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abed\Desktop\maj(czerwiec) 2020\excel\"/>
    </mc:Choice>
  </mc:AlternateContent>
  <xr:revisionPtr revIDLastSave="0" documentId="13_ncr:1_{B22A585A-C839-4D0F-AEDB-15495B6B0344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Arkusz2" sheetId="4" state="hidden" r:id="rId1"/>
    <sheet name="statek" sheetId="2" r:id="rId2"/>
    <sheet name="wykres" sheetId="5" r:id="rId3"/>
    <sheet name="max na koniec dnia" sheetId="9" r:id="rId4"/>
  </sheets>
  <definedNames>
    <definedName name="_xlnm._FilterDatabase" localSheetId="3" hidden="1">'max na koniec dnia'!$A$1:$B$203</definedName>
    <definedName name="DaneZewnętrzne_1" localSheetId="1" hidden="1">statek!$A$1:$F$203</definedName>
  </definedNames>
  <calcPr calcId="191029"/>
  <pivotCaches>
    <pivotCache cacheId="31" r:id="rId5"/>
    <pivotCache cacheId="2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R50" i="2"/>
  <c r="N4" i="2"/>
  <c r="N5" i="2"/>
  <c r="N7" i="2"/>
  <c r="N9" i="2"/>
  <c r="N10" i="2"/>
  <c r="N12" i="2"/>
  <c r="N13" i="2"/>
  <c r="N14" i="2"/>
  <c r="N16" i="2"/>
  <c r="N17" i="2"/>
  <c r="N18" i="2"/>
  <c r="N20" i="2"/>
  <c r="N21" i="2"/>
  <c r="N23" i="2"/>
  <c r="N24" i="2"/>
  <c r="N26" i="2"/>
  <c r="N28" i="2"/>
  <c r="N29" i="2"/>
  <c r="N30" i="2"/>
  <c r="N32" i="2"/>
  <c r="N33" i="2"/>
  <c r="N34" i="2"/>
  <c r="N35" i="2"/>
  <c r="N37" i="2"/>
  <c r="N38" i="2"/>
  <c r="N39" i="2"/>
  <c r="N41" i="2"/>
  <c r="N43" i="2"/>
  <c r="N44" i="2"/>
  <c r="N46" i="2"/>
  <c r="N47" i="2"/>
  <c r="N48" i="2"/>
  <c r="N49" i="2"/>
  <c r="N51" i="2"/>
  <c r="N52" i="2"/>
  <c r="N53" i="2"/>
  <c r="N54" i="2"/>
  <c r="N56" i="2"/>
  <c r="N57" i="2"/>
  <c r="N59" i="2"/>
  <c r="N60" i="2"/>
  <c r="N62" i="2"/>
  <c r="N63" i="2"/>
  <c r="N64" i="2"/>
  <c r="N66" i="2"/>
  <c r="N67" i="2"/>
  <c r="N69" i="2"/>
  <c r="N70" i="2"/>
  <c r="N71" i="2"/>
  <c r="N72" i="2"/>
  <c r="N74" i="2"/>
  <c r="N75" i="2"/>
  <c r="N77" i="2"/>
  <c r="N79" i="2"/>
  <c r="N80" i="2"/>
  <c r="N81" i="2"/>
  <c r="N83" i="2"/>
  <c r="N84" i="2"/>
  <c r="N86" i="2"/>
  <c r="N87" i="2"/>
  <c r="N88" i="2"/>
  <c r="N89" i="2"/>
  <c r="N91" i="2"/>
  <c r="N92" i="2"/>
  <c r="N93" i="2"/>
  <c r="N94" i="2"/>
  <c r="N96" i="2"/>
  <c r="N97" i="2"/>
  <c r="N98" i="2"/>
  <c r="N99" i="2"/>
  <c r="N101" i="2"/>
  <c r="N102" i="2"/>
  <c r="N103" i="2"/>
  <c r="N104" i="2"/>
  <c r="N106" i="2"/>
  <c r="N108" i="2"/>
  <c r="N109" i="2"/>
  <c r="N110" i="2"/>
  <c r="N111" i="2"/>
  <c r="N113" i="2"/>
  <c r="N114" i="2"/>
  <c r="N115" i="2"/>
  <c r="N117" i="2"/>
  <c r="N118" i="2"/>
  <c r="N119" i="2"/>
  <c r="N121" i="2"/>
  <c r="N123" i="2"/>
  <c r="N125" i="2"/>
  <c r="N126" i="2"/>
  <c r="N127" i="2"/>
  <c r="N128" i="2"/>
  <c r="N130" i="2"/>
  <c r="N132" i="2"/>
  <c r="N133" i="2"/>
  <c r="N135" i="2"/>
  <c r="N136" i="2"/>
  <c r="N137" i="2"/>
  <c r="N139" i="2"/>
  <c r="N140" i="2"/>
  <c r="N141" i="2"/>
  <c r="N142" i="2"/>
  <c r="N144" i="2"/>
  <c r="N146" i="2"/>
  <c r="N147" i="2"/>
  <c r="N148" i="2"/>
  <c r="N149" i="2"/>
  <c r="N151" i="2"/>
  <c r="N153" i="2"/>
  <c r="N154" i="2"/>
  <c r="N156" i="2"/>
  <c r="N157" i="2"/>
  <c r="N158" i="2"/>
  <c r="N160" i="2"/>
  <c r="N161" i="2"/>
  <c r="N163" i="2"/>
  <c r="N164" i="2"/>
  <c r="N166" i="2"/>
  <c r="N167" i="2"/>
  <c r="N169" i="2"/>
  <c r="N170" i="2"/>
  <c r="N171" i="2"/>
  <c r="N172" i="2"/>
  <c r="N174" i="2"/>
  <c r="N175" i="2"/>
  <c r="N176" i="2"/>
  <c r="N178" i="2"/>
  <c r="N179" i="2"/>
  <c r="N180" i="2"/>
  <c r="N182" i="2"/>
  <c r="N183" i="2"/>
  <c r="N184" i="2"/>
  <c r="N186" i="2"/>
  <c r="N187" i="2"/>
  <c r="N188" i="2"/>
  <c r="N189" i="2"/>
  <c r="N191" i="2"/>
  <c r="N192" i="2"/>
  <c r="N194" i="2"/>
  <c r="N196" i="2"/>
  <c r="N197" i="2"/>
  <c r="N199" i="2"/>
  <c r="N200" i="2"/>
  <c r="N201" i="2"/>
  <c r="N202" i="2"/>
  <c r="N3" i="2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N203" i="2" s="1"/>
  <c r="X33" i="2"/>
  <c r="W33" i="2"/>
  <c r="X30" i="2"/>
  <c r="W30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3" i="2"/>
  <c r="N162" i="2" l="1"/>
  <c r="N138" i="2"/>
  <c r="N122" i="2"/>
  <c r="N90" i="2"/>
  <c r="N82" i="2"/>
  <c r="N58" i="2"/>
  <c r="N50" i="2"/>
  <c r="N42" i="2"/>
  <c r="N193" i="2"/>
  <c r="N185" i="2"/>
  <c r="N177" i="2"/>
  <c r="N145" i="2"/>
  <c r="N129" i="2"/>
  <c r="N105" i="2"/>
  <c r="N73" i="2"/>
  <c r="N65" i="2"/>
  <c r="N25" i="2"/>
  <c r="N168" i="2"/>
  <c r="N152" i="2"/>
  <c r="N120" i="2"/>
  <c r="N112" i="2"/>
  <c r="N40" i="2"/>
  <c r="N8" i="2"/>
  <c r="N159" i="2"/>
  <c r="N143" i="2"/>
  <c r="N95" i="2"/>
  <c r="N55" i="2"/>
  <c r="N31" i="2"/>
  <c r="N15" i="2"/>
  <c r="N198" i="2"/>
  <c r="N190" i="2"/>
  <c r="N150" i="2"/>
  <c r="N134" i="2"/>
  <c r="N78" i="2"/>
  <c r="N22" i="2"/>
  <c r="N6" i="2"/>
  <c r="N181" i="2"/>
  <c r="N173" i="2"/>
  <c r="N165" i="2"/>
  <c r="N85" i="2"/>
  <c r="N61" i="2"/>
  <c r="N45" i="2"/>
  <c r="N124" i="2"/>
  <c r="N116" i="2"/>
  <c r="N100" i="2"/>
  <c r="N76" i="2"/>
  <c r="N68" i="2"/>
  <c r="N36" i="2"/>
  <c r="N195" i="2"/>
  <c r="N155" i="2"/>
  <c r="N131" i="2"/>
  <c r="N107" i="2"/>
  <c r="N27" i="2"/>
  <c r="N19" i="2"/>
  <c r="N11" i="2"/>
  <c r="R14" i="2"/>
  <c r="R4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91169E-94B3-4362-AD89-3C7C730F18BB}" keepAlive="1" name="Zapytanie — statek" description="Połączenie z zapytaniem „statek” w skoroszycie." type="5" refreshedVersion="7" background="1" saveData="1">
    <dbPr connection="Provider=Microsoft.Mashup.OleDb.1;Data Source=$Workbook$;Location=statek;Extended Properties=&quot;&quot;" command="SELECT * FROM [statek]"/>
  </connection>
  <connection id="2" xr16:uid="{A9B75EDE-1D40-436C-827E-9B3265EBAFAF}" keepAlive="1" name="Zapytanie — statek (2)" description="Połączenie z zapytaniem „statek (2)” w skoroszycie." type="5" refreshedVersion="7" background="1" saveData="1">
    <dbPr connection="Provider=Microsoft.Mashup.OleDb.1;Data Source=$Workbook$;Location=&quot;statek (2)&quot;;Extended Properties=&quot;&quot;" command="SELECT * FROM [statek (2)]"/>
  </connection>
  <connection id="3" xr16:uid="{26B1019D-505C-4AA9-A7A0-374E8B4D512B}" keepAlive="1" name="Zapytanie — statek (3)" description="Połączenie z zapytaniem „statek (3)” w skoroszycie." type="5" refreshedVersion="7" background="1" saveData="1">
    <dbPr connection="Provider=Microsoft.Mashup.OleDb.1;Data Source=$Workbook$;Location=&quot;statek (3)&quot;;Extended Properties=&quot;&quot;" command="SELECT * FROM [statek (3)]"/>
  </connection>
</connections>
</file>

<file path=xl/sharedStrings.xml><?xml version="1.0" encoding="utf-8"?>
<sst xmlns="http://schemas.openxmlformats.org/spreadsheetml/2006/main" count="915" uniqueCount="91">
  <si>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</si>
  <si>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</si>
  <si>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</si>
  <si>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</si>
  <si>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</si>
  <si>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</si>
  <si>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</si>
  <si>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</si>
  <si>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</si>
  <si>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</si>
  <si>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</si>
  <si>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</si>
  <si>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</si>
  <si>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</si>
  <si>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</si>
  <si>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</si>
  <si>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</si>
  <si>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</si>
  <si>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</si>
  <si>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</si>
  <si>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</si>
  <si>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</si>
  <si>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</si>
  <si>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Liczba z Z/W</t>
  </si>
  <si>
    <t>Etykiety kolumn</t>
  </si>
  <si>
    <t>dzialanie</t>
  </si>
  <si>
    <t>Suma z ile ton</t>
  </si>
  <si>
    <t>1)</t>
  </si>
  <si>
    <t>liczba zaladunkow</t>
  </si>
  <si>
    <t>suma mas</t>
  </si>
  <si>
    <t>liczba pelnych dni dni na morzu</t>
  </si>
  <si>
    <t>2)</t>
  </si>
  <si>
    <t>2016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</si>
  <si>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</si>
  <si>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</si>
  <si>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</si>
  <si>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</si>
  <si>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</si>
  <si>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</si>
  <si>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</si>
  <si>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</si>
  <si>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</si>
  <si>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</si>
  <si>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</si>
  <si>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</si>
  <si>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2017</t>
  </si>
  <si>
    <t>2018</t>
  </si>
  <si>
    <t>3)</t>
  </si>
  <si>
    <t>MINIMUM</t>
  </si>
  <si>
    <t>MAKSIMUM</t>
  </si>
  <si>
    <t>ODP</t>
  </si>
  <si>
    <t>miesiac i rok</t>
  </si>
  <si>
    <t>1.2016</t>
  </si>
  <si>
    <t>2.2016</t>
  </si>
  <si>
    <t>3.2016</t>
  </si>
  <si>
    <t>4.2016</t>
  </si>
  <si>
    <t>6.2016</t>
  </si>
  <si>
    <t>7.2016</t>
  </si>
  <si>
    <t>8.2016</t>
  </si>
  <si>
    <t>9.2016</t>
  </si>
  <si>
    <t>11.2016</t>
  </si>
  <si>
    <t>1.2017</t>
  </si>
  <si>
    <t>2.2017</t>
  </si>
  <si>
    <t>3.2017</t>
  </si>
  <si>
    <t>4.2017</t>
  </si>
  <si>
    <t>5.2017</t>
  </si>
  <si>
    <t>6.2017</t>
  </si>
  <si>
    <t>7.2017</t>
  </si>
  <si>
    <t>8.2017</t>
  </si>
  <si>
    <t>10.2017</t>
  </si>
  <si>
    <t>11.2017</t>
  </si>
  <si>
    <t>1.2018</t>
  </si>
  <si>
    <t>2.2018</t>
  </si>
  <si>
    <t>3.2018</t>
  </si>
  <si>
    <t>4.2018</t>
  </si>
  <si>
    <t>6.2018</t>
  </si>
  <si>
    <t>7.2018</t>
  </si>
  <si>
    <t>8.2018</t>
  </si>
  <si>
    <t>9.2018</t>
  </si>
  <si>
    <t>10.2018</t>
  </si>
  <si>
    <t>11.2018</t>
  </si>
  <si>
    <t>12.2018</t>
  </si>
  <si>
    <t>Wyladunek</t>
  </si>
  <si>
    <t>Zaladunek</t>
  </si>
  <si>
    <t>STAN KONTA NA KONIEC</t>
  </si>
  <si>
    <t>5)</t>
  </si>
  <si>
    <t>max stan konta podczas podrozy</t>
  </si>
  <si>
    <t>konto stan</t>
  </si>
  <si>
    <t>na koniec dnia</t>
  </si>
  <si>
    <t>b)</t>
  </si>
  <si>
    <t>kwota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</si>
</sst>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theme="9"/>
      </patternFill>
    </fill>
    <fill>
      <patternFill patternType="solid">
        <fgColor theme="0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theme="9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indent="1"/>
    </xf>
    <xf numFmtId="14" fontId="0" fillId="4" borderId="0" xfId="0" applyNumberFormat="1" applyFill="1"/>
    <xf numFmtId="0" fontId="1" fillId="6" borderId="1" xfId="0" applyFont="1" applyFill="1" applyBorder="1"/>
    <xf numFmtId="0" fontId="0" fillId="7" borderId="1" xfId="0" applyNumberFormat="1" applyFont="1" applyFill="1" applyBorder="1"/>
    <xf numFmtId="0" fontId="0" fillId="7" borderId="0" xfId="0" applyFill="1"/>
    <xf numFmtId="0" fontId="0" fillId="8" borderId="0" xfId="0" applyFill="1"/>
    <xf numFmtId="0" fontId="1" fillId="9" borderId="1" xfId="0" applyFont="1" applyFill="1" applyBorder="1"/>
    <xf numFmtId="0" fontId="0" fillId="8" borderId="1" xfId="0" applyNumberFormat="1" applyFont="1" applyFill="1" applyBorder="1"/>
    <xf numFmtId="0" fontId="1" fillId="6" borderId="2" xfId="0" applyFont="1" applyFill="1" applyBorder="1"/>
    <xf numFmtId="0" fontId="1" fillId="10" borderId="1" xfId="0" applyFont="1" applyFill="1" applyBorder="1"/>
    <xf numFmtId="0" fontId="0" fillId="11" borderId="1" xfId="0" applyNumberFormat="1" applyFont="1" applyFill="1" applyBorder="1"/>
    <xf numFmtId="14" fontId="0" fillId="12" borderId="0" xfId="0" applyNumberFormat="1" applyFill="1" applyAlignment="1">
      <alignment horizontal="left"/>
    </xf>
    <xf numFmtId="0" fontId="0" fillId="12" borderId="0" xfId="0" applyFill="1"/>
    <xf numFmtId="0" fontId="1" fillId="13" borderId="1" xfId="0" applyFont="1" applyFill="1" applyBorder="1"/>
    <xf numFmtId="0" fontId="1" fillId="13" borderId="2" xfId="0" applyFont="1" applyFill="1" applyBorder="1"/>
    <xf numFmtId="0" fontId="0" fillId="14" borderId="0" xfId="0" applyFill="1"/>
    <xf numFmtId="0" fontId="0" fillId="14" borderId="1" xfId="0" applyNumberFormat="1" applyFont="1" applyFill="1" applyBorder="1"/>
    <xf numFmtId="0" fontId="0" fillId="14" borderId="2" xfId="0" applyNumberFormat="1" applyFont="1" applyFill="1" applyBorder="1"/>
    <xf numFmtId="14" fontId="0" fillId="14" borderId="0" xfId="0" applyNumberFormat="1" applyFill="1" applyAlignment="1">
      <alignment horizontal="left"/>
    </xf>
  </cellXfs>
  <cellStyles count="1">
    <cellStyle name="Normalny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[kormoran.xlsx]wykres!Tabela przestawna14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ile zaladowano i wyladowano towaru t5 w kolejnych miesiacach podrozy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wykres!$I$3:$I$4</c:f>
              <c:strCache>
                <c:ptCount val="1"/>
                <c:pt idx="0">
                  <c:v>Wyladunek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wykres!$H$5:$H$37</c:f>
              <c:multiLvlStrCache>
                <c:ptCount val="30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cze</c:v>
                  </c:pt>
                  <c:pt idx="5">
                    <c:v>lip</c:v>
                  </c:pt>
                  <c:pt idx="6">
                    <c:v>sie</c:v>
                  </c:pt>
                  <c:pt idx="7">
                    <c:v>wrz</c:v>
                  </c:pt>
                  <c:pt idx="8">
                    <c:v>lis</c:v>
                  </c:pt>
                  <c:pt idx="9">
                    <c:v>sty</c:v>
                  </c:pt>
                  <c:pt idx="10">
                    <c:v>lut</c:v>
                  </c:pt>
                  <c:pt idx="11">
                    <c:v>mar</c:v>
                  </c:pt>
                  <c:pt idx="12">
                    <c:v>kwi</c:v>
                  </c:pt>
                  <c:pt idx="13">
                    <c:v>maj</c:v>
                  </c:pt>
                  <c:pt idx="14">
                    <c:v>cze</c:v>
                  </c:pt>
                  <c:pt idx="15">
                    <c:v>lip</c:v>
                  </c:pt>
                  <c:pt idx="16">
                    <c:v>sie</c:v>
                  </c:pt>
                  <c:pt idx="17">
                    <c:v>paź</c:v>
                  </c:pt>
                  <c:pt idx="18">
                    <c:v>lis</c:v>
                  </c:pt>
                  <c:pt idx="19">
                    <c:v>sty</c:v>
                  </c:pt>
                  <c:pt idx="20">
                    <c:v>lut</c:v>
                  </c:pt>
                  <c:pt idx="21">
                    <c:v>mar</c:v>
                  </c:pt>
                  <c:pt idx="22">
                    <c:v>kwi</c:v>
                  </c:pt>
                  <c:pt idx="23">
                    <c:v>cze</c:v>
                  </c:pt>
                  <c:pt idx="24">
                    <c:v>lip</c:v>
                  </c:pt>
                  <c:pt idx="25">
                    <c:v>sie</c:v>
                  </c:pt>
                  <c:pt idx="26">
                    <c:v>wrz</c:v>
                  </c:pt>
                  <c:pt idx="27">
                    <c:v>paź</c:v>
                  </c:pt>
                  <c:pt idx="28">
                    <c:v>lis</c:v>
                  </c:pt>
                  <c:pt idx="29">
                    <c:v>gru</c:v>
                  </c:pt>
                </c:lvl>
                <c:lvl>
                  <c:pt idx="0">
                    <c:v>2016</c:v>
                  </c:pt>
                  <c:pt idx="9">
                    <c:v>2017</c:v>
                  </c:pt>
                  <c:pt idx="19">
                    <c:v>2018</c:v>
                  </c:pt>
                </c:lvl>
              </c:multiLvlStrCache>
            </c:multiLvlStrRef>
          </c:cat>
          <c:val>
            <c:numRef>
              <c:f>wykres!$I$5:$I$37</c:f>
              <c:numCache>
                <c:formatCode>General</c:formatCode>
                <c:ptCount val="30"/>
                <c:pt idx="0">
                  <c:v>32</c:v>
                </c:pt>
                <c:pt idx="2">
                  <c:v>50</c:v>
                </c:pt>
                <c:pt idx="6">
                  <c:v>191</c:v>
                </c:pt>
                <c:pt idx="7">
                  <c:v>4</c:v>
                </c:pt>
                <c:pt idx="9">
                  <c:v>112</c:v>
                </c:pt>
                <c:pt idx="10">
                  <c:v>1</c:v>
                </c:pt>
                <c:pt idx="13">
                  <c:v>68</c:v>
                </c:pt>
                <c:pt idx="16">
                  <c:v>48</c:v>
                </c:pt>
                <c:pt idx="17">
                  <c:v>6</c:v>
                </c:pt>
                <c:pt idx="18">
                  <c:v>1</c:v>
                </c:pt>
                <c:pt idx="19">
                  <c:v>22</c:v>
                </c:pt>
                <c:pt idx="21">
                  <c:v>34</c:v>
                </c:pt>
                <c:pt idx="25">
                  <c:v>121</c:v>
                </c:pt>
                <c:pt idx="26">
                  <c:v>26</c:v>
                </c:pt>
                <c:pt idx="28">
                  <c:v>64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B-4722-841A-A43FE977EB74}"/>
            </c:ext>
          </c:extLst>
        </c:ser>
        <c:ser>
          <c:idx val="1"/>
          <c:order val="1"/>
          <c:tx>
            <c:strRef>
              <c:f>wykres!$J$3:$J$4</c:f>
              <c:strCache>
                <c:ptCount val="1"/>
                <c:pt idx="0">
                  <c:v>Zaladunek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wykres!$H$5:$H$37</c:f>
              <c:multiLvlStrCache>
                <c:ptCount val="30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cze</c:v>
                  </c:pt>
                  <c:pt idx="5">
                    <c:v>lip</c:v>
                  </c:pt>
                  <c:pt idx="6">
                    <c:v>sie</c:v>
                  </c:pt>
                  <c:pt idx="7">
                    <c:v>wrz</c:v>
                  </c:pt>
                  <c:pt idx="8">
                    <c:v>lis</c:v>
                  </c:pt>
                  <c:pt idx="9">
                    <c:v>sty</c:v>
                  </c:pt>
                  <c:pt idx="10">
                    <c:v>lut</c:v>
                  </c:pt>
                  <c:pt idx="11">
                    <c:v>mar</c:v>
                  </c:pt>
                  <c:pt idx="12">
                    <c:v>kwi</c:v>
                  </c:pt>
                  <c:pt idx="13">
                    <c:v>maj</c:v>
                  </c:pt>
                  <c:pt idx="14">
                    <c:v>cze</c:v>
                  </c:pt>
                  <c:pt idx="15">
                    <c:v>lip</c:v>
                  </c:pt>
                  <c:pt idx="16">
                    <c:v>sie</c:v>
                  </c:pt>
                  <c:pt idx="17">
                    <c:v>paź</c:v>
                  </c:pt>
                  <c:pt idx="18">
                    <c:v>lis</c:v>
                  </c:pt>
                  <c:pt idx="19">
                    <c:v>sty</c:v>
                  </c:pt>
                  <c:pt idx="20">
                    <c:v>lut</c:v>
                  </c:pt>
                  <c:pt idx="21">
                    <c:v>mar</c:v>
                  </c:pt>
                  <c:pt idx="22">
                    <c:v>kwi</c:v>
                  </c:pt>
                  <c:pt idx="23">
                    <c:v>cze</c:v>
                  </c:pt>
                  <c:pt idx="24">
                    <c:v>lip</c:v>
                  </c:pt>
                  <c:pt idx="25">
                    <c:v>sie</c:v>
                  </c:pt>
                  <c:pt idx="26">
                    <c:v>wrz</c:v>
                  </c:pt>
                  <c:pt idx="27">
                    <c:v>paź</c:v>
                  </c:pt>
                  <c:pt idx="28">
                    <c:v>lis</c:v>
                  </c:pt>
                  <c:pt idx="29">
                    <c:v>gru</c:v>
                  </c:pt>
                </c:lvl>
                <c:lvl>
                  <c:pt idx="0">
                    <c:v>2016</c:v>
                  </c:pt>
                  <c:pt idx="9">
                    <c:v>2017</c:v>
                  </c:pt>
                  <c:pt idx="19">
                    <c:v>2018</c:v>
                  </c:pt>
                </c:lvl>
              </c:multiLvlStrCache>
            </c:multiLvlStrRef>
          </c:cat>
          <c:val>
            <c:numRef>
              <c:f>wykres!$J$5:$J$37</c:f>
              <c:numCache>
                <c:formatCode>General</c:formatCode>
                <c:ptCount val="30"/>
                <c:pt idx="0">
                  <c:v>76</c:v>
                </c:pt>
                <c:pt idx="1">
                  <c:v>8</c:v>
                </c:pt>
                <c:pt idx="3">
                  <c:v>68</c:v>
                </c:pt>
                <c:pt idx="4">
                  <c:v>42</c:v>
                </c:pt>
                <c:pt idx="5">
                  <c:v>83</c:v>
                </c:pt>
                <c:pt idx="7">
                  <c:v>44</c:v>
                </c:pt>
                <c:pt idx="8">
                  <c:v>30</c:v>
                </c:pt>
                <c:pt idx="9">
                  <c:v>39</c:v>
                </c:pt>
                <c:pt idx="11">
                  <c:v>35</c:v>
                </c:pt>
                <c:pt idx="12">
                  <c:v>1</c:v>
                </c:pt>
                <c:pt idx="13">
                  <c:v>33</c:v>
                </c:pt>
                <c:pt idx="14">
                  <c:v>8</c:v>
                </c:pt>
                <c:pt idx="15">
                  <c:v>42</c:v>
                </c:pt>
                <c:pt idx="16">
                  <c:v>4</c:v>
                </c:pt>
                <c:pt idx="18">
                  <c:v>12</c:v>
                </c:pt>
                <c:pt idx="19">
                  <c:v>10</c:v>
                </c:pt>
                <c:pt idx="20">
                  <c:v>34</c:v>
                </c:pt>
                <c:pt idx="22">
                  <c:v>5</c:v>
                </c:pt>
                <c:pt idx="23">
                  <c:v>95</c:v>
                </c:pt>
                <c:pt idx="24">
                  <c:v>25</c:v>
                </c:pt>
                <c:pt idx="25">
                  <c:v>22</c:v>
                </c:pt>
                <c:pt idx="27">
                  <c:v>20</c:v>
                </c:pt>
                <c:pt idx="2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B-4722-841A-A43FE977E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044000"/>
        <c:axId val="270030272"/>
      </c:barChart>
      <c:catAx>
        <c:axId val="27004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miesiac</a:t>
                </a:r>
                <a:r>
                  <a:rPr lang="pl-PL" baseline="0"/>
                  <a:t> i rok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0030272"/>
        <c:crosses val="autoZero"/>
        <c:auto val="1"/>
        <c:lblAlgn val="ctr"/>
        <c:lblOffset val="100"/>
        <c:noMultiLvlLbl val="0"/>
      </c:catAx>
      <c:valAx>
        <c:axId val="2700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towary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00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4</xdr:row>
      <xdr:rowOff>79375</xdr:rowOff>
    </xdr:from>
    <xdr:to>
      <xdr:col>6</xdr:col>
      <xdr:colOff>596900</xdr:colOff>
      <xdr:row>19</xdr:row>
      <xdr:rowOff>60325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CFC0F3-FFB7-44D6-9CA2-9E027BDAE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ksandra Łabęda" refreshedDate="44676.762877777779" createdVersion="7" refreshedVersion="7" minRefreshableVersion="3" recordCount="202" xr:uid="{38120E35-D5D6-4A31-85F5-20E11517997C}">
  <cacheSource type="worksheet">
    <worksheetSource name="statek"/>
  </cacheSource>
  <cacheFields count="8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  <fieldGroup par="7" base="0">
        <rangePr groupBy="months" startDate="2016-01-01T00:00:00" endDate="2018-12-19T00:00:00"/>
        <groupItems count="14">
          <s v="&lt;01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9.12.2018"/>
        </groupItems>
      </fieldGroup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Kwartały" numFmtId="0" databaseField="0">
      <fieldGroup base="0">
        <rangePr groupBy="quarters" startDate="2016-01-01T00:00:00" endDate="2018-12-19T00:00:00"/>
        <groupItems count="6">
          <s v="&lt;01.01.2016"/>
          <s v="Kwartał1"/>
          <s v="Kwartał2"/>
          <s v="Kwartał3"/>
          <s v="Kwartał4"/>
          <s v="&gt;19.12.2018"/>
        </groupItems>
      </fieldGroup>
    </cacheField>
    <cacheField name="Lata" numFmtId="0" databaseField="0">
      <fieldGroup base="0">
        <rangePr groupBy="years" startDate="2016-01-01T00:00:00" endDate="2018-12-19T00:00:00"/>
        <groupItems count="5">
          <s v="&lt;01.01.2016"/>
          <s v="2016"/>
          <s v="2017"/>
          <s v="2018"/>
          <s v="&gt;19.1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76.794152662034" createdVersion="7" refreshedVersion="7" minRefreshableVersion="3" recordCount="43" xr:uid="{8334E951-EBC8-418C-B52D-462F8BBD167E}">
  <cacheSource type="worksheet">
    <worksheetSource ref="A1:E44" sheet="wykres"/>
  </cacheSource>
  <cacheFields count="7">
    <cacheField name="data" numFmtId="14">
      <sharedItems containsSemiMixedTypes="0" containsNonDate="0" containsDate="1" containsString="0" minDate="2016-01-01T00:00:00" maxDate="2018-12-19T00:00:00" count="43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6-21T00:00:00"/>
        <d v="2016-07-08T00:00:00"/>
        <d v="2016-07-23T00:00:00"/>
        <d v="2016-08-11T00:00:00"/>
        <d v="2016-09-06T00:00:00"/>
        <d v="2016-09-27T00:00:00"/>
        <d v="2016-11-08T00:00:00"/>
        <d v="2017-01-07T00:00:00"/>
        <d v="2017-01-24T00:00:00"/>
        <d v="2017-02-27T00:00:00"/>
        <d v="2017-03-25T00:00:00"/>
        <d v="2017-04-15T00:00:00"/>
        <d v="2017-05-09T00:00:00"/>
        <d v="2017-05-27T00:00:00"/>
        <d v="2017-06-18T00:00:00"/>
        <d v="2017-07-26T00:00:00"/>
        <d v="2017-08-12T00:00:00"/>
        <d v="2017-08-27T00:00:00"/>
        <d v="2017-10-11T00:00:00"/>
        <d v="2017-11-01T00:00:00"/>
        <d v="2017-11-25T00:00:00"/>
        <d v="2018-01-04T00:00:00"/>
        <d v="2018-01-29T00:00:00"/>
        <d v="2018-02-16T00:00:00"/>
        <d v="2018-03-03T00:00:00"/>
        <d v="2018-04-17T00:00:00"/>
        <d v="2018-06-01T00:00:00"/>
        <d v="2018-06-19T00:00:00"/>
        <d v="2018-07-11T00:00:00"/>
        <d v="2018-08-05T00:00:00"/>
        <d v="2018-08-18T00:00:00"/>
        <d v="2018-09-19T00:00:00"/>
        <d v="2018-10-08T00:00:00"/>
        <d v="2018-11-03T00:00:00"/>
        <d v="2018-11-24T00:00:00"/>
        <d v="2018-12-18T00:00:00"/>
      </sharedItems>
      <fieldGroup par="6" base="0">
        <rangePr groupBy="months" startDate="2016-01-01T00:00:00" endDate="2018-12-19T00:00:00"/>
        <groupItems count="14">
          <s v="&lt;01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9.12.2018"/>
        </groupItems>
      </fieldGroup>
    </cacheField>
    <cacheField name="port" numFmtId="0">
      <sharedItems/>
    </cacheField>
    <cacheField name="towar" numFmtId="0">
      <sharedItems/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1"/>
    </cacheField>
    <cacheField name="Kwartały" numFmtId="0" databaseField="0">
      <fieldGroup base="0">
        <rangePr groupBy="quarters" startDate="2016-01-01T00:00:00" endDate="2018-12-19T00:00:00"/>
        <groupItems count="6">
          <s v="&lt;01.01.2016"/>
          <s v="Kwartał1"/>
          <s v="Kwartał2"/>
          <s v="Kwartał3"/>
          <s v="Kwartał4"/>
          <s v="&gt;19.12.2018"/>
        </groupItems>
      </fieldGroup>
    </cacheField>
    <cacheField name="Lata" numFmtId="0" databaseField="0">
      <fieldGroup base="0">
        <rangePr groupBy="years" startDate="2016-01-01T00:00:00" endDate="2018-12-19T00:00:00"/>
        <groupItems count="5">
          <s v="&lt;01.01.2016"/>
          <s v="2016"/>
          <s v="2017"/>
          <s v="2018"/>
          <s v="&gt;19.1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s v="Algier"/>
    <s v="T5"/>
    <x v="0"/>
    <n v="32"/>
  </r>
  <r>
    <x v="1"/>
    <s v="Tunis"/>
    <s v="T5"/>
    <x v="1"/>
    <n v="32"/>
  </r>
  <r>
    <x v="2"/>
    <s v="Benghazi"/>
    <s v="T5"/>
    <x v="0"/>
    <n v="44"/>
  </r>
  <r>
    <x v="3"/>
    <s v="Aleksandria"/>
    <s v="T5"/>
    <x v="0"/>
    <n v="8"/>
  </r>
  <r>
    <x v="4"/>
    <s v="Bejrut"/>
    <s v="T5"/>
    <x v="1"/>
    <n v="50"/>
  </r>
  <r>
    <x v="5"/>
    <s v="Palermo"/>
    <s v="T5"/>
    <x v="0"/>
    <n v="33"/>
  </r>
  <r>
    <x v="6"/>
    <s v="Neapol"/>
    <s v="T5"/>
    <x v="0"/>
    <n v="35"/>
  </r>
  <r>
    <x v="7"/>
    <s v="Walencja"/>
    <s v="T5"/>
    <x v="0"/>
    <n v="42"/>
  </r>
  <r>
    <x v="8"/>
    <s v="Algier"/>
    <s v="T5"/>
    <x v="0"/>
    <n v="35"/>
  </r>
  <r>
    <x v="9"/>
    <s v="Tunis"/>
    <s v="T5"/>
    <x v="0"/>
    <n v="48"/>
  </r>
  <r>
    <x v="10"/>
    <s v="Benghazi"/>
    <s v="T5"/>
    <x v="1"/>
    <n v="191"/>
  </r>
  <r>
    <x v="11"/>
    <s v="Aleksandria"/>
    <s v="T5"/>
    <x v="1"/>
    <n v="4"/>
  </r>
  <r>
    <x v="12"/>
    <s v="Bejrut"/>
    <s v="T5"/>
    <x v="0"/>
    <n v="44"/>
  </r>
  <r>
    <x v="13"/>
    <s v="Neapol"/>
    <s v="T5"/>
    <x v="0"/>
    <n v="30"/>
  </r>
  <r>
    <x v="14"/>
    <s v="Walencja"/>
    <s v="T5"/>
    <x v="0"/>
    <n v="39"/>
  </r>
  <r>
    <x v="15"/>
    <s v="Algier"/>
    <s v="T5"/>
    <x v="1"/>
    <n v="112"/>
  </r>
  <r>
    <x v="16"/>
    <s v="Benghazi"/>
    <s v="T5"/>
    <x v="1"/>
    <n v="1"/>
  </r>
  <r>
    <x v="17"/>
    <s v="Aleksandria"/>
    <s v="T5"/>
    <x v="0"/>
    <n v="35"/>
  </r>
  <r>
    <x v="18"/>
    <s v="Bejrut"/>
    <s v="T5"/>
    <x v="0"/>
    <n v="1"/>
  </r>
  <r>
    <x v="19"/>
    <s v="Palermo"/>
    <s v="T5"/>
    <x v="0"/>
    <n v="33"/>
  </r>
  <r>
    <x v="20"/>
    <s v="Neapol"/>
    <s v="T5"/>
    <x v="1"/>
    <n v="68"/>
  </r>
  <r>
    <x v="21"/>
    <s v="Monako"/>
    <s v="T5"/>
    <x v="0"/>
    <n v="8"/>
  </r>
  <r>
    <x v="22"/>
    <s v="Walencja"/>
    <s v="T5"/>
    <x v="0"/>
    <n v="42"/>
  </r>
  <r>
    <x v="23"/>
    <s v="Algier"/>
    <s v="T5"/>
    <x v="1"/>
    <n v="48"/>
  </r>
  <r>
    <x v="24"/>
    <s v="Tunis"/>
    <s v="T5"/>
    <x v="0"/>
    <n v="4"/>
  </r>
  <r>
    <x v="25"/>
    <s v="Aleksandria"/>
    <s v="T5"/>
    <x v="1"/>
    <n v="6"/>
  </r>
  <r>
    <x v="26"/>
    <s v="Bejrut"/>
    <s v="T5"/>
    <x v="1"/>
    <n v="1"/>
  </r>
  <r>
    <x v="27"/>
    <s v="Palermo"/>
    <s v="T5"/>
    <x v="0"/>
    <n v="12"/>
  </r>
  <r>
    <x v="28"/>
    <s v="Monako"/>
    <s v="T5"/>
    <x v="0"/>
    <n v="10"/>
  </r>
  <r>
    <x v="29"/>
    <s v="Barcelona"/>
    <s v="T5"/>
    <x v="1"/>
    <n v="22"/>
  </r>
  <r>
    <x v="30"/>
    <s v="Algier"/>
    <s v="T5"/>
    <x v="0"/>
    <n v="34"/>
  </r>
  <r>
    <x v="31"/>
    <s v="Tunis"/>
    <s v="T5"/>
    <x v="1"/>
    <n v="34"/>
  </r>
  <r>
    <x v="32"/>
    <s v="Aleksandria"/>
    <s v="T5"/>
    <x v="0"/>
    <n v="5"/>
  </r>
  <r>
    <x v="33"/>
    <s v="Palermo"/>
    <s v="T5"/>
    <x v="0"/>
    <n v="48"/>
  </r>
  <r>
    <x v="34"/>
    <s v="Neapol"/>
    <s v="T5"/>
    <x v="0"/>
    <n v="47"/>
  </r>
  <r>
    <x v="35"/>
    <s v="Monako"/>
    <s v="T5"/>
    <x v="0"/>
    <n v="25"/>
  </r>
  <r>
    <x v="36"/>
    <s v="Barcelona"/>
    <s v="T5"/>
    <x v="1"/>
    <n v="121"/>
  </r>
  <r>
    <x v="37"/>
    <s v="Walencja"/>
    <s v="T5"/>
    <x v="0"/>
    <n v="22"/>
  </r>
  <r>
    <x v="38"/>
    <s v="Tunis"/>
    <s v="T5"/>
    <x v="1"/>
    <n v="26"/>
  </r>
  <r>
    <x v="39"/>
    <s v="Benghazi"/>
    <s v="T5"/>
    <x v="0"/>
    <n v="20"/>
  </r>
  <r>
    <x v="40"/>
    <s v="Aleksandria"/>
    <s v="T5"/>
    <x v="0"/>
    <n v="48"/>
  </r>
  <r>
    <x v="41"/>
    <s v="Bejrut"/>
    <s v="T5"/>
    <x v="1"/>
    <n v="64"/>
  </r>
  <r>
    <x v="42"/>
    <s v="Palermo"/>
    <s v="T5"/>
    <x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76518F-176F-4885-9386-D028F5FF24F3}" name="Tabela przestawna1" cacheId="31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outline="1" outlineData="1" multipleFieldFilters="0" rowHeaderCaption="towar" colHeaderCaption="dzialanie">
  <location ref="Q2:U9" firstHeaderRow="1" firstDataRow="3" firstDataCol="1"/>
  <pivotFields count="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sortType="descending">
      <items count="6">
        <item x="2"/>
        <item x="3"/>
        <item x="4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5">
    <i>
      <x v="3"/>
    </i>
    <i>
      <x v="4"/>
    </i>
    <i>
      <x v="1"/>
    </i>
    <i>
      <x v="2"/>
    </i>
    <i>
      <x/>
    </i>
  </rowItems>
  <colFields count="2">
    <field x="3"/>
    <field x="-2"/>
  </colFields>
  <colItems count="4">
    <i>
      <x v="1"/>
      <x/>
    </i>
    <i r="1" i="1">
      <x v="1"/>
    </i>
    <i>
      <x/>
      <x/>
    </i>
    <i r="1" i="1">
      <x v="1"/>
    </i>
  </colItems>
  <dataFields count="2">
    <dataField name="Liczba z Z/W" fld="3" subtotal="count" baseField="0" baseItem="0"/>
    <dataField name="Suma z ile ton" fld="4" baseField="2" baseItem="1"/>
  </dataFields>
  <formats count="2">
    <format dxfId="10">
      <pivotArea collapsedLevelsAreSubtotals="1" fieldPosition="0">
        <references count="1">
          <reference field="2" count="1">
            <x v="3"/>
          </reference>
        </references>
      </pivotArea>
    </format>
    <format dxfId="9">
      <pivotArea dataOnly="0" labelOnly="1" fieldPosition="0">
        <references count="1"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0E3A8-3FA7-405C-8EB2-073CCFE5CD84}" name="Tabela przestawna14" cacheId="28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outline="1" outlineData="1" multipleFieldFilters="0" chartFormat="5" rowHeaderCaption="data">
  <location ref="H3:J37" firstHeaderRow="1" firstDataRow="2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3">
        <item n="Wyladunek" x="1"/>
        <item n="Zaladunek" x="0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2">
    <field x="6"/>
    <field x="0"/>
  </rowFields>
  <rowItems count="33">
    <i>
      <x v="1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3"/>
  </colFields>
  <colItems count="2">
    <i>
      <x/>
    </i>
    <i>
      <x v="1"/>
    </i>
  </colItems>
  <dataFields count="1">
    <dataField name="Suma z ile ton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CFB9B4D6-E045-409E-AEF8-96681F47FF5C}" autoFormatId="16" applyNumberFormats="0" applyBorderFormats="0" applyFontFormats="0" applyPatternFormats="0" applyAlignmentFormats="0" applyWidthHeightFormats="0">
  <queryTableRefresh nextId="15" unboundColumnsRight="8">
    <queryTableFields count="14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08A241-29DD-44B3-B078-C0FCA22E0D52}" name="Tabela3" displayName="Tabela3" ref="A1:F10" totalsRowShown="0">
  <autoFilter ref="A1:F10" xr:uid="{EA08A241-29DD-44B3-B078-C0FCA22E0D52}"/>
  <tableColumns count="6">
    <tableColumn id="1" xr3:uid="{F3FB9843-9967-40D2-B549-A0984B714686}" name="data" dataDxfId="7"/>
    <tableColumn id="2" xr3:uid="{CC148A08-F636-4C22-A3E9-273B504630F4}" name="port"/>
    <tableColumn id="3" xr3:uid="{81F54489-E88F-4824-861D-C113AF58EDC3}" name="towar"/>
    <tableColumn id="4" xr3:uid="{3FCC2E5D-CC5C-4A78-9FE4-20EA4608376C}" name="Z/W"/>
    <tableColumn id="5" xr3:uid="{B16112A7-6C7C-419E-A82D-A8151B04C75F}" name="ile ton"/>
    <tableColumn id="6" xr3:uid="{B7AAE3C4-75B5-40AE-B2F6-FDEF073C2D54}" name="cena za tone w talarac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56044-684F-4629-90FC-9A76DCB332FC}" name="statek" displayName="statek" ref="A1:N203" tableType="queryTable" totalsRowShown="0">
  <autoFilter ref="A1:N203" xr:uid="{65056044-684F-4629-90FC-9A76DCB332FC}"/>
  <tableColumns count="14">
    <tableColumn id="1" xr3:uid="{89C15C3D-0400-4602-B033-FC598CCE72E2}" uniqueName="1" name="data" queryTableFieldId="1" dataDxfId="14"/>
    <tableColumn id="2" xr3:uid="{9ABD0B4B-5C8B-4D5A-A861-5A46441F8F55}" uniqueName="2" name="port" queryTableFieldId="2" dataDxfId="13"/>
    <tableColumn id="3" xr3:uid="{71EF8012-BD2D-4315-883C-0310DBC45B6D}" uniqueName="3" name="towar" queryTableFieldId="3" dataDxfId="12"/>
    <tableColumn id="4" xr3:uid="{91C4377B-1B6F-409B-A1DB-F258F143777A}" uniqueName="4" name="Z/W" queryTableFieldId="4" dataDxfId="11"/>
    <tableColumn id="5" xr3:uid="{DA903326-8169-430C-856F-0F8163109898}" uniqueName="5" name="ile ton" queryTableFieldId="5"/>
    <tableColumn id="6" xr3:uid="{24267719-642A-49CD-A1C5-EC771F3F9809}" uniqueName="6" name="cena za tone w talarach" queryTableFieldId="6"/>
    <tableColumn id="7" xr3:uid="{50C2EE49-D8B5-498B-A53D-3FF9B250C1E2}" uniqueName="7" name="liczba pelnych dni dni na morzu" queryTableFieldId="7" dataDxfId="8"/>
    <tableColumn id="8" xr3:uid="{0ED2F03C-CE03-4856-A211-12B57646A7F1}" uniqueName="8" name="T1" queryTableFieldId="8" dataDxfId="6"/>
    <tableColumn id="9" xr3:uid="{AC084C35-2F22-4A4F-A6FC-E9406FC41D4C}" uniqueName="9" name="T2" queryTableFieldId="9" dataDxfId="5"/>
    <tableColumn id="10" xr3:uid="{DEB38661-58A3-4AD5-864B-605524201AFD}" uniqueName="10" name="T3" queryTableFieldId="10" dataDxfId="4"/>
    <tableColumn id="11" xr3:uid="{9D87D4E1-3513-4145-B279-8983C5C875B6}" uniqueName="11" name="T4" queryTableFieldId="11" dataDxfId="3"/>
    <tableColumn id="12" xr3:uid="{A7BD8466-8293-498D-A11B-738C7BAC4159}" uniqueName="12" name="T5" queryTableFieldId="12" dataDxfId="2"/>
    <tableColumn id="13" xr3:uid="{90EB75C8-34D3-40E7-9FE3-701CC9F049D9}" uniqueName="13" name="konto stan" queryTableFieldId="13" dataDxfId="1"/>
    <tableColumn id="14" xr3:uid="{81998680-B602-4FAC-82E7-E363552B29B3}" uniqueName="14" name="na koniec dnia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6340D-D22A-4CAD-B1FA-CF3B115AE797}">
  <dimension ref="A1:F10"/>
  <sheetViews>
    <sheetView workbookViewId="0">
      <selection activeCell="G9" sqref="G9"/>
    </sheetView>
  </sheetViews>
  <sheetFormatPr defaultRowHeight="14.5" x14ac:dyDescent="0.35"/>
  <cols>
    <col min="6" max="6" width="22.542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43207</v>
      </c>
      <c r="B2" t="s">
        <v>16</v>
      </c>
      <c r="C2" t="s">
        <v>12</v>
      </c>
      <c r="D2" t="s">
        <v>14</v>
      </c>
      <c r="E2">
        <v>1</v>
      </c>
      <c r="F2">
        <v>32</v>
      </c>
    </row>
    <row r="3" spans="1:6" x14ac:dyDescent="0.35">
      <c r="A3" s="1">
        <v>42840</v>
      </c>
      <c r="B3" t="s">
        <v>17</v>
      </c>
      <c r="C3" t="s">
        <v>12</v>
      </c>
      <c r="D3" t="s">
        <v>8</v>
      </c>
      <c r="E3">
        <v>12</v>
      </c>
      <c r="F3">
        <v>20</v>
      </c>
    </row>
    <row r="4" spans="1:6" x14ac:dyDescent="0.35">
      <c r="A4" s="1">
        <v>42464</v>
      </c>
      <c r="B4" t="s">
        <v>18</v>
      </c>
      <c r="C4" t="s">
        <v>12</v>
      </c>
      <c r="D4" t="s">
        <v>8</v>
      </c>
      <c r="E4">
        <v>25</v>
      </c>
      <c r="F4">
        <v>19</v>
      </c>
    </row>
    <row r="5" spans="1:6" x14ac:dyDescent="0.35">
      <c r="A5" s="1">
        <v>43228</v>
      </c>
      <c r="B5" t="s">
        <v>17</v>
      </c>
      <c r="C5" t="s">
        <v>12</v>
      </c>
      <c r="D5" t="s">
        <v>8</v>
      </c>
      <c r="E5">
        <v>27</v>
      </c>
      <c r="F5">
        <v>20</v>
      </c>
    </row>
    <row r="6" spans="1:6" x14ac:dyDescent="0.35">
      <c r="A6" s="1">
        <v>42882</v>
      </c>
      <c r="B6" t="s">
        <v>19</v>
      </c>
      <c r="C6" t="s">
        <v>12</v>
      </c>
      <c r="D6" t="s">
        <v>8</v>
      </c>
      <c r="E6">
        <v>25</v>
      </c>
      <c r="F6">
        <v>21</v>
      </c>
    </row>
    <row r="7" spans="1:6" x14ac:dyDescent="0.35">
      <c r="A7" s="1">
        <v>42864</v>
      </c>
      <c r="B7" t="s">
        <v>18</v>
      </c>
      <c r="C7" t="s">
        <v>12</v>
      </c>
      <c r="D7" t="s">
        <v>14</v>
      </c>
      <c r="E7">
        <v>110</v>
      </c>
      <c r="F7">
        <v>31</v>
      </c>
    </row>
    <row r="8" spans="1:6" x14ac:dyDescent="0.35">
      <c r="A8" s="1">
        <v>42904</v>
      </c>
      <c r="B8" t="s">
        <v>20</v>
      </c>
      <c r="C8" t="s">
        <v>12</v>
      </c>
      <c r="D8" t="s">
        <v>8</v>
      </c>
      <c r="E8">
        <v>25</v>
      </c>
      <c r="F8">
        <v>20</v>
      </c>
    </row>
    <row r="9" spans="1:6" x14ac:dyDescent="0.35">
      <c r="A9" s="1">
        <v>42542</v>
      </c>
      <c r="B9" t="s">
        <v>22</v>
      </c>
      <c r="C9" t="s">
        <v>12</v>
      </c>
      <c r="D9" t="s">
        <v>14</v>
      </c>
      <c r="E9">
        <v>72</v>
      </c>
      <c r="F9">
        <v>28</v>
      </c>
    </row>
    <row r="10" spans="1:6" x14ac:dyDescent="0.35">
      <c r="A10" s="1">
        <v>42529</v>
      </c>
      <c r="B10" t="s">
        <v>21</v>
      </c>
      <c r="C10" t="s">
        <v>12</v>
      </c>
      <c r="D10" t="s">
        <v>8</v>
      </c>
      <c r="E10">
        <v>19</v>
      </c>
      <c r="F10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74A43-584E-4529-8EAC-71399E896E76}">
  <dimension ref="A1:X203"/>
  <sheetViews>
    <sheetView tabSelected="1" topLeftCell="A25" zoomScale="40" zoomScaleNormal="40" workbookViewId="0">
      <selection activeCell="Q49" sqref="Q49"/>
    </sheetView>
  </sheetViews>
  <sheetFormatPr defaultRowHeight="14.5" x14ac:dyDescent="0.35"/>
  <cols>
    <col min="1" max="1" width="19.1796875" customWidth="1"/>
    <col min="2" max="2" width="21.7265625" customWidth="1"/>
    <col min="3" max="3" width="18.54296875" customWidth="1"/>
    <col min="4" max="4" width="15.90625" customWidth="1"/>
    <col min="5" max="5" width="24.08984375" customWidth="1"/>
    <col min="6" max="12" width="32.81640625" customWidth="1"/>
    <col min="13" max="13" width="23.7265625" customWidth="1"/>
    <col min="17" max="17" width="21" bestFit="1" customWidth="1"/>
    <col min="18" max="18" width="20.54296875" bestFit="1" customWidth="1"/>
    <col min="19" max="19" width="18.26953125" customWidth="1"/>
    <col min="20" max="20" width="8.54296875" bestFit="1" customWidth="1"/>
    <col min="21" max="21" width="4.6328125" bestFit="1" customWidth="1"/>
    <col min="22" max="22" width="3.7265625" bestFit="1" customWidth="1"/>
    <col min="23" max="23" width="8.54296875" bestFit="1" customWidth="1"/>
    <col min="24" max="24" width="4.90625" bestFit="1" customWidth="1"/>
    <col min="25" max="25" width="3.7265625" bestFit="1" customWidth="1"/>
    <col min="26" max="26" width="8.54296875" bestFit="1" customWidth="1"/>
    <col min="27" max="27" width="4.90625" bestFit="1" customWidth="1"/>
    <col min="28" max="28" width="3.7265625" bestFit="1" customWidth="1"/>
    <col min="29" max="29" width="8.54296875" bestFit="1" customWidth="1"/>
    <col min="30" max="30" width="4.90625" bestFit="1" customWidth="1"/>
    <col min="31" max="31" width="3.7265625" bestFit="1" customWidth="1"/>
    <col min="32" max="32" width="8.54296875" bestFit="1" customWidth="1"/>
    <col min="33" max="33" width="14.179687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</v>
      </c>
      <c r="H1" t="s">
        <v>10</v>
      </c>
      <c r="I1" t="s">
        <v>11</v>
      </c>
      <c r="J1" t="s">
        <v>12</v>
      </c>
      <c r="K1" t="s">
        <v>7</v>
      </c>
      <c r="L1" t="s">
        <v>9</v>
      </c>
      <c r="M1" t="s">
        <v>87</v>
      </c>
      <c r="N1" t="s">
        <v>88</v>
      </c>
    </row>
    <row r="2" spans="1:22" x14ac:dyDescent="0.35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G2" s="2">
        <v>-1</v>
      </c>
      <c r="H2" s="2">
        <v>0</v>
      </c>
      <c r="I2" s="2">
        <v>0</v>
      </c>
      <c r="J2" s="2">
        <v>0</v>
      </c>
      <c r="K2" s="2">
        <v>3</v>
      </c>
      <c r="L2" s="2">
        <v>0</v>
      </c>
      <c r="M2" s="2">
        <f>R50-statek[[#This Row],[ile ton]]*statek[[#This Row],[cena za tone w talarach]]</f>
        <v>499760</v>
      </c>
      <c r="N2" s="2">
        <v>0</v>
      </c>
      <c r="R2" s="3" t="s">
        <v>25</v>
      </c>
    </row>
    <row r="3" spans="1:22" x14ac:dyDescent="0.35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G3" s="2">
        <f>statek[[#This Row],[data]]-A2-1</f>
        <v>-1</v>
      </c>
      <c r="H3" s="2">
        <f>IF($C3= H$1, IF($D3 = "Z",  $E3+H2, H2-$E3), H2)</f>
        <v>0</v>
      </c>
      <c r="I3" s="2">
        <f>IF($C3= I$1, IF($D3 = "Z",  $E3+I2, I2-$E3), I2)</f>
        <v>0</v>
      </c>
      <c r="J3" s="2">
        <f t="shared" ref="J3:L18" si="0">IF($C3= J$1, IF($D3 = "Z",  $E3+J2, J2-$E3), J2)</f>
        <v>0</v>
      </c>
      <c r="K3" s="2">
        <f t="shared" si="0"/>
        <v>3</v>
      </c>
      <c r="L3" s="2">
        <f t="shared" si="0"/>
        <v>32</v>
      </c>
      <c r="M3" s="2">
        <f>IF(statek[[#This Row],[Z/W]] = "Z",M2-statek[[#This Row],[ile ton]]*statek[[#This Row],[cena za tone w talarach]],M2+statek[[#This Row],[ile ton]]*statek[[#This Row],[cena za tone w talarach]])</f>
        <v>498160</v>
      </c>
      <c r="N3" s="2">
        <f>IF(statek[[#This Row],[data]]&lt;&gt;A4, statek[[#This Row],[konto stan]],0)</f>
        <v>0</v>
      </c>
      <c r="R3" t="s">
        <v>8</v>
      </c>
      <c r="T3" t="s">
        <v>14</v>
      </c>
    </row>
    <row r="4" spans="1:22" x14ac:dyDescent="0.35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G4" s="2">
        <f>statek[[#This Row],[data]]-A3-1</f>
        <v>-1</v>
      </c>
      <c r="H4" s="2">
        <f t="shared" ref="H4:H67" si="1">IF($C4= H$1, IF($D4 = "Z",  $E4+H3, H3-$E4), H3)</f>
        <v>38</v>
      </c>
      <c r="I4" s="2">
        <f t="shared" ref="I4:I67" si="2">IF($C4= I$1, IF($D4 = "Z",  $E4+I3, I3-$E4), I3)</f>
        <v>0</v>
      </c>
      <c r="J4" s="2">
        <f t="shared" ref="J4:J67" si="3">IF($C4= J$1, IF($D4 = "Z",  $E4+J3, J3-$E4), J3)</f>
        <v>0</v>
      </c>
      <c r="K4" s="2">
        <f t="shared" ref="K4:L67" si="4">IF($C4= K$1, IF($D4 = "Z",  $E4+K3, K3-$E4), K3)</f>
        <v>3</v>
      </c>
      <c r="L4" s="2">
        <f t="shared" si="0"/>
        <v>32</v>
      </c>
      <c r="M4" s="2">
        <f>IF(statek[[#This Row],[Z/W]] = "Z",M3-statek[[#This Row],[ile ton]]*statek[[#This Row],[cena za tone w talarach]],M3+statek[[#This Row],[ile ton]]*statek[[#This Row],[cena za tone w talarach]])</f>
        <v>497780</v>
      </c>
      <c r="N4" s="2">
        <f>IF(statek[[#This Row],[data]]&lt;&gt;A5, statek[[#This Row],[konto stan]],0)</f>
        <v>0</v>
      </c>
      <c r="Q4" s="3" t="s">
        <v>2</v>
      </c>
      <c r="R4" t="s">
        <v>23</v>
      </c>
      <c r="S4" t="s">
        <v>26</v>
      </c>
      <c r="T4" t="s">
        <v>23</v>
      </c>
      <c r="U4" t="s">
        <v>26</v>
      </c>
    </row>
    <row r="5" spans="1:22" x14ac:dyDescent="0.35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G5" s="2">
        <f>statek[[#This Row],[data]]-A4-1</f>
        <v>-1</v>
      </c>
      <c r="H5" s="2">
        <f t="shared" si="1"/>
        <v>38</v>
      </c>
      <c r="I5" s="2">
        <f t="shared" si="2"/>
        <v>33</v>
      </c>
      <c r="J5" s="2">
        <f t="shared" si="3"/>
        <v>0</v>
      </c>
      <c r="K5" s="2">
        <f t="shared" si="4"/>
        <v>3</v>
      </c>
      <c r="L5" s="2">
        <f t="shared" si="0"/>
        <v>32</v>
      </c>
      <c r="M5" s="2">
        <f>IF(statek[[#This Row],[Z/W]] = "Z",M4-statek[[#This Row],[ile ton]]*statek[[#This Row],[cena za tone w talarach]],M4+statek[[#This Row],[ile ton]]*statek[[#This Row],[cena za tone w talarach]])</f>
        <v>496790</v>
      </c>
      <c r="N5" s="2">
        <f>IF(statek[[#This Row],[data]]&lt;&gt;A6, statek[[#This Row],[konto stan]],0)</f>
        <v>0</v>
      </c>
      <c r="Q5" s="6" t="s">
        <v>7</v>
      </c>
      <c r="R5" s="7">
        <v>32</v>
      </c>
      <c r="S5" s="7">
        <v>905</v>
      </c>
      <c r="T5" s="7">
        <v>13</v>
      </c>
      <c r="U5" s="7">
        <v>833</v>
      </c>
    </row>
    <row r="6" spans="1:22" x14ac:dyDescent="0.35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G6" s="2">
        <f>statek[[#This Row],[data]]-A5-1</f>
        <v>-1</v>
      </c>
      <c r="H6" s="2">
        <f t="shared" si="1"/>
        <v>38</v>
      </c>
      <c r="I6" s="2">
        <f t="shared" si="2"/>
        <v>33</v>
      </c>
      <c r="J6" s="2">
        <f t="shared" si="3"/>
        <v>43</v>
      </c>
      <c r="K6" s="2">
        <f t="shared" si="4"/>
        <v>3</v>
      </c>
      <c r="L6" s="2">
        <f t="shared" si="0"/>
        <v>32</v>
      </c>
      <c r="M6" s="2">
        <f>IF(statek[[#This Row],[Z/W]] = "Z",M5-statek[[#This Row],[ile ton]]*statek[[#This Row],[cena za tone w talarach]],M5+statek[[#This Row],[ile ton]]*statek[[#This Row],[cena za tone w talarach]])</f>
        <v>495715</v>
      </c>
      <c r="N6" s="2">
        <f>IF(statek[[#This Row],[data]]&lt;&gt;A7, statek[[#This Row],[konto stan]],0)</f>
        <v>495715</v>
      </c>
      <c r="Q6" s="4" t="s">
        <v>9</v>
      </c>
      <c r="R6" s="2">
        <v>27</v>
      </c>
      <c r="S6" s="2">
        <v>784</v>
      </c>
      <c r="T6" s="2">
        <v>16</v>
      </c>
      <c r="U6" s="2">
        <v>784</v>
      </c>
    </row>
    <row r="7" spans="1:22" x14ac:dyDescent="0.35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  <c r="G7" s="2">
        <f>statek[[#This Row],[data]]-A6-1</f>
        <v>14</v>
      </c>
      <c r="H7" s="2">
        <f t="shared" si="1"/>
        <v>38</v>
      </c>
      <c r="I7" s="2">
        <f t="shared" si="2"/>
        <v>33</v>
      </c>
      <c r="J7" s="2">
        <f t="shared" si="3"/>
        <v>43</v>
      </c>
      <c r="K7" s="2">
        <f t="shared" si="4"/>
        <v>3</v>
      </c>
      <c r="L7" s="2">
        <f t="shared" si="0"/>
        <v>0</v>
      </c>
      <c r="M7" s="2">
        <f>IF(statek[[#This Row],[Z/W]] = "Z",M6-statek[[#This Row],[ile ton]]*statek[[#This Row],[cena za tone w talarach]],M6+statek[[#This Row],[ile ton]]*statek[[#This Row],[cena za tone w talarach]])</f>
        <v>497571</v>
      </c>
      <c r="N7" s="2">
        <f>IF(statek[[#This Row],[data]]&lt;&gt;A8, statek[[#This Row],[konto stan]],0)</f>
        <v>0</v>
      </c>
      <c r="Q7" s="4" t="s">
        <v>11</v>
      </c>
      <c r="R7" s="2">
        <v>25</v>
      </c>
      <c r="S7" s="2">
        <v>483</v>
      </c>
      <c r="T7" s="2">
        <v>14</v>
      </c>
      <c r="U7" s="2">
        <v>413</v>
      </c>
    </row>
    <row r="8" spans="1:22" x14ac:dyDescent="0.35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  <c r="G8" s="2">
        <f>statek[[#This Row],[data]]-A7-1</f>
        <v>-1</v>
      </c>
      <c r="H8" s="2">
        <f t="shared" si="1"/>
        <v>38</v>
      </c>
      <c r="I8" s="2">
        <f t="shared" si="2"/>
        <v>47</v>
      </c>
      <c r="J8" s="2">
        <f t="shared" si="3"/>
        <v>43</v>
      </c>
      <c r="K8" s="2">
        <f t="shared" si="4"/>
        <v>3</v>
      </c>
      <c r="L8" s="2">
        <f t="shared" si="0"/>
        <v>0</v>
      </c>
      <c r="M8" s="2">
        <f>IF(statek[[#This Row],[Z/W]] = "Z",M7-statek[[#This Row],[ile ton]]*statek[[#This Row],[cena za tone w talarach]],M7+statek[[#This Row],[ile ton]]*statek[[#This Row],[cena za tone w talarach]])</f>
        <v>497207</v>
      </c>
      <c r="N8" s="2">
        <f>IF(statek[[#This Row],[data]]&lt;&gt;A9, statek[[#This Row],[konto stan]],0)</f>
        <v>497207</v>
      </c>
      <c r="O8" s="11"/>
      <c r="P8" s="11"/>
      <c r="Q8" s="4" t="s">
        <v>12</v>
      </c>
      <c r="R8" s="2">
        <v>27</v>
      </c>
      <c r="S8" s="2">
        <v>633</v>
      </c>
      <c r="T8" s="2">
        <v>12</v>
      </c>
      <c r="U8" s="2">
        <v>598</v>
      </c>
      <c r="V8" s="11"/>
    </row>
    <row r="9" spans="1:22" x14ac:dyDescent="0.35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  <c r="G9" s="2">
        <f>statek[[#This Row],[data]]-A8-1</f>
        <v>7</v>
      </c>
      <c r="H9" s="2">
        <f t="shared" si="1"/>
        <v>38</v>
      </c>
      <c r="I9" s="2">
        <f t="shared" si="2"/>
        <v>47</v>
      </c>
      <c r="J9" s="2">
        <f t="shared" si="3"/>
        <v>43</v>
      </c>
      <c r="K9" s="2">
        <f t="shared" si="4"/>
        <v>3</v>
      </c>
      <c r="L9" s="2">
        <f t="shared" si="0"/>
        <v>44</v>
      </c>
      <c r="M9" s="2">
        <f>IF(statek[[#This Row],[Z/W]] = "Z",M8-statek[[#This Row],[ile ton]]*statek[[#This Row],[cena za tone w talarach]],M8+statek[[#This Row],[ile ton]]*statek[[#This Row],[cena za tone w talarach]])</f>
        <v>495183</v>
      </c>
      <c r="N9" s="2">
        <f>IF(statek[[#This Row],[data]]&lt;&gt;A10, statek[[#This Row],[konto stan]],0)</f>
        <v>0</v>
      </c>
      <c r="Q9" s="4" t="s">
        <v>10</v>
      </c>
      <c r="R9" s="2">
        <v>25</v>
      </c>
      <c r="S9" s="2">
        <v>620</v>
      </c>
      <c r="T9" s="2">
        <v>11</v>
      </c>
      <c r="U9" s="2">
        <v>490</v>
      </c>
    </row>
    <row r="10" spans="1:22" x14ac:dyDescent="0.35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  <c r="G10" s="2">
        <f>statek[[#This Row],[data]]-A9-1</f>
        <v>-1</v>
      </c>
      <c r="H10" s="2">
        <f t="shared" si="1"/>
        <v>38</v>
      </c>
      <c r="I10" s="2">
        <f t="shared" si="2"/>
        <v>48</v>
      </c>
      <c r="J10" s="2">
        <f t="shared" si="3"/>
        <v>43</v>
      </c>
      <c r="K10" s="2">
        <f t="shared" si="4"/>
        <v>3</v>
      </c>
      <c r="L10" s="2">
        <f t="shared" si="0"/>
        <v>44</v>
      </c>
      <c r="M10" s="2">
        <f>IF(statek[[#This Row],[Z/W]] = "Z",M9-statek[[#This Row],[ile ton]]*statek[[#This Row],[cena za tone w talarach]],M9+statek[[#This Row],[ile ton]]*statek[[#This Row],[cena za tone w talarach]])</f>
        <v>495155</v>
      </c>
      <c r="N10" s="2">
        <f>IF(statek[[#This Row],[data]]&lt;&gt;A11, statek[[#This Row],[konto stan]],0)</f>
        <v>0</v>
      </c>
      <c r="R10" s="8" t="s">
        <v>27</v>
      </c>
      <c r="S10" s="8" t="s">
        <v>2</v>
      </c>
      <c r="T10" s="8" t="s">
        <v>28</v>
      </c>
      <c r="U10" s="8" t="s">
        <v>29</v>
      </c>
    </row>
    <row r="11" spans="1:22" x14ac:dyDescent="0.35">
      <c r="A11" s="15">
        <v>42393</v>
      </c>
      <c r="B11" s="10" t="s">
        <v>15</v>
      </c>
      <c r="C11" s="10" t="s">
        <v>7</v>
      </c>
      <c r="D11" s="10" t="s">
        <v>8</v>
      </c>
      <c r="E11" s="12">
        <v>21</v>
      </c>
      <c r="F11" s="12">
        <v>74</v>
      </c>
      <c r="G11" s="10">
        <f>statek[[#This Row],[data]]-A10-1</f>
        <v>-1</v>
      </c>
      <c r="H11" s="10">
        <f t="shared" si="1"/>
        <v>38</v>
      </c>
      <c r="I11" s="10">
        <f t="shared" si="2"/>
        <v>48</v>
      </c>
      <c r="J11" s="10">
        <f t="shared" si="3"/>
        <v>43</v>
      </c>
      <c r="K11" s="10">
        <f t="shared" si="4"/>
        <v>24</v>
      </c>
      <c r="L11" s="10">
        <f t="shared" si="0"/>
        <v>44</v>
      </c>
      <c r="M11" s="2">
        <f>IF(statek[[#This Row],[Z/W]] = "Z",M10-statek[[#This Row],[ile ton]]*statek[[#This Row],[cena za tone w talarach]],M10+statek[[#This Row],[ile ton]]*statek[[#This Row],[cena za tone w talarach]])</f>
        <v>493601</v>
      </c>
      <c r="N11" s="2">
        <f>IF(statek[[#This Row],[data]]&lt;&gt;A12, statek[[#This Row],[konto stan]],0)</f>
        <v>493601</v>
      </c>
      <c r="R11" s="5"/>
      <c r="S11" s="9" t="s">
        <v>7</v>
      </c>
      <c r="T11" s="10">
        <v>32</v>
      </c>
      <c r="U11" s="10">
        <v>905</v>
      </c>
    </row>
    <row r="12" spans="1:22" x14ac:dyDescent="0.35">
      <c r="A12" s="15">
        <v>42419</v>
      </c>
      <c r="B12" s="10" t="s">
        <v>16</v>
      </c>
      <c r="C12" s="10" t="s">
        <v>12</v>
      </c>
      <c r="D12" s="10" t="s">
        <v>14</v>
      </c>
      <c r="E12" s="12">
        <v>43</v>
      </c>
      <c r="F12" s="12">
        <v>32</v>
      </c>
      <c r="G12" s="10">
        <f>statek[[#This Row],[data]]-A11-1</f>
        <v>25</v>
      </c>
      <c r="H12" s="10">
        <f t="shared" si="1"/>
        <v>38</v>
      </c>
      <c r="I12" s="10">
        <f t="shared" si="2"/>
        <v>48</v>
      </c>
      <c r="J12" s="10">
        <f t="shared" si="3"/>
        <v>0</v>
      </c>
      <c r="K12" s="10">
        <f t="shared" si="4"/>
        <v>24</v>
      </c>
      <c r="L12" s="10">
        <f t="shared" si="0"/>
        <v>44</v>
      </c>
      <c r="M12" s="2">
        <f>IF(statek[[#This Row],[Z/W]] = "Z",M11-statek[[#This Row],[ile ton]]*statek[[#This Row],[cena za tone w talarach]],M11+statek[[#This Row],[ile ton]]*statek[[#This Row],[cena za tone w talarach]])</f>
        <v>494977</v>
      </c>
      <c r="N12" s="2">
        <f>IF(statek[[#This Row],[data]]&lt;&gt;A13, statek[[#This Row],[konto stan]],0)</f>
        <v>0</v>
      </c>
    </row>
    <row r="13" spans="1:22" x14ac:dyDescent="0.35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G13" s="2">
        <f>statek[[#This Row],[data]]-A12-1</f>
        <v>-1</v>
      </c>
      <c r="H13" s="2">
        <f t="shared" si="1"/>
        <v>0</v>
      </c>
      <c r="I13" s="2">
        <f t="shared" si="2"/>
        <v>48</v>
      </c>
      <c r="J13" s="2">
        <f t="shared" si="3"/>
        <v>0</v>
      </c>
      <c r="K13" s="2">
        <f t="shared" si="4"/>
        <v>24</v>
      </c>
      <c r="L13" s="2">
        <f t="shared" si="0"/>
        <v>44</v>
      </c>
      <c r="M13" s="2">
        <f>IF(statek[[#This Row],[Z/W]] = "Z",M12-statek[[#This Row],[ile ton]]*statek[[#This Row],[cena za tone w talarach]],M12+statek[[#This Row],[ile ton]]*statek[[#This Row],[cena za tone w talarach]])</f>
        <v>495471</v>
      </c>
      <c r="N13" s="2">
        <f>IF(statek[[#This Row],[data]]&lt;&gt;A14, statek[[#This Row],[konto stan]],0)</f>
        <v>0</v>
      </c>
      <c r="R13" s="8" t="s">
        <v>31</v>
      </c>
    </row>
    <row r="14" spans="1:22" x14ac:dyDescent="0.35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  <c r="G14" s="2">
        <f>statek[[#This Row],[data]]-A13-1</f>
        <v>-1</v>
      </c>
      <c r="H14" s="2">
        <f t="shared" si="1"/>
        <v>0</v>
      </c>
      <c r="I14" s="2">
        <f t="shared" si="2"/>
        <v>48</v>
      </c>
      <c r="J14" s="2">
        <f t="shared" si="3"/>
        <v>0</v>
      </c>
      <c r="K14" s="2">
        <f t="shared" si="4"/>
        <v>33</v>
      </c>
      <c r="L14" s="2">
        <f t="shared" si="0"/>
        <v>44</v>
      </c>
      <c r="M14" s="2">
        <f>IF(statek[[#This Row],[Z/W]] = "Z",M13-statek[[#This Row],[ile ton]]*statek[[#This Row],[cena za tone w talarach]],M13+statek[[#This Row],[ile ton]]*statek[[#This Row],[cena za tone w talarach]])</f>
        <v>494940</v>
      </c>
      <c r="N14" s="2">
        <f>IF(statek[[#This Row],[data]]&lt;&gt;A15, statek[[#This Row],[konto stan]],0)</f>
        <v>0</v>
      </c>
      <c r="R14" s="12">
        <f>COUNTIF(statek[liczba pelnych dni dni na morzu], "&gt;20")</f>
        <v>22</v>
      </c>
    </row>
    <row r="15" spans="1:22" x14ac:dyDescent="0.35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  <c r="G15" s="2">
        <f>statek[[#This Row],[data]]-A14-1</f>
        <v>-1</v>
      </c>
      <c r="H15" s="2">
        <f t="shared" si="1"/>
        <v>0</v>
      </c>
      <c r="I15" s="2">
        <f t="shared" si="2"/>
        <v>48</v>
      </c>
      <c r="J15" s="2">
        <f t="shared" si="3"/>
        <v>0</v>
      </c>
      <c r="K15" s="2">
        <f t="shared" si="4"/>
        <v>33</v>
      </c>
      <c r="L15" s="2">
        <f t="shared" si="0"/>
        <v>52</v>
      </c>
      <c r="M15" s="2">
        <f>IF(statek[[#This Row],[Z/W]] = "Z",M14-statek[[#This Row],[ile ton]]*statek[[#This Row],[cena za tone w talarach]],M14+statek[[#This Row],[ile ton]]*statek[[#This Row],[cena za tone w talarach]])</f>
        <v>494644</v>
      </c>
      <c r="N15" s="2">
        <f>IF(statek[[#This Row],[data]]&lt;&gt;A16, statek[[#This Row],[konto stan]],0)</f>
        <v>494644</v>
      </c>
    </row>
    <row r="16" spans="1:22" x14ac:dyDescent="0.35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  <c r="G16" s="2">
        <f>statek[[#This Row],[data]]-A15-1</f>
        <v>20</v>
      </c>
      <c r="H16" s="2">
        <f t="shared" si="1"/>
        <v>0</v>
      </c>
      <c r="I16" s="2">
        <f t="shared" si="2"/>
        <v>48</v>
      </c>
      <c r="J16" s="2">
        <f t="shared" si="3"/>
        <v>0</v>
      </c>
      <c r="K16" s="2">
        <f t="shared" si="4"/>
        <v>33</v>
      </c>
      <c r="L16" s="2">
        <f t="shared" si="0"/>
        <v>2</v>
      </c>
      <c r="M16" s="2">
        <f>IF(statek[[#This Row],[Z/W]] = "Z",M15-statek[[#This Row],[ile ton]]*statek[[#This Row],[cena za tone w talarach]],M15+statek[[#This Row],[ile ton]]*statek[[#This Row],[cena za tone w talarach]])</f>
        <v>497694</v>
      </c>
      <c r="N16" s="2">
        <f>IF(statek[[#This Row],[data]]&lt;&gt;A17, statek[[#This Row],[konto stan]],0)</f>
        <v>0</v>
      </c>
    </row>
    <row r="17" spans="1:24" x14ac:dyDescent="0.35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  <c r="G17" s="2">
        <f>statek[[#This Row],[data]]-A16-1</f>
        <v>-1</v>
      </c>
      <c r="H17" s="2">
        <f t="shared" si="1"/>
        <v>0</v>
      </c>
      <c r="I17" s="2">
        <f t="shared" si="2"/>
        <v>48</v>
      </c>
      <c r="J17" s="2">
        <f t="shared" si="3"/>
        <v>32</v>
      </c>
      <c r="K17" s="2">
        <f t="shared" si="4"/>
        <v>33</v>
      </c>
      <c r="L17" s="2">
        <f t="shared" si="0"/>
        <v>2</v>
      </c>
      <c r="M17" s="2">
        <f>IF(statek[[#This Row],[Z/W]] = "Z",M16-statek[[#This Row],[ile ton]]*statek[[#This Row],[cena za tone w talarach]],M16+statek[[#This Row],[ile ton]]*statek[[#This Row],[cena za tone w talarach]])</f>
        <v>497054</v>
      </c>
      <c r="N17" s="2">
        <f>IF(statek[[#This Row],[data]]&lt;&gt;A18, statek[[#This Row],[konto stan]],0)</f>
        <v>0</v>
      </c>
    </row>
    <row r="18" spans="1:24" x14ac:dyDescent="0.35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  <c r="G18" s="2">
        <f>statek[[#This Row],[data]]-A17-1</f>
        <v>-1</v>
      </c>
      <c r="H18" s="2">
        <f t="shared" si="1"/>
        <v>7</v>
      </c>
      <c r="I18" s="2">
        <f t="shared" si="2"/>
        <v>48</v>
      </c>
      <c r="J18" s="2">
        <f t="shared" si="3"/>
        <v>32</v>
      </c>
      <c r="K18" s="2">
        <f t="shared" si="4"/>
        <v>33</v>
      </c>
      <c r="L18" s="2">
        <f t="shared" si="0"/>
        <v>2</v>
      </c>
      <c r="M18" s="2">
        <f>IF(statek[[#This Row],[Z/W]] = "Z",M17-statek[[#This Row],[ile ton]]*statek[[#This Row],[cena za tone w talarach]],M17+statek[[#This Row],[ile ton]]*statek[[#This Row],[cena za tone w talarach]])</f>
        <v>496998</v>
      </c>
      <c r="N18" s="2">
        <f>IF(statek[[#This Row],[data]]&lt;&gt;A19, statek[[#This Row],[konto stan]],0)</f>
        <v>0</v>
      </c>
    </row>
    <row r="19" spans="1:24" x14ac:dyDescent="0.35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  <c r="G19" s="2">
        <f>statek[[#This Row],[data]]-A18-1</f>
        <v>-1</v>
      </c>
      <c r="H19" s="2">
        <f t="shared" si="1"/>
        <v>7</v>
      </c>
      <c r="I19" s="2">
        <f t="shared" si="2"/>
        <v>58</v>
      </c>
      <c r="J19" s="2">
        <f t="shared" si="3"/>
        <v>32</v>
      </c>
      <c r="K19" s="2">
        <f t="shared" si="4"/>
        <v>33</v>
      </c>
      <c r="L19" s="2">
        <f t="shared" si="4"/>
        <v>2</v>
      </c>
      <c r="M19" s="2">
        <f>IF(statek[[#This Row],[Z/W]] = "Z",M18-statek[[#This Row],[ile ton]]*statek[[#This Row],[cena za tone w talarach]],M18+statek[[#This Row],[ile ton]]*statek[[#This Row],[cena za tone w talarach]])</f>
        <v>496758</v>
      </c>
      <c r="N19" s="2">
        <f>IF(statek[[#This Row],[data]]&lt;&gt;A20, statek[[#This Row],[konto stan]],0)</f>
        <v>496758</v>
      </c>
    </row>
    <row r="20" spans="1:24" x14ac:dyDescent="0.35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  <c r="G20" s="2">
        <f>statek[[#This Row],[data]]-A19-1</f>
        <v>23</v>
      </c>
      <c r="H20" s="2">
        <f t="shared" si="1"/>
        <v>0</v>
      </c>
      <c r="I20" s="2">
        <f t="shared" si="2"/>
        <v>58</v>
      </c>
      <c r="J20" s="2">
        <f t="shared" si="3"/>
        <v>32</v>
      </c>
      <c r="K20" s="2">
        <f t="shared" si="4"/>
        <v>33</v>
      </c>
      <c r="L20" s="2">
        <f t="shared" si="4"/>
        <v>2</v>
      </c>
      <c r="M20" s="2">
        <f>IF(statek[[#This Row],[Z/W]] = "Z",M19-statek[[#This Row],[ile ton]]*statek[[#This Row],[cena za tone w talarach]],M19+statek[[#This Row],[ile ton]]*statek[[#This Row],[cena za tone w talarach]])</f>
        <v>496842</v>
      </c>
      <c r="N20" s="2">
        <f>IF(statek[[#This Row],[data]]&lt;&gt;A21, statek[[#This Row],[konto stan]],0)</f>
        <v>0</v>
      </c>
    </row>
    <row r="21" spans="1:24" x14ac:dyDescent="0.35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  <c r="G21" s="2">
        <f>statek[[#This Row],[data]]-A20-1</f>
        <v>-1</v>
      </c>
      <c r="H21" s="2">
        <f t="shared" si="1"/>
        <v>0</v>
      </c>
      <c r="I21" s="2">
        <f t="shared" si="2"/>
        <v>58</v>
      </c>
      <c r="J21" s="2">
        <f t="shared" si="3"/>
        <v>57</v>
      </c>
      <c r="K21" s="2">
        <f t="shared" si="4"/>
        <v>33</v>
      </c>
      <c r="L21" s="2">
        <f t="shared" si="4"/>
        <v>2</v>
      </c>
      <c r="M21" s="2">
        <f>IF(statek[[#This Row],[Z/W]] = "Z",M20-statek[[#This Row],[ile ton]]*statek[[#This Row],[cena za tone w talarach]],M20+statek[[#This Row],[ile ton]]*statek[[#This Row],[cena za tone w talarach]])</f>
        <v>496367</v>
      </c>
      <c r="N21" s="2">
        <f>IF(statek[[#This Row],[data]]&lt;&gt;A22, statek[[#This Row],[konto stan]],0)</f>
        <v>0</v>
      </c>
    </row>
    <row r="22" spans="1:24" x14ac:dyDescent="0.35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  <c r="G22" s="2">
        <f>statek[[#This Row],[data]]-A21-1</f>
        <v>-1</v>
      </c>
      <c r="H22" s="2">
        <f t="shared" si="1"/>
        <v>0</v>
      </c>
      <c r="I22" s="2">
        <f t="shared" si="2"/>
        <v>58</v>
      </c>
      <c r="J22" s="2">
        <f t="shared" si="3"/>
        <v>57</v>
      </c>
      <c r="K22" s="2">
        <f t="shared" si="4"/>
        <v>33</v>
      </c>
      <c r="L22" s="2">
        <f t="shared" si="4"/>
        <v>35</v>
      </c>
      <c r="M22" s="2">
        <f>IF(statek[[#This Row],[Z/W]] = "Z",M21-statek[[#This Row],[ile ton]]*statek[[#This Row],[cena za tone w talarach]],M21+statek[[#This Row],[ile ton]]*statek[[#This Row],[cena za tone w talarach]])</f>
        <v>495113</v>
      </c>
      <c r="N22" s="2">
        <f>IF(statek[[#This Row],[data]]&lt;&gt;A23, statek[[#This Row],[konto stan]],0)</f>
        <v>495113</v>
      </c>
    </row>
    <row r="23" spans="1:24" x14ac:dyDescent="0.35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  <c r="G23" s="2">
        <f>statek[[#This Row],[data]]-A22-1</f>
        <v>17</v>
      </c>
      <c r="H23" s="2">
        <f t="shared" si="1"/>
        <v>0</v>
      </c>
      <c r="I23" s="2">
        <f t="shared" si="2"/>
        <v>22</v>
      </c>
      <c r="J23" s="2">
        <f t="shared" si="3"/>
        <v>57</v>
      </c>
      <c r="K23" s="2">
        <f t="shared" si="4"/>
        <v>33</v>
      </c>
      <c r="L23" s="2">
        <f t="shared" si="4"/>
        <v>35</v>
      </c>
      <c r="M23" s="2">
        <f>IF(statek[[#This Row],[Z/W]] = "Z",M22-statek[[#This Row],[ile ton]]*statek[[#This Row],[cena za tone w talarach]],M22+statek[[#This Row],[ile ton]]*statek[[#This Row],[cena za tone w talarach]])</f>
        <v>496373</v>
      </c>
      <c r="N23" s="2">
        <f>IF(statek[[#This Row],[data]]&lt;&gt;A24, statek[[#This Row],[konto stan]],0)</f>
        <v>0</v>
      </c>
    </row>
    <row r="24" spans="1:24" x14ac:dyDescent="0.35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  <c r="G24" s="2">
        <f>statek[[#This Row],[data]]-A23-1</f>
        <v>-1</v>
      </c>
      <c r="H24" s="2">
        <f t="shared" si="1"/>
        <v>0</v>
      </c>
      <c r="I24" s="2">
        <f t="shared" si="2"/>
        <v>22</v>
      </c>
      <c r="J24" s="2">
        <f t="shared" si="3"/>
        <v>57</v>
      </c>
      <c r="K24" s="2">
        <f t="shared" si="4"/>
        <v>38</v>
      </c>
      <c r="L24" s="2">
        <f t="shared" si="4"/>
        <v>35</v>
      </c>
      <c r="M24" s="2">
        <f>IF(statek[[#This Row],[Z/W]] = "Z",M23-statek[[#This Row],[ile ton]]*statek[[#This Row],[cena za tone w talarach]],M23+statek[[#This Row],[ile ton]]*statek[[#This Row],[cena za tone w talarach]])</f>
        <v>496043</v>
      </c>
      <c r="N24" s="2">
        <f>IF(statek[[#This Row],[data]]&lt;&gt;A25, statek[[#This Row],[konto stan]],0)</f>
        <v>0</v>
      </c>
    </row>
    <row r="25" spans="1:24" x14ac:dyDescent="0.35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  <c r="G25" s="2">
        <f>statek[[#This Row],[data]]-A24-1</f>
        <v>-1</v>
      </c>
      <c r="H25" s="2">
        <f t="shared" si="1"/>
        <v>0</v>
      </c>
      <c r="I25" s="2">
        <f t="shared" si="2"/>
        <v>22</v>
      </c>
      <c r="J25" s="2">
        <f t="shared" si="3"/>
        <v>57</v>
      </c>
      <c r="K25" s="2">
        <f t="shared" si="4"/>
        <v>38</v>
      </c>
      <c r="L25" s="2">
        <f t="shared" si="4"/>
        <v>70</v>
      </c>
      <c r="M25" s="2">
        <f>IF(statek[[#This Row],[Z/W]] = "Z",M24-statek[[#This Row],[ile ton]]*statek[[#This Row],[cena za tone w talarach]],M24+statek[[#This Row],[ile ton]]*statek[[#This Row],[cena za tone w talarach]])</f>
        <v>494608</v>
      </c>
      <c r="N25" s="2">
        <f>IF(statek[[#This Row],[data]]&lt;&gt;A26, statek[[#This Row],[konto stan]],0)</f>
        <v>494608</v>
      </c>
    </row>
    <row r="26" spans="1:24" x14ac:dyDescent="0.35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  <c r="G26" s="2">
        <f>statek[[#This Row],[data]]-A25-1</f>
        <v>21</v>
      </c>
      <c r="H26" s="2">
        <f t="shared" si="1"/>
        <v>0</v>
      </c>
      <c r="I26" s="2">
        <f t="shared" si="2"/>
        <v>22</v>
      </c>
      <c r="J26" s="2">
        <f t="shared" si="3"/>
        <v>57</v>
      </c>
      <c r="K26" s="2">
        <f t="shared" si="4"/>
        <v>0</v>
      </c>
      <c r="L26" s="2">
        <f t="shared" si="4"/>
        <v>70</v>
      </c>
      <c r="M26" s="2">
        <f>IF(statek[[#This Row],[Z/W]] = "Z",M25-statek[[#This Row],[ile ton]]*statek[[#This Row],[cena za tone w talarach]],M25+statek[[#This Row],[ile ton]]*statek[[#This Row],[cena za tone w talarach]])</f>
        <v>498332</v>
      </c>
      <c r="N26" s="2">
        <f>IF(statek[[#This Row],[data]]&lt;&gt;A27, statek[[#This Row],[konto stan]],0)</f>
        <v>0</v>
      </c>
    </row>
    <row r="27" spans="1:24" x14ac:dyDescent="0.35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  <c r="G27" s="2">
        <f>statek[[#This Row],[data]]-A26-1</f>
        <v>-1</v>
      </c>
      <c r="H27" s="2">
        <f t="shared" si="1"/>
        <v>0</v>
      </c>
      <c r="I27" s="2">
        <f t="shared" si="2"/>
        <v>32</v>
      </c>
      <c r="J27" s="2">
        <f t="shared" si="3"/>
        <v>57</v>
      </c>
      <c r="K27" s="2">
        <f t="shared" si="4"/>
        <v>0</v>
      </c>
      <c r="L27" s="2">
        <f t="shared" si="4"/>
        <v>70</v>
      </c>
      <c r="M27" s="2">
        <f>IF(statek[[#This Row],[Z/W]] = "Z",M26-statek[[#This Row],[ile ton]]*statek[[#This Row],[cena za tone w talarach]],M26+statek[[#This Row],[ile ton]]*statek[[#This Row],[cena za tone w talarach]])</f>
        <v>498102</v>
      </c>
      <c r="N27" s="2">
        <f>IF(statek[[#This Row],[data]]&lt;&gt;A28, statek[[#This Row],[konto stan]],0)</f>
        <v>498102</v>
      </c>
      <c r="Q27" s="4" t="s">
        <v>47</v>
      </c>
    </row>
    <row r="28" spans="1:24" x14ac:dyDescent="0.35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  <c r="G28" s="2">
        <f>statek[[#This Row],[data]]-A27-1</f>
        <v>24</v>
      </c>
      <c r="H28" s="2">
        <f t="shared" si="1"/>
        <v>0</v>
      </c>
      <c r="I28" s="2">
        <f t="shared" si="2"/>
        <v>28</v>
      </c>
      <c r="J28" s="2">
        <f t="shared" si="3"/>
        <v>57</v>
      </c>
      <c r="K28" s="2">
        <f t="shared" si="4"/>
        <v>0</v>
      </c>
      <c r="L28" s="2">
        <f t="shared" si="4"/>
        <v>70</v>
      </c>
      <c r="M28" s="2">
        <f>IF(statek[[#This Row],[Z/W]] = "Z",M27-statek[[#This Row],[ile ton]]*statek[[#This Row],[cena za tone w talarach]],M27+statek[[#This Row],[ile ton]]*statek[[#This Row],[cena za tone w talarach]])</f>
        <v>498254</v>
      </c>
      <c r="N28" s="2">
        <f>IF(statek[[#This Row],[data]]&lt;&gt;A29, statek[[#This Row],[konto stan]],0)</f>
        <v>0</v>
      </c>
      <c r="Q28" s="13">
        <v>42401</v>
      </c>
    </row>
    <row r="29" spans="1:24" x14ac:dyDescent="0.35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  <c r="G29" s="2">
        <f>statek[[#This Row],[data]]-A28-1</f>
        <v>-1</v>
      </c>
      <c r="H29" s="2">
        <f t="shared" si="1"/>
        <v>0</v>
      </c>
      <c r="I29" s="2">
        <f t="shared" si="2"/>
        <v>28</v>
      </c>
      <c r="J29" s="2">
        <f t="shared" si="3"/>
        <v>57</v>
      </c>
      <c r="K29" s="2">
        <f t="shared" si="4"/>
        <v>42</v>
      </c>
      <c r="L29" s="2">
        <f t="shared" si="4"/>
        <v>70</v>
      </c>
      <c r="M29" s="2">
        <f>IF(statek[[#This Row],[Z/W]] = "Z",M28-statek[[#This Row],[ile ton]]*statek[[#This Row],[cena za tone w talarach]],M28+statek[[#This Row],[ile ton]]*statek[[#This Row],[cena za tone w talarach]])</f>
        <v>495734</v>
      </c>
      <c r="N29" s="2">
        <f>IF(statek[[#This Row],[data]]&lt;&gt;A30, statek[[#This Row],[konto stan]],0)</f>
        <v>0</v>
      </c>
      <c r="Q29" s="27" t="s">
        <v>10</v>
      </c>
      <c r="R29" s="27" t="s">
        <v>11</v>
      </c>
      <c r="S29" s="27" t="s">
        <v>12</v>
      </c>
      <c r="T29" s="27" t="s">
        <v>7</v>
      </c>
      <c r="U29" s="28" t="s">
        <v>9</v>
      </c>
      <c r="V29" s="29"/>
      <c r="W29" s="29"/>
      <c r="X29" s="29"/>
    </row>
    <row r="30" spans="1:24" x14ac:dyDescent="0.35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  <c r="G30" s="2">
        <f>statek[[#This Row],[data]]-A29-1</f>
        <v>-1</v>
      </c>
      <c r="H30" s="2">
        <f t="shared" si="1"/>
        <v>28</v>
      </c>
      <c r="I30" s="2">
        <f t="shared" si="2"/>
        <v>28</v>
      </c>
      <c r="J30" s="2">
        <f t="shared" si="3"/>
        <v>57</v>
      </c>
      <c r="K30" s="2">
        <f t="shared" si="4"/>
        <v>42</v>
      </c>
      <c r="L30" s="2">
        <f t="shared" si="4"/>
        <v>70</v>
      </c>
      <c r="M30" s="2">
        <f>IF(statek[[#This Row],[Z/W]] = "Z",M29-statek[[#This Row],[ile ton]]*statek[[#This Row],[cena za tone w talarach]],M29+statek[[#This Row],[ile ton]]*statek[[#This Row],[cena za tone w talarach]])</f>
        <v>495510</v>
      </c>
      <c r="N30" s="2">
        <f>IF(statek[[#This Row],[data]]&lt;&gt;A31, statek[[#This Row],[konto stan]],0)</f>
        <v>0</v>
      </c>
      <c r="Q30" s="30">
        <v>38</v>
      </c>
      <c r="R30" s="30">
        <v>48</v>
      </c>
      <c r="S30" s="30">
        <v>43</v>
      </c>
      <c r="T30" s="30">
        <v>24</v>
      </c>
      <c r="U30" s="31">
        <v>44</v>
      </c>
      <c r="V30" s="29"/>
      <c r="W30" s="29">
        <f>MIN(Q30:U30)</f>
        <v>24</v>
      </c>
      <c r="X30" s="29">
        <f>MAX(Q30:U30)</f>
        <v>48</v>
      </c>
    </row>
    <row r="31" spans="1:24" x14ac:dyDescent="0.35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  <c r="G31" s="2">
        <f>statek[[#This Row],[data]]-A30-1</f>
        <v>-1</v>
      </c>
      <c r="H31" s="2">
        <f t="shared" si="1"/>
        <v>28</v>
      </c>
      <c r="I31" s="2">
        <f t="shared" si="2"/>
        <v>28</v>
      </c>
      <c r="J31" s="2">
        <f t="shared" si="3"/>
        <v>76</v>
      </c>
      <c r="K31" s="2">
        <f t="shared" si="4"/>
        <v>42</v>
      </c>
      <c r="L31" s="2">
        <f t="shared" si="4"/>
        <v>70</v>
      </c>
      <c r="M31" s="2">
        <f>IF(statek[[#This Row],[Z/W]] = "Z",M30-statek[[#This Row],[ile ton]]*statek[[#This Row],[cena za tone w talarach]],M30+statek[[#This Row],[ile ton]]*statek[[#This Row],[cena za tone w talarach]])</f>
        <v>495149</v>
      </c>
      <c r="N31" s="2">
        <f>IF(statek[[#This Row],[data]]&lt;&gt;A32, statek[[#This Row],[konto stan]],0)</f>
        <v>495149</v>
      </c>
      <c r="Q31" s="32">
        <v>43313</v>
      </c>
      <c r="R31" s="29"/>
      <c r="S31" s="29"/>
      <c r="T31" s="29"/>
      <c r="U31" s="29"/>
      <c r="V31" s="29"/>
      <c r="W31" s="29"/>
      <c r="X31" s="29"/>
    </row>
    <row r="32" spans="1:24" x14ac:dyDescent="0.35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  <c r="G32" s="2">
        <f>statek[[#This Row],[data]]-A31-1</f>
        <v>12</v>
      </c>
      <c r="H32" s="2">
        <f t="shared" si="1"/>
        <v>28</v>
      </c>
      <c r="I32" s="2">
        <f t="shared" si="2"/>
        <v>28</v>
      </c>
      <c r="J32" s="2">
        <f t="shared" si="3"/>
        <v>4</v>
      </c>
      <c r="K32" s="2">
        <f t="shared" si="4"/>
        <v>42</v>
      </c>
      <c r="L32" s="2">
        <f t="shared" si="4"/>
        <v>70</v>
      </c>
      <c r="M32" s="2">
        <f>IF(statek[[#This Row],[Z/W]] = "Z",M31-statek[[#This Row],[ile ton]]*statek[[#This Row],[cena za tone w talarach]],M31+statek[[#This Row],[ile ton]]*statek[[#This Row],[cena za tone w talarach]])</f>
        <v>497165</v>
      </c>
      <c r="N32" s="2">
        <f>IF(statek[[#This Row],[data]]&lt;&gt;A33, statek[[#This Row],[konto stan]],0)</f>
        <v>0</v>
      </c>
      <c r="Q32" s="27" t="s">
        <v>10</v>
      </c>
      <c r="R32" s="27" t="s">
        <v>11</v>
      </c>
      <c r="S32" s="27" t="s">
        <v>12</v>
      </c>
      <c r="T32" s="27" t="s">
        <v>7</v>
      </c>
      <c r="U32" s="28" t="s">
        <v>9</v>
      </c>
      <c r="V32" s="29"/>
      <c r="W32" s="29"/>
      <c r="X32" s="29"/>
    </row>
    <row r="33" spans="1:24" x14ac:dyDescent="0.35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  <c r="G33" s="2">
        <f>statek[[#This Row],[data]]-A32-1</f>
        <v>-1</v>
      </c>
      <c r="H33" s="2">
        <f t="shared" si="1"/>
        <v>28</v>
      </c>
      <c r="I33" s="2">
        <f t="shared" si="2"/>
        <v>28</v>
      </c>
      <c r="J33" s="2">
        <f t="shared" si="3"/>
        <v>4</v>
      </c>
      <c r="K33" s="2">
        <f t="shared" si="4"/>
        <v>0</v>
      </c>
      <c r="L33" s="2">
        <f t="shared" si="4"/>
        <v>70</v>
      </c>
      <c r="M33" s="2">
        <f>IF(statek[[#This Row],[Z/W]] = "Z",M32-statek[[#This Row],[ile ton]]*statek[[#This Row],[cena za tone w talarach]],M32+statek[[#This Row],[ile ton]]*statek[[#This Row],[cena za tone w talarach]])</f>
        <v>500945</v>
      </c>
      <c r="N33" s="2">
        <f>IF(statek[[#This Row],[data]]&lt;&gt;A34, statek[[#This Row],[konto stan]],0)</f>
        <v>0</v>
      </c>
      <c r="Q33" s="29">
        <v>3</v>
      </c>
      <c r="R33" s="29">
        <v>13</v>
      </c>
      <c r="S33" s="29">
        <v>29</v>
      </c>
      <c r="T33" s="29">
        <v>65</v>
      </c>
      <c r="U33" s="29">
        <v>125</v>
      </c>
      <c r="V33" s="29"/>
      <c r="W33" s="29">
        <f>MIN(Q33:U33)</f>
        <v>3</v>
      </c>
      <c r="X33" s="29">
        <f>MAX(Q33:U33)</f>
        <v>125</v>
      </c>
    </row>
    <row r="34" spans="1:24" x14ac:dyDescent="0.35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  <c r="G34" s="2">
        <f>statek[[#This Row],[data]]-A33-1</f>
        <v>-1</v>
      </c>
      <c r="H34" s="2">
        <f t="shared" si="1"/>
        <v>28</v>
      </c>
      <c r="I34" s="2">
        <f t="shared" si="2"/>
        <v>28</v>
      </c>
      <c r="J34" s="2">
        <f t="shared" si="3"/>
        <v>4</v>
      </c>
      <c r="K34" s="2">
        <f t="shared" si="4"/>
        <v>0</v>
      </c>
      <c r="L34" s="2">
        <f t="shared" si="4"/>
        <v>112</v>
      </c>
      <c r="M34" s="2">
        <f>IF(statek[[#This Row],[Z/W]] = "Z",M33-statek[[#This Row],[ile ton]]*statek[[#This Row],[cena za tone w talarach]],M33+statek[[#This Row],[ile ton]]*statek[[#This Row],[cena za tone w talarach]])</f>
        <v>499097</v>
      </c>
      <c r="N34" s="2">
        <f>IF(statek[[#This Row],[data]]&lt;&gt;A35, statek[[#This Row],[konto stan]],0)</f>
        <v>0</v>
      </c>
      <c r="Q34" t="s">
        <v>50</v>
      </c>
    </row>
    <row r="35" spans="1:24" x14ac:dyDescent="0.35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  <c r="G35" s="2">
        <f>statek[[#This Row],[data]]-A34-1</f>
        <v>-1</v>
      </c>
      <c r="H35" s="2">
        <f t="shared" si="1"/>
        <v>28</v>
      </c>
      <c r="I35" s="2">
        <f t="shared" si="2"/>
        <v>61</v>
      </c>
      <c r="J35" s="2">
        <f t="shared" si="3"/>
        <v>4</v>
      </c>
      <c r="K35" s="2">
        <f t="shared" si="4"/>
        <v>0</v>
      </c>
      <c r="L35" s="2">
        <f t="shared" si="4"/>
        <v>112</v>
      </c>
      <c r="M35" s="2">
        <f>IF(statek[[#This Row],[Z/W]] = "Z",M34-statek[[#This Row],[ile ton]]*statek[[#This Row],[cena za tone w talarach]],M34+statek[[#This Row],[ile ton]]*statek[[#This Row],[cena za tone w talarach]])</f>
        <v>498239</v>
      </c>
      <c r="N35" s="2">
        <f>IF(statek[[#This Row],[data]]&lt;&gt;A36, statek[[#This Row],[konto stan]],0)</f>
        <v>0</v>
      </c>
      <c r="Q35" s="25">
        <v>42401</v>
      </c>
      <c r="R35" s="26" t="s">
        <v>48</v>
      </c>
      <c r="S35" s="26" t="s">
        <v>49</v>
      </c>
    </row>
    <row r="36" spans="1:24" x14ac:dyDescent="0.35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  <c r="G36" s="2">
        <f>statek[[#This Row],[data]]-A35-1</f>
        <v>-1</v>
      </c>
      <c r="H36" s="2">
        <f t="shared" si="1"/>
        <v>37</v>
      </c>
      <c r="I36" s="2">
        <f t="shared" si="2"/>
        <v>61</v>
      </c>
      <c r="J36" s="2">
        <f t="shared" si="3"/>
        <v>4</v>
      </c>
      <c r="K36" s="2">
        <f t="shared" si="4"/>
        <v>0</v>
      </c>
      <c r="L36" s="2">
        <f t="shared" si="4"/>
        <v>112</v>
      </c>
      <c r="M36" s="2">
        <f>IF(statek[[#This Row],[Z/W]] = "Z",M35-statek[[#This Row],[ile ton]]*statek[[#This Row],[cena za tone w talarach]],M35+statek[[#This Row],[ile ton]]*statek[[#This Row],[cena za tone w talarach]])</f>
        <v>498158</v>
      </c>
      <c r="N36" s="2">
        <f>IF(statek[[#This Row],[data]]&lt;&gt;A37, statek[[#This Row],[konto stan]],0)</f>
        <v>498158</v>
      </c>
      <c r="Q36" s="23"/>
      <c r="R36" s="20" t="s">
        <v>7</v>
      </c>
      <c r="S36" s="16" t="s">
        <v>11</v>
      </c>
    </row>
    <row r="37" spans="1:24" x14ac:dyDescent="0.35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  <c r="G37" s="2">
        <f>statek[[#This Row],[data]]-A36-1</f>
        <v>16</v>
      </c>
      <c r="H37" s="2">
        <f t="shared" si="1"/>
        <v>37</v>
      </c>
      <c r="I37" s="2">
        <f t="shared" si="2"/>
        <v>61</v>
      </c>
      <c r="J37" s="2">
        <f t="shared" si="3"/>
        <v>0</v>
      </c>
      <c r="K37" s="2">
        <f t="shared" si="4"/>
        <v>0</v>
      </c>
      <c r="L37" s="2">
        <f t="shared" si="4"/>
        <v>112</v>
      </c>
      <c r="M37" s="2">
        <f>IF(statek[[#This Row],[Z/W]] = "Z",M36-statek[[#This Row],[ile ton]]*statek[[#This Row],[cena za tone w talarach]],M36+statek[[#This Row],[ile ton]]*statek[[#This Row],[cena za tone w talarach]])</f>
        <v>498274</v>
      </c>
      <c r="N37" s="2">
        <f>IF(statek[[#This Row],[data]]&lt;&gt;A38, statek[[#This Row],[konto stan]],0)</f>
        <v>0</v>
      </c>
      <c r="Q37" s="24"/>
      <c r="R37" s="21">
        <v>24</v>
      </c>
      <c r="S37" s="17">
        <v>48</v>
      </c>
    </row>
    <row r="38" spans="1:24" x14ac:dyDescent="0.35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  <c r="G38" s="2">
        <f>statek[[#This Row],[data]]-A37-1</f>
        <v>-1</v>
      </c>
      <c r="H38" s="2">
        <f t="shared" si="1"/>
        <v>0</v>
      </c>
      <c r="I38" s="2">
        <f t="shared" si="2"/>
        <v>61</v>
      </c>
      <c r="J38" s="2">
        <f t="shared" si="3"/>
        <v>0</v>
      </c>
      <c r="K38" s="2">
        <f t="shared" si="4"/>
        <v>0</v>
      </c>
      <c r="L38" s="2">
        <f t="shared" si="4"/>
        <v>112</v>
      </c>
      <c r="M38" s="2">
        <f>IF(statek[[#This Row],[Z/W]] = "Z",M37-statek[[#This Row],[ile ton]]*statek[[#This Row],[cena za tone w talarach]],M37+statek[[#This Row],[ile ton]]*statek[[#This Row],[cena za tone w talarach]])</f>
        <v>498718</v>
      </c>
      <c r="N38" s="2">
        <f>IF(statek[[#This Row],[data]]&lt;&gt;A39, statek[[#This Row],[konto stan]],0)</f>
        <v>0</v>
      </c>
      <c r="Q38" s="25">
        <v>43313</v>
      </c>
      <c r="R38" s="26" t="s">
        <v>48</v>
      </c>
      <c r="S38" s="26" t="s">
        <v>49</v>
      </c>
    </row>
    <row r="39" spans="1:24" x14ac:dyDescent="0.35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  <c r="G39" s="2">
        <f>statek[[#This Row],[data]]-A38-1</f>
        <v>-1</v>
      </c>
      <c r="H39" s="2">
        <f t="shared" si="1"/>
        <v>0</v>
      </c>
      <c r="I39" s="2">
        <f t="shared" si="2"/>
        <v>61</v>
      </c>
      <c r="J39" s="2">
        <f t="shared" si="3"/>
        <v>0</v>
      </c>
      <c r="K39" s="2">
        <f t="shared" si="4"/>
        <v>0</v>
      </c>
      <c r="L39" s="2">
        <f t="shared" si="4"/>
        <v>147</v>
      </c>
      <c r="M39" s="2">
        <f>IF(statek[[#This Row],[Z/W]] = "Z",M38-statek[[#This Row],[ile ton]]*statek[[#This Row],[cena za tone w talarach]],M38+statek[[#This Row],[ile ton]]*statek[[#This Row],[cena za tone w talarach]])</f>
        <v>497248</v>
      </c>
      <c r="N39" s="2">
        <f>IF(statek[[#This Row],[data]]&lt;&gt;A40, statek[[#This Row],[konto stan]],0)</f>
        <v>0</v>
      </c>
      <c r="R39" s="20" t="s">
        <v>10</v>
      </c>
      <c r="S39" s="22" t="s">
        <v>9</v>
      </c>
    </row>
    <row r="40" spans="1:24" x14ac:dyDescent="0.35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  <c r="G40" s="2">
        <f>statek[[#This Row],[data]]-A39-1</f>
        <v>-1</v>
      </c>
      <c r="H40" s="2">
        <f t="shared" si="1"/>
        <v>0</v>
      </c>
      <c r="I40" s="2">
        <f t="shared" si="2"/>
        <v>61</v>
      </c>
      <c r="J40" s="2">
        <f t="shared" si="3"/>
        <v>0</v>
      </c>
      <c r="K40" s="2">
        <f t="shared" si="4"/>
        <v>32</v>
      </c>
      <c r="L40" s="2">
        <f t="shared" si="4"/>
        <v>147</v>
      </c>
      <c r="M40" s="2">
        <f>IF(statek[[#This Row],[Z/W]] = "Z",M39-statek[[#This Row],[ile ton]]*statek[[#This Row],[cena za tone w talarach]],M39+statek[[#This Row],[ile ton]]*statek[[#This Row],[cena za tone w talarach]])</f>
        <v>495136</v>
      </c>
      <c r="N40" s="2">
        <f>IF(statek[[#This Row],[data]]&lt;&gt;A41, statek[[#This Row],[konto stan]],0)</f>
        <v>495136</v>
      </c>
      <c r="R40" s="19">
        <v>3</v>
      </c>
      <c r="S40" s="18">
        <v>125</v>
      </c>
    </row>
    <row r="41" spans="1:24" x14ac:dyDescent="0.35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  <c r="G41" s="2">
        <f>statek[[#This Row],[data]]-A40-1</f>
        <v>14</v>
      </c>
      <c r="H41" s="2">
        <f t="shared" si="1"/>
        <v>0</v>
      </c>
      <c r="I41" s="2">
        <f t="shared" si="2"/>
        <v>61</v>
      </c>
      <c r="J41" s="2">
        <f t="shared" si="3"/>
        <v>0</v>
      </c>
      <c r="K41" s="2">
        <f t="shared" si="4"/>
        <v>0</v>
      </c>
      <c r="L41" s="2">
        <f t="shared" si="4"/>
        <v>147</v>
      </c>
      <c r="M41" s="2">
        <f>IF(statek[[#This Row],[Z/W]] = "Z",M40-statek[[#This Row],[ile ton]]*statek[[#This Row],[cena za tone w talarach]],M40+statek[[#This Row],[ile ton]]*statek[[#This Row],[cena za tone w talarach]])</f>
        <v>498080</v>
      </c>
      <c r="N41" s="2">
        <f>IF(statek[[#This Row],[data]]&lt;&gt;A42, statek[[#This Row],[konto stan]],0)</f>
        <v>0</v>
      </c>
    </row>
    <row r="42" spans="1:24" x14ac:dyDescent="0.35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  <c r="G42" s="2">
        <f>statek[[#This Row],[data]]-A41-1</f>
        <v>-1</v>
      </c>
      <c r="H42" s="2">
        <f t="shared" si="1"/>
        <v>0</v>
      </c>
      <c r="I42" s="2">
        <f t="shared" si="2"/>
        <v>61</v>
      </c>
      <c r="J42" s="2">
        <f t="shared" si="3"/>
        <v>0</v>
      </c>
      <c r="K42" s="2">
        <f t="shared" si="4"/>
        <v>0</v>
      </c>
      <c r="L42" s="2">
        <f t="shared" si="4"/>
        <v>195</v>
      </c>
      <c r="M42" s="2">
        <f>IF(statek[[#This Row],[Z/W]] = "Z",M41-statek[[#This Row],[ile ton]]*statek[[#This Row],[cena za tone w talarach]],M41+statek[[#This Row],[ile ton]]*statek[[#This Row],[cena za tone w talarach]])</f>
        <v>496016</v>
      </c>
      <c r="N42" s="2">
        <f>IF(statek[[#This Row],[data]]&lt;&gt;A43, statek[[#This Row],[konto stan]],0)</f>
        <v>496016</v>
      </c>
    </row>
    <row r="43" spans="1:24" x14ac:dyDescent="0.35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  <c r="G43" s="2">
        <f>statek[[#This Row],[data]]-A42-1</f>
        <v>18</v>
      </c>
      <c r="H43" s="2">
        <f t="shared" si="1"/>
        <v>0</v>
      </c>
      <c r="I43" s="2">
        <f t="shared" si="2"/>
        <v>61</v>
      </c>
      <c r="J43" s="2">
        <f t="shared" si="3"/>
        <v>0</v>
      </c>
      <c r="K43" s="2">
        <f t="shared" si="4"/>
        <v>0</v>
      </c>
      <c r="L43" s="2">
        <f t="shared" si="4"/>
        <v>4</v>
      </c>
      <c r="M43" s="2">
        <f>IF(statek[[#This Row],[Z/W]] = "Z",M42-statek[[#This Row],[ile ton]]*statek[[#This Row],[cena za tone w talarach]],M42+statek[[#This Row],[ile ton]]*statek[[#This Row],[cena za tone w talarach]])</f>
        <v>507476</v>
      </c>
      <c r="N43" s="2">
        <f>IF(statek[[#This Row],[data]]&lt;&gt;A44, statek[[#This Row],[konto stan]],0)</f>
        <v>0</v>
      </c>
      <c r="Q43" t="s">
        <v>85</v>
      </c>
    </row>
    <row r="44" spans="1:24" x14ac:dyDescent="0.35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  <c r="G44" s="2">
        <f>statek[[#This Row],[data]]-A43-1</f>
        <v>-1</v>
      </c>
      <c r="H44" s="2">
        <f t="shared" si="1"/>
        <v>0</v>
      </c>
      <c r="I44" s="2">
        <f t="shared" si="2"/>
        <v>70</v>
      </c>
      <c r="J44" s="2">
        <f t="shared" si="3"/>
        <v>0</v>
      </c>
      <c r="K44" s="2">
        <f t="shared" si="4"/>
        <v>0</v>
      </c>
      <c r="L44" s="2">
        <f t="shared" si="4"/>
        <v>4</v>
      </c>
      <c r="M44" s="2">
        <f>IF(statek[[#This Row],[Z/W]] = "Z",M43-statek[[#This Row],[ile ton]]*statek[[#This Row],[cena za tone w talarach]],M43+statek[[#This Row],[ile ton]]*statek[[#This Row],[cena za tone w talarach]])</f>
        <v>507260</v>
      </c>
      <c r="N44" s="2">
        <f>IF(statek[[#This Row],[data]]&lt;&gt;A45, statek[[#This Row],[konto stan]],0)</f>
        <v>0</v>
      </c>
      <c r="Q44" s="12" t="s">
        <v>84</v>
      </c>
      <c r="R44" s="12">
        <f>M203</f>
        <v>545844</v>
      </c>
    </row>
    <row r="45" spans="1:24" x14ac:dyDescent="0.35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  <c r="G45" s="2">
        <f>statek[[#This Row],[data]]-A44-1</f>
        <v>-1</v>
      </c>
      <c r="H45" s="2">
        <f t="shared" si="1"/>
        <v>0</v>
      </c>
      <c r="I45" s="2">
        <f t="shared" si="2"/>
        <v>70</v>
      </c>
      <c r="J45" s="2">
        <f t="shared" si="3"/>
        <v>0</v>
      </c>
      <c r="K45" s="2">
        <f t="shared" si="4"/>
        <v>36</v>
      </c>
      <c r="L45" s="2">
        <f t="shared" si="4"/>
        <v>4</v>
      </c>
      <c r="M45" s="2">
        <f>IF(statek[[#This Row],[Z/W]] = "Z",M44-statek[[#This Row],[ile ton]]*statek[[#This Row],[cena za tone w talarach]],M44+statek[[#This Row],[ile ton]]*statek[[#This Row],[cena za tone w talarach]])</f>
        <v>504920</v>
      </c>
      <c r="N45" s="2">
        <f>IF(statek[[#This Row],[data]]&lt;&gt;A46, statek[[#This Row],[konto stan]],0)</f>
        <v>504920</v>
      </c>
      <c r="Q45" t="s">
        <v>86</v>
      </c>
    </row>
    <row r="46" spans="1:24" x14ac:dyDescent="0.35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  <c r="G46" s="2">
        <f>statek[[#This Row],[data]]-A45-1</f>
        <v>25</v>
      </c>
      <c r="H46" s="2">
        <f t="shared" si="1"/>
        <v>47</v>
      </c>
      <c r="I46" s="2">
        <f t="shared" si="2"/>
        <v>70</v>
      </c>
      <c r="J46" s="2">
        <f t="shared" si="3"/>
        <v>0</v>
      </c>
      <c r="K46" s="2">
        <f t="shared" si="4"/>
        <v>36</v>
      </c>
      <c r="L46" s="2">
        <f t="shared" si="4"/>
        <v>4</v>
      </c>
      <c r="M46" s="2">
        <f>IF(statek[[#This Row],[Z/W]] = "Z",M45-statek[[#This Row],[ile ton]]*statek[[#This Row],[cena za tone w talarach]],M45+statek[[#This Row],[ile ton]]*statek[[#This Row],[cena za tone w talarach]])</f>
        <v>504591</v>
      </c>
      <c r="N46" s="2">
        <f>IF(statek[[#This Row],[data]]&lt;&gt;A47, statek[[#This Row],[konto stan]],0)</f>
        <v>0</v>
      </c>
      <c r="Q46" s="15">
        <v>43381</v>
      </c>
      <c r="R46" s="12">
        <v>550079</v>
      </c>
    </row>
    <row r="47" spans="1:24" x14ac:dyDescent="0.35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  <c r="G47" s="2">
        <f>statek[[#This Row],[data]]-A46-1</f>
        <v>-1</v>
      </c>
      <c r="H47" s="2">
        <f t="shared" si="1"/>
        <v>47</v>
      </c>
      <c r="I47" s="2">
        <f t="shared" si="2"/>
        <v>70</v>
      </c>
      <c r="J47" s="2">
        <f t="shared" si="3"/>
        <v>0</v>
      </c>
      <c r="K47" s="2">
        <f t="shared" si="4"/>
        <v>36</v>
      </c>
      <c r="L47" s="2">
        <f t="shared" si="4"/>
        <v>0</v>
      </c>
      <c r="M47" s="2">
        <f>IF(statek[[#This Row],[Z/W]] = "Z",M46-statek[[#This Row],[ile ton]]*statek[[#This Row],[cena za tone w talarach]],M46+statek[[#This Row],[ile ton]]*statek[[#This Row],[cena za tone w talarach]])</f>
        <v>504843</v>
      </c>
      <c r="N47" s="2">
        <f>IF(statek[[#This Row],[data]]&lt;&gt;A48, statek[[#This Row],[konto stan]],0)</f>
        <v>0</v>
      </c>
    </row>
    <row r="48" spans="1:24" x14ac:dyDescent="0.35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  <c r="G48" s="2">
        <f>statek[[#This Row],[data]]-A47-1</f>
        <v>-1</v>
      </c>
      <c r="H48" s="2">
        <f t="shared" si="1"/>
        <v>47</v>
      </c>
      <c r="I48" s="2">
        <f t="shared" si="2"/>
        <v>70</v>
      </c>
      <c r="J48" s="2">
        <f t="shared" si="3"/>
        <v>8</v>
      </c>
      <c r="K48" s="2">
        <f t="shared" si="4"/>
        <v>36</v>
      </c>
      <c r="L48" s="2">
        <f t="shared" si="4"/>
        <v>0</v>
      </c>
      <c r="M48" s="2">
        <f>IF(statek[[#This Row],[Z/W]] = "Z",M47-statek[[#This Row],[ile ton]]*statek[[#This Row],[cena za tone w talarach]],M47+statek[[#This Row],[ile ton]]*statek[[#This Row],[cena za tone w talarach]])</f>
        <v>504691</v>
      </c>
      <c r="N48" s="2">
        <f>IF(statek[[#This Row],[data]]&lt;&gt;A49, statek[[#This Row],[konto stan]],0)</f>
        <v>0</v>
      </c>
    </row>
    <row r="49" spans="1:18" x14ac:dyDescent="0.35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  <c r="G49" s="2">
        <f>statek[[#This Row],[data]]-A48-1</f>
        <v>-1</v>
      </c>
      <c r="H49" s="2">
        <f t="shared" si="1"/>
        <v>47</v>
      </c>
      <c r="I49" s="2">
        <f t="shared" si="2"/>
        <v>73</v>
      </c>
      <c r="J49" s="2">
        <f t="shared" si="3"/>
        <v>8</v>
      </c>
      <c r="K49" s="2">
        <f t="shared" si="4"/>
        <v>36</v>
      </c>
      <c r="L49" s="2">
        <f t="shared" si="4"/>
        <v>0</v>
      </c>
      <c r="M49" s="2">
        <f>IF(statek[[#This Row],[Z/W]] = "Z",M48-statek[[#This Row],[ile ton]]*statek[[#This Row],[cena za tone w talarach]],M48+statek[[#This Row],[ile ton]]*statek[[#This Row],[cena za tone w talarach]])</f>
        <v>504625</v>
      </c>
      <c r="N49" s="2">
        <f>IF(statek[[#This Row],[data]]&lt;&gt;A50, statek[[#This Row],[konto stan]],0)</f>
        <v>0</v>
      </c>
      <c r="Q49" t="s">
        <v>89</v>
      </c>
    </row>
    <row r="50" spans="1:18" x14ac:dyDescent="0.35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  <c r="G50" s="2">
        <f>statek[[#This Row],[data]]-A49-1</f>
        <v>-1</v>
      </c>
      <c r="H50" s="2">
        <f t="shared" si="1"/>
        <v>47</v>
      </c>
      <c r="I50" s="2">
        <f t="shared" si="2"/>
        <v>73</v>
      </c>
      <c r="J50" s="2">
        <f t="shared" si="3"/>
        <v>8</v>
      </c>
      <c r="K50" s="2">
        <f t="shared" si="4"/>
        <v>77</v>
      </c>
      <c r="L50" s="2">
        <f t="shared" si="4"/>
        <v>0</v>
      </c>
      <c r="M50" s="2">
        <f>IF(statek[[#This Row],[Z/W]] = "Z",M49-statek[[#This Row],[ile ton]]*statek[[#This Row],[cena za tone w talarach]],M49+statek[[#This Row],[ile ton]]*statek[[#This Row],[cena za tone w talarach]])</f>
        <v>502206</v>
      </c>
      <c r="N50" s="2">
        <f>IF(statek[[#This Row],[data]]&lt;&gt;A51, statek[[#This Row],[konto stan]],0)</f>
        <v>502206</v>
      </c>
      <c r="Q50" t="s">
        <v>90</v>
      </c>
      <c r="R50">
        <f>500000</f>
        <v>500000</v>
      </c>
    </row>
    <row r="51" spans="1:18" x14ac:dyDescent="0.35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  <c r="G51" s="2">
        <f>statek[[#This Row],[data]]-A50-1</f>
        <v>20</v>
      </c>
      <c r="H51" s="2">
        <f t="shared" si="1"/>
        <v>47</v>
      </c>
      <c r="I51" s="2">
        <f t="shared" si="2"/>
        <v>73</v>
      </c>
      <c r="J51" s="2">
        <f t="shared" si="3"/>
        <v>8</v>
      </c>
      <c r="K51" s="2">
        <f t="shared" si="4"/>
        <v>77</v>
      </c>
      <c r="L51" s="2">
        <f t="shared" si="4"/>
        <v>44</v>
      </c>
      <c r="M51" s="2">
        <f>IF(statek[[#This Row],[Z/W]] = "Z",M50-statek[[#This Row],[ile ton]]*statek[[#This Row],[cena za tone w talarach]],M50+statek[[#This Row],[ile ton]]*statek[[#This Row],[cena za tone w talarach]])</f>
        <v>500446</v>
      </c>
      <c r="N51" s="2">
        <f>IF(statek[[#This Row],[data]]&lt;&gt;A52, statek[[#This Row],[konto stan]],0)</f>
        <v>0</v>
      </c>
    </row>
    <row r="52" spans="1:18" x14ac:dyDescent="0.35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  <c r="G52" s="2">
        <f>statek[[#This Row],[data]]-A51-1</f>
        <v>-1</v>
      </c>
      <c r="H52" s="2">
        <f t="shared" si="1"/>
        <v>2</v>
      </c>
      <c r="I52" s="2">
        <f t="shared" si="2"/>
        <v>73</v>
      </c>
      <c r="J52" s="2">
        <f t="shared" si="3"/>
        <v>8</v>
      </c>
      <c r="K52" s="2">
        <f t="shared" si="4"/>
        <v>77</v>
      </c>
      <c r="L52" s="2">
        <f t="shared" si="4"/>
        <v>44</v>
      </c>
      <c r="M52" s="2">
        <f>IF(statek[[#This Row],[Z/W]] = "Z",M51-statek[[#This Row],[ile ton]]*statek[[#This Row],[cena za tone w talarach]],M51+statek[[#This Row],[ile ton]]*statek[[#This Row],[cena za tone w talarach]])</f>
        <v>500986</v>
      </c>
      <c r="N52" s="2">
        <f>IF(statek[[#This Row],[data]]&lt;&gt;A53, statek[[#This Row],[konto stan]],0)</f>
        <v>0</v>
      </c>
    </row>
    <row r="53" spans="1:18" x14ac:dyDescent="0.35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  <c r="G53" s="2">
        <f>statek[[#This Row],[data]]-A52-1</f>
        <v>-1</v>
      </c>
      <c r="H53" s="2">
        <f t="shared" si="1"/>
        <v>2</v>
      </c>
      <c r="I53" s="2">
        <f t="shared" si="2"/>
        <v>73</v>
      </c>
      <c r="J53" s="2">
        <f t="shared" si="3"/>
        <v>48</v>
      </c>
      <c r="K53" s="2">
        <f t="shared" si="4"/>
        <v>77</v>
      </c>
      <c r="L53" s="2">
        <f t="shared" si="4"/>
        <v>44</v>
      </c>
      <c r="M53" s="2">
        <f>IF(statek[[#This Row],[Z/W]] = "Z",M52-statek[[#This Row],[ile ton]]*statek[[#This Row],[cena za tone w talarach]],M52+statek[[#This Row],[ile ton]]*statek[[#This Row],[cena za tone w talarach]])</f>
        <v>500186</v>
      </c>
      <c r="N53" s="2">
        <f>IF(statek[[#This Row],[data]]&lt;&gt;A54, statek[[#This Row],[konto stan]],0)</f>
        <v>0</v>
      </c>
    </row>
    <row r="54" spans="1:18" x14ac:dyDescent="0.35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  <c r="G54" s="2">
        <f>statek[[#This Row],[data]]-A53-1</f>
        <v>-1</v>
      </c>
      <c r="H54" s="2">
        <f t="shared" si="1"/>
        <v>2</v>
      </c>
      <c r="I54" s="2">
        <f t="shared" si="2"/>
        <v>73</v>
      </c>
      <c r="J54" s="2">
        <f t="shared" si="3"/>
        <v>48</v>
      </c>
      <c r="K54" s="2">
        <f t="shared" si="4"/>
        <v>80</v>
      </c>
      <c r="L54" s="2">
        <f t="shared" si="4"/>
        <v>44</v>
      </c>
      <c r="M54" s="2">
        <f>IF(statek[[#This Row],[Z/W]] = "Z",M53-statek[[#This Row],[ile ton]]*statek[[#This Row],[cena za tone w talarach]],M53+statek[[#This Row],[ile ton]]*statek[[#This Row],[cena za tone w talarach]])</f>
        <v>499997</v>
      </c>
      <c r="N54" s="2">
        <f>IF(statek[[#This Row],[data]]&lt;&gt;A55, statek[[#This Row],[konto stan]],0)</f>
        <v>0</v>
      </c>
    </row>
    <row r="55" spans="1:18" x14ac:dyDescent="0.35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  <c r="G55" s="2">
        <f>statek[[#This Row],[data]]-A54-1</f>
        <v>-1</v>
      </c>
      <c r="H55" s="2">
        <f t="shared" si="1"/>
        <v>2</v>
      </c>
      <c r="I55" s="2">
        <f t="shared" si="2"/>
        <v>90</v>
      </c>
      <c r="J55" s="2">
        <f t="shared" si="3"/>
        <v>48</v>
      </c>
      <c r="K55" s="2">
        <f t="shared" si="4"/>
        <v>80</v>
      </c>
      <c r="L55" s="2">
        <f t="shared" si="4"/>
        <v>44</v>
      </c>
      <c r="M55" s="2">
        <f>IF(statek[[#This Row],[Z/W]] = "Z",M54-statek[[#This Row],[ile ton]]*statek[[#This Row],[cena za tone w talarach]],M54+statek[[#This Row],[ile ton]]*statek[[#This Row],[cena za tone w talarach]])</f>
        <v>499589</v>
      </c>
      <c r="N55" s="2">
        <f>IF(statek[[#This Row],[data]]&lt;&gt;A56, statek[[#This Row],[konto stan]],0)</f>
        <v>499589</v>
      </c>
    </row>
    <row r="56" spans="1:18" x14ac:dyDescent="0.35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  <c r="G56" s="2">
        <f>statek[[#This Row],[data]]-A55-1</f>
        <v>23</v>
      </c>
      <c r="H56" s="2">
        <f t="shared" si="1"/>
        <v>0</v>
      </c>
      <c r="I56" s="2">
        <f t="shared" si="2"/>
        <v>90</v>
      </c>
      <c r="J56" s="2">
        <f t="shared" si="3"/>
        <v>48</v>
      </c>
      <c r="K56" s="2">
        <f t="shared" si="4"/>
        <v>80</v>
      </c>
      <c r="L56" s="2">
        <f t="shared" si="4"/>
        <v>44</v>
      </c>
      <c r="M56" s="2">
        <f>IF(statek[[#This Row],[Z/W]] = "Z",M55-statek[[#This Row],[ile ton]]*statek[[#This Row],[cena za tone w talarach]],M55+statek[[#This Row],[ile ton]]*statek[[#This Row],[cena za tone w talarach]])</f>
        <v>499613</v>
      </c>
      <c r="N56" s="2">
        <f>IF(statek[[#This Row],[data]]&lt;&gt;A57, statek[[#This Row],[konto stan]],0)</f>
        <v>0</v>
      </c>
    </row>
    <row r="57" spans="1:18" x14ac:dyDescent="0.35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  <c r="G57" s="2">
        <f>statek[[#This Row],[data]]-A56-1</f>
        <v>-1</v>
      </c>
      <c r="H57" s="2">
        <f t="shared" si="1"/>
        <v>0</v>
      </c>
      <c r="I57" s="2">
        <f t="shared" si="2"/>
        <v>90</v>
      </c>
      <c r="J57" s="2">
        <f t="shared" si="3"/>
        <v>62</v>
      </c>
      <c r="K57" s="2">
        <f t="shared" si="4"/>
        <v>80</v>
      </c>
      <c r="L57" s="2">
        <f t="shared" si="4"/>
        <v>44</v>
      </c>
      <c r="M57" s="2">
        <f>IF(statek[[#This Row],[Z/W]] = "Z",M56-statek[[#This Row],[ile ton]]*statek[[#This Row],[cena za tone w talarach]],M56+statek[[#This Row],[ile ton]]*statek[[#This Row],[cena za tone w talarach]])</f>
        <v>499347</v>
      </c>
      <c r="N57" s="2">
        <f>IF(statek[[#This Row],[data]]&lt;&gt;A58, statek[[#This Row],[konto stan]],0)</f>
        <v>0</v>
      </c>
    </row>
    <row r="58" spans="1:18" x14ac:dyDescent="0.35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  <c r="G58" s="2">
        <f>statek[[#This Row],[data]]-A57-1</f>
        <v>-1</v>
      </c>
      <c r="H58" s="2">
        <f t="shared" si="1"/>
        <v>0</v>
      </c>
      <c r="I58" s="2">
        <f t="shared" si="2"/>
        <v>113</v>
      </c>
      <c r="J58" s="2">
        <f t="shared" si="3"/>
        <v>62</v>
      </c>
      <c r="K58" s="2">
        <f t="shared" si="4"/>
        <v>80</v>
      </c>
      <c r="L58" s="2">
        <f t="shared" si="4"/>
        <v>44</v>
      </c>
      <c r="M58" s="2">
        <f>IF(statek[[#This Row],[Z/W]] = "Z",M57-statek[[#This Row],[ile ton]]*statek[[#This Row],[cena za tone w talarach]],M57+statek[[#This Row],[ile ton]]*statek[[#This Row],[cena za tone w talarach]])</f>
        <v>498818</v>
      </c>
      <c r="N58" s="2">
        <f>IF(statek[[#This Row],[data]]&lt;&gt;A59, statek[[#This Row],[konto stan]],0)</f>
        <v>498818</v>
      </c>
    </row>
    <row r="59" spans="1:18" x14ac:dyDescent="0.35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  <c r="G59" s="2">
        <f>statek[[#This Row],[data]]-A58-1</f>
        <v>17</v>
      </c>
      <c r="H59" s="2">
        <f t="shared" si="1"/>
        <v>11</v>
      </c>
      <c r="I59" s="2">
        <f t="shared" si="2"/>
        <v>113</v>
      </c>
      <c r="J59" s="2">
        <f t="shared" si="3"/>
        <v>62</v>
      </c>
      <c r="K59" s="2">
        <f t="shared" si="4"/>
        <v>80</v>
      </c>
      <c r="L59" s="2">
        <f t="shared" si="4"/>
        <v>44</v>
      </c>
      <c r="M59" s="2">
        <f>IF(statek[[#This Row],[Z/W]] = "Z",M58-statek[[#This Row],[ile ton]]*statek[[#This Row],[cena za tone w talarach]],M58+statek[[#This Row],[ile ton]]*statek[[#This Row],[cena za tone w talarach]])</f>
        <v>498730</v>
      </c>
      <c r="N59" s="2">
        <f>IF(statek[[#This Row],[data]]&lt;&gt;A60, statek[[#This Row],[konto stan]],0)</f>
        <v>0</v>
      </c>
    </row>
    <row r="60" spans="1:18" x14ac:dyDescent="0.35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  <c r="G60" s="2">
        <f>statek[[#This Row],[data]]-A59-1</f>
        <v>-1</v>
      </c>
      <c r="H60" s="2">
        <f t="shared" si="1"/>
        <v>11</v>
      </c>
      <c r="I60" s="2">
        <f t="shared" si="2"/>
        <v>113</v>
      </c>
      <c r="J60" s="2">
        <f t="shared" si="3"/>
        <v>62</v>
      </c>
      <c r="K60" s="2">
        <f t="shared" si="4"/>
        <v>97</v>
      </c>
      <c r="L60" s="2">
        <f t="shared" si="4"/>
        <v>44</v>
      </c>
      <c r="M60" s="2">
        <f>IF(statek[[#This Row],[Z/W]] = "Z",M59-statek[[#This Row],[ile ton]]*statek[[#This Row],[cena za tone w talarach]],M59+statek[[#This Row],[ile ton]]*statek[[#This Row],[cena za tone w talarach]])</f>
        <v>497608</v>
      </c>
      <c r="N60" s="2">
        <f>IF(statek[[#This Row],[data]]&lt;&gt;A61, statek[[#This Row],[konto stan]],0)</f>
        <v>0</v>
      </c>
    </row>
    <row r="61" spans="1:18" x14ac:dyDescent="0.35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  <c r="G61" s="2">
        <f>statek[[#This Row],[data]]-A60-1</f>
        <v>-1</v>
      </c>
      <c r="H61" s="2">
        <f t="shared" si="1"/>
        <v>11</v>
      </c>
      <c r="I61" s="2">
        <f t="shared" si="2"/>
        <v>113</v>
      </c>
      <c r="J61" s="2">
        <f t="shared" si="3"/>
        <v>62</v>
      </c>
      <c r="K61" s="2">
        <f t="shared" si="4"/>
        <v>97</v>
      </c>
      <c r="L61" s="2">
        <f t="shared" si="4"/>
        <v>74</v>
      </c>
      <c r="M61" s="2">
        <f>IF(statek[[#This Row],[Z/W]] = "Z",M60-statek[[#This Row],[ile ton]]*statek[[#This Row],[cena za tone w talarach]],M60+statek[[#This Row],[ile ton]]*statek[[#This Row],[cena za tone w talarach]])</f>
        <v>496378</v>
      </c>
      <c r="N61" s="2">
        <f>IF(statek[[#This Row],[data]]&lt;&gt;A62, statek[[#This Row],[konto stan]],0)</f>
        <v>496378</v>
      </c>
    </row>
    <row r="62" spans="1:18" x14ac:dyDescent="0.35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  <c r="G62" s="2">
        <f>statek[[#This Row],[data]]-A61-1</f>
        <v>21</v>
      </c>
      <c r="H62" s="2">
        <f t="shared" si="1"/>
        <v>11</v>
      </c>
      <c r="I62" s="2">
        <f t="shared" si="2"/>
        <v>113</v>
      </c>
      <c r="J62" s="2">
        <f t="shared" si="3"/>
        <v>62</v>
      </c>
      <c r="K62" s="2">
        <f t="shared" si="4"/>
        <v>0</v>
      </c>
      <c r="L62" s="2">
        <f t="shared" si="4"/>
        <v>74</v>
      </c>
      <c r="M62" s="2">
        <f>IF(statek[[#This Row],[Z/W]] = "Z",M61-statek[[#This Row],[ile ton]]*statek[[#This Row],[cena za tone w talarach]],M61+statek[[#This Row],[ile ton]]*statek[[#This Row],[cena za tone w talarach]])</f>
        <v>505884</v>
      </c>
      <c r="N62" s="2">
        <f>IF(statek[[#This Row],[data]]&lt;&gt;A63, statek[[#This Row],[konto stan]],0)</f>
        <v>0</v>
      </c>
    </row>
    <row r="63" spans="1:18" x14ac:dyDescent="0.35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  <c r="G63" s="2">
        <f>statek[[#This Row],[data]]-A62-1</f>
        <v>-1</v>
      </c>
      <c r="H63" s="2">
        <f t="shared" si="1"/>
        <v>0</v>
      </c>
      <c r="I63" s="2">
        <f t="shared" si="2"/>
        <v>113</v>
      </c>
      <c r="J63" s="2">
        <f t="shared" si="3"/>
        <v>62</v>
      </c>
      <c r="K63" s="2">
        <f t="shared" si="4"/>
        <v>0</v>
      </c>
      <c r="L63" s="2">
        <f t="shared" si="4"/>
        <v>74</v>
      </c>
      <c r="M63" s="2">
        <f>IF(statek[[#This Row],[Z/W]] = "Z",M62-statek[[#This Row],[ile ton]]*statek[[#This Row],[cena za tone w talarach]],M62+statek[[#This Row],[ile ton]]*statek[[#This Row],[cena za tone w talarach]])</f>
        <v>506016</v>
      </c>
      <c r="N63" s="2">
        <f>IF(statek[[#This Row],[data]]&lt;&gt;A64, statek[[#This Row],[konto stan]],0)</f>
        <v>0</v>
      </c>
    </row>
    <row r="64" spans="1:18" x14ac:dyDescent="0.35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  <c r="G64" s="2">
        <f>statek[[#This Row],[data]]-A63-1</f>
        <v>-1</v>
      </c>
      <c r="H64" s="2">
        <f t="shared" si="1"/>
        <v>0</v>
      </c>
      <c r="I64" s="2">
        <f t="shared" si="2"/>
        <v>113</v>
      </c>
      <c r="J64" s="2">
        <f t="shared" si="3"/>
        <v>79</v>
      </c>
      <c r="K64" s="2">
        <f t="shared" si="4"/>
        <v>0</v>
      </c>
      <c r="L64" s="2">
        <f t="shared" si="4"/>
        <v>74</v>
      </c>
      <c r="M64" s="2">
        <f>IF(statek[[#This Row],[Z/W]] = "Z",M63-statek[[#This Row],[ile ton]]*statek[[#This Row],[cena za tone w talarach]],M63+statek[[#This Row],[ile ton]]*statek[[#This Row],[cena za tone w talarach]])</f>
        <v>505676</v>
      </c>
      <c r="N64" s="2">
        <f>IF(statek[[#This Row],[data]]&lt;&gt;A65, statek[[#This Row],[konto stan]],0)</f>
        <v>0</v>
      </c>
    </row>
    <row r="65" spans="1:14" x14ac:dyDescent="0.35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  <c r="G65" s="2">
        <f>statek[[#This Row],[data]]-A64-1</f>
        <v>-1</v>
      </c>
      <c r="H65" s="2">
        <f t="shared" si="1"/>
        <v>0</v>
      </c>
      <c r="I65" s="2">
        <f t="shared" si="2"/>
        <v>117</v>
      </c>
      <c r="J65" s="2">
        <f t="shared" si="3"/>
        <v>79</v>
      </c>
      <c r="K65" s="2">
        <f t="shared" si="4"/>
        <v>0</v>
      </c>
      <c r="L65" s="2">
        <f t="shared" si="4"/>
        <v>74</v>
      </c>
      <c r="M65" s="2">
        <f>IF(statek[[#This Row],[Z/W]] = "Z",M64-statek[[#This Row],[ile ton]]*statek[[#This Row],[cena za tone w talarach]],M64+statek[[#This Row],[ile ton]]*statek[[#This Row],[cena za tone w talarach]])</f>
        <v>505584</v>
      </c>
      <c r="N65" s="2">
        <f>IF(statek[[#This Row],[data]]&lt;&gt;A66, statek[[#This Row],[konto stan]],0)</f>
        <v>505584</v>
      </c>
    </row>
    <row r="66" spans="1:14" x14ac:dyDescent="0.35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  <c r="G66" s="2">
        <f>statek[[#This Row],[data]]-A65-1</f>
        <v>24</v>
      </c>
      <c r="H66" s="2">
        <f t="shared" si="1"/>
        <v>0</v>
      </c>
      <c r="I66" s="2">
        <f t="shared" si="2"/>
        <v>117</v>
      </c>
      <c r="J66" s="2">
        <f t="shared" si="3"/>
        <v>0</v>
      </c>
      <c r="K66" s="2">
        <f t="shared" si="4"/>
        <v>0</v>
      </c>
      <c r="L66" s="2">
        <f t="shared" si="4"/>
        <v>74</v>
      </c>
      <c r="M66" s="2">
        <f>IF(statek[[#This Row],[Z/W]] = "Z",M65-statek[[#This Row],[ile ton]]*statek[[#This Row],[cena za tone w talarach]],M65+statek[[#This Row],[ile ton]]*statek[[#This Row],[cena za tone w talarach]])</f>
        <v>508033</v>
      </c>
      <c r="N66" s="2">
        <f>IF(statek[[#This Row],[data]]&lt;&gt;A67, statek[[#This Row],[konto stan]],0)</f>
        <v>0</v>
      </c>
    </row>
    <row r="67" spans="1:14" x14ac:dyDescent="0.35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  <c r="G67" s="2">
        <f>statek[[#This Row],[data]]-A66-1</f>
        <v>-1</v>
      </c>
      <c r="H67" s="2">
        <f t="shared" si="1"/>
        <v>0</v>
      </c>
      <c r="I67" s="2">
        <f t="shared" si="2"/>
        <v>117</v>
      </c>
      <c r="J67" s="2">
        <f t="shared" si="3"/>
        <v>0</v>
      </c>
      <c r="K67" s="2">
        <f t="shared" si="4"/>
        <v>33</v>
      </c>
      <c r="L67" s="2">
        <f t="shared" si="4"/>
        <v>74</v>
      </c>
      <c r="M67" s="2">
        <f>IF(statek[[#This Row],[Z/W]] = "Z",M66-statek[[#This Row],[ile ton]]*statek[[#This Row],[cena za tone w talarach]],M66+statek[[#This Row],[ile ton]]*statek[[#This Row],[cena za tone w talarach]])</f>
        <v>506053</v>
      </c>
      <c r="N67" s="2">
        <f>IF(statek[[#This Row],[data]]&lt;&gt;A68, statek[[#This Row],[konto stan]],0)</f>
        <v>0</v>
      </c>
    </row>
    <row r="68" spans="1:14" x14ac:dyDescent="0.35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  <c r="G68" s="2">
        <f>statek[[#This Row],[data]]-A67-1</f>
        <v>-1</v>
      </c>
      <c r="H68" s="2">
        <f t="shared" ref="H68:H131" si="5">IF($C68= H$1, IF($D68 = "Z",  $E68+H67, H67-$E68), H67)</f>
        <v>0</v>
      </c>
      <c r="I68" s="2">
        <f t="shared" ref="I68:I131" si="6">IF($C68= I$1, IF($D68 = "Z",  $E68+I67, I67-$E68), I67)</f>
        <v>143</v>
      </c>
      <c r="J68" s="2">
        <f t="shared" ref="J68:J131" si="7">IF($C68= J$1, IF($D68 = "Z",  $E68+J67, J67-$E68), J67)</f>
        <v>0</v>
      </c>
      <c r="K68" s="2">
        <f t="shared" ref="K68:L131" si="8">IF($C68= K$1, IF($D68 = "Z",  $E68+K67, K67-$E68), K67)</f>
        <v>33</v>
      </c>
      <c r="L68" s="2">
        <f t="shared" si="8"/>
        <v>74</v>
      </c>
      <c r="M68" s="2">
        <f>IF(statek[[#This Row],[Z/W]] = "Z",M67-statek[[#This Row],[ile ton]]*statek[[#This Row],[cena za tone w talarach]],M67+statek[[#This Row],[ile ton]]*statek[[#This Row],[cena za tone w talarach]])</f>
        <v>505455</v>
      </c>
      <c r="N68" s="2">
        <f>IF(statek[[#This Row],[data]]&lt;&gt;A69, statek[[#This Row],[konto stan]],0)</f>
        <v>505455</v>
      </c>
    </row>
    <row r="69" spans="1:14" x14ac:dyDescent="0.35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  <c r="G69" s="2">
        <f>statek[[#This Row],[data]]-A68-1</f>
        <v>12</v>
      </c>
      <c r="H69" s="2">
        <f t="shared" si="5"/>
        <v>0</v>
      </c>
      <c r="I69" s="2">
        <f t="shared" si="6"/>
        <v>143</v>
      </c>
      <c r="J69" s="2">
        <f t="shared" si="7"/>
        <v>40</v>
      </c>
      <c r="K69" s="2">
        <f t="shared" si="8"/>
        <v>33</v>
      </c>
      <c r="L69" s="2">
        <f t="shared" si="8"/>
        <v>74</v>
      </c>
      <c r="M69" s="2">
        <f>IF(statek[[#This Row],[Z/W]] = "Z",M68-statek[[#This Row],[ile ton]]*statek[[#This Row],[cena za tone w talarach]],M68+statek[[#This Row],[ile ton]]*statek[[#This Row],[cena za tone w talarach]])</f>
        <v>504575</v>
      </c>
      <c r="N69" s="2">
        <f>IF(statek[[#This Row],[data]]&lt;&gt;A70, statek[[#This Row],[konto stan]],0)</f>
        <v>0</v>
      </c>
    </row>
    <row r="70" spans="1:14" x14ac:dyDescent="0.35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  <c r="G70" s="2">
        <f>statek[[#This Row],[data]]-A69-1</f>
        <v>-1</v>
      </c>
      <c r="H70" s="2">
        <f t="shared" si="5"/>
        <v>42</v>
      </c>
      <c r="I70" s="2">
        <f t="shared" si="6"/>
        <v>143</v>
      </c>
      <c r="J70" s="2">
        <f t="shared" si="7"/>
        <v>40</v>
      </c>
      <c r="K70" s="2">
        <f t="shared" si="8"/>
        <v>33</v>
      </c>
      <c r="L70" s="2">
        <f t="shared" si="8"/>
        <v>74</v>
      </c>
      <c r="M70" s="2">
        <f>IF(statek[[#This Row],[Z/W]] = "Z",M69-statek[[#This Row],[ile ton]]*statek[[#This Row],[cena za tone w talarach]],M69+statek[[#This Row],[ile ton]]*statek[[#This Row],[cena za tone w talarach]])</f>
        <v>504197</v>
      </c>
      <c r="N70" s="2">
        <f>IF(statek[[#This Row],[data]]&lt;&gt;A71, statek[[#This Row],[konto stan]],0)</f>
        <v>0</v>
      </c>
    </row>
    <row r="71" spans="1:14" x14ac:dyDescent="0.35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  <c r="G71" s="2">
        <f>statek[[#This Row],[data]]-A70-1</f>
        <v>-1</v>
      </c>
      <c r="H71" s="2">
        <f t="shared" si="5"/>
        <v>42</v>
      </c>
      <c r="I71" s="2">
        <f t="shared" si="6"/>
        <v>185</v>
      </c>
      <c r="J71" s="2">
        <f t="shared" si="7"/>
        <v>40</v>
      </c>
      <c r="K71" s="2">
        <f t="shared" si="8"/>
        <v>33</v>
      </c>
      <c r="L71" s="2">
        <f t="shared" si="8"/>
        <v>74</v>
      </c>
      <c r="M71" s="2">
        <f>IF(statek[[#This Row],[Z/W]] = "Z",M70-statek[[#This Row],[ile ton]]*statek[[#This Row],[cena za tone w talarach]],M70+statek[[#This Row],[ile ton]]*statek[[#This Row],[cena za tone w talarach]])</f>
        <v>503105</v>
      </c>
      <c r="N71" s="2">
        <f>IF(statek[[#This Row],[data]]&lt;&gt;A72, statek[[#This Row],[konto stan]],0)</f>
        <v>0</v>
      </c>
    </row>
    <row r="72" spans="1:14" x14ac:dyDescent="0.35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  <c r="G72" s="2">
        <f>statek[[#This Row],[data]]-A71-1</f>
        <v>-1</v>
      </c>
      <c r="H72" s="2">
        <f t="shared" si="5"/>
        <v>42</v>
      </c>
      <c r="I72" s="2">
        <f t="shared" si="6"/>
        <v>185</v>
      </c>
      <c r="J72" s="2">
        <f t="shared" si="7"/>
        <v>40</v>
      </c>
      <c r="K72" s="2">
        <f t="shared" si="8"/>
        <v>42</v>
      </c>
      <c r="L72" s="2">
        <f t="shared" si="8"/>
        <v>74</v>
      </c>
      <c r="M72" s="2">
        <f>IF(statek[[#This Row],[Z/W]] = "Z",M71-statek[[#This Row],[ile ton]]*statek[[#This Row],[cena za tone w talarach]],M71+statek[[#This Row],[ile ton]]*statek[[#This Row],[cena za tone w talarach]])</f>
        <v>502475</v>
      </c>
      <c r="N72" s="2">
        <f>IF(statek[[#This Row],[data]]&lt;&gt;A73, statek[[#This Row],[konto stan]],0)</f>
        <v>0</v>
      </c>
    </row>
    <row r="73" spans="1:14" x14ac:dyDescent="0.35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  <c r="G73" s="2">
        <f>statek[[#This Row],[data]]-A72-1</f>
        <v>-1</v>
      </c>
      <c r="H73" s="2">
        <f t="shared" si="5"/>
        <v>42</v>
      </c>
      <c r="I73" s="2">
        <f t="shared" si="6"/>
        <v>185</v>
      </c>
      <c r="J73" s="2">
        <f t="shared" si="7"/>
        <v>40</v>
      </c>
      <c r="K73" s="2">
        <f t="shared" si="8"/>
        <v>42</v>
      </c>
      <c r="L73" s="2">
        <f t="shared" si="8"/>
        <v>113</v>
      </c>
      <c r="M73" s="2">
        <f>IF(statek[[#This Row],[Z/W]] = "Z",M72-statek[[#This Row],[ile ton]]*statek[[#This Row],[cena za tone w talarach]],M72+statek[[#This Row],[ile ton]]*statek[[#This Row],[cena za tone w talarach]])</f>
        <v>500759</v>
      </c>
      <c r="N73" s="2">
        <f>IF(statek[[#This Row],[data]]&lt;&gt;A74, statek[[#This Row],[konto stan]],0)</f>
        <v>500759</v>
      </c>
    </row>
    <row r="74" spans="1:14" x14ac:dyDescent="0.35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  <c r="G74" s="2">
        <f>statek[[#This Row],[data]]-A73-1</f>
        <v>16</v>
      </c>
      <c r="H74" s="2">
        <f t="shared" si="5"/>
        <v>42</v>
      </c>
      <c r="I74" s="2">
        <f t="shared" si="6"/>
        <v>185</v>
      </c>
      <c r="J74" s="2">
        <f t="shared" si="7"/>
        <v>40</v>
      </c>
      <c r="K74" s="2">
        <f t="shared" si="8"/>
        <v>42</v>
      </c>
      <c r="L74" s="2">
        <f t="shared" si="8"/>
        <v>1</v>
      </c>
      <c r="M74" s="2">
        <f>IF(statek[[#This Row],[Z/W]] = "Z",M73-statek[[#This Row],[ile ton]]*statek[[#This Row],[cena za tone w talarach]],M73+statek[[#This Row],[ile ton]]*statek[[#This Row],[cena za tone w talarach]])</f>
        <v>507367</v>
      </c>
      <c r="N74" s="2">
        <f>IF(statek[[#This Row],[data]]&lt;&gt;A75, statek[[#This Row],[konto stan]],0)</f>
        <v>0</v>
      </c>
    </row>
    <row r="75" spans="1:14" x14ac:dyDescent="0.35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  <c r="G75" s="2">
        <f>statek[[#This Row],[data]]-A74-1</f>
        <v>-1</v>
      </c>
      <c r="H75" s="2">
        <f t="shared" si="5"/>
        <v>42</v>
      </c>
      <c r="I75" s="2">
        <f t="shared" si="6"/>
        <v>185</v>
      </c>
      <c r="J75" s="2">
        <f t="shared" si="7"/>
        <v>40</v>
      </c>
      <c r="K75" s="2">
        <f t="shared" si="8"/>
        <v>76</v>
      </c>
      <c r="L75" s="2">
        <f t="shared" si="8"/>
        <v>1</v>
      </c>
      <c r="M75" s="2">
        <f>IF(statek[[#This Row],[Z/W]] = "Z",M74-statek[[#This Row],[ile ton]]*statek[[#This Row],[cena za tone w talarach]],M74+statek[[#This Row],[ile ton]]*statek[[#This Row],[cena za tone w talarach]])</f>
        <v>505123</v>
      </c>
      <c r="N75" s="2">
        <f>IF(statek[[#This Row],[data]]&lt;&gt;A76, statek[[#This Row],[konto stan]],0)</f>
        <v>0</v>
      </c>
    </row>
    <row r="76" spans="1:14" x14ac:dyDescent="0.35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  <c r="G76" s="2">
        <f>statek[[#This Row],[data]]-A75-1</f>
        <v>-1</v>
      </c>
      <c r="H76" s="2">
        <f t="shared" si="5"/>
        <v>42</v>
      </c>
      <c r="I76" s="2">
        <f t="shared" si="6"/>
        <v>185</v>
      </c>
      <c r="J76" s="2">
        <f t="shared" si="7"/>
        <v>45</v>
      </c>
      <c r="K76" s="2">
        <f t="shared" si="8"/>
        <v>76</v>
      </c>
      <c r="L76" s="2">
        <f t="shared" si="8"/>
        <v>1</v>
      </c>
      <c r="M76" s="2">
        <f>IF(statek[[#This Row],[Z/W]] = "Z",M75-statek[[#This Row],[ile ton]]*statek[[#This Row],[cena za tone w talarach]],M75+statek[[#This Row],[ile ton]]*statek[[#This Row],[cena za tone w talarach]])</f>
        <v>505018</v>
      </c>
      <c r="N76" s="2">
        <f>IF(statek[[#This Row],[data]]&lt;&gt;A77, statek[[#This Row],[konto stan]],0)</f>
        <v>505018</v>
      </c>
    </row>
    <row r="77" spans="1:14" x14ac:dyDescent="0.35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  <c r="G77" s="2">
        <f>statek[[#This Row],[data]]-A76-1</f>
        <v>14</v>
      </c>
      <c r="H77" s="2">
        <f t="shared" si="5"/>
        <v>42</v>
      </c>
      <c r="I77" s="2">
        <f t="shared" si="6"/>
        <v>185</v>
      </c>
      <c r="J77" s="2">
        <f t="shared" si="7"/>
        <v>45</v>
      </c>
      <c r="K77" s="2">
        <f t="shared" si="8"/>
        <v>2</v>
      </c>
      <c r="L77" s="2">
        <f t="shared" si="8"/>
        <v>1</v>
      </c>
      <c r="M77" s="2">
        <f>IF(statek[[#This Row],[Z/W]] = "Z",M76-statek[[#This Row],[ile ton]]*statek[[#This Row],[cena za tone w talarach]],M76+statek[[#This Row],[ile ton]]*statek[[#This Row],[cena za tone w talarach]])</f>
        <v>511826</v>
      </c>
      <c r="N77" s="2">
        <f>IF(statek[[#This Row],[data]]&lt;&gt;A78, statek[[#This Row],[konto stan]],0)</f>
        <v>0</v>
      </c>
    </row>
    <row r="78" spans="1:14" x14ac:dyDescent="0.35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  <c r="G78" s="2">
        <f>statek[[#This Row],[data]]-A77-1</f>
        <v>-1</v>
      </c>
      <c r="H78" s="2">
        <f t="shared" si="5"/>
        <v>42</v>
      </c>
      <c r="I78" s="2">
        <f t="shared" si="6"/>
        <v>199</v>
      </c>
      <c r="J78" s="2">
        <f t="shared" si="7"/>
        <v>45</v>
      </c>
      <c r="K78" s="2">
        <f t="shared" si="8"/>
        <v>2</v>
      </c>
      <c r="L78" s="2">
        <f t="shared" si="8"/>
        <v>1</v>
      </c>
      <c r="M78" s="2">
        <f>IF(statek[[#This Row],[Z/W]] = "Z",M77-statek[[#This Row],[ile ton]]*statek[[#This Row],[cena za tone w talarach]],M77+statek[[#This Row],[ile ton]]*statek[[#This Row],[cena za tone w talarach]])</f>
        <v>511462</v>
      </c>
      <c r="N78" s="2">
        <f>IF(statek[[#This Row],[data]]&lt;&gt;A79, statek[[#This Row],[konto stan]],0)</f>
        <v>511462</v>
      </c>
    </row>
    <row r="79" spans="1:14" x14ac:dyDescent="0.35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  <c r="G79" s="2">
        <f>statek[[#This Row],[data]]-A78-1</f>
        <v>18</v>
      </c>
      <c r="H79" s="2">
        <f t="shared" si="5"/>
        <v>42</v>
      </c>
      <c r="I79" s="2">
        <f t="shared" si="6"/>
        <v>199</v>
      </c>
      <c r="J79" s="2">
        <f t="shared" si="7"/>
        <v>45</v>
      </c>
      <c r="K79" s="2">
        <f t="shared" si="8"/>
        <v>2</v>
      </c>
      <c r="L79" s="2">
        <f t="shared" si="8"/>
        <v>0</v>
      </c>
      <c r="M79" s="2">
        <f>IF(statek[[#This Row],[Z/W]] = "Z",M78-statek[[#This Row],[ile ton]]*statek[[#This Row],[cena za tone w talarach]],M78+statek[[#This Row],[ile ton]]*statek[[#This Row],[cena za tone w talarach]])</f>
        <v>511522</v>
      </c>
      <c r="N79" s="2">
        <f>IF(statek[[#This Row],[data]]&lt;&gt;A80, statek[[#This Row],[konto stan]],0)</f>
        <v>0</v>
      </c>
    </row>
    <row r="80" spans="1:14" x14ac:dyDescent="0.35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  <c r="G80" s="2">
        <f>statek[[#This Row],[data]]-A79-1</f>
        <v>-1</v>
      </c>
      <c r="H80" s="2">
        <f t="shared" si="5"/>
        <v>42</v>
      </c>
      <c r="I80" s="2">
        <f t="shared" si="6"/>
        <v>156</v>
      </c>
      <c r="J80" s="2">
        <f t="shared" si="7"/>
        <v>45</v>
      </c>
      <c r="K80" s="2">
        <f t="shared" si="8"/>
        <v>2</v>
      </c>
      <c r="L80" s="2">
        <f t="shared" si="8"/>
        <v>0</v>
      </c>
      <c r="M80" s="2">
        <f>IF(statek[[#This Row],[Z/W]] = "Z",M79-statek[[#This Row],[ile ton]]*statek[[#This Row],[cena za tone w talarach]],M79+statek[[#This Row],[ile ton]]*statek[[#This Row],[cena za tone w talarach]])</f>
        <v>513070</v>
      </c>
      <c r="N80" s="2">
        <f>IF(statek[[#This Row],[data]]&lt;&gt;A81, statek[[#This Row],[konto stan]],0)</f>
        <v>0</v>
      </c>
    </row>
    <row r="81" spans="1:14" x14ac:dyDescent="0.35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  <c r="G81" s="2">
        <f>statek[[#This Row],[data]]-A80-1</f>
        <v>-1</v>
      </c>
      <c r="H81" s="2">
        <f t="shared" si="5"/>
        <v>72</v>
      </c>
      <c r="I81" s="2">
        <f t="shared" si="6"/>
        <v>156</v>
      </c>
      <c r="J81" s="2">
        <f t="shared" si="7"/>
        <v>45</v>
      </c>
      <c r="K81" s="2">
        <f t="shared" si="8"/>
        <v>2</v>
      </c>
      <c r="L81" s="2">
        <f t="shared" si="8"/>
        <v>0</v>
      </c>
      <c r="M81" s="2">
        <f>IF(statek[[#This Row],[Z/W]] = "Z",M80-statek[[#This Row],[ile ton]]*statek[[#This Row],[cena za tone w talarach]],M80+statek[[#This Row],[ile ton]]*statek[[#This Row],[cena za tone w talarach]])</f>
        <v>512830</v>
      </c>
      <c r="N81" s="2">
        <f>IF(statek[[#This Row],[data]]&lt;&gt;A82, statek[[#This Row],[konto stan]],0)</f>
        <v>0</v>
      </c>
    </row>
    <row r="82" spans="1:14" x14ac:dyDescent="0.35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  <c r="G82" s="2">
        <f>statek[[#This Row],[data]]-A81-1</f>
        <v>-1</v>
      </c>
      <c r="H82" s="2">
        <f t="shared" si="5"/>
        <v>72</v>
      </c>
      <c r="I82" s="2">
        <f t="shared" si="6"/>
        <v>156</v>
      </c>
      <c r="J82" s="2">
        <f t="shared" si="7"/>
        <v>59</v>
      </c>
      <c r="K82" s="2">
        <f t="shared" si="8"/>
        <v>2</v>
      </c>
      <c r="L82" s="2">
        <f t="shared" si="8"/>
        <v>0</v>
      </c>
      <c r="M82" s="2">
        <f>IF(statek[[#This Row],[Z/W]] = "Z",M81-statek[[#This Row],[ile ton]]*statek[[#This Row],[cena za tone w talarach]],M81+statek[[#This Row],[ile ton]]*statek[[#This Row],[cena za tone w talarach]])</f>
        <v>512550</v>
      </c>
      <c r="N82" s="2">
        <f>IF(statek[[#This Row],[data]]&lt;&gt;A83, statek[[#This Row],[konto stan]],0)</f>
        <v>512550</v>
      </c>
    </row>
    <row r="83" spans="1:14" x14ac:dyDescent="0.35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  <c r="G83" s="2">
        <f>statek[[#This Row],[data]]-A82-1</f>
        <v>25</v>
      </c>
      <c r="H83" s="2">
        <f t="shared" si="5"/>
        <v>72</v>
      </c>
      <c r="I83" s="2">
        <f t="shared" si="6"/>
        <v>123</v>
      </c>
      <c r="J83" s="2">
        <f t="shared" si="7"/>
        <v>59</v>
      </c>
      <c r="K83" s="2">
        <f t="shared" si="8"/>
        <v>2</v>
      </c>
      <c r="L83" s="2">
        <f t="shared" si="8"/>
        <v>0</v>
      </c>
      <c r="M83" s="2">
        <f>IF(statek[[#This Row],[Z/W]] = "Z",M82-statek[[#This Row],[ile ton]]*statek[[#This Row],[cena za tone w talarach]],M82+statek[[#This Row],[ile ton]]*statek[[#This Row],[cena za tone w talarach]])</f>
        <v>513804</v>
      </c>
      <c r="N83" s="2">
        <f>IF(statek[[#This Row],[data]]&lt;&gt;A84, statek[[#This Row],[konto stan]],0)</f>
        <v>0</v>
      </c>
    </row>
    <row r="84" spans="1:14" x14ac:dyDescent="0.35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  <c r="G84" s="2">
        <f>statek[[#This Row],[data]]-A83-1</f>
        <v>-1</v>
      </c>
      <c r="H84" s="2">
        <f t="shared" si="5"/>
        <v>72</v>
      </c>
      <c r="I84" s="2">
        <f t="shared" si="6"/>
        <v>123</v>
      </c>
      <c r="J84" s="2">
        <f t="shared" si="7"/>
        <v>59</v>
      </c>
      <c r="K84" s="2">
        <f t="shared" si="8"/>
        <v>2</v>
      </c>
      <c r="L84" s="2">
        <f t="shared" si="8"/>
        <v>35</v>
      </c>
      <c r="M84" s="2">
        <f>IF(statek[[#This Row],[Z/W]] = "Z",M83-statek[[#This Row],[ile ton]]*statek[[#This Row],[cena za tone w talarach]],M83+statek[[#This Row],[ile ton]]*statek[[#This Row],[cena za tone w talarach]])</f>
        <v>512509</v>
      </c>
      <c r="N84" s="2">
        <f>IF(statek[[#This Row],[data]]&lt;&gt;A85, statek[[#This Row],[konto stan]],0)</f>
        <v>0</v>
      </c>
    </row>
    <row r="85" spans="1:14" x14ac:dyDescent="0.35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  <c r="G85" s="2">
        <f>statek[[#This Row],[data]]-A84-1</f>
        <v>-1</v>
      </c>
      <c r="H85" s="2">
        <f t="shared" si="5"/>
        <v>72</v>
      </c>
      <c r="I85" s="2">
        <f t="shared" si="6"/>
        <v>123</v>
      </c>
      <c r="J85" s="2">
        <f t="shared" si="7"/>
        <v>99</v>
      </c>
      <c r="K85" s="2">
        <f t="shared" si="8"/>
        <v>2</v>
      </c>
      <c r="L85" s="2">
        <f t="shared" si="8"/>
        <v>35</v>
      </c>
      <c r="M85" s="2">
        <f>IF(statek[[#This Row],[Z/W]] = "Z",M84-statek[[#This Row],[ile ton]]*statek[[#This Row],[cena za tone w talarach]],M84+statek[[#This Row],[ile ton]]*statek[[#This Row],[cena za tone w talarach]])</f>
        <v>511749</v>
      </c>
      <c r="N85" s="2">
        <f>IF(statek[[#This Row],[data]]&lt;&gt;A86, statek[[#This Row],[konto stan]],0)</f>
        <v>511749</v>
      </c>
    </row>
    <row r="86" spans="1:14" x14ac:dyDescent="0.35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  <c r="G86" s="2">
        <f>statek[[#This Row],[data]]-A85-1</f>
        <v>20</v>
      </c>
      <c r="H86" s="2">
        <f t="shared" si="5"/>
        <v>72</v>
      </c>
      <c r="I86" s="2">
        <f t="shared" si="6"/>
        <v>102</v>
      </c>
      <c r="J86" s="2">
        <f t="shared" si="7"/>
        <v>99</v>
      </c>
      <c r="K86" s="2">
        <f t="shared" si="8"/>
        <v>2</v>
      </c>
      <c r="L86" s="2">
        <f t="shared" si="8"/>
        <v>35</v>
      </c>
      <c r="M86" s="2">
        <f>IF(statek[[#This Row],[Z/W]] = "Z",M85-statek[[#This Row],[ile ton]]*statek[[#This Row],[cena za tone w talarach]],M85+statek[[#This Row],[ile ton]]*statek[[#This Row],[cena za tone w talarach]])</f>
        <v>512505</v>
      </c>
      <c r="N86" s="2">
        <f>IF(statek[[#This Row],[data]]&lt;&gt;A87, statek[[#This Row],[konto stan]],0)</f>
        <v>0</v>
      </c>
    </row>
    <row r="87" spans="1:14" x14ac:dyDescent="0.35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  <c r="G87" s="2">
        <f>statek[[#This Row],[data]]-A86-1</f>
        <v>-1</v>
      </c>
      <c r="H87" s="2">
        <f t="shared" si="5"/>
        <v>72</v>
      </c>
      <c r="I87" s="2">
        <f t="shared" si="6"/>
        <v>102</v>
      </c>
      <c r="J87" s="2">
        <f t="shared" si="7"/>
        <v>99</v>
      </c>
      <c r="K87" s="2">
        <f t="shared" si="8"/>
        <v>0</v>
      </c>
      <c r="L87" s="2">
        <f t="shared" si="8"/>
        <v>35</v>
      </c>
      <c r="M87" s="2">
        <f>IF(statek[[#This Row],[Z/W]] = "Z",M86-statek[[#This Row],[ile ton]]*statek[[#This Row],[cena za tone w talarach]],M86+statek[[#This Row],[ile ton]]*statek[[#This Row],[cena za tone w talarach]])</f>
        <v>512699</v>
      </c>
      <c r="N87" s="2">
        <f>IF(statek[[#This Row],[data]]&lt;&gt;A88, statek[[#This Row],[konto stan]],0)</f>
        <v>0</v>
      </c>
    </row>
    <row r="88" spans="1:14" x14ac:dyDescent="0.35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  <c r="G88" s="2">
        <f>statek[[#This Row],[data]]-A87-1</f>
        <v>-1</v>
      </c>
      <c r="H88" s="2">
        <f t="shared" si="5"/>
        <v>72</v>
      </c>
      <c r="I88" s="2">
        <f t="shared" si="6"/>
        <v>102</v>
      </c>
      <c r="J88" s="2">
        <f t="shared" si="7"/>
        <v>111</v>
      </c>
      <c r="K88" s="2">
        <f t="shared" si="8"/>
        <v>0</v>
      </c>
      <c r="L88" s="2">
        <f t="shared" si="8"/>
        <v>35</v>
      </c>
      <c r="M88" s="2">
        <f>IF(statek[[#This Row],[Z/W]] = "Z",M87-statek[[#This Row],[ile ton]]*statek[[#This Row],[cena za tone w talarach]],M87+statek[[#This Row],[ile ton]]*statek[[#This Row],[cena za tone w talarach]])</f>
        <v>512459</v>
      </c>
      <c r="N88" s="2">
        <f>IF(statek[[#This Row],[data]]&lt;&gt;A89, statek[[#This Row],[konto stan]],0)</f>
        <v>0</v>
      </c>
    </row>
    <row r="89" spans="1:14" x14ac:dyDescent="0.35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  <c r="G89" s="2">
        <f>statek[[#This Row],[data]]-A88-1</f>
        <v>-1</v>
      </c>
      <c r="H89" s="2">
        <f t="shared" si="5"/>
        <v>87</v>
      </c>
      <c r="I89" s="2">
        <f t="shared" si="6"/>
        <v>102</v>
      </c>
      <c r="J89" s="2">
        <f t="shared" si="7"/>
        <v>111</v>
      </c>
      <c r="K89" s="2">
        <f t="shared" si="8"/>
        <v>0</v>
      </c>
      <c r="L89" s="2">
        <f t="shared" si="8"/>
        <v>35</v>
      </c>
      <c r="M89" s="2">
        <f>IF(statek[[#This Row],[Z/W]] = "Z",M88-statek[[#This Row],[ile ton]]*statek[[#This Row],[cena za tone w talarach]],M88+statek[[#This Row],[ile ton]]*statek[[#This Row],[cena za tone w talarach]])</f>
        <v>512339</v>
      </c>
      <c r="N89" s="2">
        <f>IF(statek[[#This Row],[data]]&lt;&gt;A90, statek[[#This Row],[konto stan]],0)</f>
        <v>0</v>
      </c>
    </row>
    <row r="90" spans="1:14" x14ac:dyDescent="0.35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  <c r="G90" s="2">
        <f>statek[[#This Row],[data]]-A89-1</f>
        <v>-1</v>
      </c>
      <c r="H90" s="2">
        <f t="shared" si="5"/>
        <v>87</v>
      </c>
      <c r="I90" s="2">
        <f t="shared" si="6"/>
        <v>102</v>
      </c>
      <c r="J90" s="2">
        <f t="shared" si="7"/>
        <v>111</v>
      </c>
      <c r="K90" s="2">
        <f t="shared" si="8"/>
        <v>0</v>
      </c>
      <c r="L90" s="2">
        <f t="shared" si="8"/>
        <v>36</v>
      </c>
      <c r="M90" s="2">
        <f>IF(statek[[#This Row],[Z/W]] = "Z",M89-statek[[#This Row],[ile ton]]*statek[[#This Row],[cena za tone w talarach]],M89+statek[[#This Row],[ile ton]]*statek[[#This Row],[cena za tone w talarach]])</f>
        <v>512299</v>
      </c>
      <c r="N90" s="2">
        <f>IF(statek[[#This Row],[data]]&lt;&gt;A91, statek[[#This Row],[konto stan]],0)</f>
        <v>512299</v>
      </c>
    </row>
    <row r="91" spans="1:14" x14ac:dyDescent="0.35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  <c r="G91" s="2">
        <f>statek[[#This Row],[data]]-A90-1</f>
        <v>23</v>
      </c>
      <c r="H91" s="2">
        <f t="shared" si="5"/>
        <v>1</v>
      </c>
      <c r="I91" s="2">
        <f t="shared" si="6"/>
        <v>102</v>
      </c>
      <c r="J91" s="2">
        <f t="shared" si="7"/>
        <v>111</v>
      </c>
      <c r="K91" s="2">
        <f t="shared" si="8"/>
        <v>0</v>
      </c>
      <c r="L91" s="2">
        <f t="shared" si="8"/>
        <v>36</v>
      </c>
      <c r="M91" s="2">
        <f>IF(statek[[#This Row],[Z/W]] = "Z",M90-statek[[#This Row],[ile ton]]*statek[[#This Row],[cena za tone w talarach]],M90+statek[[#This Row],[ile ton]]*statek[[#This Row],[cena za tone w talarach]])</f>
        <v>513331</v>
      </c>
      <c r="N91" s="2">
        <f>IF(statek[[#This Row],[data]]&lt;&gt;A92, statek[[#This Row],[konto stan]],0)</f>
        <v>0</v>
      </c>
    </row>
    <row r="92" spans="1:14" x14ac:dyDescent="0.35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  <c r="G92" s="2">
        <f>statek[[#This Row],[data]]-A91-1</f>
        <v>-1</v>
      </c>
      <c r="H92" s="2">
        <f t="shared" si="5"/>
        <v>1</v>
      </c>
      <c r="I92" s="2">
        <f t="shared" si="6"/>
        <v>102</v>
      </c>
      <c r="J92" s="2">
        <f t="shared" si="7"/>
        <v>1</v>
      </c>
      <c r="K92" s="2">
        <f t="shared" si="8"/>
        <v>0</v>
      </c>
      <c r="L92" s="2">
        <f t="shared" si="8"/>
        <v>36</v>
      </c>
      <c r="M92" s="2">
        <f>IF(statek[[#This Row],[Z/W]] = "Z",M91-statek[[#This Row],[ile ton]]*statek[[#This Row],[cena za tone w talarach]],M91+statek[[#This Row],[ile ton]]*statek[[#This Row],[cena za tone w talarach]])</f>
        <v>516741</v>
      </c>
      <c r="N92" s="2">
        <f>IF(statek[[#This Row],[data]]&lt;&gt;A93, statek[[#This Row],[konto stan]],0)</f>
        <v>0</v>
      </c>
    </row>
    <row r="93" spans="1:14" x14ac:dyDescent="0.35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  <c r="G93" s="2">
        <f>statek[[#This Row],[data]]-A92-1</f>
        <v>-1</v>
      </c>
      <c r="H93" s="2">
        <f t="shared" si="5"/>
        <v>1</v>
      </c>
      <c r="I93" s="2">
        <f t="shared" si="6"/>
        <v>102</v>
      </c>
      <c r="J93" s="2">
        <f t="shared" si="7"/>
        <v>1</v>
      </c>
      <c r="K93" s="2">
        <f t="shared" si="8"/>
        <v>0</v>
      </c>
      <c r="L93" s="2">
        <f t="shared" si="8"/>
        <v>69</v>
      </c>
      <c r="M93" s="2">
        <f>IF(statek[[#This Row],[Z/W]] = "Z",M92-statek[[#This Row],[ile ton]]*statek[[#This Row],[cena za tone w talarach]],M92+statek[[#This Row],[ile ton]]*statek[[#This Row],[cena za tone w talarach]])</f>
        <v>515487</v>
      </c>
      <c r="N93" s="2">
        <f>IF(statek[[#This Row],[data]]&lt;&gt;A94, statek[[#This Row],[konto stan]],0)</f>
        <v>0</v>
      </c>
    </row>
    <row r="94" spans="1:14" x14ac:dyDescent="0.35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  <c r="G94" s="2">
        <f>statek[[#This Row],[data]]-A93-1</f>
        <v>-1</v>
      </c>
      <c r="H94" s="2">
        <f t="shared" si="5"/>
        <v>1</v>
      </c>
      <c r="I94" s="2">
        <f t="shared" si="6"/>
        <v>115</v>
      </c>
      <c r="J94" s="2">
        <f t="shared" si="7"/>
        <v>1</v>
      </c>
      <c r="K94" s="2">
        <f t="shared" si="8"/>
        <v>0</v>
      </c>
      <c r="L94" s="2">
        <f t="shared" si="8"/>
        <v>69</v>
      </c>
      <c r="M94" s="2">
        <f>IF(statek[[#This Row],[Z/W]] = "Z",M93-statek[[#This Row],[ile ton]]*statek[[#This Row],[cena za tone w talarach]],M93+statek[[#This Row],[ile ton]]*statek[[#This Row],[cena za tone w talarach]])</f>
        <v>515188</v>
      </c>
      <c r="N94" s="2">
        <f>IF(statek[[#This Row],[data]]&lt;&gt;A95, statek[[#This Row],[konto stan]],0)</f>
        <v>0</v>
      </c>
    </row>
    <row r="95" spans="1:14" x14ac:dyDescent="0.35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  <c r="G95" s="2">
        <f>statek[[#This Row],[data]]-A94-1</f>
        <v>-1</v>
      </c>
      <c r="H95" s="2">
        <f t="shared" si="5"/>
        <v>1</v>
      </c>
      <c r="I95" s="2">
        <f t="shared" si="6"/>
        <v>115</v>
      </c>
      <c r="J95" s="2">
        <f t="shared" si="7"/>
        <v>1</v>
      </c>
      <c r="K95" s="2">
        <f t="shared" si="8"/>
        <v>37</v>
      </c>
      <c r="L95" s="2">
        <f t="shared" si="8"/>
        <v>69</v>
      </c>
      <c r="M95" s="2">
        <f>IF(statek[[#This Row],[Z/W]] = "Z",M94-statek[[#This Row],[ile ton]]*statek[[#This Row],[cena za tone w talarach]],M94+statek[[#This Row],[ile ton]]*statek[[#This Row],[cena za tone w talarach]])</f>
        <v>512931</v>
      </c>
      <c r="N95" s="2">
        <f>IF(statek[[#This Row],[data]]&lt;&gt;A96, statek[[#This Row],[konto stan]],0)</f>
        <v>512931</v>
      </c>
    </row>
    <row r="96" spans="1:14" x14ac:dyDescent="0.35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  <c r="G96" s="2">
        <f>statek[[#This Row],[data]]-A95-1</f>
        <v>17</v>
      </c>
      <c r="H96" s="2">
        <f t="shared" si="5"/>
        <v>0</v>
      </c>
      <c r="I96" s="2">
        <f t="shared" si="6"/>
        <v>115</v>
      </c>
      <c r="J96" s="2">
        <f t="shared" si="7"/>
        <v>1</v>
      </c>
      <c r="K96" s="2">
        <f t="shared" si="8"/>
        <v>37</v>
      </c>
      <c r="L96" s="2">
        <f t="shared" si="8"/>
        <v>69</v>
      </c>
      <c r="M96" s="2">
        <f>IF(statek[[#This Row],[Z/W]] = "Z",M95-statek[[#This Row],[ile ton]]*statek[[#This Row],[cena za tone w talarach]],M95+statek[[#This Row],[ile ton]]*statek[[#This Row],[cena za tone w talarach]])</f>
        <v>512943</v>
      </c>
      <c r="N96" s="2">
        <f>IF(statek[[#This Row],[data]]&lt;&gt;A97, statek[[#This Row],[konto stan]],0)</f>
        <v>0</v>
      </c>
    </row>
    <row r="97" spans="1:14" x14ac:dyDescent="0.35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  <c r="G97" s="2">
        <f>statek[[#This Row],[data]]-A96-1</f>
        <v>-1</v>
      </c>
      <c r="H97" s="2">
        <f t="shared" si="5"/>
        <v>0</v>
      </c>
      <c r="I97" s="2">
        <f t="shared" si="6"/>
        <v>115</v>
      </c>
      <c r="J97" s="2">
        <f t="shared" si="7"/>
        <v>1</v>
      </c>
      <c r="K97" s="2">
        <f t="shared" si="8"/>
        <v>37</v>
      </c>
      <c r="L97" s="2">
        <f t="shared" si="8"/>
        <v>1</v>
      </c>
      <c r="M97" s="2">
        <f>IF(statek[[#This Row],[Z/W]] = "Z",M96-statek[[#This Row],[ile ton]]*statek[[#This Row],[cena za tone w talarach]],M96+statek[[#This Row],[ile ton]]*statek[[#This Row],[cena za tone w talarach]])</f>
        <v>516955</v>
      </c>
      <c r="N97" s="2">
        <f>IF(statek[[#This Row],[data]]&lt;&gt;A98, statek[[#This Row],[konto stan]],0)</f>
        <v>0</v>
      </c>
    </row>
    <row r="98" spans="1:14" x14ac:dyDescent="0.35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  <c r="G98" s="2">
        <f>statek[[#This Row],[data]]-A97-1</f>
        <v>-1</v>
      </c>
      <c r="H98" s="2">
        <f t="shared" si="5"/>
        <v>0</v>
      </c>
      <c r="I98" s="2">
        <f t="shared" si="6"/>
        <v>115</v>
      </c>
      <c r="J98" s="2">
        <f t="shared" si="7"/>
        <v>1</v>
      </c>
      <c r="K98" s="2">
        <f t="shared" si="8"/>
        <v>72</v>
      </c>
      <c r="L98" s="2">
        <f t="shared" si="8"/>
        <v>1</v>
      </c>
      <c r="M98" s="2">
        <f>IF(statek[[#This Row],[Z/W]] = "Z",M97-statek[[#This Row],[ile ton]]*statek[[#This Row],[cena za tone w talarach]],M97+statek[[#This Row],[ile ton]]*statek[[#This Row],[cena za tone w talarach]])</f>
        <v>514645</v>
      </c>
      <c r="N98" s="2">
        <f>IF(statek[[#This Row],[data]]&lt;&gt;A99, statek[[#This Row],[konto stan]],0)</f>
        <v>0</v>
      </c>
    </row>
    <row r="99" spans="1:14" x14ac:dyDescent="0.35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  <c r="G99" s="2">
        <f>statek[[#This Row],[data]]-A98-1</f>
        <v>-1</v>
      </c>
      <c r="H99" s="2">
        <f t="shared" si="5"/>
        <v>0</v>
      </c>
      <c r="I99" s="2">
        <f t="shared" si="6"/>
        <v>115</v>
      </c>
      <c r="J99" s="2">
        <f t="shared" si="7"/>
        <v>26</v>
      </c>
      <c r="K99" s="2">
        <f t="shared" si="8"/>
        <v>72</v>
      </c>
      <c r="L99" s="2">
        <f t="shared" si="8"/>
        <v>1</v>
      </c>
      <c r="M99" s="2">
        <f>IF(statek[[#This Row],[Z/W]] = "Z",M98-statek[[#This Row],[ile ton]]*statek[[#This Row],[cena za tone w talarach]],M98+statek[[#This Row],[ile ton]]*statek[[#This Row],[cena za tone w talarach]])</f>
        <v>514120</v>
      </c>
      <c r="N99" s="2">
        <f>IF(statek[[#This Row],[data]]&lt;&gt;A100, statek[[#This Row],[konto stan]],0)</f>
        <v>0</v>
      </c>
    </row>
    <row r="100" spans="1:14" x14ac:dyDescent="0.35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  <c r="G100" s="2">
        <f>statek[[#This Row],[data]]-A99-1</f>
        <v>-1</v>
      </c>
      <c r="H100" s="2">
        <f t="shared" si="5"/>
        <v>0</v>
      </c>
      <c r="I100" s="2">
        <f t="shared" si="6"/>
        <v>125</v>
      </c>
      <c r="J100" s="2">
        <f t="shared" si="7"/>
        <v>26</v>
      </c>
      <c r="K100" s="2">
        <f t="shared" si="8"/>
        <v>72</v>
      </c>
      <c r="L100" s="2">
        <f t="shared" si="8"/>
        <v>1</v>
      </c>
      <c r="M100" s="2">
        <f>IF(statek[[#This Row],[Z/W]] = "Z",M99-statek[[#This Row],[ile ton]]*statek[[#This Row],[cena za tone w talarach]],M99+statek[[#This Row],[ile ton]]*statek[[#This Row],[cena za tone w talarach]])</f>
        <v>513870</v>
      </c>
      <c r="N100" s="2">
        <f>IF(statek[[#This Row],[data]]&lt;&gt;A101, statek[[#This Row],[konto stan]],0)</f>
        <v>513870</v>
      </c>
    </row>
    <row r="101" spans="1:14" x14ac:dyDescent="0.35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  <c r="G101" s="2">
        <f>statek[[#This Row],[data]]-A100-1</f>
        <v>21</v>
      </c>
      <c r="H101" s="2">
        <f t="shared" si="5"/>
        <v>0</v>
      </c>
      <c r="I101" s="2">
        <f t="shared" si="6"/>
        <v>87</v>
      </c>
      <c r="J101" s="2">
        <f t="shared" si="7"/>
        <v>26</v>
      </c>
      <c r="K101" s="2">
        <f t="shared" si="8"/>
        <v>72</v>
      </c>
      <c r="L101" s="2">
        <f t="shared" si="8"/>
        <v>1</v>
      </c>
      <c r="M101" s="2">
        <f>IF(statek[[#This Row],[Z/W]] = "Z",M100-statek[[#This Row],[ile ton]]*statek[[#This Row],[cena za tone w talarach]],M100+statek[[#This Row],[ile ton]]*statek[[#This Row],[cena za tone w talarach]])</f>
        <v>515276</v>
      </c>
      <c r="N101" s="2">
        <f>IF(statek[[#This Row],[data]]&lt;&gt;A102, statek[[#This Row],[konto stan]],0)</f>
        <v>0</v>
      </c>
    </row>
    <row r="102" spans="1:14" x14ac:dyDescent="0.35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  <c r="G102" s="2">
        <f>statek[[#This Row],[data]]-A101-1</f>
        <v>-1</v>
      </c>
      <c r="H102" s="2">
        <f t="shared" si="5"/>
        <v>22</v>
      </c>
      <c r="I102" s="2">
        <f t="shared" si="6"/>
        <v>87</v>
      </c>
      <c r="J102" s="2">
        <f t="shared" si="7"/>
        <v>26</v>
      </c>
      <c r="K102" s="2">
        <f t="shared" si="8"/>
        <v>72</v>
      </c>
      <c r="L102" s="2">
        <f t="shared" si="8"/>
        <v>1</v>
      </c>
      <c r="M102" s="2">
        <f>IF(statek[[#This Row],[Z/W]] = "Z",M101-statek[[#This Row],[ile ton]]*statek[[#This Row],[cena za tone w talarach]],M101+statek[[#This Row],[ile ton]]*statek[[#This Row],[cena za tone w talarach]])</f>
        <v>515100</v>
      </c>
      <c r="N102" s="2">
        <f>IF(statek[[#This Row],[data]]&lt;&gt;A103, statek[[#This Row],[konto stan]],0)</f>
        <v>0</v>
      </c>
    </row>
    <row r="103" spans="1:14" x14ac:dyDescent="0.35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  <c r="G103" s="2">
        <f>statek[[#This Row],[data]]-A102-1</f>
        <v>-1</v>
      </c>
      <c r="H103" s="2">
        <f t="shared" si="5"/>
        <v>22</v>
      </c>
      <c r="I103" s="2">
        <f t="shared" si="6"/>
        <v>87</v>
      </c>
      <c r="J103" s="2">
        <f t="shared" si="7"/>
        <v>51</v>
      </c>
      <c r="K103" s="2">
        <f t="shared" si="8"/>
        <v>72</v>
      </c>
      <c r="L103" s="2">
        <f t="shared" si="8"/>
        <v>1</v>
      </c>
      <c r="M103" s="2">
        <f>IF(statek[[#This Row],[Z/W]] = "Z",M102-statek[[#This Row],[ile ton]]*statek[[#This Row],[cena za tone w talarach]],M102+statek[[#This Row],[ile ton]]*statek[[#This Row],[cena za tone w talarach]])</f>
        <v>514600</v>
      </c>
      <c r="N103" s="2">
        <f>IF(statek[[#This Row],[data]]&lt;&gt;A104, statek[[#This Row],[konto stan]],0)</f>
        <v>0</v>
      </c>
    </row>
    <row r="104" spans="1:14" x14ac:dyDescent="0.35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  <c r="G104" s="2">
        <f>statek[[#This Row],[data]]-A103-1</f>
        <v>-1</v>
      </c>
      <c r="H104" s="2">
        <f t="shared" si="5"/>
        <v>22</v>
      </c>
      <c r="I104" s="2">
        <f t="shared" si="6"/>
        <v>87</v>
      </c>
      <c r="J104" s="2">
        <f t="shared" si="7"/>
        <v>51</v>
      </c>
      <c r="K104" s="2">
        <f t="shared" si="8"/>
        <v>72</v>
      </c>
      <c r="L104" s="2">
        <f t="shared" si="8"/>
        <v>9</v>
      </c>
      <c r="M104" s="2">
        <f>IF(statek[[#This Row],[Z/W]] = "Z",M103-statek[[#This Row],[ile ton]]*statek[[#This Row],[cena za tone w talarach]],M103+statek[[#This Row],[ile ton]]*statek[[#This Row],[cena za tone w talarach]])</f>
        <v>514288</v>
      </c>
      <c r="N104" s="2">
        <f>IF(statek[[#This Row],[data]]&lt;&gt;A105, statek[[#This Row],[konto stan]],0)</f>
        <v>0</v>
      </c>
    </row>
    <row r="105" spans="1:14" x14ac:dyDescent="0.35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  <c r="G105" s="2">
        <f>statek[[#This Row],[data]]-A104-1</f>
        <v>-1</v>
      </c>
      <c r="H105" s="2">
        <f t="shared" si="5"/>
        <v>22</v>
      </c>
      <c r="I105" s="2">
        <f t="shared" si="6"/>
        <v>87</v>
      </c>
      <c r="J105" s="2">
        <f t="shared" si="7"/>
        <v>51</v>
      </c>
      <c r="K105" s="2">
        <f t="shared" si="8"/>
        <v>117</v>
      </c>
      <c r="L105" s="2">
        <f t="shared" si="8"/>
        <v>9</v>
      </c>
      <c r="M105" s="2">
        <f>IF(statek[[#This Row],[Z/W]] = "Z",M104-statek[[#This Row],[ile ton]]*statek[[#This Row],[cena za tone w talarach]],M104+statek[[#This Row],[ile ton]]*statek[[#This Row],[cena za tone w talarach]])</f>
        <v>511498</v>
      </c>
      <c r="N105" s="2">
        <f>IF(statek[[#This Row],[data]]&lt;&gt;A106, statek[[#This Row],[konto stan]],0)</f>
        <v>511498</v>
      </c>
    </row>
    <row r="106" spans="1:14" x14ac:dyDescent="0.35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  <c r="G106" s="2">
        <f>statek[[#This Row],[data]]-A105-1</f>
        <v>24</v>
      </c>
      <c r="H106" s="2">
        <f t="shared" si="5"/>
        <v>22</v>
      </c>
      <c r="I106" s="2">
        <f t="shared" si="6"/>
        <v>87</v>
      </c>
      <c r="J106" s="2">
        <f t="shared" si="7"/>
        <v>51</v>
      </c>
      <c r="K106" s="2">
        <f t="shared" si="8"/>
        <v>1</v>
      </c>
      <c r="L106" s="2">
        <f t="shared" si="8"/>
        <v>9</v>
      </c>
      <c r="M106" s="2">
        <f>IF(statek[[#This Row],[Z/W]] = "Z",M105-statek[[#This Row],[ile ton]]*statek[[#This Row],[cena za tone w talarach]],M105+statek[[#This Row],[ile ton]]*statek[[#This Row],[cena za tone w talarach]])</f>
        <v>523098</v>
      </c>
      <c r="N106" s="2">
        <f>IF(statek[[#This Row],[data]]&lt;&gt;A107, statek[[#This Row],[konto stan]],0)</f>
        <v>0</v>
      </c>
    </row>
    <row r="107" spans="1:14" x14ac:dyDescent="0.35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  <c r="G107" s="2">
        <f>statek[[#This Row],[data]]-A106-1</f>
        <v>-1</v>
      </c>
      <c r="H107" s="2">
        <f t="shared" si="5"/>
        <v>22</v>
      </c>
      <c r="I107" s="2">
        <f t="shared" si="6"/>
        <v>87</v>
      </c>
      <c r="J107" s="2">
        <f t="shared" si="7"/>
        <v>80</v>
      </c>
      <c r="K107" s="2">
        <f t="shared" si="8"/>
        <v>1</v>
      </c>
      <c r="L107" s="2">
        <f t="shared" si="8"/>
        <v>9</v>
      </c>
      <c r="M107" s="2">
        <f>IF(statek[[#This Row],[Z/W]] = "Z",M106-statek[[#This Row],[ile ton]]*statek[[#This Row],[cena za tone w talarach]],M106+statek[[#This Row],[ile ton]]*statek[[#This Row],[cena za tone w talarach]])</f>
        <v>522547</v>
      </c>
      <c r="N107" s="2">
        <f>IF(statek[[#This Row],[data]]&lt;&gt;A108, statek[[#This Row],[konto stan]],0)</f>
        <v>522547</v>
      </c>
    </row>
    <row r="108" spans="1:14" x14ac:dyDescent="0.35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  <c r="G108" s="2">
        <f>statek[[#This Row],[data]]-A107-1</f>
        <v>12</v>
      </c>
      <c r="H108" s="2">
        <f t="shared" si="5"/>
        <v>22</v>
      </c>
      <c r="I108" s="2">
        <f t="shared" si="6"/>
        <v>82</v>
      </c>
      <c r="J108" s="2">
        <f t="shared" si="7"/>
        <v>80</v>
      </c>
      <c r="K108" s="2">
        <f t="shared" si="8"/>
        <v>1</v>
      </c>
      <c r="L108" s="2">
        <f t="shared" si="8"/>
        <v>9</v>
      </c>
      <c r="M108" s="2">
        <f>IF(statek[[#This Row],[Z/W]] = "Z",M107-statek[[#This Row],[ile ton]]*statek[[#This Row],[cena za tone w talarach]],M107+statek[[#This Row],[ile ton]]*statek[[#This Row],[cena za tone w talarach]])</f>
        <v>522717</v>
      </c>
      <c r="N108" s="2">
        <f>IF(statek[[#This Row],[data]]&lt;&gt;A109, statek[[#This Row],[konto stan]],0)</f>
        <v>0</v>
      </c>
    </row>
    <row r="109" spans="1:14" x14ac:dyDescent="0.35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  <c r="G109" s="2">
        <f>statek[[#This Row],[data]]-A108-1</f>
        <v>-1</v>
      </c>
      <c r="H109" s="2">
        <f t="shared" si="5"/>
        <v>0</v>
      </c>
      <c r="I109" s="2">
        <f t="shared" si="6"/>
        <v>82</v>
      </c>
      <c r="J109" s="2">
        <f t="shared" si="7"/>
        <v>80</v>
      </c>
      <c r="K109" s="2">
        <f t="shared" si="8"/>
        <v>1</v>
      </c>
      <c r="L109" s="2">
        <f t="shared" si="8"/>
        <v>9</v>
      </c>
      <c r="M109" s="2">
        <f>IF(statek[[#This Row],[Z/W]] = "Z",M108-statek[[#This Row],[ile ton]]*statek[[#This Row],[cena za tone w talarach]],M108+statek[[#This Row],[ile ton]]*statek[[#This Row],[cena za tone w talarach]])</f>
        <v>522959</v>
      </c>
      <c r="N109" s="2">
        <f>IF(statek[[#This Row],[data]]&lt;&gt;A110, statek[[#This Row],[konto stan]],0)</f>
        <v>0</v>
      </c>
    </row>
    <row r="110" spans="1:14" x14ac:dyDescent="0.35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  <c r="G110" s="2">
        <f>statek[[#This Row],[data]]-A109-1</f>
        <v>-1</v>
      </c>
      <c r="H110" s="2">
        <f t="shared" si="5"/>
        <v>0</v>
      </c>
      <c r="I110" s="2">
        <f t="shared" si="6"/>
        <v>82</v>
      </c>
      <c r="J110" s="2">
        <f t="shared" si="7"/>
        <v>117</v>
      </c>
      <c r="K110" s="2">
        <f t="shared" si="8"/>
        <v>1</v>
      </c>
      <c r="L110" s="2">
        <f t="shared" si="8"/>
        <v>9</v>
      </c>
      <c r="M110" s="2">
        <f>IF(statek[[#This Row],[Z/W]] = "Z",M109-statek[[#This Row],[ile ton]]*statek[[#This Row],[cena za tone w talarach]],M109+statek[[#This Row],[ile ton]]*statek[[#This Row],[cena za tone w talarach]])</f>
        <v>522145</v>
      </c>
      <c r="N110" s="2">
        <f>IF(statek[[#This Row],[data]]&lt;&gt;A111, statek[[#This Row],[konto stan]],0)</f>
        <v>0</v>
      </c>
    </row>
    <row r="111" spans="1:14" x14ac:dyDescent="0.35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  <c r="G111" s="2">
        <f>statek[[#This Row],[data]]-A110-1</f>
        <v>-1</v>
      </c>
      <c r="H111" s="2">
        <f t="shared" si="5"/>
        <v>0</v>
      </c>
      <c r="I111" s="2">
        <f t="shared" si="6"/>
        <v>82</v>
      </c>
      <c r="J111" s="2">
        <f t="shared" si="7"/>
        <v>117</v>
      </c>
      <c r="K111" s="2">
        <f t="shared" si="8"/>
        <v>11</v>
      </c>
      <c r="L111" s="2">
        <f t="shared" si="8"/>
        <v>9</v>
      </c>
      <c r="M111" s="2">
        <f>IF(statek[[#This Row],[Z/W]] = "Z",M110-statek[[#This Row],[ile ton]]*statek[[#This Row],[cena za tone w talarach]],M110+statek[[#This Row],[ile ton]]*statek[[#This Row],[cena za tone w talarach]])</f>
        <v>521445</v>
      </c>
      <c r="N111" s="2">
        <f>IF(statek[[#This Row],[data]]&lt;&gt;A112, statek[[#This Row],[konto stan]],0)</f>
        <v>0</v>
      </c>
    </row>
    <row r="112" spans="1:14" x14ac:dyDescent="0.35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  <c r="G112" s="2">
        <f>statek[[#This Row],[data]]-A111-1</f>
        <v>-1</v>
      </c>
      <c r="H112" s="2">
        <f t="shared" si="5"/>
        <v>0</v>
      </c>
      <c r="I112" s="2">
        <f t="shared" si="6"/>
        <v>82</v>
      </c>
      <c r="J112" s="2">
        <f t="shared" si="7"/>
        <v>117</v>
      </c>
      <c r="K112" s="2">
        <f t="shared" si="8"/>
        <v>11</v>
      </c>
      <c r="L112" s="2">
        <f t="shared" si="8"/>
        <v>51</v>
      </c>
      <c r="M112" s="2">
        <f>IF(statek[[#This Row],[Z/W]] = "Z",M111-statek[[#This Row],[ile ton]]*statek[[#This Row],[cena za tone w talarach]],M111+statek[[#This Row],[ile ton]]*statek[[#This Row],[cena za tone w talarach]])</f>
        <v>519597</v>
      </c>
      <c r="N112" s="2">
        <f>IF(statek[[#This Row],[data]]&lt;&gt;A113, statek[[#This Row],[konto stan]],0)</f>
        <v>519597</v>
      </c>
    </row>
    <row r="113" spans="1:14" x14ac:dyDescent="0.35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  <c r="G113" s="2">
        <f>statek[[#This Row],[data]]-A112-1</f>
        <v>16</v>
      </c>
      <c r="H113" s="2">
        <f t="shared" si="5"/>
        <v>0</v>
      </c>
      <c r="I113" s="2">
        <f t="shared" si="6"/>
        <v>82</v>
      </c>
      <c r="J113" s="2">
        <f t="shared" si="7"/>
        <v>117</v>
      </c>
      <c r="K113" s="2">
        <f t="shared" si="8"/>
        <v>0</v>
      </c>
      <c r="L113" s="2">
        <f t="shared" si="8"/>
        <v>51</v>
      </c>
      <c r="M113" s="2">
        <f>IF(statek[[#This Row],[Z/W]] = "Z",M112-statek[[#This Row],[ile ton]]*statek[[#This Row],[cena za tone w talarach]],M112+statek[[#This Row],[ile ton]]*statek[[#This Row],[cena za tone w talarach]])</f>
        <v>520631</v>
      </c>
      <c r="N113" s="2">
        <f>IF(statek[[#This Row],[data]]&lt;&gt;A114, statek[[#This Row],[konto stan]],0)</f>
        <v>0</v>
      </c>
    </row>
    <row r="114" spans="1:14" x14ac:dyDescent="0.35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  <c r="G114" s="2">
        <f>statek[[#This Row],[data]]-A113-1</f>
        <v>-1</v>
      </c>
      <c r="H114" s="2">
        <f t="shared" si="5"/>
        <v>0</v>
      </c>
      <c r="I114" s="2">
        <f t="shared" si="6"/>
        <v>82</v>
      </c>
      <c r="J114" s="2">
        <f t="shared" si="7"/>
        <v>117</v>
      </c>
      <c r="K114" s="2">
        <f t="shared" si="8"/>
        <v>0</v>
      </c>
      <c r="L114" s="2">
        <f t="shared" si="8"/>
        <v>3</v>
      </c>
      <c r="M114" s="2">
        <f>IF(statek[[#This Row],[Z/W]] = "Z",M113-statek[[#This Row],[ile ton]]*statek[[#This Row],[cena za tone w talarach]],M113+statek[[#This Row],[ile ton]]*statek[[#This Row],[cena za tone w talarach]])</f>
        <v>523463</v>
      </c>
      <c r="N114" s="2">
        <f>IF(statek[[#This Row],[data]]&lt;&gt;A115, statek[[#This Row],[konto stan]],0)</f>
        <v>0</v>
      </c>
    </row>
    <row r="115" spans="1:14" x14ac:dyDescent="0.35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  <c r="G115" s="2">
        <f>statek[[#This Row],[data]]-A114-1</f>
        <v>-1</v>
      </c>
      <c r="H115" s="2">
        <f t="shared" si="5"/>
        <v>0</v>
      </c>
      <c r="I115" s="2">
        <f t="shared" si="6"/>
        <v>82</v>
      </c>
      <c r="J115" s="2">
        <f t="shared" si="7"/>
        <v>137</v>
      </c>
      <c r="K115" s="2">
        <f t="shared" si="8"/>
        <v>0</v>
      </c>
      <c r="L115" s="2">
        <f t="shared" si="8"/>
        <v>3</v>
      </c>
      <c r="M115" s="2">
        <f>IF(statek[[#This Row],[Z/W]] = "Z",M114-statek[[#This Row],[ile ton]]*statek[[#This Row],[cena za tone w talarach]],M114+statek[[#This Row],[ile ton]]*statek[[#This Row],[cena za tone w talarach]])</f>
        <v>523043</v>
      </c>
      <c r="N115" s="2">
        <f>IF(statek[[#This Row],[data]]&lt;&gt;A116, statek[[#This Row],[konto stan]],0)</f>
        <v>0</v>
      </c>
    </row>
    <row r="116" spans="1:14" x14ac:dyDescent="0.35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  <c r="G116" s="2">
        <f>statek[[#This Row],[data]]-A115-1</f>
        <v>-1</v>
      </c>
      <c r="H116" s="2">
        <f t="shared" si="5"/>
        <v>0</v>
      </c>
      <c r="I116" s="2">
        <f t="shared" si="6"/>
        <v>108</v>
      </c>
      <c r="J116" s="2">
        <f t="shared" si="7"/>
        <v>137</v>
      </c>
      <c r="K116" s="2">
        <f t="shared" si="8"/>
        <v>0</v>
      </c>
      <c r="L116" s="2">
        <f t="shared" si="8"/>
        <v>3</v>
      </c>
      <c r="M116" s="2">
        <f>IF(statek[[#This Row],[Z/W]] = "Z",M115-statek[[#This Row],[ile ton]]*statek[[#This Row],[cena za tone w talarach]],M115+statek[[#This Row],[ile ton]]*statek[[#This Row],[cena za tone w talarach]])</f>
        <v>522393</v>
      </c>
      <c r="N116" s="2">
        <f>IF(statek[[#This Row],[data]]&lt;&gt;A117, statek[[#This Row],[konto stan]],0)</f>
        <v>522393</v>
      </c>
    </row>
    <row r="117" spans="1:14" x14ac:dyDescent="0.35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  <c r="G117" s="2">
        <f>statek[[#This Row],[data]]-A116-1</f>
        <v>14</v>
      </c>
      <c r="H117" s="2">
        <f t="shared" si="5"/>
        <v>24</v>
      </c>
      <c r="I117" s="2">
        <f t="shared" si="6"/>
        <v>108</v>
      </c>
      <c r="J117" s="2">
        <f t="shared" si="7"/>
        <v>137</v>
      </c>
      <c r="K117" s="2">
        <f t="shared" si="8"/>
        <v>0</v>
      </c>
      <c r="L117" s="2">
        <f t="shared" si="8"/>
        <v>3</v>
      </c>
      <c r="M117" s="2">
        <f>IF(statek[[#This Row],[Z/W]] = "Z",M116-statek[[#This Row],[ile ton]]*statek[[#This Row],[cena za tone w talarach]],M116+statek[[#This Row],[ile ton]]*statek[[#This Row],[cena za tone w talarach]])</f>
        <v>522177</v>
      </c>
      <c r="N117" s="2">
        <f>IF(statek[[#This Row],[data]]&lt;&gt;A118, statek[[#This Row],[konto stan]],0)</f>
        <v>0</v>
      </c>
    </row>
    <row r="118" spans="1:14" x14ac:dyDescent="0.35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  <c r="G118" s="2">
        <f>statek[[#This Row],[data]]-A117-1</f>
        <v>-1</v>
      </c>
      <c r="H118" s="2">
        <f t="shared" si="5"/>
        <v>24</v>
      </c>
      <c r="I118" s="2">
        <f t="shared" si="6"/>
        <v>108</v>
      </c>
      <c r="J118" s="2">
        <f t="shared" si="7"/>
        <v>137</v>
      </c>
      <c r="K118" s="2">
        <f t="shared" si="8"/>
        <v>38</v>
      </c>
      <c r="L118" s="2">
        <f t="shared" si="8"/>
        <v>3</v>
      </c>
      <c r="M118" s="2">
        <f>IF(statek[[#This Row],[Z/W]] = "Z",M117-statek[[#This Row],[ile ton]]*statek[[#This Row],[cena za tone w talarach]],M117+statek[[#This Row],[ile ton]]*statek[[#This Row],[cena za tone w talarach]])</f>
        <v>519593</v>
      </c>
      <c r="N118" s="2">
        <f>IF(statek[[#This Row],[data]]&lt;&gt;A119, statek[[#This Row],[konto stan]],0)</f>
        <v>0</v>
      </c>
    </row>
    <row r="119" spans="1:14" x14ac:dyDescent="0.35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  <c r="G119" s="2">
        <f>statek[[#This Row],[data]]-A118-1</f>
        <v>-1</v>
      </c>
      <c r="H119" s="2">
        <f t="shared" si="5"/>
        <v>24</v>
      </c>
      <c r="I119" s="2">
        <f t="shared" si="6"/>
        <v>108</v>
      </c>
      <c r="J119" s="2">
        <f t="shared" si="7"/>
        <v>151</v>
      </c>
      <c r="K119" s="2">
        <f t="shared" si="8"/>
        <v>38</v>
      </c>
      <c r="L119" s="2">
        <f t="shared" si="8"/>
        <v>3</v>
      </c>
      <c r="M119" s="2">
        <f>IF(statek[[#This Row],[Z/W]] = "Z",M118-statek[[#This Row],[ile ton]]*statek[[#This Row],[cena za tone w talarach]],M118+statek[[#This Row],[ile ton]]*statek[[#This Row],[cena za tone w talarach]])</f>
        <v>519299</v>
      </c>
      <c r="N119" s="2">
        <f>IF(statek[[#This Row],[data]]&lt;&gt;A120, statek[[#This Row],[konto stan]],0)</f>
        <v>0</v>
      </c>
    </row>
    <row r="120" spans="1:14" x14ac:dyDescent="0.35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  <c r="G120" s="2">
        <f>statek[[#This Row],[data]]-A119-1</f>
        <v>-1</v>
      </c>
      <c r="H120" s="2">
        <f t="shared" si="5"/>
        <v>24</v>
      </c>
      <c r="I120" s="2">
        <f t="shared" si="6"/>
        <v>108</v>
      </c>
      <c r="J120" s="2">
        <f t="shared" si="7"/>
        <v>151</v>
      </c>
      <c r="K120" s="2">
        <f t="shared" si="8"/>
        <v>38</v>
      </c>
      <c r="L120" s="2">
        <f t="shared" si="8"/>
        <v>7</v>
      </c>
      <c r="M120" s="2">
        <f>IF(statek[[#This Row],[Z/W]] = "Z",M119-statek[[#This Row],[ile ton]]*statek[[#This Row],[cena za tone w talarach]],M119+statek[[#This Row],[ile ton]]*statek[[#This Row],[cena za tone w talarach]])</f>
        <v>519127</v>
      </c>
      <c r="N120" s="2">
        <f>IF(statek[[#This Row],[data]]&lt;&gt;A121, statek[[#This Row],[konto stan]],0)</f>
        <v>519127</v>
      </c>
    </row>
    <row r="121" spans="1:14" x14ac:dyDescent="0.35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  <c r="G121" s="2">
        <f>statek[[#This Row],[data]]-A120-1</f>
        <v>18</v>
      </c>
      <c r="H121" s="2">
        <f t="shared" si="5"/>
        <v>24</v>
      </c>
      <c r="I121" s="2">
        <f t="shared" si="6"/>
        <v>89</v>
      </c>
      <c r="J121" s="2">
        <f t="shared" si="7"/>
        <v>151</v>
      </c>
      <c r="K121" s="2">
        <f t="shared" si="8"/>
        <v>38</v>
      </c>
      <c r="L121" s="2">
        <f t="shared" si="8"/>
        <v>7</v>
      </c>
      <c r="M121" s="2">
        <f>IF(statek[[#This Row],[Z/W]] = "Z",M120-statek[[#This Row],[ile ton]]*statek[[#This Row],[cena za tone w talarach]],M120+statek[[#This Row],[ile ton]]*statek[[#This Row],[cena za tone w talarach]])</f>
        <v>519811</v>
      </c>
      <c r="N121" s="2">
        <f>IF(statek[[#This Row],[data]]&lt;&gt;A122, statek[[#This Row],[konto stan]],0)</f>
        <v>0</v>
      </c>
    </row>
    <row r="122" spans="1:14" x14ac:dyDescent="0.35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  <c r="G122" s="2">
        <f>statek[[#This Row],[data]]-A121-1</f>
        <v>-1</v>
      </c>
      <c r="H122" s="2">
        <f t="shared" si="5"/>
        <v>24</v>
      </c>
      <c r="I122" s="2">
        <f t="shared" si="6"/>
        <v>89</v>
      </c>
      <c r="J122" s="2">
        <f t="shared" si="7"/>
        <v>151</v>
      </c>
      <c r="K122" s="2">
        <f t="shared" si="8"/>
        <v>68</v>
      </c>
      <c r="L122" s="2">
        <f t="shared" si="8"/>
        <v>7</v>
      </c>
      <c r="M122" s="2">
        <f>IF(statek[[#This Row],[Z/W]] = "Z",M121-statek[[#This Row],[ile ton]]*statek[[#This Row],[cena za tone w talarach]],M121+statek[[#This Row],[ile ton]]*statek[[#This Row],[cena za tone w talarach]])</f>
        <v>517861</v>
      </c>
      <c r="N122" s="2">
        <f>IF(statek[[#This Row],[data]]&lt;&gt;A123, statek[[#This Row],[konto stan]],0)</f>
        <v>517861</v>
      </c>
    </row>
    <row r="123" spans="1:14" x14ac:dyDescent="0.35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  <c r="G123" s="2">
        <f>statek[[#This Row],[data]]-A122-1</f>
        <v>25</v>
      </c>
      <c r="H123" s="2">
        <f t="shared" si="5"/>
        <v>24</v>
      </c>
      <c r="I123" s="2">
        <f t="shared" si="6"/>
        <v>89</v>
      </c>
      <c r="J123" s="2">
        <f t="shared" si="7"/>
        <v>151</v>
      </c>
      <c r="K123" s="2">
        <f t="shared" si="8"/>
        <v>68</v>
      </c>
      <c r="L123" s="2">
        <f t="shared" si="8"/>
        <v>1</v>
      </c>
      <c r="M123" s="2">
        <f>IF(statek[[#This Row],[Z/W]] = "Z",M122-statek[[#This Row],[ile ton]]*statek[[#This Row],[cena za tone w talarach]],M122+statek[[#This Row],[ile ton]]*statek[[#This Row],[cena za tone w talarach]])</f>
        <v>518239</v>
      </c>
      <c r="N123" s="2">
        <f>IF(statek[[#This Row],[data]]&lt;&gt;A124, statek[[#This Row],[konto stan]],0)</f>
        <v>0</v>
      </c>
    </row>
    <row r="124" spans="1:14" x14ac:dyDescent="0.35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  <c r="G124" s="2">
        <f>statek[[#This Row],[data]]-A123-1</f>
        <v>-1</v>
      </c>
      <c r="H124" s="2">
        <f t="shared" si="5"/>
        <v>24</v>
      </c>
      <c r="I124" s="2">
        <f t="shared" si="6"/>
        <v>89</v>
      </c>
      <c r="J124" s="2">
        <f t="shared" si="7"/>
        <v>151</v>
      </c>
      <c r="K124" s="2">
        <f t="shared" si="8"/>
        <v>111</v>
      </c>
      <c r="L124" s="2">
        <f t="shared" si="8"/>
        <v>1</v>
      </c>
      <c r="M124" s="2">
        <f>IF(statek[[#This Row],[Z/W]] = "Z",M123-statek[[#This Row],[ile ton]]*statek[[#This Row],[cena za tone w talarach]],M123+statek[[#This Row],[ile ton]]*statek[[#This Row],[cena za tone w talarach]])</f>
        <v>515702</v>
      </c>
      <c r="N124" s="2">
        <f>IF(statek[[#This Row],[data]]&lt;&gt;A125, statek[[#This Row],[konto stan]],0)</f>
        <v>515702</v>
      </c>
    </row>
    <row r="125" spans="1:14" x14ac:dyDescent="0.35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  <c r="G125" s="2">
        <f>statek[[#This Row],[data]]-A124-1</f>
        <v>20</v>
      </c>
      <c r="H125" s="2">
        <f t="shared" si="5"/>
        <v>24</v>
      </c>
      <c r="I125" s="2">
        <f t="shared" si="6"/>
        <v>89</v>
      </c>
      <c r="J125" s="2">
        <f t="shared" si="7"/>
        <v>151</v>
      </c>
      <c r="K125" s="2">
        <f t="shared" si="8"/>
        <v>111</v>
      </c>
      <c r="L125" s="2">
        <f t="shared" si="8"/>
        <v>0</v>
      </c>
      <c r="M125" s="2">
        <f>IF(statek[[#This Row],[Z/W]] = "Z",M124-statek[[#This Row],[ile ton]]*statek[[#This Row],[cena za tone w talarach]],M124+statek[[#This Row],[ile ton]]*statek[[#This Row],[cena za tone w talarach]])</f>
        <v>515763</v>
      </c>
      <c r="N125" s="2">
        <f>IF(statek[[#This Row],[data]]&lt;&gt;A126, statek[[#This Row],[konto stan]],0)</f>
        <v>0</v>
      </c>
    </row>
    <row r="126" spans="1:14" x14ac:dyDescent="0.35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  <c r="G126" s="2">
        <f>statek[[#This Row],[data]]-A125-1</f>
        <v>-1</v>
      </c>
      <c r="H126" s="2">
        <f t="shared" si="5"/>
        <v>24</v>
      </c>
      <c r="I126" s="2">
        <f t="shared" si="6"/>
        <v>89</v>
      </c>
      <c r="J126" s="2">
        <f t="shared" si="7"/>
        <v>4</v>
      </c>
      <c r="K126" s="2">
        <f t="shared" si="8"/>
        <v>111</v>
      </c>
      <c r="L126" s="2">
        <f t="shared" si="8"/>
        <v>0</v>
      </c>
      <c r="M126" s="2">
        <f>IF(statek[[#This Row],[Z/W]] = "Z",M125-statek[[#This Row],[ile ton]]*statek[[#This Row],[cena za tone w talarach]],M125+statek[[#This Row],[ile ton]]*statek[[#This Row],[cena za tone w talarach]])</f>
        <v>520173</v>
      </c>
      <c r="N126" s="2">
        <f>IF(statek[[#This Row],[data]]&lt;&gt;A127, statek[[#This Row],[konto stan]],0)</f>
        <v>0</v>
      </c>
    </row>
    <row r="127" spans="1:14" x14ac:dyDescent="0.35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  <c r="G127" s="2">
        <f>statek[[#This Row],[data]]-A126-1</f>
        <v>-1</v>
      </c>
      <c r="H127" s="2">
        <f t="shared" si="5"/>
        <v>39</v>
      </c>
      <c r="I127" s="2">
        <f t="shared" si="6"/>
        <v>89</v>
      </c>
      <c r="J127" s="2">
        <f t="shared" si="7"/>
        <v>4</v>
      </c>
      <c r="K127" s="2">
        <f t="shared" si="8"/>
        <v>111</v>
      </c>
      <c r="L127" s="2">
        <f t="shared" si="8"/>
        <v>0</v>
      </c>
      <c r="M127" s="2">
        <f>IF(statek[[#This Row],[Z/W]] = "Z",M126-statek[[#This Row],[ile ton]]*statek[[#This Row],[cena za tone w talarach]],M126+statek[[#This Row],[ile ton]]*statek[[#This Row],[cena za tone w talarach]])</f>
        <v>520053</v>
      </c>
      <c r="N127" s="2">
        <f>IF(statek[[#This Row],[data]]&lt;&gt;A128, statek[[#This Row],[konto stan]],0)</f>
        <v>0</v>
      </c>
    </row>
    <row r="128" spans="1:14" x14ac:dyDescent="0.35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  <c r="G128" s="2">
        <f>statek[[#This Row],[data]]-A127-1</f>
        <v>-1</v>
      </c>
      <c r="H128" s="2">
        <f t="shared" si="5"/>
        <v>39</v>
      </c>
      <c r="I128" s="2">
        <f t="shared" si="6"/>
        <v>89</v>
      </c>
      <c r="J128" s="2">
        <f t="shared" si="7"/>
        <v>4</v>
      </c>
      <c r="K128" s="2">
        <f t="shared" si="8"/>
        <v>135</v>
      </c>
      <c r="L128" s="2">
        <f t="shared" si="8"/>
        <v>0</v>
      </c>
      <c r="M128" s="2">
        <f>IF(statek[[#This Row],[Z/W]] = "Z",M127-statek[[#This Row],[ile ton]]*statek[[#This Row],[cena za tone w talarach]],M127+statek[[#This Row],[ile ton]]*statek[[#This Row],[cena za tone w talarach]])</f>
        <v>518541</v>
      </c>
      <c r="N128" s="2">
        <f>IF(statek[[#This Row],[data]]&lt;&gt;A129, statek[[#This Row],[konto stan]],0)</f>
        <v>0</v>
      </c>
    </row>
    <row r="129" spans="1:14" x14ac:dyDescent="0.35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  <c r="G129" s="2">
        <f>statek[[#This Row],[data]]-A128-1</f>
        <v>-1</v>
      </c>
      <c r="H129" s="2">
        <f t="shared" si="5"/>
        <v>39</v>
      </c>
      <c r="I129" s="2">
        <f t="shared" si="6"/>
        <v>108</v>
      </c>
      <c r="J129" s="2">
        <f t="shared" si="7"/>
        <v>4</v>
      </c>
      <c r="K129" s="2">
        <f t="shared" si="8"/>
        <v>135</v>
      </c>
      <c r="L129" s="2">
        <f t="shared" si="8"/>
        <v>0</v>
      </c>
      <c r="M129" s="2">
        <f>IF(statek[[#This Row],[Z/W]] = "Z",M128-statek[[#This Row],[ile ton]]*statek[[#This Row],[cena za tone w talarach]],M128+statek[[#This Row],[ile ton]]*statek[[#This Row],[cena za tone w talarach]])</f>
        <v>518085</v>
      </c>
      <c r="N129" s="2">
        <f>IF(statek[[#This Row],[data]]&lt;&gt;A130, statek[[#This Row],[konto stan]],0)</f>
        <v>518085</v>
      </c>
    </row>
    <row r="130" spans="1:14" x14ac:dyDescent="0.35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  <c r="G130" s="2">
        <f>statek[[#This Row],[data]]-A129-1</f>
        <v>23</v>
      </c>
      <c r="H130" s="2">
        <f t="shared" si="5"/>
        <v>39</v>
      </c>
      <c r="I130" s="2">
        <f t="shared" si="6"/>
        <v>108</v>
      </c>
      <c r="J130" s="2">
        <f t="shared" si="7"/>
        <v>4</v>
      </c>
      <c r="K130" s="2">
        <f t="shared" si="8"/>
        <v>1</v>
      </c>
      <c r="L130" s="2">
        <f t="shared" si="8"/>
        <v>0</v>
      </c>
      <c r="M130" s="2">
        <f>IF(statek[[#This Row],[Z/W]] = "Z",M129-statek[[#This Row],[ile ton]]*statek[[#This Row],[cena za tone w talarach]],M129+statek[[#This Row],[ile ton]]*statek[[#This Row],[cena za tone w talarach]])</f>
        <v>531351</v>
      </c>
      <c r="N130" s="2">
        <f>IF(statek[[#This Row],[data]]&lt;&gt;A131, statek[[#This Row],[konto stan]],0)</f>
        <v>0</v>
      </c>
    </row>
    <row r="131" spans="1:14" x14ac:dyDescent="0.35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  <c r="G131" s="2">
        <f>statek[[#This Row],[data]]-A130-1</f>
        <v>-1</v>
      </c>
      <c r="H131" s="2">
        <f t="shared" si="5"/>
        <v>39</v>
      </c>
      <c r="I131" s="2">
        <f t="shared" si="6"/>
        <v>108</v>
      </c>
      <c r="J131" s="2">
        <f t="shared" si="7"/>
        <v>4</v>
      </c>
      <c r="K131" s="2">
        <f t="shared" si="8"/>
        <v>1</v>
      </c>
      <c r="L131" s="2">
        <f t="shared" si="8"/>
        <v>12</v>
      </c>
      <c r="M131" s="2">
        <f>IF(statek[[#This Row],[Z/W]] = "Z",M130-statek[[#This Row],[ile ton]]*statek[[#This Row],[cena za tone w talarach]],M130+statek[[#This Row],[ile ton]]*statek[[#This Row],[cena za tone w talarach]])</f>
        <v>530895</v>
      </c>
      <c r="N131" s="2">
        <f>IF(statek[[#This Row],[data]]&lt;&gt;A132, statek[[#This Row],[konto stan]],0)</f>
        <v>530895</v>
      </c>
    </row>
    <row r="132" spans="1:14" x14ac:dyDescent="0.35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  <c r="G132" s="2">
        <f>statek[[#This Row],[data]]-A131-1</f>
        <v>17</v>
      </c>
      <c r="H132" s="2">
        <f t="shared" ref="H132:H195" si="9">IF($C132= H$1, IF($D132 = "Z",  $E132+H131, H131-$E132), H131)</f>
        <v>39</v>
      </c>
      <c r="I132" s="2">
        <f t="shared" ref="I132:I195" si="10">IF($C132= I$1, IF($D132 = "Z",  $E132+I131, I131-$E132), I131)</f>
        <v>108</v>
      </c>
      <c r="J132" s="2">
        <f t="shared" ref="J132:J195" si="11">IF($C132= J$1, IF($D132 = "Z",  $E132+J131, J131-$E132), J131)</f>
        <v>0</v>
      </c>
      <c r="K132" s="2">
        <f t="shared" ref="K132:L195" si="12">IF($C132= K$1, IF($D132 = "Z",  $E132+K131, K131-$E132), K131)</f>
        <v>1</v>
      </c>
      <c r="L132" s="2">
        <f t="shared" si="12"/>
        <v>12</v>
      </c>
      <c r="M132" s="2">
        <f>IF(statek[[#This Row],[Z/W]] = "Z",M131-statek[[#This Row],[ile ton]]*statek[[#This Row],[cena za tone w talarach]],M131+statek[[#This Row],[ile ton]]*statek[[#This Row],[cena za tone w talarach]])</f>
        <v>531015</v>
      </c>
      <c r="N132" s="2">
        <f>IF(statek[[#This Row],[data]]&lt;&gt;A133, statek[[#This Row],[konto stan]],0)</f>
        <v>0</v>
      </c>
    </row>
    <row r="133" spans="1:14" x14ac:dyDescent="0.35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  <c r="G133" s="2">
        <f>statek[[#This Row],[data]]-A132-1</f>
        <v>-1</v>
      </c>
      <c r="H133" s="2">
        <f t="shared" si="9"/>
        <v>65</v>
      </c>
      <c r="I133" s="2">
        <f t="shared" si="10"/>
        <v>108</v>
      </c>
      <c r="J133" s="2">
        <f t="shared" si="11"/>
        <v>0</v>
      </c>
      <c r="K133" s="2">
        <f t="shared" si="12"/>
        <v>1</v>
      </c>
      <c r="L133" s="2">
        <f t="shared" si="12"/>
        <v>12</v>
      </c>
      <c r="M133" s="2">
        <f>IF(statek[[#This Row],[Z/W]] = "Z",M132-statek[[#This Row],[ile ton]]*statek[[#This Row],[cena za tone w talarach]],M132+statek[[#This Row],[ile ton]]*statek[[#This Row],[cena za tone w talarach]])</f>
        <v>530807</v>
      </c>
      <c r="N133" s="2">
        <f>IF(statek[[#This Row],[data]]&lt;&gt;A134, statek[[#This Row],[konto stan]],0)</f>
        <v>0</v>
      </c>
    </row>
    <row r="134" spans="1:14" x14ac:dyDescent="0.35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  <c r="G134" s="2">
        <f>statek[[#This Row],[data]]-A133-1</f>
        <v>-1</v>
      </c>
      <c r="H134" s="2">
        <f t="shared" si="9"/>
        <v>65</v>
      </c>
      <c r="I134" s="2">
        <f t="shared" si="10"/>
        <v>108</v>
      </c>
      <c r="J134" s="2">
        <f t="shared" si="11"/>
        <v>0</v>
      </c>
      <c r="K134" s="2">
        <f t="shared" si="12"/>
        <v>39</v>
      </c>
      <c r="L134" s="2">
        <f t="shared" si="12"/>
        <v>12</v>
      </c>
      <c r="M134" s="2">
        <f>IF(statek[[#This Row],[Z/W]] = "Z",M133-statek[[#This Row],[ile ton]]*statek[[#This Row],[cena za tone w talarach]],M133+statek[[#This Row],[ile ton]]*statek[[#This Row],[cena za tone w talarach]])</f>
        <v>528299</v>
      </c>
      <c r="N134" s="2">
        <f>IF(statek[[#This Row],[data]]&lt;&gt;A135, statek[[#This Row],[konto stan]],0)</f>
        <v>528299</v>
      </c>
    </row>
    <row r="135" spans="1:14" x14ac:dyDescent="0.35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  <c r="G135" s="2">
        <f>statek[[#This Row],[data]]-A134-1</f>
        <v>21</v>
      </c>
      <c r="H135" s="2">
        <f t="shared" si="9"/>
        <v>65</v>
      </c>
      <c r="I135" s="2">
        <f t="shared" si="10"/>
        <v>108</v>
      </c>
      <c r="J135" s="2">
        <f t="shared" si="11"/>
        <v>0</v>
      </c>
      <c r="K135" s="2">
        <f t="shared" si="12"/>
        <v>1</v>
      </c>
      <c r="L135" s="2">
        <f t="shared" si="12"/>
        <v>12</v>
      </c>
      <c r="M135" s="2">
        <f>IF(statek[[#This Row],[Z/W]] = "Z",M134-statek[[#This Row],[ile ton]]*statek[[#This Row],[cena za tone w talarach]],M134+statek[[#This Row],[ile ton]]*statek[[#This Row],[cena za tone w talarach]])</f>
        <v>532023</v>
      </c>
      <c r="N135" s="2">
        <f>IF(statek[[#This Row],[data]]&lt;&gt;A136, statek[[#This Row],[konto stan]],0)</f>
        <v>0</v>
      </c>
    </row>
    <row r="136" spans="1:14" x14ac:dyDescent="0.35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  <c r="G136" s="2">
        <f>statek[[#This Row],[data]]-A135-1</f>
        <v>-1</v>
      </c>
      <c r="H136" s="2">
        <f t="shared" si="9"/>
        <v>65</v>
      </c>
      <c r="I136" s="2">
        <f t="shared" si="10"/>
        <v>64</v>
      </c>
      <c r="J136" s="2">
        <f t="shared" si="11"/>
        <v>0</v>
      </c>
      <c r="K136" s="2">
        <f t="shared" si="12"/>
        <v>1</v>
      </c>
      <c r="L136" s="2">
        <f t="shared" si="12"/>
        <v>12</v>
      </c>
      <c r="M136" s="2">
        <f>IF(statek[[#This Row],[Z/W]] = "Z",M135-statek[[#This Row],[ile ton]]*statek[[#This Row],[cena za tone w talarach]],M135+statek[[#This Row],[ile ton]]*statek[[#This Row],[cena za tone w talarach]])</f>
        <v>533651</v>
      </c>
      <c r="N136" s="2">
        <f>IF(statek[[#This Row],[data]]&lt;&gt;A137, statek[[#This Row],[konto stan]],0)</f>
        <v>0</v>
      </c>
    </row>
    <row r="137" spans="1:14" x14ac:dyDescent="0.35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  <c r="G137" s="2">
        <f>statek[[#This Row],[data]]-A136-1</f>
        <v>-1</v>
      </c>
      <c r="H137" s="2">
        <f t="shared" si="9"/>
        <v>86</v>
      </c>
      <c r="I137" s="2">
        <f t="shared" si="10"/>
        <v>64</v>
      </c>
      <c r="J137" s="2">
        <f t="shared" si="11"/>
        <v>0</v>
      </c>
      <c r="K137" s="2">
        <f t="shared" si="12"/>
        <v>1</v>
      </c>
      <c r="L137" s="2">
        <f t="shared" si="12"/>
        <v>12</v>
      </c>
      <c r="M137" s="2">
        <f>IF(statek[[#This Row],[Z/W]] = "Z",M136-statek[[#This Row],[ile ton]]*statek[[#This Row],[cena za tone w talarach]],M136+statek[[#This Row],[ile ton]]*statek[[#This Row],[cena za tone w talarach]])</f>
        <v>533483</v>
      </c>
      <c r="N137" s="2">
        <f>IF(statek[[#This Row],[data]]&lt;&gt;A138, statek[[#This Row],[konto stan]],0)</f>
        <v>0</v>
      </c>
    </row>
    <row r="138" spans="1:14" x14ac:dyDescent="0.35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  <c r="G138" s="2">
        <f>statek[[#This Row],[data]]-A137-1</f>
        <v>-1</v>
      </c>
      <c r="H138" s="2">
        <f t="shared" si="9"/>
        <v>86</v>
      </c>
      <c r="I138" s="2">
        <f t="shared" si="10"/>
        <v>64</v>
      </c>
      <c r="J138" s="2">
        <f t="shared" si="11"/>
        <v>0</v>
      </c>
      <c r="K138" s="2">
        <f t="shared" si="12"/>
        <v>1</v>
      </c>
      <c r="L138" s="2">
        <f t="shared" si="12"/>
        <v>22</v>
      </c>
      <c r="M138" s="2">
        <f>IF(statek[[#This Row],[Z/W]] = "Z",M137-statek[[#This Row],[ile ton]]*statek[[#This Row],[cena za tone w talarach]],M137+statek[[#This Row],[ile ton]]*statek[[#This Row],[cena za tone w talarach]])</f>
        <v>533093</v>
      </c>
      <c r="N138" s="2">
        <f>IF(statek[[#This Row],[data]]&lt;&gt;A139, statek[[#This Row],[konto stan]],0)</f>
        <v>533093</v>
      </c>
    </row>
    <row r="139" spans="1:14" x14ac:dyDescent="0.35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  <c r="G139" s="2">
        <f>statek[[#This Row],[data]]-A138-1</f>
        <v>24</v>
      </c>
      <c r="H139" s="2">
        <f t="shared" si="9"/>
        <v>86</v>
      </c>
      <c r="I139" s="2">
        <f t="shared" si="10"/>
        <v>49</v>
      </c>
      <c r="J139" s="2">
        <f t="shared" si="11"/>
        <v>0</v>
      </c>
      <c r="K139" s="2">
        <f t="shared" si="12"/>
        <v>1</v>
      </c>
      <c r="L139" s="2">
        <f t="shared" si="12"/>
        <v>22</v>
      </c>
      <c r="M139" s="2">
        <f>IF(statek[[#This Row],[Z/W]] = "Z",M138-statek[[#This Row],[ile ton]]*statek[[#This Row],[cena za tone w talarach]],M138+statek[[#This Row],[ile ton]]*statek[[#This Row],[cena za tone w talarach]])</f>
        <v>533663</v>
      </c>
      <c r="N139" s="2">
        <f>IF(statek[[#This Row],[data]]&lt;&gt;A140, statek[[#This Row],[konto stan]],0)</f>
        <v>0</v>
      </c>
    </row>
    <row r="140" spans="1:14" x14ac:dyDescent="0.35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  <c r="G140" s="2">
        <f>statek[[#This Row],[data]]-A139-1</f>
        <v>-1</v>
      </c>
      <c r="H140" s="2">
        <f t="shared" si="9"/>
        <v>86</v>
      </c>
      <c r="I140" s="2">
        <f t="shared" si="10"/>
        <v>49</v>
      </c>
      <c r="J140" s="2">
        <f t="shared" si="11"/>
        <v>0</v>
      </c>
      <c r="K140" s="2">
        <f t="shared" si="12"/>
        <v>1</v>
      </c>
      <c r="L140" s="2">
        <f t="shared" si="12"/>
        <v>0</v>
      </c>
      <c r="M140" s="2">
        <f>IF(statek[[#This Row],[Z/W]] = "Z",M139-statek[[#This Row],[ile ton]]*statek[[#This Row],[cena za tone w talarach]],M139+statek[[#This Row],[ile ton]]*statek[[#This Row],[cena za tone w talarach]])</f>
        <v>535049</v>
      </c>
      <c r="N140" s="2">
        <f>IF(statek[[#This Row],[data]]&lt;&gt;A141, statek[[#This Row],[konto stan]],0)</f>
        <v>0</v>
      </c>
    </row>
    <row r="141" spans="1:14" x14ac:dyDescent="0.35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  <c r="G141" s="2">
        <f>statek[[#This Row],[data]]-A140-1</f>
        <v>-1</v>
      </c>
      <c r="H141" s="2">
        <f t="shared" si="9"/>
        <v>86</v>
      </c>
      <c r="I141" s="2">
        <f t="shared" si="10"/>
        <v>49</v>
      </c>
      <c r="J141" s="2">
        <f t="shared" si="11"/>
        <v>0</v>
      </c>
      <c r="K141" s="2">
        <f t="shared" si="12"/>
        <v>10</v>
      </c>
      <c r="L141" s="2">
        <f t="shared" si="12"/>
        <v>0</v>
      </c>
      <c r="M141" s="2">
        <f>IF(statek[[#This Row],[Z/W]] = "Z",M140-statek[[#This Row],[ile ton]]*statek[[#This Row],[cena za tone w talarach]],M140+statek[[#This Row],[ile ton]]*statek[[#This Row],[cena za tone w talarach]])</f>
        <v>534509</v>
      </c>
      <c r="N141" s="2">
        <f>IF(statek[[#This Row],[data]]&lt;&gt;A142, statek[[#This Row],[konto stan]],0)</f>
        <v>0</v>
      </c>
    </row>
    <row r="142" spans="1:14" x14ac:dyDescent="0.35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  <c r="G142" s="2">
        <f>statek[[#This Row],[data]]-A141-1</f>
        <v>-1</v>
      </c>
      <c r="H142" s="2">
        <f t="shared" si="9"/>
        <v>86</v>
      </c>
      <c r="I142" s="2">
        <f t="shared" si="10"/>
        <v>49</v>
      </c>
      <c r="J142" s="2">
        <f t="shared" si="11"/>
        <v>6</v>
      </c>
      <c r="K142" s="2">
        <f t="shared" si="12"/>
        <v>10</v>
      </c>
      <c r="L142" s="2">
        <f t="shared" si="12"/>
        <v>0</v>
      </c>
      <c r="M142" s="2">
        <f>IF(statek[[#This Row],[Z/W]] = "Z",M141-statek[[#This Row],[ile ton]]*statek[[#This Row],[cena za tone w talarach]],M141+statek[[#This Row],[ile ton]]*statek[[#This Row],[cena za tone w talarach]])</f>
        <v>534395</v>
      </c>
      <c r="N142" s="2">
        <f>IF(statek[[#This Row],[data]]&lt;&gt;A143, statek[[#This Row],[konto stan]],0)</f>
        <v>0</v>
      </c>
    </row>
    <row r="143" spans="1:14" x14ac:dyDescent="0.35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  <c r="G143" s="2">
        <f>statek[[#This Row],[data]]-A142-1</f>
        <v>-1</v>
      </c>
      <c r="H143" s="2">
        <f t="shared" si="9"/>
        <v>90</v>
      </c>
      <c r="I143" s="2">
        <f t="shared" si="10"/>
        <v>49</v>
      </c>
      <c r="J143" s="2">
        <f t="shared" si="11"/>
        <v>6</v>
      </c>
      <c r="K143" s="2">
        <f t="shared" si="12"/>
        <v>10</v>
      </c>
      <c r="L143" s="2">
        <f t="shared" si="12"/>
        <v>0</v>
      </c>
      <c r="M143" s="2">
        <f>IF(statek[[#This Row],[Z/W]] = "Z",M142-statek[[#This Row],[ile ton]]*statek[[#This Row],[cena za tone w talarach]],M142+statek[[#This Row],[ile ton]]*statek[[#This Row],[cena za tone w talarach]])</f>
        <v>534363</v>
      </c>
      <c r="N143" s="2">
        <f>IF(statek[[#This Row],[data]]&lt;&gt;A144, statek[[#This Row],[konto stan]],0)</f>
        <v>534363</v>
      </c>
    </row>
    <row r="144" spans="1:14" x14ac:dyDescent="0.35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  <c r="G144" s="2">
        <f>statek[[#This Row],[data]]-A143-1</f>
        <v>0</v>
      </c>
      <c r="H144" s="2">
        <f t="shared" si="9"/>
        <v>90</v>
      </c>
      <c r="I144" s="2">
        <f t="shared" si="10"/>
        <v>49</v>
      </c>
      <c r="J144" s="2">
        <f t="shared" si="11"/>
        <v>0</v>
      </c>
      <c r="K144" s="2">
        <f t="shared" si="12"/>
        <v>10</v>
      </c>
      <c r="L144" s="2">
        <f t="shared" si="12"/>
        <v>0</v>
      </c>
      <c r="M144" s="2">
        <f>IF(statek[[#This Row],[Z/W]] = "Z",M143-statek[[#This Row],[ile ton]]*statek[[#This Row],[cena za tone w talarach]],M143+statek[[#This Row],[ile ton]]*statek[[#This Row],[cena za tone w talarach]])</f>
        <v>534513</v>
      </c>
      <c r="N144" s="2">
        <f>IF(statek[[#This Row],[data]]&lt;&gt;A145, statek[[#This Row],[konto stan]],0)</f>
        <v>0</v>
      </c>
    </row>
    <row r="145" spans="1:14" x14ac:dyDescent="0.35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  <c r="G145" s="2">
        <f>statek[[#This Row],[data]]-A144-1</f>
        <v>-1</v>
      </c>
      <c r="H145" s="2">
        <f t="shared" si="9"/>
        <v>90</v>
      </c>
      <c r="I145" s="2">
        <f t="shared" si="10"/>
        <v>49</v>
      </c>
      <c r="J145" s="2">
        <f t="shared" si="11"/>
        <v>0</v>
      </c>
      <c r="K145" s="2">
        <f t="shared" si="12"/>
        <v>58</v>
      </c>
      <c r="L145" s="2">
        <f t="shared" si="12"/>
        <v>0</v>
      </c>
      <c r="M145" s="2">
        <f>IF(statek[[#This Row],[Z/W]] = "Z",M144-statek[[#This Row],[ile ton]]*statek[[#This Row],[cena za tone w talarach]],M144+statek[[#This Row],[ile ton]]*statek[[#This Row],[cena za tone w talarach]])</f>
        <v>530721</v>
      </c>
      <c r="N145" s="2">
        <f>IF(statek[[#This Row],[data]]&lt;&gt;A146, statek[[#This Row],[konto stan]],0)</f>
        <v>530721</v>
      </c>
    </row>
    <row r="146" spans="1:14" x14ac:dyDescent="0.35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  <c r="G146" s="2">
        <f>statek[[#This Row],[data]]-A145-1</f>
        <v>16</v>
      </c>
      <c r="H146" s="2">
        <f t="shared" si="9"/>
        <v>90</v>
      </c>
      <c r="I146" s="2">
        <f t="shared" si="10"/>
        <v>49</v>
      </c>
      <c r="J146" s="2">
        <f t="shared" si="11"/>
        <v>0</v>
      </c>
      <c r="K146" s="2">
        <f t="shared" si="12"/>
        <v>58</v>
      </c>
      <c r="L146" s="2">
        <f t="shared" si="12"/>
        <v>34</v>
      </c>
      <c r="M146" s="2">
        <f>IF(statek[[#This Row],[Z/W]] = "Z",M145-statek[[#This Row],[ile ton]]*statek[[#This Row],[cena za tone w talarach]],M145+statek[[#This Row],[ile ton]]*statek[[#This Row],[cena za tone w talarach]])</f>
        <v>529293</v>
      </c>
      <c r="N146" s="2">
        <f>IF(statek[[#This Row],[data]]&lt;&gt;A147, statek[[#This Row],[konto stan]],0)</f>
        <v>0</v>
      </c>
    </row>
    <row r="147" spans="1:14" x14ac:dyDescent="0.35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  <c r="G147" s="2">
        <f>statek[[#This Row],[data]]-A146-1</f>
        <v>-1</v>
      </c>
      <c r="H147" s="2">
        <f t="shared" si="9"/>
        <v>90</v>
      </c>
      <c r="I147" s="2">
        <f t="shared" si="10"/>
        <v>0</v>
      </c>
      <c r="J147" s="2">
        <f t="shared" si="11"/>
        <v>0</v>
      </c>
      <c r="K147" s="2">
        <f t="shared" si="12"/>
        <v>58</v>
      </c>
      <c r="L147" s="2">
        <f t="shared" si="12"/>
        <v>34</v>
      </c>
      <c r="M147" s="2">
        <f>IF(statek[[#This Row],[Z/W]] = "Z",M146-statek[[#This Row],[ile ton]]*statek[[#This Row],[cena za tone w talarach]],M146+statek[[#This Row],[ile ton]]*statek[[#This Row],[cena za tone w talarach]])</f>
        <v>531008</v>
      </c>
      <c r="N147" s="2">
        <f>IF(statek[[#This Row],[data]]&lt;&gt;A148, statek[[#This Row],[konto stan]],0)</f>
        <v>0</v>
      </c>
    </row>
    <row r="148" spans="1:14" x14ac:dyDescent="0.35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  <c r="G148" s="2">
        <f>statek[[#This Row],[data]]-A147-1</f>
        <v>-1</v>
      </c>
      <c r="H148" s="2">
        <f t="shared" si="9"/>
        <v>100</v>
      </c>
      <c r="I148" s="2">
        <f t="shared" si="10"/>
        <v>0</v>
      </c>
      <c r="J148" s="2">
        <f t="shared" si="11"/>
        <v>0</v>
      </c>
      <c r="K148" s="2">
        <f t="shared" si="12"/>
        <v>58</v>
      </c>
      <c r="L148" s="2">
        <f t="shared" si="12"/>
        <v>34</v>
      </c>
      <c r="M148" s="2">
        <f>IF(statek[[#This Row],[Z/W]] = "Z",M147-statek[[#This Row],[ile ton]]*statek[[#This Row],[cena za tone w talarach]],M147+statek[[#This Row],[ile ton]]*statek[[#This Row],[cena za tone w talarach]])</f>
        <v>530928</v>
      </c>
      <c r="N148" s="2">
        <f>IF(statek[[#This Row],[data]]&lt;&gt;A149, statek[[#This Row],[konto stan]],0)</f>
        <v>0</v>
      </c>
    </row>
    <row r="149" spans="1:14" x14ac:dyDescent="0.35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  <c r="G149" s="2">
        <f>statek[[#This Row],[data]]-A148-1</f>
        <v>-1</v>
      </c>
      <c r="H149" s="2">
        <f t="shared" si="9"/>
        <v>100</v>
      </c>
      <c r="I149" s="2">
        <f t="shared" si="10"/>
        <v>0</v>
      </c>
      <c r="J149" s="2">
        <f t="shared" si="11"/>
        <v>47</v>
      </c>
      <c r="K149" s="2">
        <f t="shared" si="12"/>
        <v>58</v>
      </c>
      <c r="L149" s="2">
        <f t="shared" si="12"/>
        <v>34</v>
      </c>
      <c r="M149" s="2">
        <f>IF(statek[[#This Row],[Z/W]] = "Z",M148-statek[[#This Row],[ile ton]]*statek[[#This Row],[cena za tone w talarach]],M148+statek[[#This Row],[ile ton]]*statek[[#This Row],[cena za tone w talarach]])</f>
        <v>529941</v>
      </c>
      <c r="N149" s="2">
        <f>IF(statek[[#This Row],[data]]&lt;&gt;A150, statek[[#This Row],[konto stan]],0)</f>
        <v>0</v>
      </c>
    </row>
    <row r="150" spans="1:14" x14ac:dyDescent="0.35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  <c r="G150" s="2">
        <f>statek[[#This Row],[data]]-A149-1</f>
        <v>-1</v>
      </c>
      <c r="H150" s="2">
        <f t="shared" si="9"/>
        <v>100</v>
      </c>
      <c r="I150" s="2">
        <f t="shared" si="10"/>
        <v>0</v>
      </c>
      <c r="J150" s="2">
        <f t="shared" si="11"/>
        <v>47</v>
      </c>
      <c r="K150" s="2">
        <f t="shared" si="12"/>
        <v>106</v>
      </c>
      <c r="L150" s="2">
        <f t="shared" si="12"/>
        <v>34</v>
      </c>
      <c r="M150" s="2">
        <f>IF(statek[[#This Row],[Z/W]] = "Z",M149-statek[[#This Row],[ile ton]]*statek[[#This Row],[cena za tone w talarach]],M149+statek[[#This Row],[ile ton]]*statek[[#This Row],[cena za tone w talarach]])</f>
        <v>526773</v>
      </c>
      <c r="N150" s="2">
        <f>IF(statek[[#This Row],[data]]&lt;&gt;A151, statek[[#This Row],[konto stan]],0)</f>
        <v>526773</v>
      </c>
    </row>
    <row r="151" spans="1:14" x14ac:dyDescent="0.35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  <c r="G151" s="2">
        <f>statek[[#This Row],[data]]-A150-1</f>
        <v>14</v>
      </c>
      <c r="H151" s="2">
        <f t="shared" si="9"/>
        <v>100</v>
      </c>
      <c r="I151" s="2">
        <f t="shared" si="10"/>
        <v>0</v>
      </c>
      <c r="J151" s="2">
        <f t="shared" si="11"/>
        <v>47</v>
      </c>
      <c r="K151" s="2">
        <f t="shared" si="12"/>
        <v>106</v>
      </c>
      <c r="L151" s="2">
        <f t="shared" si="12"/>
        <v>0</v>
      </c>
      <c r="M151" s="2">
        <f>IF(statek[[#This Row],[Z/W]] = "Z",M150-statek[[#This Row],[ile ton]]*statek[[#This Row],[cena za tone w talarach]],M150+statek[[#This Row],[ile ton]]*statek[[#This Row],[cena za tone w talarach]])</f>
        <v>528745</v>
      </c>
      <c r="N151" s="2">
        <f>IF(statek[[#This Row],[data]]&lt;&gt;A152, statek[[#This Row],[konto stan]],0)</f>
        <v>0</v>
      </c>
    </row>
    <row r="152" spans="1:14" x14ac:dyDescent="0.35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  <c r="G152" s="2">
        <f>statek[[#This Row],[data]]-A151-1</f>
        <v>-1</v>
      </c>
      <c r="H152" s="2">
        <f t="shared" si="9"/>
        <v>105</v>
      </c>
      <c r="I152" s="2">
        <f t="shared" si="10"/>
        <v>0</v>
      </c>
      <c r="J152" s="2">
        <f t="shared" si="11"/>
        <v>47</v>
      </c>
      <c r="K152" s="2">
        <f t="shared" si="12"/>
        <v>106</v>
      </c>
      <c r="L152" s="2">
        <f t="shared" si="12"/>
        <v>0</v>
      </c>
      <c r="M152" s="2">
        <f>IF(statek[[#This Row],[Z/W]] = "Z",M151-statek[[#This Row],[ile ton]]*statek[[#This Row],[cena za tone w talarach]],M151+statek[[#This Row],[ile ton]]*statek[[#This Row],[cena za tone w talarach]])</f>
        <v>528700</v>
      </c>
      <c r="N152" s="2">
        <f>IF(statek[[#This Row],[data]]&lt;&gt;A153, statek[[#This Row],[konto stan]],0)</f>
        <v>528700</v>
      </c>
    </row>
    <row r="153" spans="1:14" x14ac:dyDescent="0.35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  <c r="G153" s="2">
        <f>statek[[#This Row],[data]]-A152-1</f>
        <v>18</v>
      </c>
      <c r="H153" s="2">
        <f t="shared" si="9"/>
        <v>105</v>
      </c>
      <c r="I153" s="2">
        <f t="shared" si="10"/>
        <v>0</v>
      </c>
      <c r="J153" s="2">
        <f t="shared" si="11"/>
        <v>1</v>
      </c>
      <c r="K153" s="2">
        <f t="shared" si="12"/>
        <v>106</v>
      </c>
      <c r="L153" s="2">
        <f t="shared" si="12"/>
        <v>0</v>
      </c>
      <c r="M153" s="2">
        <f>IF(statek[[#This Row],[Z/W]] = "Z",M152-statek[[#This Row],[ile ton]]*statek[[#This Row],[cena za tone w talarach]],M152+statek[[#This Row],[ile ton]]*statek[[#This Row],[cena za tone w talarach]])</f>
        <v>530080</v>
      </c>
      <c r="N153" s="2">
        <f>IF(statek[[#This Row],[data]]&lt;&gt;A154, statek[[#This Row],[konto stan]],0)</f>
        <v>0</v>
      </c>
    </row>
    <row r="154" spans="1:14" x14ac:dyDescent="0.35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  <c r="G154" s="2">
        <f>statek[[#This Row],[data]]-A153-1</f>
        <v>-1</v>
      </c>
      <c r="H154" s="2">
        <f t="shared" si="9"/>
        <v>105</v>
      </c>
      <c r="I154" s="2">
        <f t="shared" si="10"/>
        <v>0</v>
      </c>
      <c r="J154" s="2">
        <f t="shared" si="11"/>
        <v>1</v>
      </c>
      <c r="K154" s="2">
        <f t="shared" si="12"/>
        <v>155</v>
      </c>
      <c r="L154" s="2">
        <f t="shared" si="12"/>
        <v>0</v>
      </c>
      <c r="M154" s="2">
        <f>IF(statek[[#This Row],[Z/W]] = "Z",M153-statek[[#This Row],[ile ton]]*statek[[#This Row],[cena za tone w talarach]],M153+statek[[#This Row],[ile ton]]*statek[[#This Row],[cena za tone w talarach]])</f>
        <v>526895</v>
      </c>
      <c r="N154" s="2">
        <f>IF(statek[[#This Row],[data]]&lt;&gt;A155, statek[[#This Row],[konto stan]],0)</f>
        <v>0</v>
      </c>
    </row>
    <row r="155" spans="1:14" x14ac:dyDescent="0.35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  <c r="G155" s="2">
        <f>statek[[#This Row],[data]]-A154-1</f>
        <v>-1</v>
      </c>
      <c r="H155" s="2">
        <f t="shared" si="9"/>
        <v>121</v>
      </c>
      <c r="I155" s="2">
        <f t="shared" si="10"/>
        <v>0</v>
      </c>
      <c r="J155" s="2">
        <f t="shared" si="11"/>
        <v>1</v>
      </c>
      <c r="K155" s="2">
        <f t="shared" si="12"/>
        <v>155</v>
      </c>
      <c r="L155" s="2">
        <f t="shared" si="12"/>
        <v>0</v>
      </c>
      <c r="M155" s="2">
        <f>IF(statek[[#This Row],[Z/W]] = "Z",M154-statek[[#This Row],[ile ton]]*statek[[#This Row],[cena za tone w talarach]],M154+statek[[#This Row],[ile ton]]*statek[[#This Row],[cena za tone w talarach]])</f>
        <v>526767</v>
      </c>
      <c r="N155" s="2">
        <f>IF(statek[[#This Row],[data]]&lt;&gt;A156, statek[[#This Row],[konto stan]],0)</f>
        <v>526767</v>
      </c>
    </row>
    <row r="156" spans="1:14" x14ac:dyDescent="0.35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  <c r="G156" s="2">
        <f>statek[[#This Row],[data]]-A155-1</f>
        <v>25</v>
      </c>
      <c r="H156" s="2">
        <f t="shared" si="9"/>
        <v>121</v>
      </c>
      <c r="I156" s="2">
        <f t="shared" si="10"/>
        <v>0</v>
      </c>
      <c r="J156" s="2">
        <f t="shared" si="11"/>
        <v>1</v>
      </c>
      <c r="K156" s="2">
        <f t="shared" si="12"/>
        <v>155</v>
      </c>
      <c r="L156" s="2">
        <f t="shared" si="12"/>
        <v>5</v>
      </c>
      <c r="M156" s="2">
        <f>IF(statek[[#This Row],[Z/W]] = "Z",M155-statek[[#This Row],[ile ton]]*statek[[#This Row],[cena za tone w talarach]],M155+statek[[#This Row],[ile ton]]*statek[[#This Row],[cena za tone w talarach]])</f>
        <v>526582</v>
      </c>
      <c r="N156" s="2">
        <f>IF(statek[[#This Row],[data]]&lt;&gt;A157, statek[[#This Row],[konto stan]],0)</f>
        <v>0</v>
      </c>
    </row>
    <row r="157" spans="1:14" x14ac:dyDescent="0.35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  <c r="G157" s="2">
        <f>statek[[#This Row],[data]]-A156-1</f>
        <v>-1</v>
      </c>
      <c r="H157" s="2">
        <f t="shared" si="9"/>
        <v>121</v>
      </c>
      <c r="I157" s="2">
        <f t="shared" si="10"/>
        <v>0</v>
      </c>
      <c r="J157" s="2">
        <f t="shared" si="11"/>
        <v>0</v>
      </c>
      <c r="K157" s="2">
        <f t="shared" si="12"/>
        <v>155</v>
      </c>
      <c r="L157" s="2">
        <f t="shared" si="12"/>
        <v>5</v>
      </c>
      <c r="M157" s="2">
        <f>IF(statek[[#This Row],[Z/W]] = "Z",M156-statek[[#This Row],[ile ton]]*statek[[#This Row],[cena za tone w talarach]],M156+statek[[#This Row],[ile ton]]*statek[[#This Row],[cena za tone w talarach]])</f>
        <v>526614</v>
      </c>
      <c r="N157" s="2">
        <f>IF(statek[[#This Row],[data]]&lt;&gt;A158, statek[[#This Row],[konto stan]],0)</f>
        <v>0</v>
      </c>
    </row>
    <row r="158" spans="1:14" x14ac:dyDescent="0.35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  <c r="G158" s="2">
        <f>statek[[#This Row],[data]]-A157-1</f>
        <v>-1</v>
      </c>
      <c r="H158" s="2">
        <f t="shared" si="9"/>
        <v>155</v>
      </c>
      <c r="I158" s="2">
        <f t="shared" si="10"/>
        <v>0</v>
      </c>
      <c r="J158" s="2">
        <f t="shared" si="11"/>
        <v>0</v>
      </c>
      <c r="K158" s="2">
        <f t="shared" si="12"/>
        <v>155</v>
      </c>
      <c r="L158" s="2">
        <f t="shared" si="12"/>
        <v>5</v>
      </c>
      <c r="M158" s="2">
        <f>IF(statek[[#This Row],[Z/W]] = "Z",M157-statek[[#This Row],[ile ton]]*statek[[#This Row],[cena za tone w talarach]],M157+statek[[#This Row],[ile ton]]*statek[[#This Row],[cena za tone w talarach]])</f>
        <v>526376</v>
      </c>
      <c r="N158" s="2">
        <f>IF(statek[[#This Row],[data]]&lt;&gt;A159, statek[[#This Row],[konto stan]],0)</f>
        <v>0</v>
      </c>
    </row>
    <row r="159" spans="1:14" x14ac:dyDescent="0.35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  <c r="G159" s="2">
        <f>statek[[#This Row],[data]]-A158-1</f>
        <v>-1</v>
      </c>
      <c r="H159" s="2">
        <f t="shared" si="9"/>
        <v>155</v>
      </c>
      <c r="I159" s="2">
        <f t="shared" si="10"/>
        <v>0</v>
      </c>
      <c r="J159" s="2">
        <f t="shared" si="11"/>
        <v>0</v>
      </c>
      <c r="K159" s="2">
        <f t="shared" si="12"/>
        <v>184</v>
      </c>
      <c r="L159" s="2">
        <f t="shared" si="12"/>
        <v>5</v>
      </c>
      <c r="M159" s="2">
        <f>IF(statek[[#This Row],[Z/W]] = "Z",M158-statek[[#This Row],[ile ton]]*statek[[#This Row],[cena za tone w talarach]],M158+statek[[#This Row],[ile ton]]*statek[[#This Row],[cena za tone w talarach]])</f>
        <v>524665</v>
      </c>
      <c r="N159" s="2">
        <f>IF(statek[[#This Row],[data]]&lt;&gt;A160, statek[[#This Row],[konto stan]],0)</f>
        <v>524665</v>
      </c>
    </row>
    <row r="160" spans="1:14" x14ac:dyDescent="0.35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  <c r="G160" s="2">
        <f>statek[[#This Row],[data]]-A159-1</f>
        <v>20</v>
      </c>
      <c r="H160" s="2">
        <f t="shared" si="9"/>
        <v>155</v>
      </c>
      <c r="I160" s="2">
        <f t="shared" si="10"/>
        <v>34</v>
      </c>
      <c r="J160" s="2">
        <f t="shared" si="11"/>
        <v>0</v>
      </c>
      <c r="K160" s="2">
        <f t="shared" si="12"/>
        <v>184</v>
      </c>
      <c r="L160" s="2">
        <f t="shared" si="12"/>
        <v>5</v>
      </c>
      <c r="M160" s="2">
        <f>IF(statek[[#This Row],[Z/W]] = "Z",M159-statek[[#This Row],[ile ton]]*statek[[#This Row],[cena za tone w talarach]],M159+statek[[#This Row],[ile ton]]*statek[[#This Row],[cena za tone w talarach]])</f>
        <v>523849</v>
      </c>
      <c r="N160" s="2">
        <f>IF(statek[[#This Row],[data]]&lt;&gt;A161, statek[[#This Row],[konto stan]],0)</f>
        <v>0</v>
      </c>
    </row>
    <row r="161" spans="1:14" x14ac:dyDescent="0.35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  <c r="G161" s="2">
        <f>statek[[#This Row],[data]]-A160-1</f>
        <v>-1</v>
      </c>
      <c r="H161" s="2">
        <f t="shared" si="9"/>
        <v>155</v>
      </c>
      <c r="I161" s="2">
        <f t="shared" si="10"/>
        <v>34</v>
      </c>
      <c r="J161" s="2">
        <f t="shared" si="11"/>
        <v>27</v>
      </c>
      <c r="K161" s="2">
        <f t="shared" si="12"/>
        <v>184</v>
      </c>
      <c r="L161" s="2">
        <f t="shared" si="12"/>
        <v>5</v>
      </c>
      <c r="M161" s="2">
        <f>IF(statek[[#This Row],[Z/W]] = "Z",M160-statek[[#This Row],[ile ton]]*statek[[#This Row],[cena za tone w talarach]],M160+statek[[#This Row],[ile ton]]*statek[[#This Row],[cena za tone w talarach]])</f>
        <v>523309</v>
      </c>
      <c r="N161" s="2">
        <f>IF(statek[[#This Row],[data]]&lt;&gt;A162, statek[[#This Row],[konto stan]],0)</f>
        <v>0</v>
      </c>
    </row>
    <row r="162" spans="1:14" x14ac:dyDescent="0.35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  <c r="G162" s="2">
        <f>statek[[#This Row],[data]]-A161-1</f>
        <v>-1</v>
      </c>
      <c r="H162" s="2">
        <f t="shared" si="9"/>
        <v>195</v>
      </c>
      <c r="I162" s="2">
        <f t="shared" si="10"/>
        <v>34</v>
      </c>
      <c r="J162" s="2">
        <f t="shared" si="11"/>
        <v>27</v>
      </c>
      <c r="K162" s="2">
        <f t="shared" si="12"/>
        <v>184</v>
      </c>
      <c r="L162" s="2">
        <f t="shared" si="12"/>
        <v>5</v>
      </c>
      <c r="M162" s="2">
        <f>IF(statek[[#This Row],[Z/W]] = "Z",M161-statek[[#This Row],[ile ton]]*statek[[#This Row],[cena za tone w talarach]],M161+statek[[#This Row],[ile ton]]*statek[[#This Row],[cena za tone w talarach]])</f>
        <v>522989</v>
      </c>
      <c r="N162" s="2">
        <f>IF(statek[[#This Row],[data]]&lt;&gt;A163, statek[[#This Row],[konto stan]],0)</f>
        <v>522989</v>
      </c>
    </row>
    <row r="163" spans="1:14" x14ac:dyDescent="0.35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  <c r="G163" s="2">
        <f>statek[[#This Row],[data]]-A162-1</f>
        <v>23</v>
      </c>
      <c r="H163" s="2">
        <f t="shared" si="9"/>
        <v>195</v>
      </c>
      <c r="I163" s="2">
        <f t="shared" si="10"/>
        <v>34</v>
      </c>
      <c r="J163" s="2">
        <f t="shared" si="11"/>
        <v>27</v>
      </c>
      <c r="K163" s="2">
        <f t="shared" si="12"/>
        <v>0</v>
      </c>
      <c r="L163" s="2">
        <f t="shared" si="12"/>
        <v>5</v>
      </c>
      <c r="M163" s="2">
        <f>IF(statek[[#This Row],[Z/W]] = "Z",M162-statek[[#This Row],[ile ton]]*statek[[#This Row],[cena za tone w talarach]],M162+statek[[#This Row],[ile ton]]*statek[[#This Row],[cena za tone w talarach]])</f>
        <v>541205</v>
      </c>
      <c r="N163" s="2">
        <f>IF(statek[[#This Row],[data]]&lt;&gt;A164, statek[[#This Row],[konto stan]],0)</f>
        <v>0</v>
      </c>
    </row>
    <row r="164" spans="1:14" x14ac:dyDescent="0.35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  <c r="G164" s="2">
        <f>statek[[#This Row],[data]]-A163-1</f>
        <v>-1</v>
      </c>
      <c r="H164" s="2">
        <f t="shared" si="9"/>
        <v>195</v>
      </c>
      <c r="I164" s="2">
        <f t="shared" si="10"/>
        <v>34</v>
      </c>
      <c r="J164" s="2">
        <f t="shared" si="11"/>
        <v>27</v>
      </c>
      <c r="K164" s="2">
        <f t="shared" si="12"/>
        <v>0</v>
      </c>
      <c r="L164" s="2">
        <f t="shared" si="12"/>
        <v>53</v>
      </c>
      <c r="M164" s="2">
        <f>IF(statek[[#This Row],[Z/W]] = "Z",M163-statek[[#This Row],[ile ton]]*statek[[#This Row],[cena za tone w talarach]],M163+statek[[#This Row],[ile ton]]*statek[[#This Row],[cena za tone w talarach]])</f>
        <v>539381</v>
      </c>
      <c r="N164" s="2">
        <f>IF(statek[[#This Row],[data]]&lt;&gt;A165, statek[[#This Row],[konto stan]],0)</f>
        <v>0</v>
      </c>
    </row>
    <row r="165" spans="1:14" x14ac:dyDescent="0.35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  <c r="G165" s="2">
        <f>statek[[#This Row],[data]]-A164-1</f>
        <v>-1</v>
      </c>
      <c r="H165" s="2">
        <f t="shared" si="9"/>
        <v>195</v>
      </c>
      <c r="I165" s="2">
        <f t="shared" si="10"/>
        <v>55</v>
      </c>
      <c r="J165" s="2">
        <f t="shared" si="11"/>
        <v>27</v>
      </c>
      <c r="K165" s="2">
        <f t="shared" si="12"/>
        <v>0</v>
      </c>
      <c r="L165" s="2">
        <f t="shared" si="12"/>
        <v>53</v>
      </c>
      <c r="M165" s="2">
        <f>IF(statek[[#This Row],[Z/W]] = "Z",M164-statek[[#This Row],[ile ton]]*statek[[#This Row],[cena za tone w talarach]],M164+statek[[#This Row],[ile ton]]*statek[[#This Row],[cena za tone w talarach]])</f>
        <v>538898</v>
      </c>
      <c r="N165" s="2">
        <f>IF(statek[[#This Row],[data]]&lt;&gt;A166, statek[[#This Row],[konto stan]],0)</f>
        <v>538898</v>
      </c>
    </row>
    <row r="166" spans="1:14" x14ac:dyDescent="0.35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  <c r="G166" s="2">
        <f>statek[[#This Row],[data]]-A165-1</f>
        <v>17</v>
      </c>
      <c r="H166" s="2">
        <f t="shared" si="9"/>
        <v>195</v>
      </c>
      <c r="I166" s="2">
        <f t="shared" si="10"/>
        <v>55</v>
      </c>
      <c r="J166" s="2">
        <f t="shared" si="11"/>
        <v>27</v>
      </c>
      <c r="K166" s="2">
        <f t="shared" si="12"/>
        <v>47</v>
      </c>
      <c r="L166" s="2">
        <f t="shared" si="12"/>
        <v>53</v>
      </c>
      <c r="M166" s="2">
        <f>IF(statek[[#This Row],[Z/W]] = "Z",M165-statek[[#This Row],[ile ton]]*statek[[#This Row],[cena za tone w talarach]],M165+statek[[#This Row],[ile ton]]*statek[[#This Row],[cena za tone w talarach]])</f>
        <v>535796</v>
      </c>
      <c r="N166" s="2">
        <f>IF(statek[[#This Row],[data]]&lt;&gt;A167, statek[[#This Row],[konto stan]],0)</f>
        <v>0</v>
      </c>
    </row>
    <row r="167" spans="1:14" x14ac:dyDescent="0.35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  <c r="G167" s="2">
        <f>statek[[#This Row],[data]]-A166-1</f>
        <v>-1</v>
      </c>
      <c r="H167" s="2">
        <f t="shared" si="9"/>
        <v>195</v>
      </c>
      <c r="I167" s="2">
        <f t="shared" si="10"/>
        <v>61</v>
      </c>
      <c r="J167" s="2">
        <f t="shared" si="11"/>
        <v>27</v>
      </c>
      <c r="K167" s="2">
        <f t="shared" si="12"/>
        <v>47</v>
      </c>
      <c r="L167" s="2">
        <f t="shared" si="12"/>
        <v>53</v>
      </c>
      <c r="M167" s="2">
        <f>IF(statek[[#This Row],[Z/W]] = "Z",M166-statek[[#This Row],[ile ton]]*statek[[#This Row],[cena za tone w talarach]],M166+statek[[#This Row],[ile ton]]*statek[[#This Row],[cena za tone w talarach]])</f>
        <v>535646</v>
      </c>
      <c r="N167" s="2">
        <f>IF(statek[[#This Row],[data]]&lt;&gt;A168, statek[[#This Row],[konto stan]],0)</f>
        <v>0</v>
      </c>
    </row>
    <row r="168" spans="1:14" x14ac:dyDescent="0.35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  <c r="G168" s="2">
        <f>statek[[#This Row],[data]]-A167-1</f>
        <v>-1</v>
      </c>
      <c r="H168" s="2">
        <f t="shared" si="9"/>
        <v>195</v>
      </c>
      <c r="I168" s="2">
        <f t="shared" si="10"/>
        <v>61</v>
      </c>
      <c r="J168" s="2">
        <f t="shared" si="11"/>
        <v>27</v>
      </c>
      <c r="K168" s="2">
        <f t="shared" si="12"/>
        <v>47</v>
      </c>
      <c r="L168" s="2">
        <f t="shared" si="12"/>
        <v>100</v>
      </c>
      <c r="M168" s="2">
        <f>IF(statek[[#This Row],[Z/W]] = "Z",M167-statek[[#This Row],[ile ton]]*statek[[#This Row],[cena za tone w talarach]],M167+statek[[#This Row],[ile ton]]*statek[[#This Row],[cena za tone w talarach]])</f>
        <v>533719</v>
      </c>
      <c r="N168" s="2">
        <f>IF(statek[[#This Row],[data]]&lt;&gt;A169, statek[[#This Row],[konto stan]],0)</f>
        <v>533719</v>
      </c>
    </row>
    <row r="169" spans="1:14" x14ac:dyDescent="0.35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  <c r="G169" s="2">
        <f>statek[[#This Row],[data]]-A168-1</f>
        <v>21</v>
      </c>
      <c r="H169" s="2">
        <f t="shared" si="9"/>
        <v>3</v>
      </c>
      <c r="I169" s="2">
        <f t="shared" si="10"/>
        <v>61</v>
      </c>
      <c r="J169" s="2">
        <f t="shared" si="11"/>
        <v>27</v>
      </c>
      <c r="K169" s="2">
        <f t="shared" si="12"/>
        <v>47</v>
      </c>
      <c r="L169" s="2">
        <f t="shared" si="12"/>
        <v>100</v>
      </c>
      <c r="M169" s="2">
        <f>IF(statek[[#This Row],[Z/W]] = "Z",M168-statek[[#This Row],[ile ton]]*statek[[#This Row],[cena za tone w talarach]],M168+statek[[#This Row],[ile ton]]*statek[[#This Row],[cena za tone w talarach]])</f>
        <v>536023</v>
      </c>
      <c r="N169" s="2">
        <f>IF(statek[[#This Row],[data]]&lt;&gt;A170, statek[[#This Row],[konto stan]],0)</f>
        <v>0</v>
      </c>
    </row>
    <row r="170" spans="1:14" x14ac:dyDescent="0.35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  <c r="G170" s="2">
        <f>statek[[#This Row],[data]]-A169-1</f>
        <v>-1</v>
      </c>
      <c r="H170" s="2">
        <f t="shared" si="9"/>
        <v>3</v>
      </c>
      <c r="I170" s="2">
        <f t="shared" si="10"/>
        <v>13</v>
      </c>
      <c r="J170" s="2">
        <f t="shared" si="11"/>
        <v>27</v>
      </c>
      <c r="K170" s="2">
        <f t="shared" si="12"/>
        <v>47</v>
      </c>
      <c r="L170" s="2">
        <f t="shared" si="12"/>
        <v>100</v>
      </c>
      <c r="M170" s="2">
        <f>IF(statek[[#This Row],[Z/W]] = "Z",M169-statek[[#This Row],[ile ton]]*statek[[#This Row],[cena za tone w talarach]],M169+statek[[#This Row],[ile ton]]*statek[[#This Row],[cena za tone w talarach]])</f>
        <v>537799</v>
      </c>
      <c r="N170" s="2">
        <f>IF(statek[[#This Row],[data]]&lt;&gt;A171, statek[[#This Row],[konto stan]],0)</f>
        <v>0</v>
      </c>
    </row>
    <row r="171" spans="1:14" x14ac:dyDescent="0.35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  <c r="G171" s="2">
        <f>statek[[#This Row],[data]]-A170-1</f>
        <v>-1</v>
      </c>
      <c r="H171" s="2">
        <f t="shared" si="9"/>
        <v>3</v>
      </c>
      <c r="I171" s="2">
        <f t="shared" si="10"/>
        <v>13</v>
      </c>
      <c r="J171" s="2">
        <f t="shared" si="11"/>
        <v>27</v>
      </c>
      <c r="K171" s="2">
        <f t="shared" si="12"/>
        <v>65</v>
      </c>
      <c r="L171" s="2">
        <f t="shared" si="12"/>
        <v>100</v>
      </c>
      <c r="M171" s="2">
        <f>IF(statek[[#This Row],[Z/W]] = "Z",M170-statek[[#This Row],[ile ton]]*statek[[#This Row],[cena za tone w talarach]],M170+statek[[#This Row],[ile ton]]*statek[[#This Row],[cena za tone w talarach]])</f>
        <v>536683</v>
      </c>
      <c r="N171" s="2">
        <f>IF(statek[[#This Row],[data]]&lt;&gt;A172, statek[[#This Row],[konto stan]],0)</f>
        <v>0</v>
      </c>
    </row>
    <row r="172" spans="1:14" x14ac:dyDescent="0.35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  <c r="G172" s="2">
        <f>statek[[#This Row],[data]]-A171-1</f>
        <v>-1</v>
      </c>
      <c r="H172" s="2">
        <f t="shared" si="9"/>
        <v>3</v>
      </c>
      <c r="I172" s="2">
        <f t="shared" si="10"/>
        <v>13</v>
      </c>
      <c r="J172" s="2">
        <f t="shared" si="11"/>
        <v>27</v>
      </c>
      <c r="K172" s="2">
        <f t="shared" si="12"/>
        <v>65</v>
      </c>
      <c r="L172" s="2">
        <f t="shared" si="12"/>
        <v>125</v>
      </c>
      <c r="M172" s="2">
        <f>IF(statek[[#This Row],[Z/W]] = "Z",M171-statek[[#This Row],[ile ton]]*statek[[#This Row],[cena za tone w talarach]],M171+statek[[#This Row],[ile ton]]*statek[[#This Row],[cena za tone w talarach]])</f>
        <v>535708</v>
      </c>
      <c r="N172" s="2">
        <f>IF(statek[[#This Row],[data]]&lt;&gt;A173, statek[[#This Row],[konto stan]],0)</f>
        <v>0</v>
      </c>
    </row>
    <row r="173" spans="1:14" x14ac:dyDescent="0.35">
      <c r="A173" s="15">
        <v>43292</v>
      </c>
      <c r="B173" s="10" t="s">
        <v>20</v>
      </c>
      <c r="C173" s="10" t="s">
        <v>12</v>
      </c>
      <c r="D173" s="10" t="s">
        <v>8</v>
      </c>
      <c r="E173" s="12">
        <v>2</v>
      </c>
      <c r="F173" s="12">
        <v>20</v>
      </c>
      <c r="G173" s="10">
        <f>statek[[#This Row],[data]]-A172-1</f>
        <v>-1</v>
      </c>
      <c r="H173" s="10">
        <f t="shared" si="9"/>
        <v>3</v>
      </c>
      <c r="I173" s="10">
        <f t="shared" si="10"/>
        <v>13</v>
      </c>
      <c r="J173" s="10">
        <f t="shared" si="11"/>
        <v>29</v>
      </c>
      <c r="K173" s="10">
        <f t="shared" si="12"/>
        <v>65</v>
      </c>
      <c r="L173" s="10">
        <f t="shared" si="12"/>
        <v>125</v>
      </c>
      <c r="M173" s="2">
        <f>IF(statek[[#This Row],[Z/W]] = "Z",M172-statek[[#This Row],[ile ton]]*statek[[#This Row],[cena za tone w talarach]],M172+statek[[#This Row],[ile ton]]*statek[[#This Row],[cena za tone w talarach]])</f>
        <v>535668</v>
      </c>
      <c r="N173" s="2">
        <f>IF(statek[[#This Row],[data]]&lt;&gt;A174, statek[[#This Row],[konto stan]],0)</f>
        <v>535668</v>
      </c>
    </row>
    <row r="174" spans="1:14" x14ac:dyDescent="0.35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  <c r="G174" s="2">
        <f>statek[[#This Row],[data]]-A173-1</f>
        <v>24</v>
      </c>
      <c r="H174" s="2">
        <f t="shared" si="9"/>
        <v>3</v>
      </c>
      <c r="I174" s="2">
        <f t="shared" si="10"/>
        <v>0</v>
      </c>
      <c r="J174" s="2">
        <f t="shared" si="11"/>
        <v>29</v>
      </c>
      <c r="K174" s="2">
        <f t="shared" si="12"/>
        <v>65</v>
      </c>
      <c r="L174" s="2">
        <f t="shared" si="12"/>
        <v>125</v>
      </c>
      <c r="M174" s="2">
        <f>IF(statek[[#This Row],[Z/W]] = "Z",M173-statek[[#This Row],[ile ton]]*statek[[#This Row],[cena za tone w talarach]],M173+statek[[#This Row],[ile ton]]*statek[[#This Row],[cena za tone w talarach]])</f>
        <v>536162</v>
      </c>
      <c r="N174" s="2">
        <f>IF(statek[[#This Row],[data]]&lt;&gt;A175, statek[[#This Row],[konto stan]],0)</f>
        <v>0</v>
      </c>
    </row>
    <row r="175" spans="1:14" x14ac:dyDescent="0.35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  <c r="G175" s="2">
        <f>statek[[#This Row],[data]]-A174-1</f>
        <v>-1</v>
      </c>
      <c r="H175" s="2">
        <f t="shared" si="9"/>
        <v>3</v>
      </c>
      <c r="I175" s="2">
        <f t="shared" si="10"/>
        <v>0</v>
      </c>
      <c r="J175" s="2">
        <f t="shared" si="11"/>
        <v>29</v>
      </c>
      <c r="K175" s="2">
        <f t="shared" si="12"/>
        <v>65</v>
      </c>
      <c r="L175" s="2">
        <f t="shared" si="12"/>
        <v>4</v>
      </c>
      <c r="M175" s="2">
        <f>IF(statek[[#This Row],[Z/W]] = "Z",M174-statek[[#This Row],[ile ton]]*statek[[#This Row],[cena za tone w talarach]],M174+statek[[#This Row],[ile ton]]*statek[[#This Row],[cena za tone w talarach]])</f>
        <v>543785</v>
      </c>
      <c r="N175" s="2">
        <f>IF(statek[[#This Row],[data]]&lt;&gt;A176, statek[[#This Row],[konto stan]],0)</f>
        <v>0</v>
      </c>
    </row>
    <row r="176" spans="1:14" x14ac:dyDescent="0.35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  <c r="G176" s="2">
        <f>statek[[#This Row],[data]]-A175-1</f>
        <v>-1</v>
      </c>
      <c r="H176" s="2">
        <f t="shared" si="9"/>
        <v>3</v>
      </c>
      <c r="I176" s="2">
        <f t="shared" si="10"/>
        <v>0</v>
      </c>
      <c r="J176" s="2">
        <f t="shared" si="11"/>
        <v>59</v>
      </c>
      <c r="K176" s="2">
        <f t="shared" si="12"/>
        <v>65</v>
      </c>
      <c r="L176" s="2">
        <f t="shared" si="12"/>
        <v>4</v>
      </c>
      <c r="M176" s="2">
        <f>IF(statek[[#This Row],[Z/W]] = "Z",M175-statek[[#This Row],[ile ton]]*statek[[#This Row],[cena za tone w talarach]],M175+statek[[#This Row],[ile ton]]*statek[[#This Row],[cena za tone w talarach]])</f>
        <v>543215</v>
      </c>
      <c r="N176" s="2">
        <f>IF(statek[[#This Row],[data]]&lt;&gt;A177, statek[[#This Row],[konto stan]],0)</f>
        <v>0</v>
      </c>
    </row>
    <row r="177" spans="1:14" x14ac:dyDescent="0.35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  <c r="G177" s="2">
        <f>statek[[#This Row],[data]]-A176-1</f>
        <v>-1</v>
      </c>
      <c r="H177" s="2">
        <f t="shared" si="9"/>
        <v>49</v>
      </c>
      <c r="I177" s="2">
        <f t="shared" si="10"/>
        <v>0</v>
      </c>
      <c r="J177" s="2">
        <f t="shared" si="11"/>
        <v>59</v>
      </c>
      <c r="K177" s="2">
        <f t="shared" si="12"/>
        <v>65</v>
      </c>
      <c r="L177" s="2">
        <f t="shared" si="12"/>
        <v>4</v>
      </c>
      <c r="M177" s="2">
        <f>IF(statek[[#This Row],[Z/W]] = "Z",M176-statek[[#This Row],[ile ton]]*statek[[#This Row],[cena za tone w talarach]],M176+statek[[#This Row],[ile ton]]*statek[[#This Row],[cena za tone w talarach]])</f>
        <v>542847</v>
      </c>
      <c r="N177" s="2">
        <f>IF(statek[[#This Row],[data]]&lt;&gt;A178, statek[[#This Row],[konto stan]],0)</f>
        <v>542847</v>
      </c>
    </row>
    <row r="178" spans="1:14" x14ac:dyDescent="0.35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  <c r="G178" s="2">
        <f>statek[[#This Row],[data]]-A177-1</f>
        <v>12</v>
      </c>
      <c r="H178" s="2">
        <f t="shared" si="9"/>
        <v>0</v>
      </c>
      <c r="I178" s="2">
        <f t="shared" si="10"/>
        <v>0</v>
      </c>
      <c r="J178" s="2">
        <f t="shared" si="11"/>
        <v>59</v>
      </c>
      <c r="K178" s="2">
        <f t="shared" si="12"/>
        <v>65</v>
      </c>
      <c r="L178" s="2">
        <f t="shared" si="12"/>
        <v>4</v>
      </c>
      <c r="M178" s="2">
        <f>IF(statek[[#This Row],[Z/W]] = "Z",M177-statek[[#This Row],[ile ton]]*statek[[#This Row],[cena za tone w talarach]],M177+statek[[#This Row],[ile ton]]*statek[[#This Row],[cena za tone w talarach]])</f>
        <v>543386</v>
      </c>
      <c r="N178" s="2">
        <f>IF(statek[[#This Row],[data]]&lt;&gt;A179, statek[[#This Row],[konto stan]],0)</f>
        <v>0</v>
      </c>
    </row>
    <row r="179" spans="1:14" x14ac:dyDescent="0.35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  <c r="G179" s="2">
        <f>statek[[#This Row],[data]]-A178-1</f>
        <v>-1</v>
      </c>
      <c r="H179" s="2">
        <f t="shared" si="9"/>
        <v>0</v>
      </c>
      <c r="I179" s="2">
        <f t="shared" si="10"/>
        <v>0</v>
      </c>
      <c r="J179" s="2">
        <f t="shared" si="11"/>
        <v>59</v>
      </c>
      <c r="K179" s="2">
        <f t="shared" si="12"/>
        <v>4</v>
      </c>
      <c r="L179" s="2">
        <f t="shared" si="12"/>
        <v>4</v>
      </c>
      <c r="M179" s="2">
        <f>IF(statek[[#This Row],[Z/W]] = "Z",M178-statek[[#This Row],[ile ton]]*statek[[#This Row],[cena za tone w talarach]],M178+statek[[#This Row],[ile ton]]*statek[[#This Row],[cena za tone w talarach]])</f>
        <v>548876</v>
      </c>
      <c r="N179" s="2">
        <f>IF(statek[[#This Row],[data]]&lt;&gt;A180, statek[[#This Row],[konto stan]],0)</f>
        <v>0</v>
      </c>
    </row>
    <row r="180" spans="1:14" x14ac:dyDescent="0.35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  <c r="G180" s="2">
        <f>statek[[#This Row],[data]]-A179-1</f>
        <v>-1</v>
      </c>
      <c r="H180" s="2">
        <f t="shared" si="9"/>
        <v>0</v>
      </c>
      <c r="I180" s="2">
        <f t="shared" si="10"/>
        <v>0</v>
      </c>
      <c r="J180" s="2">
        <f t="shared" si="11"/>
        <v>78</v>
      </c>
      <c r="K180" s="2">
        <f t="shared" si="12"/>
        <v>4</v>
      </c>
      <c r="L180" s="2">
        <f t="shared" si="12"/>
        <v>4</v>
      </c>
      <c r="M180" s="2">
        <f>IF(statek[[#This Row],[Z/W]] = "Z",M179-statek[[#This Row],[ile ton]]*statek[[#This Row],[cena za tone w talarach]],M179+statek[[#This Row],[ile ton]]*statek[[#This Row],[cena za tone w talarach]])</f>
        <v>548458</v>
      </c>
      <c r="N180" s="2">
        <f>IF(statek[[#This Row],[data]]&lt;&gt;A181, statek[[#This Row],[konto stan]],0)</f>
        <v>0</v>
      </c>
    </row>
    <row r="181" spans="1:14" x14ac:dyDescent="0.35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  <c r="G181" s="2">
        <f>statek[[#This Row],[data]]-A180-1</f>
        <v>-1</v>
      </c>
      <c r="H181" s="2">
        <f t="shared" si="9"/>
        <v>0</v>
      </c>
      <c r="I181" s="2">
        <f t="shared" si="10"/>
        <v>0</v>
      </c>
      <c r="J181" s="2">
        <f t="shared" si="11"/>
        <v>78</v>
      </c>
      <c r="K181" s="2">
        <f t="shared" si="12"/>
        <v>4</v>
      </c>
      <c r="L181" s="2">
        <f t="shared" si="12"/>
        <v>26</v>
      </c>
      <c r="M181" s="2">
        <f>IF(statek[[#This Row],[Z/W]] = "Z",M180-statek[[#This Row],[ile ton]]*statek[[#This Row],[cena za tone w talarach]],M180+statek[[#This Row],[ile ton]]*statek[[#This Row],[cena za tone w talarach]])</f>
        <v>547490</v>
      </c>
      <c r="N181" s="2">
        <f>IF(statek[[#This Row],[data]]&lt;&gt;A182, statek[[#This Row],[konto stan]],0)</f>
        <v>547490</v>
      </c>
    </row>
    <row r="182" spans="1:14" x14ac:dyDescent="0.35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  <c r="G182" s="2">
        <f>statek[[#This Row],[data]]-A181-1</f>
        <v>16</v>
      </c>
      <c r="H182" s="2">
        <f t="shared" si="9"/>
        <v>0</v>
      </c>
      <c r="I182" s="2">
        <f t="shared" si="10"/>
        <v>9</v>
      </c>
      <c r="J182" s="2">
        <f t="shared" si="11"/>
        <v>78</v>
      </c>
      <c r="K182" s="2">
        <f t="shared" si="12"/>
        <v>4</v>
      </c>
      <c r="L182" s="2">
        <f t="shared" si="12"/>
        <v>26</v>
      </c>
      <c r="M182" s="2">
        <f>IF(statek[[#This Row],[Z/W]] = "Z",M181-statek[[#This Row],[ile ton]]*statek[[#This Row],[cena za tone w talarach]],M181+statek[[#This Row],[ile ton]]*statek[[#This Row],[cena za tone w talarach]])</f>
        <v>547265</v>
      </c>
      <c r="N182" s="2">
        <f>IF(statek[[#This Row],[data]]&lt;&gt;A183, statek[[#This Row],[konto stan]],0)</f>
        <v>0</v>
      </c>
    </row>
    <row r="183" spans="1:14" x14ac:dyDescent="0.35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  <c r="G183" s="2">
        <f>statek[[#This Row],[data]]-A182-1</f>
        <v>-1</v>
      </c>
      <c r="H183" s="2">
        <f t="shared" si="9"/>
        <v>0</v>
      </c>
      <c r="I183" s="2">
        <f t="shared" si="10"/>
        <v>9</v>
      </c>
      <c r="J183" s="2">
        <f t="shared" si="11"/>
        <v>78</v>
      </c>
      <c r="K183" s="2">
        <f t="shared" si="12"/>
        <v>0</v>
      </c>
      <c r="L183" s="2">
        <f t="shared" si="12"/>
        <v>26</v>
      </c>
      <c r="M183" s="2">
        <f>IF(statek[[#This Row],[Z/W]] = "Z",M182-statek[[#This Row],[ile ton]]*statek[[#This Row],[cena za tone w talarach]],M182+statek[[#This Row],[ile ton]]*statek[[#This Row],[cena za tone w talarach]])</f>
        <v>547641</v>
      </c>
      <c r="N183" s="2">
        <f>IF(statek[[#This Row],[data]]&lt;&gt;A184, statek[[#This Row],[konto stan]],0)</f>
        <v>0</v>
      </c>
    </row>
    <row r="184" spans="1:14" x14ac:dyDescent="0.35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  <c r="G184" s="2">
        <f>statek[[#This Row],[data]]-A183-1</f>
        <v>-1</v>
      </c>
      <c r="H184" s="2">
        <f t="shared" si="9"/>
        <v>0</v>
      </c>
      <c r="I184" s="2">
        <f t="shared" si="10"/>
        <v>9</v>
      </c>
      <c r="J184" s="2">
        <f t="shared" si="11"/>
        <v>86</v>
      </c>
      <c r="K184" s="2">
        <f t="shared" si="12"/>
        <v>0</v>
      </c>
      <c r="L184" s="2">
        <f t="shared" si="12"/>
        <v>26</v>
      </c>
      <c r="M184" s="2">
        <f>IF(statek[[#This Row],[Z/W]] = "Z",M183-statek[[#This Row],[ile ton]]*statek[[#This Row],[cena za tone w talarach]],M183+statek[[#This Row],[ile ton]]*statek[[#This Row],[cena za tone w talarach]])</f>
        <v>547473</v>
      </c>
      <c r="N184" s="2">
        <f>IF(statek[[#This Row],[data]]&lt;&gt;A185, statek[[#This Row],[konto stan]],0)</f>
        <v>0</v>
      </c>
    </row>
    <row r="185" spans="1:14" x14ac:dyDescent="0.35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  <c r="G185" s="2">
        <f>statek[[#This Row],[data]]-A184-1</f>
        <v>-1</v>
      </c>
      <c r="H185" s="2">
        <f t="shared" si="9"/>
        <v>47</v>
      </c>
      <c r="I185" s="2">
        <f t="shared" si="10"/>
        <v>9</v>
      </c>
      <c r="J185" s="2">
        <f t="shared" si="11"/>
        <v>86</v>
      </c>
      <c r="K185" s="2">
        <f t="shared" si="12"/>
        <v>0</v>
      </c>
      <c r="L185" s="2">
        <f t="shared" si="12"/>
        <v>26</v>
      </c>
      <c r="M185" s="2">
        <f>IF(statek[[#This Row],[Z/W]] = "Z",M184-statek[[#This Row],[ile ton]]*statek[[#This Row],[cena za tone w talarach]],M184+statek[[#This Row],[ile ton]]*statek[[#This Row],[cena za tone w talarach]])</f>
        <v>547097</v>
      </c>
      <c r="N185" s="2">
        <f>IF(statek[[#This Row],[data]]&lt;&gt;A186, statek[[#This Row],[konto stan]],0)</f>
        <v>547097</v>
      </c>
    </row>
    <row r="186" spans="1:14" x14ac:dyDescent="0.35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  <c r="G186" s="2">
        <f>statek[[#This Row],[data]]-A185-1</f>
        <v>14</v>
      </c>
      <c r="H186" s="2">
        <f t="shared" si="9"/>
        <v>47</v>
      </c>
      <c r="I186" s="2">
        <f t="shared" si="10"/>
        <v>9</v>
      </c>
      <c r="J186" s="2">
        <f t="shared" si="11"/>
        <v>4</v>
      </c>
      <c r="K186" s="2">
        <f t="shared" si="12"/>
        <v>0</v>
      </c>
      <c r="L186" s="2">
        <f t="shared" si="12"/>
        <v>26</v>
      </c>
      <c r="M186" s="2">
        <f>IF(statek[[#This Row],[Z/W]] = "Z",M185-statek[[#This Row],[ile ton]]*statek[[#This Row],[cena za tone w talarach]],M185+statek[[#This Row],[ile ton]]*statek[[#This Row],[cena za tone w talarach]])</f>
        <v>549475</v>
      </c>
      <c r="N186" s="2">
        <f>IF(statek[[#This Row],[data]]&lt;&gt;A187, statek[[#This Row],[konto stan]],0)</f>
        <v>0</v>
      </c>
    </row>
    <row r="187" spans="1:14" x14ac:dyDescent="0.35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  <c r="G187" s="2">
        <f>statek[[#This Row],[data]]-A186-1</f>
        <v>-1</v>
      </c>
      <c r="H187" s="2">
        <f t="shared" si="9"/>
        <v>47</v>
      </c>
      <c r="I187" s="2">
        <f t="shared" si="10"/>
        <v>9</v>
      </c>
      <c r="J187" s="2">
        <f t="shared" si="11"/>
        <v>4</v>
      </c>
      <c r="K187" s="2">
        <f t="shared" si="12"/>
        <v>0</v>
      </c>
      <c r="L187" s="2">
        <f t="shared" si="12"/>
        <v>0</v>
      </c>
      <c r="M187" s="2">
        <f>IF(statek[[#This Row],[Z/W]] = "Z",M186-statek[[#This Row],[ile ton]]*statek[[#This Row],[cena za tone w talarach]],M186+statek[[#This Row],[ile ton]]*statek[[#This Row],[cena za tone w talarach]])</f>
        <v>550983</v>
      </c>
      <c r="N187" s="2">
        <f>IF(statek[[#This Row],[data]]&lt;&gt;A188, statek[[#This Row],[konto stan]],0)</f>
        <v>0</v>
      </c>
    </row>
    <row r="188" spans="1:14" x14ac:dyDescent="0.35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  <c r="G188" s="2">
        <f>statek[[#This Row],[data]]-A187-1</f>
        <v>-1</v>
      </c>
      <c r="H188" s="2">
        <f t="shared" si="9"/>
        <v>71</v>
      </c>
      <c r="I188" s="2">
        <f t="shared" si="10"/>
        <v>9</v>
      </c>
      <c r="J188" s="2">
        <f t="shared" si="11"/>
        <v>4</v>
      </c>
      <c r="K188" s="2">
        <f t="shared" si="12"/>
        <v>0</v>
      </c>
      <c r="L188" s="2">
        <f t="shared" si="12"/>
        <v>0</v>
      </c>
      <c r="M188" s="2">
        <f>IF(statek[[#This Row],[Z/W]] = "Z",M187-statek[[#This Row],[ile ton]]*statek[[#This Row],[cena za tone w talarach]],M187+statek[[#This Row],[ile ton]]*statek[[#This Row],[cena za tone w talarach]])</f>
        <v>550767</v>
      </c>
      <c r="N188" s="2">
        <f>IF(statek[[#This Row],[data]]&lt;&gt;A189, statek[[#This Row],[konto stan]],0)</f>
        <v>0</v>
      </c>
    </row>
    <row r="189" spans="1:14" x14ac:dyDescent="0.35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  <c r="G189" s="2">
        <f>statek[[#This Row],[data]]-A188-1</f>
        <v>-1</v>
      </c>
      <c r="H189" s="2">
        <f t="shared" si="9"/>
        <v>71</v>
      </c>
      <c r="I189" s="2">
        <f t="shared" si="10"/>
        <v>45</v>
      </c>
      <c r="J189" s="2">
        <f t="shared" si="11"/>
        <v>4</v>
      </c>
      <c r="K189" s="2">
        <f t="shared" si="12"/>
        <v>0</v>
      </c>
      <c r="L189" s="2">
        <f t="shared" si="12"/>
        <v>0</v>
      </c>
      <c r="M189" s="2">
        <f>IF(statek[[#This Row],[Z/W]] = "Z",M188-statek[[#This Row],[ile ton]]*statek[[#This Row],[cena za tone w talarach]],M188+statek[[#This Row],[ile ton]]*statek[[#This Row],[cena za tone w talarach]])</f>
        <v>549831</v>
      </c>
      <c r="N189" s="2">
        <f>IF(statek[[#This Row],[data]]&lt;&gt;A190, statek[[#This Row],[konto stan]],0)</f>
        <v>0</v>
      </c>
    </row>
    <row r="190" spans="1:14" x14ac:dyDescent="0.35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  <c r="G190" s="2">
        <f>statek[[#This Row],[data]]-A189-1</f>
        <v>-1</v>
      </c>
      <c r="H190" s="2">
        <f t="shared" si="9"/>
        <v>71</v>
      </c>
      <c r="I190" s="2">
        <f t="shared" si="10"/>
        <v>45</v>
      </c>
      <c r="J190" s="2">
        <f t="shared" si="11"/>
        <v>4</v>
      </c>
      <c r="K190" s="2">
        <f t="shared" si="12"/>
        <v>6</v>
      </c>
      <c r="L190" s="2">
        <f t="shared" si="12"/>
        <v>0</v>
      </c>
      <c r="M190" s="2">
        <f>IF(statek[[#This Row],[Z/W]] = "Z",M189-statek[[#This Row],[ile ton]]*statek[[#This Row],[cena za tone w talarach]],M189+statek[[#This Row],[ile ton]]*statek[[#This Row],[cena za tone w talarach]])</f>
        <v>549423</v>
      </c>
      <c r="N190" s="2">
        <f>IF(statek[[#This Row],[data]]&lt;&gt;A191, statek[[#This Row],[konto stan]],0)</f>
        <v>549423</v>
      </c>
    </row>
    <row r="191" spans="1:14" x14ac:dyDescent="0.35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  <c r="G191" s="2">
        <f>statek[[#This Row],[data]]-A190-1</f>
        <v>18</v>
      </c>
      <c r="H191" s="2">
        <f t="shared" si="9"/>
        <v>71</v>
      </c>
      <c r="I191" s="2">
        <f t="shared" si="10"/>
        <v>0</v>
      </c>
      <c r="J191" s="2">
        <f t="shared" si="11"/>
        <v>4</v>
      </c>
      <c r="K191" s="2">
        <f t="shared" si="12"/>
        <v>6</v>
      </c>
      <c r="L191" s="2">
        <f t="shared" si="12"/>
        <v>0</v>
      </c>
      <c r="M191" s="2">
        <f>IF(statek[[#This Row],[Z/W]] = "Z",M190-statek[[#This Row],[ile ton]]*statek[[#This Row],[cena za tone w talarach]],M190+statek[[#This Row],[ile ton]]*statek[[#This Row],[cena za tone w talarach]])</f>
        <v>551043</v>
      </c>
      <c r="N191" s="2">
        <f>IF(statek[[#This Row],[data]]&lt;&gt;A192, statek[[#This Row],[konto stan]],0)</f>
        <v>0</v>
      </c>
    </row>
    <row r="192" spans="1:14" x14ac:dyDescent="0.35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  <c r="G192" s="2">
        <f>statek[[#This Row],[data]]-A191-1</f>
        <v>-1</v>
      </c>
      <c r="H192" s="2">
        <f t="shared" si="9"/>
        <v>89</v>
      </c>
      <c r="I192" s="2">
        <f t="shared" si="10"/>
        <v>0</v>
      </c>
      <c r="J192" s="2">
        <f t="shared" si="11"/>
        <v>4</v>
      </c>
      <c r="K192" s="2">
        <f t="shared" si="12"/>
        <v>6</v>
      </c>
      <c r="L192" s="2">
        <f t="shared" si="12"/>
        <v>0</v>
      </c>
      <c r="M192" s="2">
        <f>IF(statek[[#This Row],[Z/W]] = "Z",M191-statek[[#This Row],[ile ton]]*statek[[#This Row],[cena za tone w talarach]],M191+statek[[#This Row],[ile ton]]*statek[[#This Row],[cena za tone w talarach]])</f>
        <v>550899</v>
      </c>
      <c r="N192" s="2">
        <f>IF(statek[[#This Row],[data]]&lt;&gt;A193, statek[[#This Row],[konto stan]],0)</f>
        <v>0</v>
      </c>
    </row>
    <row r="193" spans="1:14" x14ac:dyDescent="0.35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  <c r="G193" s="2">
        <f>statek[[#This Row],[data]]-A192-1</f>
        <v>-1</v>
      </c>
      <c r="H193" s="2">
        <f t="shared" si="9"/>
        <v>89</v>
      </c>
      <c r="I193" s="2">
        <f t="shared" si="10"/>
        <v>0</v>
      </c>
      <c r="J193" s="2">
        <f t="shared" si="11"/>
        <v>4</v>
      </c>
      <c r="K193" s="2">
        <f t="shared" si="12"/>
        <v>6</v>
      </c>
      <c r="L193" s="2">
        <f t="shared" si="12"/>
        <v>20</v>
      </c>
      <c r="M193" s="2">
        <f>IF(statek[[#This Row],[Z/W]] = "Z",M192-statek[[#This Row],[ile ton]]*statek[[#This Row],[cena za tone w talarach]],M192+statek[[#This Row],[ile ton]]*statek[[#This Row],[cena za tone w talarach]])</f>
        <v>550079</v>
      </c>
      <c r="N193" s="2">
        <f>IF(statek[[#This Row],[data]]&lt;&gt;A194, statek[[#This Row],[konto stan]],0)</f>
        <v>550079</v>
      </c>
    </row>
    <row r="194" spans="1:14" x14ac:dyDescent="0.35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  <c r="G194" s="2">
        <f>statek[[#This Row],[data]]-A193-1</f>
        <v>25</v>
      </c>
      <c r="H194" s="2">
        <f t="shared" si="9"/>
        <v>89</v>
      </c>
      <c r="I194" s="2">
        <f t="shared" si="10"/>
        <v>0</v>
      </c>
      <c r="J194" s="2">
        <f t="shared" si="11"/>
        <v>0</v>
      </c>
      <c r="K194" s="2">
        <f t="shared" si="12"/>
        <v>6</v>
      </c>
      <c r="L194" s="2">
        <f t="shared" si="12"/>
        <v>20</v>
      </c>
      <c r="M194" s="2">
        <f>IF(statek[[#This Row],[Z/W]] = "Z",M193-statek[[#This Row],[ile ton]]*statek[[#This Row],[cena za tone w talarach]],M193+statek[[#This Row],[ile ton]]*statek[[#This Row],[cena za tone w talarach]])</f>
        <v>550207</v>
      </c>
      <c r="N194" s="2">
        <f>IF(statek[[#This Row],[data]]&lt;&gt;A195, statek[[#This Row],[konto stan]],0)</f>
        <v>0</v>
      </c>
    </row>
    <row r="195" spans="1:14" x14ac:dyDescent="0.35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  <c r="G195" s="2">
        <f>statek[[#This Row],[data]]-A194-1</f>
        <v>-1</v>
      </c>
      <c r="H195" s="2">
        <f t="shared" si="9"/>
        <v>89</v>
      </c>
      <c r="I195" s="2">
        <f t="shared" si="10"/>
        <v>0</v>
      </c>
      <c r="J195" s="2">
        <f t="shared" si="11"/>
        <v>0</v>
      </c>
      <c r="K195" s="2">
        <f t="shared" si="12"/>
        <v>6</v>
      </c>
      <c r="L195" s="2">
        <f t="shared" si="12"/>
        <v>68</v>
      </c>
      <c r="M195" s="2">
        <f>IF(statek[[#This Row],[Z/W]] = "Z",M194-statek[[#This Row],[ile ton]]*statek[[#This Row],[cena za tone w talarach]],M194+statek[[#This Row],[ile ton]]*statek[[#This Row],[cena za tone w talarach]])</f>
        <v>548431</v>
      </c>
      <c r="N195" s="2">
        <f>IF(statek[[#This Row],[data]]&lt;&gt;A196, statek[[#This Row],[konto stan]],0)</f>
        <v>548431</v>
      </c>
    </row>
    <row r="196" spans="1:14" x14ac:dyDescent="0.35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  <c r="G196" s="2">
        <f>statek[[#This Row],[data]]-A195-1</f>
        <v>20</v>
      </c>
      <c r="H196" s="2">
        <f t="shared" ref="H196:H203" si="13">IF($C196= H$1, IF($D196 = "Z",  $E196+H195, H195-$E196), H195)</f>
        <v>89</v>
      </c>
      <c r="I196" s="2">
        <f t="shared" ref="I196:I203" si="14">IF($C196= I$1, IF($D196 = "Z",  $E196+I195, I195-$E196), I195)</f>
        <v>0</v>
      </c>
      <c r="J196" s="2">
        <f t="shared" ref="J196:J203" si="15">IF($C196= J$1, IF($D196 = "Z",  $E196+J195, J195-$E196), J195)</f>
        <v>0</v>
      </c>
      <c r="K196" s="2">
        <f t="shared" ref="K196:L203" si="16">IF($C196= K$1, IF($D196 = "Z",  $E196+K195, K195-$E196), K195)</f>
        <v>6</v>
      </c>
      <c r="L196" s="2">
        <f t="shared" si="16"/>
        <v>4</v>
      </c>
      <c r="M196" s="2">
        <f>IF(statek[[#This Row],[Z/W]] = "Z",M195-statek[[#This Row],[ile ton]]*statek[[#This Row],[cena za tone w talarach]],M195+statek[[#This Row],[ile ton]]*statek[[#This Row],[cena za tone w talarach]])</f>
        <v>552335</v>
      </c>
      <c r="N196" s="2">
        <f>IF(statek[[#This Row],[data]]&lt;&gt;A197, statek[[#This Row],[konto stan]],0)</f>
        <v>0</v>
      </c>
    </row>
    <row r="197" spans="1:14" x14ac:dyDescent="0.35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  <c r="G197" s="2">
        <f>statek[[#This Row],[data]]-A196-1</f>
        <v>-1</v>
      </c>
      <c r="H197" s="2">
        <f t="shared" si="13"/>
        <v>89</v>
      </c>
      <c r="I197" s="2">
        <f t="shared" si="14"/>
        <v>0</v>
      </c>
      <c r="J197" s="2">
        <f t="shared" si="15"/>
        <v>0</v>
      </c>
      <c r="K197" s="2">
        <f t="shared" si="16"/>
        <v>49</v>
      </c>
      <c r="L197" s="2">
        <f t="shared" si="16"/>
        <v>4</v>
      </c>
      <c r="M197" s="2">
        <f>IF(statek[[#This Row],[Z/W]] = "Z",M196-statek[[#This Row],[ile ton]]*statek[[#This Row],[cena za tone w talarach]],M196+statek[[#This Row],[ile ton]]*statek[[#This Row],[cena za tone w talarach]])</f>
        <v>549626</v>
      </c>
      <c r="N197" s="2">
        <f>IF(statek[[#This Row],[data]]&lt;&gt;A198, statek[[#This Row],[konto stan]],0)</f>
        <v>0</v>
      </c>
    </row>
    <row r="198" spans="1:14" x14ac:dyDescent="0.35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  <c r="G198" s="2">
        <f>statek[[#This Row],[data]]-A197-1</f>
        <v>-1</v>
      </c>
      <c r="H198" s="2">
        <f t="shared" si="13"/>
        <v>89</v>
      </c>
      <c r="I198" s="2">
        <f t="shared" si="14"/>
        <v>24</v>
      </c>
      <c r="J198" s="2">
        <f t="shared" si="15"/>
        <v>0</v>
      </c>
      <c r="K198" s="2">
        <f t="shared" si="16"/>
        <v>49</v>
      </c>
      <c r="L198" s="2">
        <f t="shared" si="16"/>
        <v>4</v>
      </c>
      <c r="M198" s="2">
        <f>IF(statek[[#This Row],[Z/W]] = "Z",M197-statek[[#This Row],[ile ton]]*statek[[#This Row],[cena za tone w talarach]],M197+statek[[#This Row],[ile ton]]*statek[[#This Row],[cena za tone w talarach]])</f>
        <v>549050</v>
      </c>
      <c r="N198" s="2">
        <f>IF(statek[[#This Row],[data]]&lt;&gt;A199, statek[[#This Row],[konto stan]],0)</f>
        <v>549050</v>
      </c>
    </row>
    <row r="199" spans="1:14" x14ac:dyDescent="0.35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  <c r="G199" s="2">
        <f>statek[[#This Row],[data]]-A198-1</f>
        <v>23</v>
      </c>
      <c r="H199" s="2">
        <f t="shared" si="13"/>
        <v>89</v>
      </c>
      <c r="I199" s="2">
        <f t="shared" si="14"/>
        <v>24</v>
      </c>
      <c r="J199" s="2">
        <f t="shared" si="15"/>
        <v>0</v>
      </c>
      <c r="K199" s="2">
        <f t="shared" si="16"/>
        <v>49</v>
      </c>
      <c r="L199" s="2">
        <f t="shared" si="16"/>
        <v>0</v>
      </c>
      <c r="M199" s="2">
        <f>IF(statek[[#This Row],[Z/W]] = "Z",M198-statek[[#This Row],[ile ton]]*statek[[#This Row],[cena za tone w talarach]],M198+statek[[#This Row],[ile ton]]*statek[[#This Row],[cena za tone w talarach]])</f>
        <v>549298</v>
      </c>
      <c r="N199" s="2">
        <f>IF(statek[[#This Row],[data]]&lt;&gt;A200, statek[[#This Row],[konto stan]],0)</f>
        <v>0</v>
      </c>
    </row>
    <row r="200" spans="1:14" x14ac:dyDescent="0.35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  <c r="G200" s="2">
        <f>statek[[#This Row],[data]]-A199-1</f>
        <v>-1</v>
      </c>
      <c r="H200" s="2">
        <f t="shared" si="13"/>
        <v>89</v>
      </c>
      <c r="I200" s="2">
        <f t="shared" si="14"/>
        <v>24</v>
      </c>
      <c r="J200" s="2">
        <f t="shared" si="15"/>
        <v>35</v>
      </c>
      <c r="K200" s="2">
        <f t="shared" si="16"/>
        <v>49</v>
      </c>
      <c r="L200" s="2">
        <f t="shared" si="16"/>
        <v>0</v>
      </c>
      <c r="M200" s="2">
        <f>IF(statek[[#This Row],[Z/W]] = "Z",M199-statek[[#This Row],[ile ton]]*statek[[#This Row],[cena za tone w talarach]],M199+statek[[#This Row],[ile ton]]*statek[[#This Row],[cena za tone w talarach]])</f>
        <v>548633</v>
      </c>
      <c r="N200" s="2">
        <f>IF(statek[[#This Row],[data]]&lt;&gt;A201, statek[[#This Row],[konto stan]],0)</f>
        <v>0</v>
      </c>
    </row>
    <row r="201" spans="1:14" x14ac:dyDescent="0.35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  <c r="G201" s="2">
        <f>statek[[#This Row],[data]]-A200-1</f>
        <v>-1</v>
      </c>
      <c r="H201" s="2">
        <f t="shared" si="13"/>
        <v>130</v>
      </c>
      <c r="I201" s="2">
        <f t="shared" si="14"/>
        <v>24</v>
      </c>
      <c r="J201" s="2">
        <f t="shared" si="15"/>
        <v>35</v>
      </c>
      <c r="K201" s="2">
        <f t="shared" si="16"/>
        <v>49</v>
      </c>
      <c r="L201" s="2">
        <f t="shared" si="16"/>
        <v>0</v>
      </c>
      <c r="M201" s="2">
        <f>IF(statek[[#This Row],[Z/W]] = "Z",M200-statek[[#This Row],[ile ton]]*statek[[#This Row],[cena za tone w talarach]],M200+statek[[#This Row],[ile ton]]*statek[[#This Row],[cena za tone w talarach]])</f>
        <v>548305</v>
      </c>
      <c r="N201" s="2">
        <f>IF(statek[[#This Row],[data]]&lt;&gt;A202, statek[[#This Row],[konto stan]],0)</f>
        <v>0</v>
      </c>
    </row>
    <row r="202" spans="1:14" x14ac:dyDescent="0.35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  <c r="G202" s="2">
        <f>statek[[#This Row],[data]]-A201-1</f>
        <v>-1</v>
      </c>
      <c r="H202" s="2">
        <f t="shared" si="13"/>
        <v>130</v>
      </c>
      <c r="I202" s="2">
        <f t="shared" si="14"/>
        <v>24</v>
      </c>
      <c r="J202" s="2">
        <f t="shared" si="15"/>
        <v>35</v>
      </c>
      <c r="K202" s="2">
        <f t="shared" si="16"/>
        <v>72</v>
      </c>
      <c r="L202" s="2">
        <f t="shared" si="16"/>
        <v>0</v>
      </c>
      <c r="M202" s="2">
        <f>IF(statek[[#This Row],[Z/W]] = "Z",M201-statek[[#This Row],[ile ton]]*statek[[#This Row],[cena za tone w talarach]],M201+statek[[#This Row],[ile ton]]*statek[[#This Row],[cena za tone w talarach]])</f>
        <v>546902</v>
      </c>
      <c r="N202" s="2">
        <f>IF(statek[[#This Row],[data]]&lt;&gt;A203, statek[[#This Row],[konto stan]],0)</f>
        <v>0</v>
      </c>
    </row>
    <row r="203" spans="1:14" x14ac:dyDescent="0.35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  <c r="G203" s="2">
        <f>statek[[#This Row],[data]]-A202-1</f>
        <v>-1</v>
      </c>
      <c r="H203" s="2">
        <f t="shared" si="13"/>
        <v>130</v>
      </c>
      <c r="I203" s="2">
        <f t="shared" si="14"/>
        <v>70</v>
      </c>
      <c r="J203" s="2">
        <f t="shared" si="15"/>
        <v>35</v>
      </c>
      <c r="K203" s="2">
        <f t="shared" si="16"/>
        <v>72</v>
      </c>
      <c r="L203" s="2">
        <f t="shared" si="16"/>
        <v>0</v>
      </c>
      <c r="M203" s="2">
        <f>IF(statek[[#This Row],[Z/W]] = "Z",M202-statek[[#This Row],[ile ton]]*statek[[#This Row],[cena za tone w talarach]],M202+statek[[#This Row],[ile ton]]*statek[[#This Row],[cena za tone w talarach]])</f>
        <v>545844</v>
      </c>
      <c r="N203" s="2">
        <f>IF(statek[[#This Row],[data]]&lt;&gt;A204, statek[[#This Row],[konto stan]],0)</f>
        <v>545844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D93D-0CD1-4A70-9687-90F24EDEEB6F}">
  <dimension ref="A1:J44"/>
  <sheetViews>
    <sheetView topLeftCell="B1" workbookViewId="0">
      <selection activeCell="F28" sqref="F28"/>
    </sheetView>
  </sheetViews>
  <sheetFormatPr defaultRowHeight="14.5" x14ac:dyDescent="0.35"/>
  <cols>
    <col min="1" max="1" width="27.453125" customWidth="1"/>
    <col min="8" max="8" width="12.453125" bestFit="1" customWidth="1"/>
    <col min="9" max="9" width="16.7265625" bestFit="1" customWidth="1"/>
    <col min="10" max="10" width="9.54296875" bestFit="1" customWidth="1"/>
    <col min="11" max="11" width="13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51</v>
      </c>
    </row>
    <row r="2" spans="1:10" x14ac:dyDescent="0.35">
      <c r="A2" s="1">
        <v>42370</v>
      </c>
      <c r="B2" s="2" t="s">
        <v>6</v>
      </c>
      <c r="C2" s="2" t="s">
        <v>9</v>
      </c>
      <c r="D2" s="2" t="s">
        <v>8</v>
      </c>
      <c r="E2">
        <v>32</v>
      </c>
      <c r="F2" t="s">
        <v>52</v>
      </c>
    </row>
    <row r="3" spans="1:10" x14ac:dyDescent="0.35">
      <c r="A3" s="1">
        <v>42385</v>
      </c>
      <c r="B3" s="2" t="s">
        <v>13</v>
      </c>
      <c r="C3" s="2" t="s">
        <v>9</v>
      </c>
      <c r="D3" s="2" t="s">
        <v>14</v>
      </c>
      <c r="E3">
        <v>32</v>
      </c>
      <c r="F3" t="s">
        <v>52</v>
      </c>
      <c r="H3" s="3" t="s">
        <v>26</v>
      </c>
      <c r="I3" s="3" t="s">
        <v>24</v>
      </c>
    </row>
    <row r="4" spans="1:10" x14ac:dyDescent="0.35">
      <c r="A4" s="1">
        <v>42393</v>
      </c>
      <c r="B4" s="2" t="s">
        <v>15</v>
      </c>
      <c r="C4" s="2" t="s">
        <v>9</v>
      </c>
      <c r="D4" s="2" t="s">
        <v>8</v>
      </c>
      <c r="E4">
        <v>44</v>
      </c>
      <c r="F4" t="s">
        <v>52</v>
      </c>
      <c r="H4" s="3" t="s">
        <v>0</v>
      </c>
      <c r="I4" t="s">
        <v>82</v>
      </c>
      <c r="J4" t="s">
        <v>83</v>
      </c>
    </row>
    <row r="5" spans="1:10" x14ac:dyDescent="0.35">
      <c r="A5" s="1">
        <v>42419</v>
      </c>
      <c r="B5" s="2" t="s">
        <v>16</v>
      </c>
      <c r="C5" s="2" t="s">
        <v>9</v>
      </c>
      <c r="D5" s="2" t="s">
        <v>8</v>
      </c>
      <c r="E5">
        <v>8</v>
      </c>
      <c r="F5" t="s">
        <v>53</v>
      </c>
      <c r="H5" s="4" t="s">
        <v>32</v>
      </c>
      <c r="I5" s="2">
        <v>277</v>
      </c>
      <c r="J5" s="2">
        <v>351</v>
      </c>
    </row>
    <row r="6" spans="1:10" x14ac:dyDescent="0.35">
      <c r="A6" s="1">
        <v>42440</v>
      </c>
      <c r="B6" s="2" t="s">
        <v>17</v>
      </c>
      <c r="C6" s="2" t="s">
        <v>9</v>
      </c>
      <c r="D6" s="2" t="s">
        <v>14</v>
      </c>
      <c r="E6">
        <v>50</v>
      </c>
      <c r="F6" t="s">
        <v>54</v>
      </c>
      <c r="H6" s="14" t="s">
        <v>33</v>
      </c>
      <c r="I6" s="2">
        <v>32</v>
      </c>
      <c r="J6" s="2">
        <v>76</v>
      </c>
    </row>
    <row r="7" spans="1:10" x14ac:dyDescent="0.35">
      <c r="A7" s="1">
        <v>42464</v>
      </c>
      <c r="B7" s="2" t="s">
        <v>18</v>
      </c>
      <c r="C7" s="2" t="s">
        <v>9</v>
      </c>
      <c r="D7" s="2" t="s">
        <v>8</v>
      </c>
      <c r="E7">
        <v>33</v>
      </c>
      <c r="F7" t="s">
        <v>55</v>
      </c>
      <c r="H7" s="14" t="s">
        <v>34</v>
      </c>
      <c r="I7" s="2"/>
      <c r="J7" s="2">
        <v>8</v>
      </c>
    </row>
    <row r="8" spans="1:10" x14ac:dyDescent="0.35">
      <c r="A8" s="1">
        <v>42482</v>
      </c>
      <c r="B8" s="2" t="s">
        <v>19</v>
      </c>
      <c r="C8" s="2" t="s">
        <v>9</v>
      </c>
      <c r="D8" s="2" t="s">
        <v>8</v>
      </c>
      <c r="E8">
        <v>35</v>
      </c>
      <c r="F8" t="s">
        <v>55</v>
      </c>
      <c r="H8" s="14" t="s">
        <v>35</v>
      </c>
      <c r="I8" s="2">
        <v>50</v>
      </c>
      <c r="J8" s="2"/>
    </row>
    <row r="9" spans="1:10" x14ac:dyDescent="0.35">
      <c r="A9" s="1">
        <v>42542</v>
      </c>
      <c r="B9" s="2" t="s">
        <v>22</v>
      </c>
      <c r="C9" s="2" t="s">
        <v>9</v>
      </c>
      <c r="D9" s="2" t="s">
        <v>8</v>
      </c>
      <c r="E9">
        <v>42</v>
      </c>
      <c r="F9" t="s">
        <v>56</v>
      </c>
      <c r="H9" s="14" t="s">
        <v>36</v>
      </c>
      <c r="I9" s="2"/>
      <c r="J9" s="2">
        <v>68</v>
      </c>
    </row>
    <row r="10" spans="1:10" x14ac:dyDescent="0.35">
      <c r="A10" s="1">
        <v>42559</v>
      </c>
      <c r="B10" s="2" t="s">
        <v>6</v>
      </c>
      <c r="C10" s="2" t="s">
        <v>9</v>
      </c>
      <c r="D10" s="2" t="s">
        <v>8</v>
      </c>
      <c r="E10">
        <v>35</v>
      </c>
      <c r="F10" t="s">
        <v>57</v>
      </c>
      <c r="H10" s="14" t="s">
        <v>38</v>
      </c>
      <c r="I10" s="2"/>
      <c r="J10" s="2">
        <v>42</v>
      </c>
    </row>
    <row r="11" spans="1:10" x14ac:dyDescent="0.35">
      <c r="A11" s="1">
        <v>42574</v>
      </c>
      <c r="B11" s="2" t="s">
        <v>13</v>
      </c>
      <c r="C11" s="2" t="s">
        <v>9</v>
      </c>
      <c r="D11" s="2" t="s">
        <v>8</v>
      </c>
      <c r="E11">
        <v>48</v>
      </c>
      <c r="F11" t="s">
        <v>57</v>
      </c>
      <c r="H11" s="14" t="s">
        <v>39</v>
      </c>
      <c r="I11" s="2"/>
      <c r="J11" s="2">
        <v>83</v>
      </c>
    </row>
    <row r="12" spans="1:10" x14ac:dyDescent="0.35">
      <c r="A12" s="1">
        <v>42593</v>
      </c>
      <c r="B12" s="2" t="s">
        <v>15</v>
      </c>
      <c r="C12" s="2" t="s">
        <v>9</v>
      </c>
      <c r="D12" s="2" t="s">
        <v>14</v>
      </c>
      <c r="E12">
        <v>191</v>
      </c>
      <c r="F12" t="s">
        <v>58</v>
      </c>
      <c r="H12" s="14" t="s">
        <v>40</v>
      </c>
      <c r="I12" s="2">
        <v>191</v>
      </c>
      <c r="J12" s="2"/>
    </row>
    <row r="13" spans="1:10" x14ac:dyDescent="0.35">
      <c r="A13" s="1">
        <v>42619</v>
      </c>
      <c r="B13" s="2" t="s">
        <v>16</v>
      </c>
      <c r="C13" s="2" t="s">
        <v>9</v>
      </c>
      <c r="D13" s="2" t="s">
        <v>14</v>
      </c>
      <c r="E13">
        <v>4</v>
      </c>
      <c r="F13" t="s">
        <v>59</v>
      </c>
      <c r="H13" s="14" t="s">
        <v>41</v>
      </c>
      <c r="I13" s="2">
        <v>4</v>
      </c>
      <c r="J13" s="2">
        <v>44</v>
      </c>
    </row>
    <row r="14" spans="1:10" x14ac:dyDescent="0.35">
      <c r="A14" s="1">
        <v>42640</v>
      </c>
      <c r="B14" s="2" t="s">
        <v>17</v>
      </c>
      <c r="C14" s="2" t="s">
        <v>9</v>
      </c>
      <c r="D14" s="2" t="s">
        <v>8</v>
      </c>
      <c r="E14">
        <v>44</v>
      </c>
      <c r="F14" t="s">
        <v>59</v>
      </c>
      <c r="H14" s="14" t="s">
        <v>43</v>
      </c>
      <c r="I14" s="2"/>
      <c r="J14" s="2">
        <v>30</v>
      </c>
    </row>
    <row r="15" spans="1:10" x14ac:dyDescent="0.35">
      <c r="A15" s="1">
        <v>42682</v>
      </c>
      <c r="B15" s="2" t="s">
        <v>19</v>
      </c>
      <c r="C15" s="2" t="s">
        <v>9</v>
      </c>
      <c r="D15" s="2" t="s">
        <v>8</v>
      </c>
      <c r="E15">
        <v>30</v>
      </c>
      <c r="F15" t="s">
        <v>60</v>
      </c>
      <c r="H15" s="4" t="s">
        <v>45</v>
      </c>
      <c r="I15" s="2">
        <v>236</v>
      </c>
      <c r="J15" s="2">
        <v>174</v>
      </c>
    </row>
    <row r="16" spans="1:10" x14ac:dyDescent="0.35">
      <c r="A16" s="1">
        <v>42742</v>
      </c>
      <c r="B16" s="2" t="s">
        <v>22</v>
      </c>
      <c r="C16" s="2" t="s">
        <v>9</v>
      </c>
      <c r="D16" s="2" t="s">
        <v>8</v>
      </c>
      <c r="E16">
        <v>39</v>
      </c>
      <c r="F16" t="s">
        <v>61</v>
      </c>
      <c r="H16" s="14" t="s">
        <v>33</v>
      </c>
      <c r="I16" s="2">
        <v>112</v>
      </c>
      <c r="J16" s="2">
        <v>39</v>
      </c>
    </row>
    <row r="17" spans="1:10" x14ac:dyDescent="0.35">
      <c r="A17" s="1">
        <v>42759</v>
      </c>
      <c r="B17" s="2" t="s">
        <v>6</v>
      </c>
      <c r="C17" s="2" t="s">
        <v>9</v>
      </c>
      <c r="D17" s="2" t="s">
        <v>14</v>
      </c>
      <c r="E17">
        <v>112</v>
      </c>
      <c r="F17" t="s">
        <v>61</v>
      </c>
      <c r="H17" s="14" t="s">
        <v>34</v>
      </c>
      <c r="I17" s="2">
        <v>1</v>
      </c>
      <c r="J17" s="2"/>
    </row>
    <row r="18" spans="1:10" x14ac:dyDescent="0.35">
      <c r="A18" s="1">
        <v>42793</v>
      </c>
      <c r="B18" s="2" t="s">
        <v>15</v>
      </c>
      <c r="C18" s="2" t="s">
        <v>9</v>
      </c>
      <c r="D18" s="2" t="s">
        <v>14</v>
      </c>
      <c r="E18">
        <v>1</v>
      </c>
      <c r="F18" t="s">
        <v>62</v>
      </c>
      <c r="H18" s="14" t="s">
        <v>35</v>
      </c>
      <c r="I18" s="2"/>
      <c r="J18" s="2">
        <v>35</v>
      </c>
    </row>
    <row r="19" spans="1:10" x14ac:dyDescent="0.35">
      <c r="A19" s="1">
        <v>42819</v>
      </c>
      <c r="B19" s="2" t="s">
        <v>16</v>
      </c>
      <c r="C19" s="2" t="s">
        <v>9</v>
      </c>
      <c r="D19" s="2" t="s">
        <v>8</v>
      </c>
      <c r="E19">
        <v>35</v>
      </c>
      <c r="F19" t="s">
        <v>63</v>
      </c>
      <c r="H19" s="14" t="s">
        <v>36</v>
      </c>
      <c r="I19" s="2"/>
      <c r="J19" s="2">
        <v>1</v>
      </c>
    </row>
    <row r="20" spans="1:10" x14ac:dyDescent="0.35">
      <c r="A20" s="1">
        <v>42840</v>
      </c>
      <c r="B20" s="2" t="s">
        <v>17</v>
      </c>
      <c r="C20" s="2" t="s">
        <v>9</v>
      </c>
      <c r="D20" s="2" t="s">
        <v>8</v>
      </c>
      <c r="E20">
        <v>1</v>
      </c>
      <c r="F20" t="s">
        <v>64</v>
      </c>
      <c r="H20" s="14" t="s">
        <v>37</v>
      </c>
      <c r="I20" s="2">
        <v>68</v>
      </c>
      <c r="J20" s="2">
        <v>33</v>
      </c>
    </row>
    <row r="21" spans="1:10" x14ac:dyDescent="0.35">
      <c r="A21" s="1">
        <v>42864</v>
      </c>
      <c r="B21" s="2" t="s">
        <v>18</v>
      </c>
      <c r="C21" s="2" t="s">
        <v>9</v>
      </c>
      <c r="D21" s="2" t="s">
        <v>8</v>
      </c>
      <c r="E21">
        <v>33</v>
      </c>
      <c r="F21" t="s">
        <v>65</v>
      </c>
      <c r="H21" s="14" t="s">
        <v>38</v>
      </c>
      <c r="I21" s="2"/>
      <c r="J21" s="2">
        <v>8</v>
      </c>
    </row>
    <row r="22" spans="1:10" x14ac:dyDescent="0.35">
      <c r="A22" s="1">
        <v>42882</v>
      </c>
      <c r="B22" s="2" t="s">
        <v>19</v>
      </c>
      <c r="C22" s="2" t="s">
        <v>9</v>
      </c>
      <c r="D22" s="2" t="s">
        <v>14</v>
      </c>
      <c r="E22">
        <v>68</v>
      </c>
      <c r="F22" t="s">
        <v>65</v>
      </c>
      <c r="H22" s="14" t="s">
        <v>39</v>
      </c>
      <c r="I22" s="2"/>
      <c r="J22" s="2">
        <v>42</v>
      </c>
    </row>
    <row r="23" spans="1:10" x14ac:dyDescent="0.35">
      <c r="A23" s="1">
        <v>42904</v>
      </c>
      <c r="B23" s="2" t="s">
        <v>20</v>
      </c>
      <c r="C23" s="2" t="s">
        <v>9</v>
      </c>
      <c r="D23" s="2" t="s">
        <v>8</v>
      </c>
      <c r="E23">
        <v>8</v>
      </c>
      <c r="F23" t="s">
        <v>66</v>
      </c>
      <c r="H23" s="14" t="s">
        <v>40</v>
      </c>
      <c r="I23" s="2">
        <v>48</v>
      </c>
      <c r="J23" s="2">
        <v>4</v>
      </c>
    </row>
    <row r="24" spans="1:10" x14ac:dyDescent="0.35">
      <c r="A24" s="1">
        <v>42942</v>
      </c>
      <c r="B24" s="2" t="s">
        <v>22</v>
      </c>
      <c r="C24" s="2" t="s">
        <v>9</v>
      </c>
      <c r="D24" s="2" t="s">
        <v>8</v>
      </c>
      <c r="E24">
        <v>42</v>
      </c>
      <c r="F24" t="s">
        <v>67</v>
      </c>
      <c r="H24" s="14" t="s">
        <v>42</v>
      </c>
      <c r="I24" s="2">
        <v>6</v>
      </c>
      <c r="J24" s="2"/>
    </row>
    <row r="25" spans="1:10" x14ac:dyDescent="0.35">
      <c r="A25" s="1">
        <v>42959</v>
      </c>
      <c r="B25" s="2" t="s">
        <v>6</v>
      </c>
      <c r="C25" s="2" t="s">
        <v>9</v>
      </c>
      <c r="D25" s="2" t="s">
        <v>14</v>
      </c>
      <c r="E25">
        <v>48</v>
      </c>
      <c r="F25" t="s">
        <v>68</v>
      </c>
      <c r="H25" s="14" t="s">
        <v>43</v>
      </c>
      <c r="I25" s="2">
        <v>1</v>
      </c>
      <c r="J25" s="2">
        <v>12</v>
      </c>
    </row>
    <row r="26" spans="1:10" x14ac:dyDescent="0.35">
      <c r="A26" s="1">
        <v>42974</v>
      </c>
      <c r="B26" s="2" t="s">
        <v>13</v>
      </c>
      <c r="C26" s="2" t="s">
        <v>9</v>
      </c>
      <c r="D26" s="2" t="s">
        <v>8</v>
      </c>
      <c r="E26">
        <v>4</v>
      </c>
      <c r="F26" t="s">
        <v>68</v>
      </c>
      <c r="H26" s="4" t="s">
        <v>46</v>
      </c>
      <c r="I26" s="2">
        <v>271</v>
      </c>
      <c r="J26" s="2">
        <v>259</v>
      </c>
    </row>
    <row r="27" spans="1:10" x14ac:dyDescent="0.35">
      <c r="A27" s="1">
        <v>43019</v>
      </c>
      <c r="B27" s="2" t="s">
        <v>16</v>
      </c>
      <c r="C27" s="2" t="s">
        <v>9</v>
      </c>
      <c r="D27" s="2" t="s">
        <v>14</v>
      </c>
      <c r="E27">
        <v>6</v>
      </c>
      <c r="F27" t="s">
        <v>69</v>
      </c>
      <c r="H27" s="14" t="s">
        <v>33</v>
      </c>
      <c r="I27" s="2">
        <v>22</v>
      </c>
      <c r="J27" s="2">
        <v>10</v>
      </c>
    </row>
    <row r="28" spans="1:10" x14ac:dyDescent="0.35">
      <c r="A28" s="1">
        <v>43040</v>
      </c>
      <c r="B28" s="2" t="s">
        <v>17</v>
      </c>
      <c r="C28" s="2" t="s">
        <v>9</v>
      </c>
      <c r="D28" s="2" t="s">
        <v>14</v>
      </c>
      <c r="E28">
        <v>1</v>
      </c>
      <c r="F28" t="s">
        <v>70</v>
      </c>
      <c r="H28" s="14" t="s">
        <v>34</v>
      </c>
      <c r="I28" s="2"/>
      <c r="J28" s="2">
        <v>34</v>
      </c>
    </row>
    <row r="29" spans="1:10" x14ac:dyDescent="0.35">
      <c r="A29" s="1">
        <v>43064</v>
      </c>
      <c r="B29" s="2" t="s">
        <v>18</v>
      </c>
      <c r="C29" s="2" t="s">
        <v>9</v>
      </c>
      <c r="D29" s="2" t="s">
        <v>8</v>
      </c>
      <c r="E29">
        <v>12</v>
      </c>
      <c r="F29" t="s">
        <v>70</v>
      </c>
      <c r="H29" s="14" t="s">
        <v>35</v>
      </c>
      <c r="I29" s="2">
        <v>34</v>
      </c>
      <c r="J29" s="2"/>
    </row>
    <row r="30" spans="1:10" x14ac:dyDescent="0.35">
      <c r="A30" s="1">
        <v>43104</v>
      </c>
      <c r="B30" s="2" t="s">
        <v>20</v>
      </c>
      <c r="C30" s="2" t="s">
        <v>9</v>
      </c>
      <c r="D30" s="2" t="s">
        <v>8</v>
      </c>
      <c r="E30">
        <v>10</v>
      </c>
      <c r="F30" t="s">
        <v>71</v>
      </c>
      <c r="H30" s="14" t="s">
        <v>36</v>
      </c>
      <c r="I30" s="2"/>
      <c r="J30" s="2">
        <v>5</v>
      </c>
    </row>
    <row r="31" spans="1:10" x14ac:dyDescent="0.35">
      <c r="A31" s="1">
        <v>43129</v>
      </c>
      <c r="B31" s="2" t="s">
        <v>21</v>
      </c>
      <c r="C31" s="2" t="s">
        <v>9</v>
      </c>
      <c r="D31" s="2" t="s">
        <v>14</v>
      </c>
      <c r="E31">
        <v>22</v>
      </c>
      <c r="F31" t="s">
        <v>71</v>
      </c>
      <c r="H31" s="14" t="s">
        <v>38</v>
      </c>
      <c r="I31" s="2"/>
      <c r="J31" s="2">
        <v>95</v>
      </c>
    </row>
    <row r="32" spans="1:10" x14ac:dyDescent="0.35">
      <c r="A32" s="1">
        <v>43147</v>
      </c>
      <c r="B32" s="2" t="s">
        <v>6</v>
      </c>
      <c r="C32" s="2" t="s">
        <v>9</v>
      </c>
      <c r="D32" s="2" t="s">
        <v>8</v>
      </c>
      <c r="E32">
        <v>34</v>
      </c>
      <c r="F32" t="s">
        <v>72</v>
      </c>
      <c r="H32" s="14" t="s">
        <v>39</v>
      </c>
      <c r="I32" s="2"/>
      <c r="J32" s="2">
        <v>25</v>
      </c>
    </row>
    <row r="33" spans="1:10" x14ac:dyDescent="0.35">
      <c r="A33" s="1">
        <v>43162</v>
      </c>
      <c r="B33" s="2" t="s">
        <v>13</v>
      </c>
      <c r="C33" s="2" t="s">
        <v>9</v>
      </c>
      <c r="D33" s="2" t="s">
        <v>14</v>
      </c>
      <c r="E33">
        <v>34</v>
      </c>
      <c r="F33" t="s">
        <v>73</v>
      </c>
      <c r="H33" s="14" t="s">
        <v>40</v>
      </c>
      <c r="I33" s="2">
        <v>121</v>
      </c>
      <c r="J33" s="2">
        <v>22</v>
      </c>
    </row>
    <row r="34" spans="1:10" x14ac:dyDescent="0.35">
      <c r="A34" s="1">
        <v>43207</v>
      </c>
      <c r="B34" s="2" t="s">
        <v>16</v>
      </c>
      <c r="C34" s="2" t="s">
        <v>9</v>
      </c>
      <c r="D34" s="2" t="s">
        <v>8</v>
      </c>
      <c r="E34">
        <v>5</v>
      </c>
      <c r="F34" t="s">
        <v>74</v>
      </c>
      <c r="H34" s="14" t="s">
        <v>41</v>
      </c>
      <c r="I34" s="2">
        <v>26</v>
      </c>
      <c r="J34" s="2"/>
    </row>
    <row r="35" spans="1:10" x14ac:dyDescent="0.35">
      <c r="A35" s="1">
        <v>43252</v>
      </c>
      <c r="B35" s="2" t="s">
        <v>18</v>
      </c>
      <c r="C35" s="2" t="s">
        <v>9</v>
      </c>
      <c r="D35" s="2" t="s">
        <v>8</v>
      </c>
      <c r="E35">
        <v>48</v>
      </c>
      <c r="F35" t="s">
        <v>75</v>
      </c>
      <c r="H35" s="14" t="s">
        <v>42</v>
      </c>
      <c r="I35" s="2"/>
      <c r="J35" s="2">
        <v>20</v>
      </c>
    </row>
    <row r="36" spans="1:10" x14ac:dyDescent="0.35">
      <c r="A36" s="1">
        <v>43270</v>
      </c>
      <c r="B36" s="2" t="s">
        <v>19</v>
      </c>
      <c r="C36" s="2" t="s">
        <v>9</v>
      </c>
      <c r="D36" s="2" t="s">
        <v>8</v>
      </c>
      <c r="E36">
        <v>47</v>
      </c>
      <c r="F36" t="s">
        <v>75</v>
      </c>
      <c r="H36" s="14" t="s">
        <v>43</v>
      </c>
      <c r="I36" s="2">
        <v>64</v>
      </c>
      <c r="J36" s="2">
        <v>48</v>
      </c>
    </row>
    <row r="37" spans="1:10" x14ac:dyDescent="0.35">
      <c r="A37" s="1">
        <v>43292</v>
      </c>
      <c r="B37" s="2" t="s">
        <v>20</v>
      </c>
      <c r="C37" s="2" t="s">
        <v>9</v>
      </c>
      <c r="D37" s="2" t="s">
        <v>8</v>
      </c>
      <c r="E37">
        <v>25</v>
      </c>
      <c r="F37" t="s">
        <v>76</v>
      </c>
      <c r="H37" s="14" t="s">
        <v>44</v>
      </c>
      <c r="I37" s="2">
        <v>4</v>
      </c>
      <c r="J37" s="2"/>
    </row>
    <row r="38" spans="1:10" x14ac:dyDescent="0.35">
      <c r="A38" s="1">
        <v>43317</v>
      </c>
      <c r="B38" s="2" t="s">
        <v>21</v>
      </c>
      <c r="C38" s="2" t="s">
        <v>9</v>
      </c>
      <c r="D38" s="2" t="s">
        <v>14</v>
      </c>
      <c r="E38">
        <v>121</v>
      </c>
      <c r="F38" t="s">
        <v>77</v>
      </c>
    </row>
    <row r="39" spans="1:10" x14ac:dyDescent="0.35">
      <c r="A39" s="1">
        <v>43330</v>
      </c>
      <c r="B39" s="2" t="s">
        <v>22</v>
      </c>
      <c r="C39" s="2" t="s">
        <v>9</v>
      </c>
      <c r="D39" s="2" t="s">
        <v>8</v>
      </c>
      <c r="E39">
        <v>22</v>
      </c>
      <c r="F39" t="s">
        <v>77</v>
      </c>
    </row>
    <row r="40" spans="1:10" x14ac:dyDescent="0.35">
      <c r="A40" s="1">
        <v>43362</v>
      </c>
      <c r="B40" s="2" t="s">
        <v>13</v>
      </c>
      <c r="C40" s="2" t="s">
        <v>9</v>
      </c>
      <c r="D40" s="2" t="s">
        <v>14</v>
      </c>
      <c r="E40">
        <v>26</v>
      </c>
      <c r="F40" t="s">
        <v>78</v>
      </c>
    </row>
    <row r="41" spans="1:10" x14ac:dyDescent="0.35">
      <c r="A41" s="1">
        <v>43381</v>
      </c>
      <c r="B41" s="2" t="s">
        <v>15</v>
      </c>
      <c r="C41" s="2" t="s">
        <v>9</v>
      </c>
      <c r="D41" s="2" t="s">
        <v>8</v>
      </c>
      <c r="E41">
        <v>20</v>
      </c>
      <c r="F41" t="s">
        <v>79</v>
      </c>
    </row>
    <row r="42" spans="1:10" x14ac:dyDescent="0.35">
      <c r="A42" s="1">
        <v>43407</v>
      </c>
      <c r="B42" s="2" t="s">
        <v>16</v>
      </c>
      <c r="C42" s="2" t="s">
        <v>9</v>
      </c>
      <c r="D42" s="2" t="s">
        <v>8</v>
      </c>
      <c r="E42">
        <v>48</v>
      </c>
      <c r="F42" t="s">
        <v>80</v>
      </c>
    </row>
    <row r="43" spans="1:10" x14ac:dyDescent="0.35">
      <c r="A43" s="1">
        <v>43428</v>
      </c>
      <c r="B43" s="2" t="s">
        <v>17</v>
      </c>
      <c r="C43" s="2" t="s">
        <v>9</v>
      </c>
      <c r="D43" s="2" t="s">
        <v>14</v>
      </c>
      <c r="E43">
        <v>64</v>
      </c>
      <c r="F43" t="s">
        <v>80</v>
      </c>
    </row>
    <row r="44" spans="1:10" x14ac:dyDescent="0.35">
      <c r="A44" s="1">
        <v>43452</v>
      </c>
      <c r="B44" s="2" t="s">
        <v>18</v>
      </c>
      <c r="C44" s="2" t="s">
        <v>9</v>
      </c>
      <c r="D44" s="2" t="s">
        <v>14</v>
      </c>
      <c r="E44">
        <v>4</v>
      </c>
      <c r="F44" t="s">
        <v>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B62F6-960D-4A87-A9E6-83DF7AF535CC}">
  <dimension ref="A1:B203"/>
  <sheetViews>
    <sheetView workbookViewId="0">
      <selection activeCell="B2" sqref="A2:B2"/>
    </sheetView>
  </sheetViews>
  <sheetFormatPr defaultRowHeight="14.5" x14ac:dyDescent="0.35"/>
  <cols>
    <col min="1" max="1" width="21.6328125" customWidth="1"/>
    <col min="2" max="2" width="26.36328125" customWidth="1"/>
  </cols>
  <sheetData>
    <row r="1" spans="1:2" x14ac:dyDescent="0.35">
      <c r="A1" t="s">
        <v>0</v>
      </c>
      <c r="B1" t="s">
        <v>88</v>
      </c>
    </row>
    <row r="2" spans="1:2" x14ac:dyDescent="0.35">
      <c r="A2" s="15">
        <v>43381</v>
      </c>
      <c r="B2" s="12">
        <v>550079</v>
      </c>
    </row>
    <row r="3" spans="1:2" x14ac:dyDescent="0.35">
      <c r="A3" s="1">
        <v>43362</v>
      </c>
      <c r="B3">
        <v>549423</v>
      </c>
    </row>
    <row r="4" spans="1:2" x14ac:dyDescent="0.35">
      <c r="A4" s="1">
        <v>43428</v>
      </c>
      <c r="B4">
        <v>549050</v>
      </c>
    </row>
    <row r="5" spans="1:2" x14ac:dyDescent="0.35">
      <c r="A5" s="1">
        <v>43407</v>
      </c>
      <c r="B5">
        <v>548431</v>
      </c>
    </row>
    <row r="6" spans="1:2" x14ac:dyDescent="0.35">
      <c r="A6" s="1">
        <v>43330</v>
      </c>
      <c r="B6">
        <v>547490</v>
      </c>
    </row>
    <row r="7" spans="1:2" x14ac:dyDescent="0.35">
      <c r="A7" s="1">
        <v>43347</v>
      </c>
      <c r="B7">
        <v>547097</v>
      </c>
    </row>
    <row r="8" spans="1:2" x14ac:dyDescent="0.35">
      <c r="A8" s="1">
        <v>43452</v>
      </c>
      <c r="B8">
        <v>545844</v>
      </c>
    </row>
    <row r="9" spans="1:2" x14ac:dyDescent="0.35">
      <c r="A9" s="1">
        <v>43317</v>
      </c>
      <c r="B9">
        <v>542847</v>
      </c>
    </row>
    <row r="10" spans="1:2" x14ac:dyDescent="0.35">
      <c r="A10" s="1">
        <v>43252</v>
      </c>
      <c r="B10">
        <v>538898</v>
      </c>
    </row>
    <row r="11" spans="1:2" x14ac:dyDescent="0.35">
      <c r="A11" s="1">
        <v>43292</v>
      </c>
      <c r="B11">
        <v>535668</v>
      </c>
    </row>
    <row r="12" spans="1:2" x14ac:dyDescent="0.35">
      <c r="A12" s="1">
        <v>43129</v>
      </c>
      <c r="B12">
        <v>534363</v>
      </c>
    </row>
    <row r="13" spans="1:2" x14ac:dyDescent="0.35">
      <c r="A13" s="1">
        <v>43270</v>
      </c>
      <c r="B13">
        <v>533719</v>
      </c>
    </row>
    <row r="14" spans="1:2" x14ac:dyDescent="0.35">
      <c r="A14" s="1">
        <v>43104</v>
      </c>
      <c r="B14">
        <v>533093</v>
      </c>
    </row>
    <row r="15" spans="1:2" x14ac:dyDescent="0.35">
      <c r="A15" s="1">
        <v>43064</v>
      </c>
      <c r="B15">
        <v>530895</v>
      </c>
    </row>
    <row r="16" spans="1:2" x14ac:dyDescent="0.35">
      <c r="A16" s="1">
        <v>43130</v>
      </c>
      <c r="B16">
        <v>530721</v>
      </c>
    </row>
    <row r="17" spans="1:2" x14ac:dyDescent="0.35">
      <c r="A17" s="1">
        <v>43162</v>
      </c>
      <c r="B17">
        <v>528700</v>
      </c>
    </row>
    <row r="18" spans="1:2" x14ac:dyDescent="0.35">
      <c r="A18" s="1">
        <v>43082</v>
      </c>
      <c r="B18">
        <v>528299</v>
      </c>
    </row>
    <row r="19" spans="1:2" x14ac:dyDescent="0.35">
      <c r="A19" s="1">
        <v>43147</v>
      </c>
      <c r="B19">
        <v>526773</v>
      </c>
    </row>
    <row r="20" spans="1:2" x14ac:dyDescent="0.35">
      <c r="A20" s="1">
        <v>43181</v>
      </c>
      <c r="B20">
        <v>526767</v>
      </c>
    </row>
    <row r="21" spans="1:2" x14ac:dyDescent="0.35">
      <c r="A21" s="1">
        <v>43207</v>
      </c>
      <c r="B21">
        <v>524665</v>
      </c>
    </row>
    <row r="22" spans="1:2" x14ac:dyDescent="0.35">
      <c r="A22" s="1">
        <v>43228</v>
      </c>
      <c r="B22">
        <v>522989</v>
      </c>
    </row>
    <row r="23" spans="1:2" x14ac:dyDescent="0.35">
      <c r="A23" s="1">
        <v>42929</v>
      </c>
      <c r="B23">
        <v>522547</v>
      </c>
    </row>
    <row r="24" spans="1:2" x14ac:dyDescent="0.35">
      <c r="A24" s="1">
        <v>42959</v>
      </c>
      <c r="B24">
        <v>522393</v>
      </c>
    </row>
    <row r="25" spans="1:2" x14ac:dyDescent="0.35">
      <c r="A25" s="1">
        <v>42942</v>
      </c>
      <c r="B25">
        <v>519597</v>
      </c>
    </row>
    <row r="26" spans="1:2" x14ac:dyDescent="0.35">
      <c r="A26" s="1">
        <v>42974</v>
      </c>
      <c r="B26">
        <v>519127</v>
      </c>
    </row>
    <row r="27" spans="1:2" x14ac:dyDescent="0.35">
      <c r="A27" s="1">
        <v>43040</v>
      </c>
      <c r="B27">
        <v>518085</v>
      </c>
    </row>
    <row r="28" spans="1:2" x14ac:dyDescent="0.35">
      <c r="A28" s="1">
        <v>42993</v>
      </c>
      <c r="B28">
        <v>517861</v>
      </c>
    </row>
    <row r="29" spans="1:2" x14ac:dyDescent="0.35">
      <c r="A29" s="1">
        <v>43019</v>
      </c>
      <c r="B29">
        <v>515702</v>
      </c>
    </row>
    <row r="30" spans="1:2" x14ac:dyDescent="0.35">
      <c r="A30" s="1">
        <v>42882</v>
      </c>
      <c r="B30">
        <v>513870</v>
      </c>
    </row>
    <row r="31" spans="1:2" x14ac:dyDescent="0.35">
      <c r="A31" s="1">
        <v>42864</v>
      </c>
      <c r="B31">
        <v>512931</v>
      </c>
    </row>
    <row r="32" spans="1:2" x14ac:dyDescent="0.35">
      <c r="A32" s="1">
        <v>42793</v>
      </c>
      <c r="B32">
        <v>512550</v>
      </c>
    </row>
    <row r="33" spans="1:2" x14ac:dyDescent="0.35">
      <c r="A33" s="1">
        <v>42840</v>
      </c>
      <c r="B33">
        <v>512299</v>
      </c>
    </row>
    <row r="34" spans="1:2" x14ac:dyDescent="0.35">
      <c r="A34" s="1">
        <v>42819</v>
      </c>
      <c r="B34">
        <v>511749</v>
      </c>
    </row>
    <row r="35" spans="1:2" x14ac:dyDescent="0.35">
      <c r="A35" s="1">
        <v>42904</v>
      </c>
      <c r="B35">
        <v>511498</v>
      </c>
    </row>
    <row r="36" spans="1:2" x14ac:dyDescent="0.35">
      <c r="A36" s="1">
        <v>42774</v>
      </c>
      <c r="B36">
        <v>511462</v>
      </c>
    </row>
    <row r="37" spans="1:2" x14ac:dyDescent="0.35">
      <c r="A37" s="1">
        <v>42704</v>
      </c>
      <c r="B37">
        <v>505584</v>
      </c>
    </row>
    <row r="38" spans="1:2" x14ac:dyDescent="0.35">
      <c r="A38" s="1">
        <v>42729</v>
      </c>
      <c r="B38">
        <v>505455</v>
      </c>
    </row>
    <row r="39" spans="1:2" x14ac:dyDescent="0.35">
      <c r="A39" s="1">
        <v>42759</v>
      </c>
      <c r="B39">
        <v>505018</v>
      </c>
    </row>
    <row r="40" spans="1:2" x14ac:dyDescent="0.35">
      <c r="A40" s="1">
        <v>42593</v>
      </c>
      <c r="B40">
        <v>504920</v>
      </c>
    </row>
    <row r="41" spans="1:2" x14ac:dyDescent="0.35">
      <c r="A41" s="1">
        <v>42619</v>
      </c>
      <c r="B41">
        <v>502206</v>
      </c>
    </row>
    <row r="42" spans="1:2" x14ac:dyDescent="0.35">
      <c r="A42" s="1">
        <v>42742</v>
      </c>
      <c r="B42">
        <v>500759</v>
      </c>
    </row>
    <row r="43" spans="1:2" x14ac:dyDescent="0.35">
      <c r="A43" s="1">
        <v>42640</v>
      </c>
      <c r="B43">
        <v>499589</v>
      </c>
    </row>
    <row r="44" spans="1:2" x14ac:dyDescent="0.35">
      <c r="A44" s="1">
        <v>42664</v>
      </c>
      <c r="B44">
        <v>498818</v>
      </c>
    </row>
    <row r="45" spans="1:2" x14ac:dyDescent="0.35">
      <c r="A45" s="1">
        <v>42542</v>
      </c>
      <c r="B45">
        <v>498158</v>
      </c>
    </row>
    <row r="46" spans="1:2" x14ac:dyDescent="0.35">
      <c r="A46" s="1">
        <v>42504</v>
      </c>
      <c r="B46">
        <v>498102</v>
      </c>
    </row>
    <row r="47" spans="1:2" x14ac:dyDescent="0.35">
      <c r="A47" s="1">
        <v>42385</v>
      </c>
      <c r="B47">
        <v>497207</v>
      </c>
    </row>
    <row r="48" spans="1:2" x14ac:dyDescent="0.35">
      <c r="A48" s="1">
        <v>42440</v>
      </c>
      <c r="B48">
        <v>496758</v>
      </c>
    </row>
    <row r="49" spans="1:2" x14ac:dyDescent="0.35">
      <c r="A49" s="1">
        <v>42682</v>
      </c>
      <c r="B49">
        <v>496378</v>
      </c>
    </row>
    <row r="50" spans="1:2" x14ac:dyDescent="0.35">
      <c r="A50" s="1">
        <v>42574</v>
      </c>
      <c r="B50">
        <v>496016</v>
      </c>
    </row>
    <row r="51" spans="1:2" x14ac:dyDescent="0.35">
      <c r="A51" s="1">
        <v>42370</v>
      </c>
      <c r="B51">
        <v>495715</v>
      </c>
    </row>
    <row r="52" spans="1:2" x14ac:dyDescent="0.35">
      <c r="A52" s="1">
        <v>42529</v>
      </c>
      <c r="B52">
        <v>495149</v>
      </c>
    </row>
    <row r="53" spans="1:2" x14ac:dyDescent="0.35">
      <c r="A53" s="1">
        <v>42559</v>
      </c>
      <c r="B53">
        <v>495136</v>
      </c>
    </row>
    <row r="54" spans="1:2" x14ac:dyDescent="0.35">
      <c r="A54" s="1">
        <v>42464</v>
      </c>
      <c r="B54">
        <v>495113</v>
      </c>
    </row>
    <row r="55" spans="1:2" x14ac:dyDescent="0.35">
      <c r="A55" s="1">
        <v>42419</v>
      </c>
      <c r="B55">
        <v>494644</v>
      </c>
    </row>
    <row r="56" spans="1:2" x14ac:dyDescent="0.35">
      <c r="A56" s="1">
        <v>42482</v>
      </c>
      <c r="B56">
        <v>494608</v>
      </c>
    </row>
    <row r="57" spans="1:2" x14ac:dyDescent="0.35">
      <c r="A57" s="1">
        <v>42393</v>
      </c>
      <c r="B57">
        <v>493601</v>
      </c>
    </row>
    <row r="58" spans="1:2" x14ac:dyDescent="0.35">
      <c r="A58" s="1">
        <v>42370</v>
      </c>
      <c r="B58">
        <v>0</v>
      </c>
    </row>
    <row r="59" spans="1:2" x14ac:dyDescent="0.35">
      <c r="A59" s="1">
        <v>42370</v>
      </c>
      <c r="B59">
        <v>0</v>
      </c>
    </row>
    <row r="60" spans="1:2" x14ac:dyDescent="0.35">
      <c r="A60" s="1">
        <v>42370</v>
      </c>
      <c r="B60">
        <v>0</v>
      </c>
    </row>
    <row r="61" spans="1:2" x14ac:dyDescent="0.35">
      <c r="A61" s="1">
        <v>42370</v>
      </c>
      <c r="B61">
        <v>0</v>
      </c>
    </row>
    <row r="62" spans="1:2" x14ac:dyDescent="0.35">
      <c r="A62" s="1">
        <v>42385</v>
      </c>
      <c r="B62">
        <v>0</v>
      </c>
    </row>
    <row r="63" spans="1:2" x14ac:dyDescent="0.35">
      <c r="A63" s="1">
        <v>42393</v>
      </c>
      <c r="B63">
        <v>0</v>
      </c>
    </row>
    <row r="64" spans="1:2" x14ac:dyDescent="0.35">
      <c r="A64" s="1">
        <v>42393</v>
      </c>
      <c r="B64">
        <v>0</v>
      </c>
    </row>
    <row r="65" spans="1:2" x14ac:dyDescent="0.35">
      <c r="A65" s="1">
        <v>42419</v>
      </c>
      <c r="B65">
        <v>0</v>
      </c>
    </row>
    <row r="66" spans="1:2" x14ac:dyDescent="0.35">
      <c r="A66" s="1">
        <v>42419</v>
      </c>
      <c r="B66">
        <v>0</v>
      </c>
    </row>
    <row r="67" spans="1:2" x14ac:dyDescent="0.35">
      <c r="A67" s="1">
        <v>42419</v>
      </c>
      <c r="B67">
        <v>0</v>
      </c>
    </row>
    <row r="68" spans="1:2" x14ac:dyDescent="0.35">
      <c r="A68" s="1">
        <v>42440</v>
      </c>
      <c r="B68">
        <v>0</v>
      </c>
    </row>
    <row r="69" spans="1:2" x14ac:dyDescent="0.35">
      <c r="A69" s="1">
        <v>42440</v>
      </c>
      <c r="B69">
        <v>0</v>
      </c>
    </row>
    <row r="70" spans="1:2" x14ac:dyDescent="0.35">
      <c r="A70" s="1">
        <v>42440</v>
      </c>
      <c r="B70">
        <v>0</v>
      </c>
    </row>
    <row r="71" spans="1:2" x14ac:dyDescent="0.35">
      <c r="A71" s="1">
        <v>42464</v>
      </c>
      <c r="B71">
        <v>0</v>
      </c>
    </row>
    <row r="72" spans="1:2" x14ac:dyDescent="0.35">
      <c r="A72" s="1">
        <v>42464</v>
      </c>
      <c r="B72">
        <v>0</v>
      </c>
    </row>
    <row r="73" spans="1:2" x14ac:dyDescent="0.35">
      <c r="A73" s="1">
        <v>42482</v>
      </c>
      <c r="B73">
        <v>0</v>
      </c>
    </row>
    <row r="74" spans="1:2" x14ac:dyDescent="0.35">
      <c r="A74" s="1">
        <v>42482</v>
      </c>
      <c r="B74">
        <v>0</v>
      </c>
    </row>
    <row r="75" spans="1:2" x14ac:dyDescent="0.35">
      <c r="A75" s="1">
        <v>42504</v>
      </c>
      <c r="B75">
        <v>0</v>
      </c>
    </row>
    <row r="76" spans="1:2" x14ac:dyDescent="0.35">
      <c r="A76" s="1">
        <v>42529</v>
      </c>
      <c r="B76">
        <v>0</v>
      </c>
    </row>
    <row r="77" spans="1:2" x14ac:dyDescent="0.35">
      <c r="A77" s="1">
        <v>42529</v>
      </c>
      <c r="B77">
        <v>0</v>
      </c>
    </row>
    <row r="78" spans="1:2" x14ac:dyDescent="0.35">
      <c r="A78" s="1">
        <v>42529</v>
      </c>
      <c r="B78">
        <v>0</v>
      </c>
    </row>
    <row r="79" spans="1:2" x14ac:dyDescent="0.35">
      <c r="A79" s="1">
        <v>42542</v>
      </c>
      <c r="B79">
        <v>0</v>
      </c>
    </row>
    <row r="80" spans="1:2" x14ac:dyDescent="0.35">
      <c r="A80" s="1">
        <v>42542</v>
      </c>
      <c r="B80">
        <v>0</v>
      </c>
    </row>
    <row r="81" spans="1:2" x14ac:dyDescent="0.35">
      <c r="A81" s="1">
        <v>42542</v>
      </c>
      <c r="B81">
        <v>0</v>
      </c>
    </row>
    <row r="82" spans="1:2" x14ac:dyDescent="0.35">
      <c r="A82" s="1">
        <v>42542</v>
      </c>
      <c r="B82">
        <v>0</v>
      </c>
    </row>
    <row r="83" spans="1:2" x14ac:dyDescent="0.35">
      <c r="A83" s="1">
        <v>42559</v>
      </c>
      <c r="B83">
        <v>0</v>
      </c>
    </row>
    <row r="84" spans="1:2" x14ac:dyDescent="0.35">
      <c r="A84" s="1">
        <v>42559</v>
      </c>
      <c r="B84">
        <v>0</v>
      </c>
    </row>
    <row r="85" spans="1:2" x14ac:dyDescent="0.35">
      <c r="A85" s="1">
        <v>42559</v>
      </c>
      <c r="B85">
        <v>0</v>
      </c>
    </row>
    <row r="86" spans="1:2" x14ac:dyDescent="0.35">
      <c r="A86" s="1">
        <v>42574</v>
      </c>
      <c r="B86">
        <v>0</v>
      </c>
    </row>
    <row r="87" spans="1:2" x14ac:dyDescent="0.35">
      <c r="A87" s="1">
        <v>42593</v>
      </c>
      <c r="B87">
        <v>0</v>
      </c>
    </row>
    <row r="88" spans="1:2" x14ac:dyDescent="0.35">
      <c r="A88" s="1">
        <v>42593</v>
      </c>
      <c r="B88">
        <v>0</v>
      </c>
    </row>
    <row r="89" spans="1:2" x14ac:dyDescent="0.35">
      <c r="A89" s="1">
        <v>42619</v>
      </c>
      <c r="B89">
        <v>0</v>
      </c>
    </row>
    <row r="90" spans="1:2" x14ac:dyDescent="0.35">
      <c r="A90" s="1">
        <v>42619</v>
      </c>
      <c r="B90">
        <v>0</v>
      </c>
    </row>
    <row r="91" spans="1:2" x14ac:dyDescent="0.35">
      <c r="A91" s="1">
        <v>42619</v>
      </c>
      <c r="B91">
        <v>0</v>
      </c>
    </row>
    <row r="92" spans="1:2" x14ac:dyDescent="0.35">
      <c r="A92" s="1">
        <v>42619</v>
      </c>
      <c r="B92">
        <v>0</v>
      </c>
    </row>
    <row r="93" spans="1:2" x14ac:dyDescent="0.35">
      <c r="A93" s="1">
        <v>42640</v>
      </c>
      <c r="B93">
        <v>0</v>
      </c>
    </row>
    <row r="94" spans="1:2" x14ac:dyDescent="0.35">
      <c r="A94" s="1">
        <v>42640</v>
      </c>
      <c r="B94">
        <v>0</v>
      </c>
    </row>
    <row r="95" spans="1:2" x14ac:dyDescent="0.35">
      <c r="A95" s="1">
        <v>42640</v>
      </c>
      <c r="B95">
        <v>0</v>
      </c>
    </row>
    <row r="96" spans="1:2" x14ac:dyDescent="0.35">
      <c r="A96" s="1">
        <v>42640</v>
      </c>
      <c r="B96">
        <v>0</v>
      </c>
    </row>
    <row r="97" spans="1:2" x14ac:dyDescent="0.35">
      <c r="A97" s="1">
        <v>42664</v>
      </c>
      <c r="B97">
        <v>0</v>
      </c>
    </row>
    <row r="98" spans="1:2" x14ac:dyDescent="0.35">
      <c r="A98" s="1">
        <v>42664</v>
      </c>
      <c r="B98">
        <v>0</v>
      </c>
    </row>
    <row r="99" spans="1:2" x14ac:dyDescent="0.35">
      <c r="A99" s="1">
        <v>42682</v>
      </c>
      <c r="B99">
        <v>0</v>
      </c>
    </row>
    <row r="100" spans="1:2" x14ac:dyDescent="0.35">
      <c r="A100" s="1">
        <v>42682</v>
      </c>
      <c r="B100">
        <v>0</v>
      </c>
    </row>
    <row r="101" spans="1:2" x14ac:dyDescent="0.35">
      <c r="A101" s="1">
        <v>42704</v>
      </c>
      <c r="B101">
        <v>0</v>
      </c>
    </row>
    <row r="102" spans="1:2" x14ac:dyDescent="0.35">
      <c r="A102" s="1">
        <v>42704</v>
      </c>
      <c r="B102">
        <v>0</v>
      </c>
    </row>
    <row r="103" spans="1:2" x14ac:dyDescent="0.35">
      <c r="A103" s="1">
        <v>42704</v>
      </c>
      <c r="B103">
        <v>0</v>
      </c>
    </row>
    <row r="104" spans="1:2" x14ac:dyDescent="0.35">
      <c r="A104" s="1">
        <v>42729</v>
      </c>
      <c r="B104">
        <v>0</v>
      </c>
    </row>
    <row r="105" spans="1:2" x14ac:dyDescent="0.35">
      <c r="A105" s="1">
        <v>42729</v>
      </c>
      <c r="B105">
        <v>0</v>
      </c>
    </row>
    <row r="106" spans="1:2" x14ac:dyDescent="0.35">
      <c r="A106" s="1">
        <v>42742</v>
      </c>
      <c r="B106">
        <v>0</v>
      </c>
    </row>
    <row r="107" spans="1:2" x14ac:dyDescent="0.35">
      <c r="A107" s="1">
        <v>42742</v>
      </c>
      <c r="B107">
        <v>0</v>
      </c>
    </row>
    <row r="108" spans="1:2" x14ac:dyDescent="0.35">
      <c r="A108" s="1">
        <v>42742</v>
      </c>
      <c r="B108">
        <v>0</v>
      </c>
    </row>
    <row r="109" spans="1:2" x14ac:dyDescent="0.35">
      <c r="A109" s="1">
        <v>42742</v>
      </c>
      <c r="B109">
        <v>0</v>
      </c>
    </row>
    <row r="110" spans="1:2" x14ac:dyDescent="0.35">
      <c r="A110" s="1">
        <v>42759</v>
      </c>
      <c r="B110">
        <v>0</v>
      </c>
    </row>
    <row r="111" spans="1:2" x14ac:dyDescent="0.35">
      <c r="A111" s="1">
        <v>42759</v>
      </c>
      <c r="B111">
        <v>0</v>
      </c>
    </row>
    <row r="112" spans="1:2" x14ac:dyDescent="0.35">
      <c r="A112" s="1">
        <v>42774</v>
      </c>
      <c r="B112">
        <v>0</v>
      </c>
    </row>
    <row r="113" spans="1:2" x14ac:dyDescent="0.35">
      <c r="A113" s="1">
        <v>42793</v>
      </c>
      <c r="B113">
        <v>0</v>
      </c>
    </row>
    <row r="114" spans="1:2" x14ac:dyDescent="0.35">
      <c r="A114" s="1">
        <v>42793</v>
      </c>
      <c r="B114">
        <v>0</v>
      </c>
    </row>
    <row r="115" spans="1:2" x14ac:dyDescent="0.35">
      <c r="A115" s="1">
        <v>42793</v>
      </c>
      <c r="B115">
        <v>0</v>
      </c>
    </row>
    <row r="116" spans="1:2" x14ac:dyDescent="0.35">
      <c r="A116" s="1">
        <v>42819</v>
      </c>
      <c r="B116">
        <v>0</v>
      </c>
    </row>
    <row r="117" spans="1:2" x14ac:dyDescent="0.35">
      <c r="A117" s="1">
        <v>42819</v>
      </c>
      <c r="B117">
        <v>0</v>
      </c>
    </row>
    <row r="118" spans="1:2" x14ac:dyDescent="0.35">
      <c r="A118" s="1">
        <v>42840</v>
      </c>
      <c r="B118">
        <v>0</v>
      </c>
    </row>
    <row r="119" spans="1:2" x14ac:dyDescent="0.35">
      <c r="A119" s="1">
        <v>42840</v>
      </c>
      <c r="B119">
        <v>0</v>
      </c>
    </row>
    <row r="120" spans="1:2" x14ac:dyDescent="0.35">
      <c r="A120" s="1">
        <v>42840</v>
      </c>
      <c r="B120">
        <v>0</v>
      </c>
    </row>
    <row r="121" spans="1:2" x14ac:dyDescent="0.35">
      <c r="A121" s="1">
        <v>42840</v>
      </c>
      <c r="B121">
        <v>0</v>
      </c>
    </row>
    <row r="122" spans="1:2" x14ac:dyDescent="0.35">
      <c r="A122" s="1">
        <v>42864</v>
      </c>
      <c r="B122">
        <v>0</v>
      </c>
    </row>
    <row r="123" spans="1:2" x14ac:dyDescent="0.35">
      <c r="A123" s="1">
        <v>42864</v>
      </c>
      <c r="B123">
        <v>0</v>
      </c>
    </row>
    <row r="124" spans="1:2" x14ac:dyDescent="0.35">
      <c r="A124" s="1">
        <v>42864</v>
      </c>
      <c r="B124">
        <v>0</v>
      </c>
    </row>
    <row r="125" spans="1:2" x14ac:dyDescent="0.35">
      <c r="A125" s="1">
        <v>42864</v>
      </c>
      <c r="B125">
        <v>0</v>
      </c>
    </row>
    <row r="126" spans="1:2" x14ac:dyDescent="0.35">
      <c r="A126" s="1">
        <v>42882</v>
      </c>
      <c r="B126">
        <v>0</v>
      </c>
    </row>
    <row r="127" spans="1:2" x14ac:dyDescent="0.35">
      <c r="A127" s="1">
        <v>42882</v>
      </c>
      <c r="B127">
        <v>0</v>
      </c>
    </row>
    <row r="128" spans="1:2" x14ac:dyDescent="0.35">
      <c r="A128" s="1">
        <v>42882</v>
      </c>
      <c r="B128">
        <v>0</v>
      </c>
    </row>
    <row r="129" spans="1:2" x14ac:dyDescent="0.35">
      <c r="A129" s="1">
        <v>42882</v>
      </c>
      <c r="B129">
        <v>0</v>
      </c>
    </row>
    <row r="130" spans="1:2" x14ac:dyDescent="0.35">
      <c r="A130" s="1">
        <v>42904</v>
      </c>
      <c r="B130">
        <v>0</v>
      </c>
    </row>
    <row r="131" spans="1:2" x14ac:dyDescent="0.35">
      <c r="A131" s="1">
        <v>42904</v>
      </c>
      <c r="B131">
        <v>0</v>
      </c>
    </row>
    <row r="132" spans="1:2" x14ac:dyDescent="0.35">
      <c r="A132" s="1">
        <v>42904</v>
      </c>
      <c r="B132">
        <v>0</v>
      </c>
    </row>
    <row r="133" spans="1:2" x14ac:dyDescent="0.35">
      <c r="A133" s="1">
        <v>42904</v>
      </c>
      <c r="B133">
        <v>0</v>
      </c>
    </row>
    <row r="134" spans="1:2" x14ac:dyDescent="0.35">
      <c r="A134" s="1">
        <v>42929</v>
      </c>
      <c r="B134">
        <v>0</v>
      </c>
    </row>
    <row r="135" spans="1:2" x14ac:dyDescent="0.35">
      <c r="A135" s="1">
        <v>42942</v>
      </c>
      <c r="B135">
        <v>0</v>
      </c>
    </row>
    <row r="136" spans="1:2" x14ac:dyDescent="0.35">
      <c r="A136" s="1">
        <v>42942</v>
      </c>
      <c r="B136">
        <v>0</v>
      </c>
    </row>
    <row r="137" spans="1:2" x14ac:dyDescent="0.35">
      <c r="A137" s="1">
        <v>42942</v>
      </c>
      <c r="B137">
        <v>0</v>
      </c>
    </row>
    <row r="138" spans="1:2" x14ac:dyDescent="0.35">
      <c r="A138" s="1">
        <v>42942</v>
      </c>
      <c r="B138">
        <v>0</v>
      </c>
    </row>
    <row r="139" spans="1:2" x14ac:dyDescent="0.35">
      <c r="A139" s="1">
        <v>42959</v>
      </c>
      <c r="B139">
        <v>0</v>
      </c>
    </row>
    <row r="140" spans="1:2" x14ac:dyDescent="0.35">
      <c r="A140" s="1">
        <v>42959</v>
      </c>
      <c r="B140">
        <v>0</v>
      </c>
    </row>
    <row r="141" spans="1:2" x14ac:dyDescent="0.35">
      <c r="A141" s="1">
        <v>42959</v>
      </c>
      <c r="B141">
        <v>0</v>
      </c>
    </row>
    <row r="142" spans="1:2" x14ac:dyDescent="0.35">
      <c r="A142" s="1">
        <v>42974</v>
      </c>
      <c r="B142">
        <v>0</v>
      </c>
    </row>
    <row r="143" spans="1:2" x14ac:dyDescent="0.35">
      <c r="A143" s="1">
        <v>42974</v>
      </c>
      <c r="B143">
        <v>0</v>
      </c>
    </row>
    <row r="144" spans="1:2" x14ac:dyDescent="0.35">
      <c r="A144" s="1">
        <v>42974</v>
      </c>
      <c r="B144">
        <v>0</v>
      </c>
    </row>
    <row r="145" spans="1:2" x14ac:dyDescent="0.35">
      <c r="A145" s="1">
        <v>42993</v>
      </c>
      <c r="B145">
        <v>0</v>
      </c>
    </row>
    <row r="146" spans="1:2" x14ac:dyDescent="0.35">
      <c r="A146" s="1">
        <v>43019</v>
      </c>
      <c r="B146">
        <v>0</v>
      </c>
    </row>
    <row r="147" spans="1:2" x14ac:dyDescent="0.35">
      <c r="A147" s="1">
        <v>43040</v>
      </c>
      <c r="B147">
        <v>0</v>
      </c>
    </row>
    <row r="148" spans="1:2" x14ac:dyDescent="0.35">
      <c r="A148" s="1">
        <v>43040</v>
      </c>
      <c r="B148">
        <v>0</v>
      </c>
    </row>
    <row r="149" spans="1:2" x14ac:dyDescent="0.35">
      <c r="A149" s="1">
        <v>43040</v>
      </c>
      <c r="B149">
        <v>0</v>
      </c>
    </row>
    <row r="150" spans="1:2" x14ac:dyDescent="0.35">
      <c r="A150" s="1">
        <v>43040</v>
      </c>
      <c r="B150">
        <v>0</v>
      </c>
    </row>
    <row r="151" spans="1:2" x14ac:dyDescent="0.35">
      <c r="A151" s="1">
        <v>43064</v>
      </c>
      <c r="B151">
        <v>0</v>
      </c>
    </row>
    <row r="152" spans="1:2" x14ac:dyDescent="0.35">
      <c r="A152" s="1">
        <v>43082</v>
      </c>
      <c r="B152">
        <v>0</v>
      </c>
    </row>
    <row r="153" spans="1:2" x14ac:dyDescent="0.35">
      <c r="A153" s="1">
        <v>43082</v>
      </c>
      <c r="B153">
        <v>0</v>
      </c>
    </row>
    <row r="154" spans="1:2" x14ac:dyDescent="0.35">
      <c r="A154" s="1">
        <v>43104</v>
      </c>
      <c r="B154">
        <v>0</v>
      </c>
    </row>
    <row r="155" spans="1:2" x14ac:dyDescent="0.35">
      <c r="A155" s="1">
        <v>43104</v>
      </c>
      <c r="B155">
        <v>0</v>
      </c>
    </row>
    <row r="156" spans="1:2" x14ac:dyDescent="0.35">
      <c r="A156" s="1">
        <v>43104</v>
      </c>
      <c r="B156">
        <v>0</v>
      </c>
    </row>
    <row r="157" spans="1:2" x14ac:dyDescent="0.35">
      <c r="A157" s="1">
        <v>43129</v>
      </c>
      <c r="B157">
        <v>0</v>
      </c>
    </row>
    <row r="158" spans="1:2" x14ac:dyDescent="0.35">
      <c r="A158" s="1">
        <v>43129</v>
      </c>
      <c r="B158">
        <v>0</v>
      </c>
    </row>
    <row r="159" spans="1:2" x14ac:dyDescent="0.35">
      <c r="A159" s="1">
        <v>43129</v>
      </c>
      <c r="B159">
        <v>0</v>
      </c>
    </row>
    <row r="160" spans="1:2" x14ac:dyDescent="0.35">
      <c r="A160" s="1">
        <v>43129</v>
      </c>
      <c r="B160">
        <v>0</v>
      </c>
    </row>
    <row r="161" spans="1:2" x14ac:dyDescent="0.35">
      <c r="A161" s="1">
        <v>43130</v>
      </c>
      <c r="B161">
        <v>0</v>
      </c>
    </row>
    <row r="162" spans="1:2" x14ac:dyDescent="0.35">
      <c r="A162" s="1">
        <v>43147</v>
      </c>
      <c r="B162">
        <v>0</v>
      </c>
    </row>
    <row r="163" spans="1:2" x14ac:dyDescent="0.35">
      <c r="A163" s="1">
        <v>43147</v>
      </c>
      <c r="B163">
        <v>0</v>
      </c>
    </row>
    <row r="164" spans="1:2" x14ac:dyDescent="0.35">
      <c r="A164" s="1">
        <v>43147</v>
      </c>
      <c r="B164">
        <v>0</v>
      </c>
    </row>
    <row r="165" spans="1:2" x14ac:dyDescent="0.35">
      <c r="A165" s="1">
        <v>43147</v>
      </c>
      <c r="B165">
        <v>0</v>
      </c>
    </row>
    <row r="166" spans="1:2" x14ac:dyDescent="0.35">
      <c r="A166" s="1">
        <v>43162</v>
      </c>
      <c r="B166">
        <v>0</v>
      </c>
    </row>
    <row r="167" spans="1:2" x14ac:dyDescent="0.35">
      <c r="A167" s="1">
        <v>43181</v>
      </c>
      <c r="B167">
        <v>0</v>
      </c>
    </row>
    <row r="168" spans="1:2" x14ac:dyDescent="0.35">
      <c r="A168" s="1">
        <v>43181</v>
      </c>
      <c r="B168">
        <v>0</v>
      </c>
    </row>
    <row r="169" spans="1:2" x14ac:dyDescent="0.35">
      <c r="A169" s="1">
        <v>43207</v>
      </c>
      <c r="B169">
        <v>0</v>
      </c>
    </row>
    <row r="170" spans="1:2" x14ac:dyDescent="0.35">
      <c r="A170" s="1">
        <v>43207</v>
      </c>
      <c r="B170">
        <v>0</v>
      </c>
    </row>
    <row r="171" spans="1:2" x14ac:dyDescent="0.35">
      <c r="A171" s="1">
        <v>43207</v>
      </c>
      <c r="B171">
        <v>0</v>
      </c>
    </row>
    <row r="172" spans="1:2" x14ac:dyDescent="0.35">
      <c r="A172" s="1">
        <v>43228</v>
      </c>
      <c r="B172">
        <v>0</v>
      </c>
    </row>
    <row r="173" spans="1:2" x14ac:dyDescent="0.35">
      <c r="A173" s="1">
        <v>43228</v>
      </c>
      <c r="B173">
        <v>0</v>
      </c>
    </row>
    <row r="174" spans="1:2" x14ac:dyDescent="0.35">
      <c r="A174" s="1">
        <v>43252</v>
      </c>
      <c r="B174">
        <v>0</v>
      </c>
    </row>
    <row r="175" spans="1:2" x14ac:dyDescent="0.35">
      <c r="A175" s="1">
        <v>43252</v>
      </c>
      <c r="B175">
        <v>0</v>
      </c>
    </row>
    <row r="176" spans="1:2" x14ac:dyDescent="0.35">
      <c r="A176" s="1">
        <v>43270</v>
      </c>
      <c r="B176">
        <v>0</v>
      </c>
    </row>
    <row r="177" spans="1:2" x14ac:dyDescent="0.35">
      <c r="A177" s="1">
        <v>43270</v>
      </c>
      <c r="B177">
        <v>0</v>
      </c>
    </row>
    <row r="178" spans="1:2" x14ac:dyDescent="0.35">
      <c r="A178" s="1">
        <v>43292</v>
      </c>
      <c r="B178">
        <v>0</v>
      </c>
    </row>
    <row r="179" spans="1:2" x14ac:dyDescent="0.35">
      <c r="A179" s="1">
        <v>43292</v>
      </c>
      <c r="B179">
        <v>0</v>
      </c>
    </row>
    <row r="180" spans="1:2" x14ac:dyDescent="0.35">
      <c r="A180" s="1">
        <v>43292</v>
      </c>
      <c r="B180">
        <v>0</v>
      </c>
    </row>
    <row r="181" spans="1:2" x14ac:dyDescent="0.35">
      <c r="A181" s="1">
        <v>43292</v>
      </c>
      <c r="B181">
        <v>0</v>
      </c>
    </row>
    <row r="182" spans="1:2" x14ac:dyDescent="0.35">
      <c r="A182" s="1">
        <v>43317</v>
      </c>
      <c r="B182">
        <v>0</v>
      </c>
    </row>
    <row r="183" spans="1:2" x14ac:dyDescent="0.35">
      <c r="A183" s="1">
        <v>43317</v>
      </c>
      <c r="B183">
        <v>0</v>
      </c>
    </row>
    <row r="184" spans="1:2" x14ac:dyDescent="0.35">
      <c r="A184" s="1">
        <v>43317</v>
      </c>
      <c r="B184">
        <v>0</v>
      </c>
    </row>
    <row r="185" spans="1:2" x14ac:dyDescent="0.35">
      <c r="A185" s="1">
        <v>43330</v>
      </c>
      <c r="B185">
        <v>0</v>
      </c>
    </row>
    <row r="186" spans="1:2" x14ac:dyDescent="0.35">
      <c r="A186" s="1">
        <v>43330</v>
      </c>
      <c r="B186">
        <v>0</v>
      </c>
    </row>
    <row r="187" spans="1:2" x14ac:dyDescent="0.35">
      <c r="A187" s="1">
        <v>43330</v>
      </c>
      <c r="B187">
        <v>0</v>
      </c>
    </row>
    <row r="188" spans="1:2" x14ac:dyDescent="0.35">
      <c r="A188" s="1">
        <v>43347</v>
      </c>
      <c r="B188">
        <v>0</v>
      </c>
    </row>
    <row r="189" spans="1:2" x14ac:dyDescent="0.35">
      <c r="A189" s="1">
        <v>43347</v>
      </c>
      <c r="B189">
        <v>0</v>
      </c>
    </row>
    <row r="190" spans="1:2" x14ac:dyDescent="0.35">
      <c r="A190" s="1">
        <v>43347</v>
      </c>
      <c r="B190">
        <v>0</v>
      </c>
    </row>
    <row r="191" spans="1:2" x14ac:dyDescent="0.35">
      <c r="A191" s="1">
        <v>43362</v>
      </c>
      <c r="B191">
        <v>0</v>
      </c>
    </row>
    <row r="192" spans="1:2" x14ac:dyDescent="0.35">
      <c r="A192" s="1">
        <v>43362</v>
      </c>
      <c r="B192">
        <v>0</v>
      </c>
    </row>
    <row r="193" spans="1:2" x14ac:dyDescent="0.35">
      <c r="A193" s="1">
        <v>43362</v>
      </c>
      <c r="B193">
        <v>0</v>
      </c>
    </row>
    <row r="194" spans="1:2" x14ac:dyDescent="0.35">
      <c r="A194" s="1">
        <v>43362</v>
      </c>
      <c r="B194">
        <v>0</v>
      </c>
    </row>
    <row r="195" spans="1:2" x14ac:dyDescent="0.35">
      <c r="A195" s="1">
        <v>43381</v>
      </c>
      <c r="B195">
        <v>0</v>
      </c>
    </row>
    <row r="196" spans="1:2" x14ac:dyDescent="0.35">
      <c r="A196" s="1">
        <v>43381</v>
      </c>
      <c r="B196">
        <v>0</v>
      </c>
    </row>
    <row r="197" spans="1:2" x14ac:dyDescent="0.35">
      <c r="A197" s="1">
        <v>43407</v>
      </c>
      <c r="B197">
        <v>0</v>
      </c>
    </row>
    <row r="198" spans="1:2" x14ac:dyDescent="0.35">
      <c r="A198" s="1">
        <v>43428</v>
      </c>
      <c r="B198">
        <v>0</v>
      </c>
    </row>
    <row r="199" spans="1:2" x14ac:dyDescent="0.35">
      <c r="A199" s="1">
        <v>43428</v>
      </c>
      <c r="B199">
        <v>0</v>
      </c>
    </row>
    <row r="200" spans="1:2" x14ac:dyDescent="0.35">
      <c r="A200" s="1">
        <v>43452</v>
      </c>
      <c r="B200">
        <v>0</v>
      </c>
    </row>
    <row r="201" spans="1:2" x14ac:dyDescent="0.35">
      <c r="A201" s="1">
        <v>43452</v>
      </c>
      <c r="B201">
        <v>0</v>
      </c>
    </row>
    <row r="202" spans="1:2" x14ac:dyDescent="0.35">
      <c r="A202" s="1">
        <v>43452</v>
      </c>
      <c r="B202">
        <v>0</v>
      </c>
    </row>
    <row r="203" spans="1:2" x14ac:dyDescent="0.35">
      <c r="A203" s="1">
        <v>43452</v>
      </c>
      <c r="B203">
        <v>0</v>
      </c>
    </row>
  </sheetData>
  <autoFilter ref="A1:B203" xr:uid="{B7EB62F6-960D-4A87-A9E6-83DF7AF535CC}">
    <sortState xmlns:xlrd2="http://schemas.microsoft.com/office/spreadsheetml/2017/richdata2" ref="A2:B203">
      <sortCondition descending="1" ref="B1:B203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Z p y Z V O h w q k C j A A A A 9 w A A A B I A H A B D b 2 5 m a W c v U G F j a 2 F n Z S 5 4 b W w g o h g A K K A U A A A A A A A A A A A A A A A A A A A A A A A A A A A A h Y + 9 D o I w G E V f h X S n f y y E f J T B F R I S E + N K S o V G K I Q W y 7 s 5 + E i + g h h F 3 R z v u W e 4 9 3 6 9 Q b b 0 X X B R k 9 W D S R H D F A X K y K H W p k n R 7 E 5 h j D I B Z S X P V a O C V T Y 2 W W y d o t a 5 M S H E e 4 9 9 h I e p I Z x S R o 5 F v p e t 6 i v 0 k f V / O d T G u s p I h Q Q c X m M E x 4 x G m L G Y Y w p k o 1 B o 8 z X 4 O v j Z / k D Y z Z 2 b J y X G L i x z I F s E 8 j 4 h H l B L A w Q U A A I A C A B m n J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p y Z V H f t X f K O A Q A A 3 A Y A A B M A H A B G b 3 J t d W x h c y 9 T Z W N 0 a W 9 u M S 5 t I K I Y A C i g F A A A A A A A A A A A A A A A A A A A A A A A A A A A A O 1 S T U 8 b M R A 9 N 1 L + w 8 h c d q X V E l L g U L Q H l B T B B b V K E B J s D 8 Y 7 B T d e z 8 q e s N l E X P h L n J C 4 o f y v O o T y I T i A e o 0 v 9 r y x 3 8 w b P 4 + K N V k Y L P e N n X a r 3 f I X 0 m E B n i X j C D I w y O 0 W h D W / d f c 3 x f y a A t j z l 2 m f 1 L h E y 9 G e N p j 2 y H I I f C R 6 3 / I j j 8 7 n R p 5 h k f f R j 5 i q v J R / I j V F V 2 t U M X Q 7 3 U 6 O E 4 U m X 1 Z K e c I i T k 7 7 a H S p G V 0 m v o g E e m T G p f X Z d g L f r a J C 2 / N s o 7 v V S e D n m B g H 3 B j M n o / p I V n 8 F S f L j t f E o T y f X 9 / f 1 C M N B B U V d T O / 8 1 O y T R m i q a Z S o w h y h v I s v P 3 h q A x E + y i L 0 H 7 0 p D e B 0 8 f U r j E D J Y 1 0 P m M 3 f l n o J D D Z M E M C b q p n y q G T 1 v 8 m V y 5 1 D J s K f f S x t p L Z T B S S Z R h C o E Q I Z 7 x K Y C Y q c v w P Z J z w A 8 h U S / c G P V k / f o O F z w I m G / A D y 9 u b 6 a K n h 4 R C K 2 E q F 0 m E G n i h U 6 q L 1 x e v 4 n Z L 2 / d V v 7 T P m n g 0 U N S N x c p F K x f 9 p 4 u + r l y 0 c t F n X P Q X U E s B A i 0 A F A A C A A g A Z p y Z V O h w q k C j A A A A 9 w A A A B I A A A A A A A A A A A A A A A A A A A A A A E N v b m Z p Z y 9 Q Y W N r Y W d l L n h t b F B L A Q I t A B Q A A g A I A G a c m V Q P y u m r p A A A A O k A A A A T A A A A A A A A A A A A A A A A A O 8 A A A B b Q 2 9 u d G V u d F 9 U e X B l c 1 0 u e G 1 s U E s B A i 0 A F A A C A A g A Z p y Z V H f t X f K O A Q A A 3 A Y A A B M A A A A A A A A A A A A A A A A A 4 A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R 4 A A A A A A A D X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Y X R l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Y 6 M T Y 6 M T c u M T A x M D Y 5 M 1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Z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V Q x N j o x N j o x N y 4 x M D E w N j k z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T d G F 0 d X M i I F Z h b H V l P S J z Q 2 9 t c G x l d G U i I C 8 + P E V u d H J 5 I F R 5 c G U 9 I k Z p b G x D b 3 V u d C I g V m F s d W U 9 I m w y M D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V Q x N j o x N j o x N y 4 x M D E w N j k z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T d G F 0 d X M i I F Z h b H V l P S J z Q 2 9 t c G x l d G U i I C 8 + P E V u d H J 5 I F R 5 c G U 9 I k Z p b G x D b 3 V u d C I g V m F s d W U 9 I m w y M D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M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D e + U x 6 G 4 R 7 s T x b J w h C + 5 A A A A A A I A A A A A A B B m A A A A A Q A A I A A A A O 7 + d W N 3 3 x i J I 1 n g J m p d / D M 0 L t h h v G A i 2 d 5 b e A h U u C k O A A A A A A 6 A A A A A A g A A I A A A A I B Q 0 v i 7 G 8 5 Q 7 N L 5 F o 1 h x 8 z a X m X 6 H n X S h i p m t L P p c K l E U A A A A G 9 H x 5 s t R l 9 U Z i j F y C / J s s o p l Z E g X x S K / X c S e / I m S g / L r / A a d v R c 6 i y m g d m g Q Q d Y 1 8 3 y t P Y s d 4 L z k h y G V u v j k T J 5 + K 8 Y F o V n b L p y / 1 1 6 o U y c Q A A A A I D x 4 p Y v i p T a I m u 7 R m y x r C c N s 6 A j G t 0 1 V 6 U 9 m a 6 9 L E R g 5 Z J 8 I U p G A E v o 3 Y 9 S 8 8 w l e 2 T X / Z x E d K M A L 0 h C 5 U a K a Y A = < / D a t a M a s h u p > 
</file>

<file path=customXml/itemProps1.xml><?xml version="1.0" encoding="utf-8"?>
<ds:datastoreItem xmlns:ds="http://schemas.openxmlformats.org/officeDocument/2006/customXml" ds:itemID="{FB7D3D6C-DB3E-435E-A508-7B95E20618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Arkusz2</vt:lpstr>
      <vt:lpstr>statek</vt:lpstr>
      <vt:lpstr>wykres</vt:lpstr>
      <vt:lpstr>max na koniec dnia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2015-06-05T18:17:20Z</dcterms:created>
  <dcterms:modified xsi:type="dcterms:W3CDTF">2022-04-25T18:18:08Z</dcterms:modified>
</cp:coreProperties>
</file>