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abed\Desktop\maj(czerwiec) 2020\excel\"/>
    </mc:Choice>
  </mc:AlternateContent>
  <xr:revisionPtr revIDLastSave="0" documentId="13_ncr:1_{B6DD5A90-731B-40D0-BA3D-18BF58CCA9D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tatek" sheetId="2" r:id="rId1"/>
    <sheet name="wykres" sheetId="5" r:id="rId2"/>
    <sheet name="4) " sheetId="8" r:id="rId3"/>
  </sheets>
  <definedNames>
    <definedName name="_xlnm._FilterDatabase" localSheetId="2" hidden="1">'4) '!$A$1:$F$203</definedName>
    <definedName name="DaneZewnętrzne_1" localSheetId="0" hidden="1">statek!$A$1:$F$204</definedName>
  </definedNames>
  <calcPr calcId="191029"/>
  <pivotCaches>
    <pivotCache cacheId="14" r:id="rId4"/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H5" i="8"/>
  <c r="E2" i="8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" i="2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3" i="2"/>
  <c r="T26" i="2" l="1"/>
  <c r="F26" i="8"/>
  <c r="F18" i="8"/>
  <c r="F10" i="8"/>
  <c r="F202" i="8"/>
  <c r="F186" i="8"/>
  <c r="F170" i="8"/>
  <c r="F154" i="8"/>
  <c r="F106" i="8"/>
  <c r="F74" i="8"/>
  <c r="F201" i="8"/>
  <c r="F169" i="8"/>
  <c r="F161" i="8"/>
  <c r="F153" i="8"/>
  <c r="F137" i="8"/>
  <c r="F121" i="8"/>
  <c r="F113" i="8"/>
  <c r="F97" i="8"/>
  <c r="F89" i="8"/>
  <c r="F81" i="8"/>
  <c r="F57" i="8"/>
  <c r="F49" i="8"/>
  <c r="F41" i="8"/>
  <c r="F33" i="8"/>
  <c r="F17" i="8"/>
  <c r="F9" i="8"/>
  <c r="F194" i="8"/>
  <c r="F178" i="8"/>
  <c r="F146" i="8"/>
  <c r="F130" i="8"/>
  <c r="F114" i="8"/>
  <c r="F98" i="8"/>
  <c r="F66" i="8"/>
  <c r="F34" i="8"/>
  <c r="F200" i="8"/>
  <c r="F192" i="8"/>
  <c r="F184" i="8"/>
  <c r="F176" i="8"/>
  <c r="F160" i="8"/>
  <c r="F144" i="8"/>
  <c r="F136" i="8"/>
  <c r="F128" i="8"/>
  <c r="F104" i="8"/>
  <c r="F96" i="8"/>
  <c r="F88" i="8"/>
  <c r="F80" i="8"/>
  <c r="F72" i="8"/>
  <c r="F64" i="8"/>
  <c r="F56" i="8"/>
  <c r="F48" i="8"/>
  <c r="F32" i="8"/>
  <c r="F24" i="8"/>
  <c r="F16" i="8"/>
  <c r="F199" i="8"/>
  <c r="F191" i="8"/>
  <c r="F183" i="8"/>
  <c r="F175" i="8"/>
  <c r="F167" i="8"/>
  <c r="F151" i="8"/>
  <c r="F135" i="8"/>
  <c r="F127" i="8"/>
  <c r="F119" i="8"/>
  <c r="F111" i="8"/>
  <c r="F103" i="8"/>
  <c r="F87" i="8"/>
  <c r="F79" i="8"/>
  <c r="F71" i="8"/>
  <c r="F63" i="8"/>
  <c r="F47" i="8"/>
  <c r="F39" i="8"/>
  <c r="F23" i="8"/>
  <c r="F7" i="8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F203" i="8" s="1"/>
  <c r="F182" i="8"/>
  <c r="F174" i="8"/>
  <c r="F166" i="8"/>
  <c r="F158" i="8"/>
  <c r="F142" i="8"/>
  <c r="F126" i="8"/>
  <c r="F118" i="8"/>
  <c r="F110" i="8"/>
  <c r="F102" i="8"/>
  <c r="F94" i="8"/>
  <c r="F86" i="8"/>
  <c r="F70" i="8"/>
  <c r="F62" i="8"/>
  <c r="F54" i="8"/>
  <c r="F46" i="8"/>
  <c r="F38" i="8"/>
  <c r="F30" i="8"/>
  <c r="F14" i="8"/>
  <c r="E3" i="8"/>
  <c r="F197" i="8"/>
  <c r="F189" i="8"/>
  <c r="F157" i="8"/>
  <c r="F149" i="8"/>
  <c r="F141" i="8"/>
  <c r="F133" i="8"/>
  <c r="F125" i="8"/>
  <c r="F117" i="8"/>
  <c r="F109" i="8"/>
  <c r="F101" i="8"/>
  <c r="F93" i="8"/>
  <c r="F77" i="8"/>
  <c r="F69" i="8"/>
  <c r="F53" i="8"/>
  <c r="F37" i="8"/>
  <c r="F29" i="8"/>
  <c r="F21" i="8"/>
  <c r="F13" i="8"/>
  <c r="F5" i="8"/>
  <c r="F3" i="8"/>
  <c r="F196" i="8"/>
  <c r="F188" i="8"/>
  <c r="F180" i="8"/>
  <c r="F172" i="8"/>
  <c r="F164" i="8"/>
  <c r="F156" i="8"/>
  <c r="F148" i="8"/>
  <c r="F140" i="8"/>
  <c r="F132" i="8"/>
  <c r="F108" i="8"/>
  <c r="F92" i="8"/>
  <c r="F84" i="8"/>
  <c r="F60" i="8"/>
  <c r="F52" i="8"/>
  <c r="F44" i="8"/>
  <c r="F28" i="8"/>
  <c r="F20" i="8"/>
  <c r="F12" i="8"/>
  <c r="F4" i="8"/>
  <c r="F187" i="8"/>
  <c r="F179" i="8"/>
  <c r="F171" i="8"/>
  <c r="F163" i="8"/>
  <c r="F147" i="8"/>
  <c r="F139" i="8"/>
  <c r="F123" i="8"/>
  <c r="F115" i="8"/>
  <c r="F99" i="8"/>
  <c r="F91" i="8"/>
  <c r="F83" i="8"/>
  <c r="F75" i="8"/>
  <c r="F67" i="8"/>
  <c r="F59" i="8"/>
  <c r="F51" i="8"/>
  <c r="F43" i="8"/>
  <c r="F35" i="8"/>
  <c r="Q15" i="2"/>
  <c r="F11" i="8" l="1"/>
  <c r="F19" i="8"/>
  <c r="F6" i="8"/>
  <c r="F162" i="8"/>
  <c r="F61" i="8"/>
  <c r="F31" i="8"/>
  <c r="F95" i="8"/>
  <c r="F159" i="8"/>
  <c r="F152" i="8"/>
  <c r="F50" i="8"/>
  <c r="F185" i="8"/>
  <c r="F122" i="8"/>
  <c r="F181" i="8"/>
  <c r="F177" i="8"/>
  <c r="F65" i="8"/>
  <c r="F129" i="8"/>
  <c r="F193" i="8"/>
  <c r="F138" i="8"/>
  <c r="F76" i="8"/>
  <c r="F27" i="8"/>
  <c r="F155" i="8"/>
  <c r="F190" i="8"/>
  <c r="F40" i="8"/>
  <c r="F168" i="8"/>
  <c r="F82" i="8"/>
  <c r="F73" i="8"/>
  <c r="F68" i="8"/>
  <c r="F107" i="8"/>
  <c r="F36" i="8"/>
  <c r="F100" i="8"/>
  <c r="F85" i="8"/>
  <c r="F134" i="8"/>
  <c r="F198" i="8"/>
  <c r="F55" i="8"/>
  <c r="F112" i="8"/>
  <c r="F145" i="8"/>
  <c r="F42" i="8"/>
  <c r="F120" i="8"/>
  <c r="F25" i="8"/>
  <c r="F58" i="8"/>
  <c r="F78" i="8"/>
  <c r="F116" i="8"/>
  <c r="F165" i="8"/>
  <c r="F22" i="8"/>
  <c r="F150" i="8"/>
  <c r="F131" i="8"/>
  <c r="F195" i="8"/>
  <c r="F124" i="8"/>
  <c r="F45" i="8"/>
  <c r="F173" i="8"/>
  <c r="F15" i="8"/>
  <c r="F143" i="8"/>
  <c r="F8" i="8"/>
  <c r="F105" i="8"/>
  <c r="F9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F90DD1-3112-4866-B348-2B41108D4A32}" keepAlive="1" name="Zapytanie — statek" description="Połączenie z zapytaniem „statek” w skoroszycie." type="5" refreshedVersion="7" background="1" saveData="1">
    <dbPr connection="Provider=Microsoft.Mashup.OleDb.1;Data Source=$Workbook$;Location=statek;Extended Properties=&quot;&quot;" command="SELECT * FROM [statek]"/>
  </connection>
</connections>
</file>

<file path=xl/sharedStrings.xml><?xml version="1.0" encoding="utf-8"?>
<sst xmlns="http://schemas.openxmlformats.org/spreadsheetml/2006/main" count="778" uniqueCount="60">
  <si>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</si>
  <si>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</si>
  <si>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</si>
  <si>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</si>
  <si>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</si>
  <si>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</si>
  <si>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</si>
  <si>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</si>
  <si>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</si>
  <si>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</si>
  <si>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</si>
  <si>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</si>
  <si>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</si>
  <si>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</si>
  <si>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</si>
  <si>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</si>
  <si>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</si>
  <si>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</si>
  <si>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</si>
  <si>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</si>
  <si>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</si>
  <si>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</si>
  <si>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</si>
  <si>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</si>
  <si>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Etykiety kolumn</t>
  </si>
  <si>
    <t>Suma z ile ton</t>
  </si>
  <si>
    <t>1)</t>
  </si>
  <si>
    <t>ile dni na morzu</t>
  </si>
  <si>
    <t>2)</t>
  </si>
  <si>
    <t>t1</t>
  </si>
  <si>
    <t>t2</t>
  </si>
  <si>
    <t>t3</t>
  </si>
  <si>
    <t>t4</t>
  </si>
  <si>
    <t>t5</t>
  </si>
  <si>
    <t>3)</t>
  </si>
  <si>
    <t>max</t>
  </si>
  <si>
    <t>min</t>
  </si>
  <si>
    <t>2016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</si>
  <si>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</si>
  <si>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</si>
  <si>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</si>
  <si>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</si>
  <si>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</si>
  <si>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</si>
  <si>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</si>
  <si>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</si>
  <si>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</si>
  <si>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</si>
  <si>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</si>
  <si>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</si>
  <si>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2017</t>
  </si>
  <si>
    <t>2018</t>
  </si>
  <si>
    <t>KASKA</t>
  </si>
  <si>
    <t>STAN KONTA</t>
  </si>
  <si>
    <t>5)</t>
  </si>
  <si>
    <t>a)</t>
  </si>
  <si>
    <t>kasa</t>
  </si>
  <si>
    <t>kasaxd</t>
  </si>
  <si>
    <t>4)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</si>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</sst>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14" fontId="0" fillId="0" borderId="0" xfId="0" applyNumberFormat="1" applyAlignment="1">
      <alignment horizontal="left" indent="1"/>
    </xf>
    <xf numFmtId="14" fontId="0" fillId="3" borderId="1" xfId="0" applyNumberFormat="1" applyFont="1" applyFill="1" applyBorder="1"/>
    <xf numFmtId="0" fontId="0" fillId="3" borderId="2" xfId="0" applyNumberFormat="1" applyFont="1" applyFill="1" applyBorder="1"/>
    <xf numFmtId="14" fontId="0" fillId="0" borderId="1" xfId="0" applyNumberFormat="1" applyFont="1" applyBorder="1"/>
    <xf numFmtId="0" fontId="0" fillId="0" borderId="2" xfId="0" applyNumberFormat="1" applyFont="1" applyBorder="1"/>
    <xf numFmtId="14" fontId="0" fillId="5" borderId="1" xfId="0" applyNumberFormat="1" applyFont="1" applyFill="1" applyBorder="1"/>
    <xf numFmtId="0" fontId="0" fillId="6" borderId="0" xfId="0" applyFill="1"/>
    <xf numFmtId="0" fontId="0" fillId="3" borderId="1" xfId="0" applyFont="1" applyFill="1" applyBorder="1"/>
    <xf numFmtId="14" fontId="0" fillId="7" borderId="1" xfId="0" applyNumberFormat="1" applyFont="1" applyFill="1" applyBorder="1"/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[statek.xlsx]wykres!Tabela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Zaladunek</a:t>
            </a:r>
            <a:r>
              <a:rPr lang="pl-PL" baseline="0"/>
              <a:t> i wyladunek towaru T5 w kolejnych miesiach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57188684747739"/>
          <c:y val="0.16902078029719969"/>
          <c:w val="0.79435403907844859"/>
          <c:h val="0.52691492510804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wykres!$H$3:$H$4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wykres!$G$5:$G$37</c:f>
              <c:multiLvlStrCache>
                <c:ptCount val="30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cze</c:v>
                  </c:pt>
                  <c:pt idx="5">
                    <c:v>lip</c:v>
                  </c:pt>
                  <c:pt idx="6">
                    <c:v>sie</c:v>
                  </c:pt>
                  <c:pt idx="7">
                    <c:v>wrz</c:v>
                  </c:pt>
                  <c:pt idx="8">
                    <c:v>lis</c:v>
                  </c:pt>
                  <c:pt idx="9">
                    <c:v>sty</c:v>
                  </c:pt>
                  <c:pt idx="10">
                    <c:v>lut</c:v>
                  </c:pt>
                  <c:pt idx="11">
                    <c:v>mar</c:v>
                  </c:pt>
                  <c:pt idx="12">
                    <c:v>kwi</c:v>
                  </c:pt>
                  <c:pt idx="13">
                    <c:v>maj</c:v>
                  </c:pt>
                  <c:pt idx="14">
                    <c:v>cze</c:v>
                  </c:pt>
                  <c:pt idx="15">
                    <c:v>lip</c:v>
                  </c:pt>
                  <c:pt idx="16">
                    <c:v>sie</c:v>
                  </c:pt>
                  <c:pt idx="17">
                    <c:v>paź</c:v>
                  </c:pt>
                  <c:pt idx="18">
                    <c:v>lis</c:v>
                  </c:pt>
                  <c:pt idx="19">
                    <c:v>sty</c:v>
                  </c:pt>
                  <c:pt idx="20">
                    <c:v>lut</c:v>
                  </c:pt>
                  <c:pt idx="21">
                    <c:v>mar</c:v>
                  </c:pt>
                  <c:pt idx="22">
                    <c:v>kwi</c:v>
                  </c:pt>
                  <c:pt idx="23">
                    <c:v>cze</c:v>
                  </c:pt>
                  <c:pt idx="24">
                    <c:v>lip</c:v>
                  </c:pt>
                  <c:pt idx="25">
                    <c:v>sie</c:v>
                  </c:pt>
                  <c:pt idx="26">
                    <c:v>wrz</c:v>
                  </c:pt>
                  <c:pt idx="27">
                    <c:v>paź</c:v>
                  </c:pt>
                  <c:pt idx="28">
                    <c:v>lis</c:v>
                  </c:pt>
                  <c:pt idx="29">
                    <c:v>gru</c:v>
                  </c:pt>
                </c:lvl>
                <c:lvl>
                  <c:pt idx="0">
                    <c:v>2016</c:v>
                  </c:pt>
                  <c:pt idx="9">
                    <c:v>2017</c:v>
                  </c:pt>
                  <c:pt idx="19">
                    <c:v>2018</c:v>
                  </c:pt>
                </c:lvl>
              </c:multiLvlStrCache>
            </c:multiLvlStrRef>
          </c:cat>
          <c:val>
            <c:numRef>
              <c:f>wykres!$H$5:$H$37</c:f>
              <c:numCache>
                <c:formatCode>General</c:formatCode>
                <c:ptCount val="30"/>
                <c:pt idx="0">
                  <c:v>32</c:v>
                </c:pt>
                <c:pt idx="2">
                  <c:v>50</c:v>
                </c:pt>
                <c:pt idx="6">
                  <c:v>191</c:v>
                </c:pt>
                <c:pt idx="7">
                  <c:v>4</c:v>
                </c:pt>
                <c:pt idx="9">
                  <c:v>112</c:v>
                </c:pt>
                <c:pt idx="10">
                  <c:v>1</c:v>
                </c:pt>
                <c:pt idx="13">
                  <c:v>68</c:v>
                </c:pt>
                <c:pt idx="16">
                  <c:v>48</c:v>
                </c:pt>
                <c:pt idx="17">
                  <c:v>6</c:v>
                </c:pt>
                <c:pt idx="18">
                  <c:v>1</c:v>
                </c:pt>
                <c:pt idx="19">
                  <c:v>22</c:v>
                </c:pt>
                <c:pt idx="21">
                  <c:v>34</c:v>
                </c:pt>
                <c:pt idx="25">
                  <c:v>121</c:v>
                </c:pt>
                <c:pt idx="26">
                  <c:v>26</c:v>
                </c:pt>
                <c:pt idx="28">
                  <c:v>64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0-4861-80EE-E741DBED36EF}"/>
            </c:ext>
          </c:extLst>
        </c:ser>
        <c:ser>
          <c:idx val="1"/>
          <c:order val="1"/>
          <c:tx>
            <c:strRef>
              <c:f>wykres!$I$3:$I$4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wykres!$G$5:$G$37</c:f>
              <c:multiLvlStrCache>
                <c:ptCount val="30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cze</c:v>
                  </c:pt>
                  <c:pt idx="5">
                    <c:v>lip</c:v>
                  </c:pt>
                  <c:pt idx="6">
                    <c:v>sie</c:v>
                  </c:pt>
                  <c:pt idx="7">
                    <c:v>wrz</c:v>
                  </c:pt>
                  <c:pt idx="8">
                    <c:v>lis</c:v>
                  </c:pt>
                  <c:pt idx="9">
                    <c:v>sty</c:v>
                  </c:pt>
                  <c:pt idx="10">
                    <c:v>lut</c:v>
                  </c:pt>
                  <c:pt idx="11">
                    <c:v>mar</c:v>
                  </c:pt>
                  <c:pt idx="12">
                    <c:v>kwi</c:v>
                  </c:pt>
                  <c:pt idx="13">
                    <c:v>maj</c:v>
                  </c:pt>
                  <c:pt idx="14">
                    <c:v>cze</c:v>
                  </c:pt>
                  <c:pt idx="15">
                    <c:v>lip</c:v>
                  </c:pt>
                  <c:pt idx="16">
                    <c:v>sie</c:v>
                  </c:pt>
                  <c:pt idx="17">
                    <c:v>paź</c:v>
                  </c:pt>
                  <c:pt idx="18">
                    <c:v>lis</c:v>
                  </c:pt>
                  <c:pt idx="19">
                    <c:v>sty</c:v>
                  </c:pt>
                  <c:pt idx="20">
                    <c:v>lut</c:v>
                  </c:pt>
                  <c:pt idx="21">
                    <c:v>mar</c:v>
                  </c:pt>
                  <c:pt idx="22">
                    <c:v>kwi</c:v>
                  </c:pt>
                  <c:pt idx="23">
                    <c:v>cze</c:v>
                  </c:pt>
                  <c:pt idx="24">
                    <c:v>lip</c:v>
                  </c:pt>
                  <c:pt idx="25">
                    <c:v>sie</c:v>
                  </c:pt>
                  <c:pt idx="26">
                    <c:v>wrz</c:v>
                  </c:pt>
                  <c:pt idx="27">
                    <c:v>paź</c:v>
                  </c:pt>
                  <c:pt idx="28">
                    <c:v>lis</c:v>
                  </c:pt>
                  <c:pt idx="29">
                    <c:v>gru</c:v>
                  </c:pt>
                </c:lvl>
                <c:lvl>
                  <c:pt idx="0">
                    <c:v>2016</c:v>
                  </c:pt>
                  <c:pt idx="9">
                    <c:v>2017</c:v>
                  </c:pt>
                  <c:pt idx="19">
                    <c:v>2018</c:v>
                  </c:pt>
                </c:lvl>
              </c:multiLvlStrCache>
            </c:multiLvlStrRef>
          </c:cat>
          <c:val>
            <c:numRef>
              <c:f>wykres!$I$5:$I$37</c:f>
              <c:numCache>
                <c:formatCode>General</c:formatCode>
                <c:ptCount val="30"/>
                <c:pt idx="0">
                  <c:v>76</c:v>
                </c:pt>
                <c:pt idx="1">
                  <c:v>8</c:v>
                </c:pt>
                <c:pt idx="3">
                  <c:v>68</c:v>
                </c:pt>
                <c:pt idx="4">
                  <c:v>42</c:v>
                </c:pt>
                <c:pt idx="5">
                  <c:v>83</c:v>
                </c:pt>
                <c:pt idx="7">
                  <c:v>44</c:v>
                </c:pt>
                <c:pt idx="8">
                  <c:v>30</c:v>
                </c:pt>
                <c:pt idx="9">
                  <c:v>39</c:v>
                </c:pt>
                <c:pt idx="11">
                  <c:v>35</c:v>
                </c:pt>
                <c:pt idx="12">
                  <c:v>1</c:v>
                </c:pt>
                <c:pt idx="13">
                  <c:v>33</c:v>
                </c:pt>
                <c:pt idx="14">
                  <c:v>8</c:v>
                </c:pt>
                <c:pt idx="15">
                  <c:v>42</c:v>
                </c:pt>
                <c:pt idx="16">
                  <c:v>4</c:v>
                </c:pt>
                <c:pt idx="18">
                  <c:v>12</c:v>
                </c:pt>
                <c:pt idx="19">
                  <c:v>10</c:v>
                </c:pt>
                <c:pt idx="20">
                  <c:v>34</c:v>
                </c:pt>
                <c:pt idx="22">
                  <c:v>5</c:v>
                </c:pt>
                <c:pt idx="23">
                  <c:v>95</c:v>
                </c:pt>
                <c:pt idx="24">
                  <c:v>25</c:v>
                </c:pt>
                <c:pt idx="25">
                  <c:v>22</c:v>
                </c:pt>
                <c:pt idx="27">
                  <c:v>20</c:v>
                </c:pt>
                <c:pt idx="2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0-4861-80EE-E741DBED36E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917503"/>
        <c:axId val="836542655"/>
      </c:barChart>
      <c:catAx>
        <c:axId val="83891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542655"/>
        <c:crosses val="autoZero"/>
        <c:auto val="1"/>
        <c:lblAlgn val="ctr"/>
        <c:lblOffset val="100"/>
        <c:noMultiLvlLbl val="0"/>
      </c:catAx>
      <c:valAx>
        <c:axId val="83654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suma</a:t>
                </a:r>
                <a:r>
                  <a:rPr lang="pl-PL" baseline="0"/>
                  <a:t> ton towaru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891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916214</xdr:colOff>
      <xdr:row>0</xdr:row>
      <xdr:rowOff>90714</xdr:rowOff>
    </xdr:from>
    <xdr:to>
      <xdr:col>19</xdr:col>
      <xdr:colOff>246743</xdr:colOff>
      <xdr:row>18</xdr:row>
      <xdr:rowOff>151493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10BF7A4-FFCE-80BA-1554-D563F7478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94.825466782408" createdVersion="7" refreshedVersion="7" minRefreshableVersion="3" recordCount="202" xr:uid="{F6E969C1-884A-41A9-A70C-AD932BF150E7}">
  <cacheSource type="worksheet">
    <worksheetSource name="statek"/>
  </cacheSource>
  <cacheFields count="6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94.841358564816" createdVersion="7" refreshedVersion="7" minRefreshableVersion="3" recordCount="43" xr:uid="{06703D6E-01D1-4AA1-8D2E-D07E96A9CA62}">
  <cacheSource type="worksheet">
    <worksheetSource ref="A1:D44" sheet="wykres"/>
  </cacheSource>
  <cacheFields count="6">
    <cacheField name="data" numFmtId="14">
      <sharedItems containsSemiMixedTypes="0" containsNonDate="0" containsDate="1" containsString="0" minDate="2016-01-01T00:00:00" maxDate="2018-12-19T00:00:00" count="43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6-21T00:00:00"/>
        <d v="2016-07-08T00:00:00"/>
        <d v="2016-07-23T00:00:00"/>
        <d v="2016-08-11T00:00:00"/>
        <d v="2016-09-06T00:00:00"/>
        <d v="2016-09-27T00:00:00"/>
        <d v="2016-11-08T00:00:00"/>
        <d v="2017-01-07T00:00:00"/>
        <d v="2017-01-24T00:00:00"/>
        <d v="2017-02-27T00:00:00"/>
        <d v="2017-03-25T00:00:00"/>
        <d v="2017-04-15T00:00:00"/>
        <d v="2017-05-09T00:00:00"/>
        <d v="2017-05-27T00:00:00"/>
        <d v="2017-06-18T00:00:00"/>
        <d v="2017-07-26T00:00:00"/>
        <d v="2017-08-12T00:00:00"/>
        <d v="2017-08-27T00:00:00"/>
        <d v="2017-10-11T00:00:00"/>
        <d v="2017-11-01T00:00:00"/>
        <d v="2017-11-25T00:00:00"/>
        <d v="2018-01-04T00:00:00"/>
        <d v="2018-01-29T00:00:00"/>
        <d v="2018-02-16T00:00:00"/>
        <d v="2018-03-03T00:00:00"/>
        <d v="2018-04-17T00:00:00"/>
        <d v="2018-06-01T00:00:00"/>
        <d v="2018-06-19T00:00:00"/>
        <d v="2018-07-11T00:00:00"/>
        <d v="2018-08-05T00:00:00"/>
        <d v="2018-08-18T00:00:00"/>
        <d v="2018-09-19T00:00:00"/>
        <d v="2018-10-08T00:00:00"/>
        <d v="2018-11-03T00:00:00"/>
        <d v="2018-11-24T00:00:00"/>
        <d v="2018-12-18T00:00:00"/>
      </sharedItems>
      <fieldGroup par="5" base="0">
        <rangePr groupBy="months" startDate="2016-01-01T00:00:00" endDate="2018-12-19T00:00:00"/>
        <groupItems count="14">
          <s v="&lt;01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port" numFmtId="0">
      <sharedItems/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1"/>
    </cacheField>
    <cacheField name="Kwartały" numFmtId="0" databaseField="0">
      <fieldGroup base="0">
        <rangePr groupBy="quarters" startDate="2016-01-01T00:00:00" endDate="2018-12-19T00:00:00"/>
        <groupItems count="6">
          <s v="&lt;01.01.2016"/>
          <s v="Kwartał1"/>
          <s v="Kwartał2"/>
          <s v="Kwartał3"/>
          <s v="Kwartał4"/>
          <s v="&gt;19.12.2018"/>
        </groupItems>
      </fieldGroup>
    </cacheField>
    <cacheField name="Lata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lgier"/>
    <x v="0"/>
    <x v="0"/>
    <n v="3"/>
    <n v="80"/>
  </r>
  <r>
    <x v="0"/>
    <s v="Algier"/>
    <x v="1"/>
    <x v="0"/>
    <n v="32"/>
    <n v="50"/>
  </r>
  <r>
    <x v="0"/>
    <s v="Algier"/>
    <x v="2"/>
    <x v="0"/>
    <n v="38"/>
    <n v="10"/>
  </r>
  <r>
    <x v="0"/>
    <s v="Algier"/>
    <x v="3"/>
    <x v="0"/>
    <n v="33"/>
    <n v="30"/>
  </r>
  <r>
    <x v="0"/>
    <s v="Algier"/>
    <x v="4"/>
    <x v="0"/>
    <n v="43"/>
    <n v="25"/>
  </r>
  <r>
    <x v="1"/>
    <s v="Tunis"/>
    <x v="1"/>
    <x v="1"/>
    <n v="32"/>
    <n v="58"/>
  </r>
  <r>
    <x v="1"/>
    <s v="Tunis"/>
    <x v="3"/>
    <x v="0"/>
    <n v="14"/>
    <n v="26"/>
  </r>
  <r>
    <x v="2"/>
    <s v="Benghazi"/>
    <x v="1"/>
    <x v="0"/>
    <n v="44"/>
    <n v="46"/>
  </r>
  <r>
    <x v="2"/>
    <s v="Benghazi"/>
    <x v="3"/>
    <x v="0"/>
    <n v="1"/>
    <n v="28"/>
  </r>
  <r>
    <x v="2"/>
    <s v="Benghazi"/>
    <x v="0"/>
    <x v="0"/>
    <n v="21"/>
    <n v="74"/>
  </r>
  <r>
    <x v="3"/>
    <s v="Aleksandria"/>
    <x v="4"/>
    <x v="1"/>
    <n v="43"/>
    <n v="32"/>
  </r>
  <r>
    <x v="3"/>
    <s v="Aleksandria"/>
    <x v="2"/>
    <x v="1"/>
    <n v="38"/>
    <n v="13"/>
  </r>
  <r>
    <x v="3"/>
    <s v="Aleksandria"/>
    <x v="0"/>
    <x v="0"/>
    <n v="9"/>
    <n v="59"/>
  </r>
  <r>
    <x v="3"/>
    <s v="Aleksandria"/>
    <x v="1"/>
    <x v="0"/>
    <n v="8"/>
    <n v="37"/>
  </r>
  <r>
    <x v="4"/>
    <s v="Bejrut"/>
    <x v="1"/>
    <x v="1"/>
    <n v="50"/>
    <n v="61"/>
  </r>
  <r>
    <x v="4"/>
    <s v="Bejrut"/>
    <x v="4"/>
    <x v="0"/>
    <n v="32"/>
    <n v="20"/>
  </r>
  <r>
    <x v="4"/>
    <s v="Bejrut"/>
    <x v="2"/>
    <x v="0"/>
    <n v="7"/>
    <n v="8"/>
  </r>
  <r>
    <x v="4"/>
    <s v="Bejrut"/>
    <x v="3"/>
    <x v="0"/>
    <n v="10"/>
    <n v="24"/>
  </r>
  <r>
    <x v="5"/>
    <s v="Palermo"/>
    <x v="2"/>
    <x v="1"/>
    <n v="7"/>
    <n v="12"/>
  </r>
  <r>
    <x v="5"/>
    <s v="Palermo"/>
    <x v="4"/>
    <x v="0"/>
    <n v="25"/>
    <n v="19"/>
  </r>
  <r>
    <x v="5"/>
    <s v="Palermo"/>
    <x v="1"/>
    <x v="0"/>
    <n v="33"/>
    <n v="38"/>
  </r>
  <r>
    <x v="6"/>
    <s v="Neapol"/>
    <x v="3"/>
    <x v="1"/>
    <n v="36"/>
    <n v="35"/>
  </r>
  <r>
    <x v="6"/>
    <s v="Neapol"/>
    <x v="0"/>
    <x v="0"/>
    <n v="5"/>
    <n v="66"/>
  </r>
  <r>
    <x v="6"/>
    <s v="Neapol"/>
    <x v="1"/>
    <x v="0"/>
    <n v="35"/>
    <n v="41"/>
  </r>
  <r>
    <x v="7"/>
    <s v="Monako"/>
    <x v="0"/>
    <x v="1"/>
    <n v="38"/>
    <n v="98"/>
  </r>
  <r>
    <x v="7"/>
    <s v="Monako"/>
    <x v="3"/>
    <x v="0"/>
    <n v="10"/>
    <n v="23"/>
  </r>
  <r>
    <x v="8"/>
    <s v="Barcelona"/>
    <x v="3"/>
    <x v="1"/>
    <n v="4"/>
    <n v="38"/>
  </r>
  <r>
    <x v="8"/>
    <s v="Barcelona"/>
    <x v="0"/>
    <x v="0"/>
    <n v="42"/>
    <n v="60"/>
  </r>
  <r>
    <x v="8"/>
    <s v="Barcelona"/>
    <x v="2"/>
    <x v="0"/>
    <n v="28"/>
    <n v="8"/>
  </r>
  <r>
    <x v="8"/>
    <s v="Barcelona"/>
    <x v="4"/>
    <x v="0"/>
    <n v="19"/>
    <n v="19"/>
  </r>
  <r>
    <x v="9"/>
    <s v="Walencja"/>
    <x v="4"/>
    <x v="1"/>
    <n v="72"/>
    <n v="28"/>
  </r>
  <r>
    <x v="9"/>
    <s v="Walencja"/>
    <x v="0"/>
    <x v="1"/>
    <n v="42"/>
    <n v="90"/>
  </r>
  <r>
    <x v="9"/>
    <s v="Walencja"/>
    <x v="1"/>
    <x v="0"/>
    <n v="42"/>
    <n v="44"/>
  </r>
  <r>
    <x v="9"/>
    <s v="Walencja"/>
    <x v="3"/>
    <x v="0"/>
    <n v="33"/>
    <n v="26"/>
  </r>
  <r>
    <x v="9"/>
    <s v="Walencja"/>
    <x v="2"/>
    <x v="0"/>
    <n v="9"/>
    <n v="9"/>
  </r>
  <r>
    <x v="10"/>
    <s v="Algier"/>
    <x v="4"/>
    <x v="1"/>
    <n v="4"/>
    <n v="29"/>
  </r>
  <r>
    <x v="10"/>
    <s v="Algier"/>
    <x v="2"/>
    <x v="1"/>
    <n v="37"/>
    <n v="12"/>
  </r>
  <r>
    <x v="10"/>
    <s v="Algier"/>
    <x v="1"/>
    <x v="0"/>
    <n v="35"/>
    <n v="42"/>
  </r>
  <r>
    <x v="10"/>
    <s v="Algier"/>
    <x v="0"/>
    <x v="0"/>
    <n v="32"/>
    <n v="66"/>
  </r>
  <r>
    <x v="11"/>
    <s v="Tunis"/>
    <x v="0"/>
    <x v="1"/>
    <n v="32"/>
    <n v="92"/>
  </r>
  <r>
    <x v="11"/>
    <s v="Tunis"/>
    <x v="1"/>
    <x v="0"/>
    <n v="48"/>
    <n v="43"/>
  </r>
  <r>
    <x v="12"/>
    <s v="Benghazi"/>
    <x v="1"/>
    <x v="1"/>
    <n v="191"/>
    <n v="60"/>
  </r>
  <r>
    <x v="12"/>
    <s v="Benghazi"/>
    <x v="3"/>
    <x v="0"/>
    <n v="9"/>
    <n v="24"/>
  </r>
  <r>
    <x v="12"/>
    <s v="Benghazi"/>
    <x v="0"/>
    <x v="0"/>
    <n v="36"/>
    <n v="65"/>
  </r>
  <r>
    <x v="13"/>
    <s v="Aleksandria"/>
    <x v="2"/>
    <x v="0"/>
    <n v="47"/>
    <n v="7"/>
  </r>
  <r>
    <x v="13"/>
    <s v="Aleksandria"/>
    <x v="1"/>
    <x v="1"/>
    <n v="4"/>
    <n v="63"/>
  </r>
  <r>
    <x v="13"/>
    <s v="Aleksandria"/>
    <x v="4"/>
    <x v="0"/>
    <n v="8"/>
    <n v="19"/>
  </r>
  <r>
    <x v="13"/>
    <s v="Aleksandria"/>
    <x v="3"/>
    <x v="0"/>
    <n v="3"/>
    <n v="22"/>
  </r>
  <r>
    <x v="13"/>
    <s v="Aleksandria"/>
    <x v="0"/>
    <x v="0"/>
    <n v="41"/>
    <n v="59"/>
  </r>
  <r>
    <x v="14"/>
    <s v="Bejrut"/>
    <x v="1"/>
    <x v="0"/>
    <n v="44"/>
    <n v="40"/>
  </r>
  <r>
    <x v="14"/>
    <s v="Bejrut"/>
    <x v="2"/>
    <x v="1"/>
    <n v="45"/>
    <n v="12"/>
  </r>
  <r>
    <x v="14"/>
    <s v="Bejrut"/>
    <x v="4"/>
    <x v="0"/>
    <n v="40"/>
    <n v="20"/>
  </r>
  <r>
    <x v="14"/>
    <s v="Bejrut"/>
    <x v="0"/>
    <x v="0"/>
    <n v="3"/>
    <n v="63"/>
  </r>
  <r>
    <x v="14"/>
    <s v="Bejrut"/>
    <x v="3"/>
    <x v="0"/>
    <n v="17"/>
    <n v="24"/>
  </r>
  <r>
    <x v="15"/>
    <s v="Palermo"/>
    <x v="2"/>
    <x v="1"/>
    <n v="2"/>
    <n v="12"/>
  </r>
  <r>
    <x v="15"/>
    <s v="Palermo"/>
    <x v="4"/>
    <x v="0"/>
    <n v="14"/>
    <n v="19"/>
  </r>
  <r>
    <x v="15"/>
    <s v="Palermo"/>
    <x v="3"/>
    <x v="0"/>
    <n v="23"/>
    <n v="23"/>
  </r>
  <r>
    <x v="16"/>
    <s v="Neapol"/>
    <x v="2"/>
    <x v="0"/>
    <n v="11"/>
    <n v="8"/>
  </r>
  <r>
    <x v="16"/>
    <s v="Neapol"/>
    <x v="0"/>
    <x v="0"/>
    <n v="17"/>
    <n v="66"/>
  </r>
  <r>
    <x v="16"/>
    <s v="Neapol"/>
    <x v="1"/>
    <x v="0"/>
    <n v="30"/>
    <n v="41"/>
  </r>
  <r>
    <x v="17"/>
    <s v="Monako"/>
    <x v="0"/>
    <x v="1"/>
    <n v="97"/>
    <n v="98"/>
  </r>
  <r>
    <x v="17"/>
    <s v="Monako"/>
    <x v="2"/>
    <x v="1"/>
    <n v="11"/>
    <n v="12"/>
  </r>
  <r>
    <x v="17"/>
    <s v="Monako"/>
    <x v="4"/>
    <x v="0"/>
    <n v="17"/>
    <n v="20"/>
  </r>
  <r>
    <x v="17"/>
    <s v="Monako"/>
    <x v="3"/>
    <x v="0"/>
    <n v="4"/>
    <n v="23"/>
  </r>
  <r>
    <x v="18"/>
    <s v="Barcelona"/>
    <x v="4"/>
    <x v="1"/>
    <n v="79"/>
    <n v="31"/>
  </r>
  <r>
    <x v="18"/>
    <s v="Barcelona"/>
    <x v="0"/>
    <x v="0"/>
    <n v="33"/>
    <n v="60"/>
  </r>
  <r>
    <x v="18"/>
    <s v="Barcelona"/>
    <x v="3"/>
    <x v="0"/>
    <n v="26"/>
    <n v="23"/>
  </r>
  <r>
    <x v="19"/>
    <s v="Walencja"/>
    <x v="4"/>
    <x v="0"/>
    <n v="40"/>
    <n v="22"/>
  </r>
  <r>
    <x v="19"/>
    <s v="Walencja"/>
    <x v="2"/>
    <x v="0"/>
    <n v="42"/>
    <n v="9"/>
  </r>
  <r>
    <x v="19"/>
    <s v="Walencja"/>
    <x v="3"/>
    <x v="0"/>
    <n v="42"/>
    <n v="26"/>
  </r>
  <r>
    <x v="19"/>
    <s v="Walencja"/>
    <x v="0"/>
    <x v="0"/>
    <n v="9"/>
    <n v="70"/>
  </r>
  <r>
    <x v="19"/>
    <s v="Walencja"/>
    <x v="1"/>
    <x v="0"/>
    <n v="39"/>
    <n v="44"/>
  </r>
  <r>
    <x v="20"/>
    <s v="Algier"/>
    <x v="1"/>
    <x v="1"/>
    <n v="112"/>
    <n v="59"/>
  </r>
  <r>
    <x v="20"/>
    <s v="Algier"/>
    <x v="0"/>
    <x v="0"/>
    <n v="34"/>
    <n v="66"/>
  </r>
  <r>
    <x v="20"/>
    <s v="Algier"/>
    <x v="4"/>
    <x v="0"/>
    <n v="5"/>
    <n v="21"/>
  </r>
  <r>
    <x v="21"/>
    <s v="Tunis"/>
    <x v="0"/>
    <x v="1"/>
    <n v="74"/>
    <n v="92"/>
  </r>
  <r>
    <x v="21"/>
    <s v="Tunis"/>
    <x v="3"/>
    <x v="0"/>
    <n v="14"/>
    <n v="26"/>
  </r>
  <r>
    <x v="22"/>
    <s v="Benghazi"/>
    <x v="1"/>
    <x v="1"/>
    <n v="1"/>
    <n v="60"/>
  </r>
  <r>
    <x v="22"/>
    <s v="Benghazi"/>
    <x v="3"/>
    <x v="1"/>
    <n v="43"/>
    <n v="36"/>
  </r>
  <r>
    <x v="22"/>
    <s v="Benghazi"/>
    <x v="2"/>
    <x v="0"/>
    <n v="30"/>
    <n v="8"/>
  </r>
  <r>
    <x v="22"/>
    <s v="Benghazi"/>
    <x v="4"/>
    <x v="0"/>
    <n v="14"/>
    <n v="20"/>
  </r>
  <r>
    <x v="23"/>
    <s v="Aleksandria"/>
    <x v="3"/>
    <x v="1"/>
    <n v="33"/>
    <n v="38"/>
  </r>
  <r>
    <x v="23"/>
    <s v="Aleksandria"/>
    <x v="1"/>
    <x v="0"/>
    <n v="35"/>
    <n v="37"/>
  </r>
  <r>
    <x v="23"/>
    <s v="Aleksandria"/>
    <x v="4"/>
    <x v="0"/>
    <n v="40"/>
    <n v="19"/>
  </r>
  <r>
    <x v="24"/>
    <s v="Bejrut"/>
    <x v="3"/>
    <x v="1"/>
    <n v="21"/>
    <n v="36"/>
  </r>
  <r>
    <x v="24"/>
    <s v="Bejrut"/>
    <x v="0"/>
    <x v="1"/>
    <n v="2"/>
    <n v="97"/>
  </r>
  <r>
    <x v="24"/>
    <s v="Bejrut"/>
    <x v="4"/>
    <x v="0"/>
    <n v="12"/>
    <n v="20"/>
  </r>
  <r>
    <x v="24"/>
    <s v="Bejrut"/>
    <x v="2"/>
    <x v="0"/>
    <n v="15"/>
    <n v="8"/>
  </r>
  <r>
    <x v="24"/>
    <s v="Bejrut"/>
    <x v="1"/>
    <x v="0"/>
    <n v="1"/>
    <n v="40"/>
  </r>
  <r>
    <x v="25"/>
    <s v="Palermo"/>
    <x v="2"/>
    <x v="1"/>
    <n v="86"/>
    <n v="12"/>
  </r>
  <r>
    <x v="25"/>
    <s v="Palermo"/>
    <x v="4"/>
    <x v="1"/>
    <n v="110"/>
    <n v="31"/>
  </r>
  <r>
    <x v="25"/>
    <s v="Palermo"/>
    <x v="1"/>
    <x v="0"/>
    <n v="33"/>
    <n v="38"/>
  </r>
  <r>
    <x v="25"/>
    <s v="Palermo"/>
    <x v="3"/>
    <x v="0"/>
    <n v="13"/>
    <n v="23"/>
  </r>
  <r>
    <x v="25"/>
    <s v="Palermo"/>
    <x v="0"/>
    <x v="0"/>
    <n v="37"/>
    <n v="61"/>
  </r>
  <r>
    <x v="26"/>
    <s v="Neapol"/>
    <x v="2"/>
    <x v="1"/>
    <n v="1"/>
    <n v="12"/>
  </r>
  <r>
    <x v="26"/>
    <s v="Neapol"/>
    <x v="1"/>
    <x v="1"/>
    <n v="68"/>
    <n v="59"/>
  </r>
  <r>
    <x v="26"/>
    <s v="Neapol"/>
    <x v="0"/>
    <x v="0"/>
    <n v="35"/>
    <n v="66"/>
  </r>
  <r>
    <x v="26"/>
    <s v="Neapol"/>
    <x v="4"/>
    <x v="0"/>
    <n v="25"/>
    <n v="21"/>
  </r>
  <r>
    <x v="26"/>
    <s v="Neapol"/>
    <x v="3"/>
    <x v="0"/>
    <n v="10"/>
    <n v="25"/>
  </r>
  <r>
    <x v="27"/>
    <s v="Monako"/>
    <x v="3"/>
    <x v="1"/>
    <n v="38"/>
    <n v="37"/>
  </r>
  <r>
    <x v="27"/>
    <s v="Monako"/>
    <x v="2"/>
    <x v="0"/>
    <n v="22"/>
    <n v="8"/>
  </r>
  <r>
    <x v="27"/>
    <s v="Monako"/>
    <x v="4"/>
    <x v="0"/>
    <n v="25"/>
    <n v="20"/>
  </r>
  <r>
    <x v="27"/>
    <s v="Monako"/>
    <x v="1"/>
    <x v="0"/>
    <n v="8"/>
    <n v="39"/>
  </r>
  <r>
    <x v="27"/>
    <s v="Monako"/>
    <x v="0"/>
    <x v="0"/>
    <n v="45"/>
    <n v="62"/>
  </r>
  <r>
    <x v="28"/>
    <s v="Barcelona"/>
    <x v="0"/>
    <x v="1"/>
    <n v="116"/>
    <n v="100"/>
  </r>
  <r>
    <x v="28"/>
    <s v="Barcelona"/>
    <x v="4"/>
    <x v="0"/>
    <n v="29"/>
    <n v="19"/>
  </r>
  <r>
    <x v="29"/>
    <s v="Walencja"/>
    <x v="3"/>
    <x v="1"/>
    <n v="5"/>
    <n v="34"/>
  </r>
  <r>
    <x v="29"/>
    <s v="Walencja"/>
    <x v="2"/>
    <x v="1"/>
    <n v="22"/>
    <n v="11"/>
  </r>
  <r>
    <x v="29"/>
    <s v="Walencja"/>
    <x v="4"/>
    <x v="0"/>
    <n v="37"/>
    <n v="22"/>
  </r>
  <r>
    <x v="29"/>
    <s v="Walencja"/>
    <x v="0"/>
    <x v="0"/>
    <n v="10"/>
    <n v="70"/>
  </r>
  <r>
    <x v="29"/>
    <s v="Walencja"/>
    <x v="1"/>
    <x v="0"/>
    <n v="42"/>
    <n v="44"/>
  </r>
  <r>
    <x v="30"/>
    <s v="Algier"/>
    <x v="0"/>
    <x v="1"/>
    <n v="11"/>
    <n v="94"/>
  </r>
  <r>
    <x v="30"/>
    <s v="Algier"/>
    <x v="1"/>
    <x v="1"/>
    <n v="48"/>
    <n v="59"/>
  </r>
  <r>
    <x v="30"/>
    <s v="Algier"/>
    <x v="4"/>
    <x v="0"/>
    <n v="20"/>
    <n v="21"/>
  </r>
  <r>
    <x v="30"/>
    <s v="Algier"/>
    <x v="3"/>
    <x v="0"/>
    <n v="26"/>
    <n v="25"/>
  </r>
  <r>
    <x v="31"/>
    <s v="Tunis"/>
    <x v="2"/>
    <x v="0"/>
    <n v="24"/>
    <n v="9"/>
  </r>
  <r>
    <x v="31"/>
    <s v="Tunis"/>
    <x v="0"/>
    <x v="0"/>
    <n v="38"/>
    <n v="68"/>
  </r>
  <r>
    <x v="31"/>
    <s v="Tunis"/>
    <x v="4"/>
    <x v="0"/>
    <n v="14"/>
    <n v="21"/>
  </r>
  <r>
    <x v="31"/>
    <s v="Tunis"/>
    <x v="1"/>
    <x v="0"/>
    <n v="4"/>
    <n v="43"/>
  </r>
  <r>
    <x v="32"/>
    <s v="Benghazi"/>
    <x v="3"/>
    <x v="1"/>
    <n v="19"/>
    <n v="36"/>
  </r>
  <r>
    <x v="32"/>
    <s v="Benghazi"/>
    <x v="0"/>
    <x v="0"/>
    <n v="30"/>
    <n v="65"/>
  </r>
  <r>
    <x v="33"/>
    <s v="Aleksandria"/>
    <x v="1"/>
    <x v="1"/>
    <n v="6"/>
    <n v="63"/>
  </r>
  <r>
    <x v="33"/>
    <s v="Aleksandria"/>
    <x v="0"/>
    <x v="0"/>
    <n v="43"/>
    <n v="59"/>
  </r>
  <r>
    <x v="34"/>
    <s v="Bejrut"/>
    <x v="1"/>
    <x v="1"/>
    <n v="1"/>
    <n v="61"/>
  </r>
  <r>
    <x v="34"/>
    <s v="Bejrut"/>
    <x v="4"/>
    <x v="1"/>
    <n v="147"/>
    <n v="30"/>
  </r>
  <r>
    <x v="34"/>
    <s v="Bejrut"/>
    <x v="2"/>
    <x v="0"/>
    <n v="15"/>
    <n v="8"/>
  </r>
  <r>
    <x v="34"/>
    <s v="Bejrut"/>
    <x v="0"/>
    <x v="0"/>
    <n v="24"/>
    <n v="63"/>
  </r>
  <r>
    <x v="34"/>
    <s v="Bejrut"/>
    <x v="3"/>
    <x v="0"/>
    <n v="19"/>
    <n v="24"/>
  </r>
  <r>
    <x v="35"/>
    <s v="Palermo"/>
    <x v="0"/>
    <x v="1"/>
    <n v="134"/>
    <n v="99"/>
  </r>
  <r>
    <x v="35"/>
    <s v="Palermo"/>
    <x v="1"/>
    <x v="0"/>
    <n v="12"/>
    <n v="38"/>
  </r>
  <r>
    <x v="36"/>
    <s v="Neapol"/>
    <x v="4"/>
    <x v="1"/>
    <n v="4"/>
    <n v="30"/>
  </r>
  <r>
    <x v="36"/>
    <s v="Neapol"/>
    <x v="2"/>
    <x v="0"/>
    <n v="26"/>
    <n v="8"/>
  </r>
  <r>
    <x v="36"/>
    <s v="Neapol"/>
    <x v="0"/>
    <x v="0"/>
    <n v="38"/>
    <n v="66"/>
  </r>
  <r>
    <x v="37"/>
    <s v="Monako"/>
    <x v="0"/>
    <x v="1"/>
    <n v="38"/>
    <n v="98"/>
  </r>
  <r>
    <x v="37"/>
    <s v="Monako"/>
    <x v="3"/>
    <x v="1"/>
    <n v="44"/>
    <n v="37"/>
  </r>
  <r>
    <x v="37"/>
    <s v="Monako"/>
    <x v="2"/>
    <x v="0"/>
    <n v="21"/>
    <n v="8"/>
  </r>
  <r>
    <x v="37"/>
    <s v="Monako"/>
    <x v="1"/>
    <x v="0"/>
    <n v="10"/>
    <n v="39"/>
  </r>
  <r>
    <x v="38"/>
    <s v="Barcelona"/>
    <x v="3"/>
    <x v="1"/>
    <n v="15"/>
    <n v="38"/>
  </r>
  <r>
    <x v="38"/>
    <s v="Barcelona"/>
    <x v="1"/>
    <x v="1"/>
    <n v="22"/>
    <n v="63"/>
  </r>
  <r>
    <x v="38"/>
    <s v="Barcelona"/>
    <x v="0"/>
    <x v="0"/>
    <n v="9"/>
    <n v="60"/>
  </r>
  <r>
    <x v="38"/>
    <s v="Barcelona"/>
    <x v="4"/>
    <x v="0"/>
    <n v="6"/>
    <n v="19"/>
  </r>
  <r>
    <x v="38"/>
    <s v="Barcelona"/>
    <x v="2"/>
    <x v="0"/>
    <n v="4"/>
    <n v="8"/>
  </r>
  <r>
    <x v="39"/>
    <s v="Walencja"/>
    <x v="4"/>
    <x v="1"/>
    <n v="6"/>
    <n v="25"/>
  </r>
  <r>
    <x v="39"/>
    <s v="Walencja"/>
    <x v="0"/>
    <x v="0"/>
    <n v="48"/>
    <n v="79"/>
  </r>
  <r>
    <x v="40"/>
    <s v="Algier"/>
    <x v="1"/>
    <x v="0"/>
    <n v="34"/>
    <n v="42"/>
  </r>
  <r>
    <x v="40"/>
    <s v="Algier"/>
    <x v="3"/>
    <x v="1"/>
    <n v="49"/>
    <n v="35"/>
  </r>
  <r>
    <x v="40"/>
    <s v="Algier"/>
    <x v="2"/>
    <x v="0"/>
    <n v="10"/>
    <n v="8"/>
  </r>
  <r>
    <x v="40"/>
    <s v="Algier"/>
    <x v="4"/>
    <x v="0"/>
    <n v="47"/>
    <n v="21"/>
  </r>
  <r>
    <x v="40"/>
    <s v="Algier"/>
    <x v="0"/>
    <x v="0"/>
    <n v="48"/>
    <n v="66"/>
  </r>
  <r>
    <x v="41"/>
    <s v="Tunis"/>
    <x v="1"/>
    <x v="1"/>
    <n v="34"/>
    <n v="58"/>
  </r>
  <r>
    <x v="41"/>
    <s v="Tunis"/>
    <x v="2"/>
    <x v="0"/>
    <n v="5"/>
    <n v="9"/>
  </r>
  <r>
    <x v="42"/>
    <s v="Benghazi"/>
    <x v="4"/>
    <x v="1"/>
    <n v="46"/>
    <n v="30"/>
  </r>
  <r>
    <x v="42"/>
    <s v="Benghazi"/>
    <x v="0"/>
    <x v="0"/>
    <n v="49"/>
    <n v="65"/>
  </r>
  <r>
    <x v="42"/>
    <s v="Benghazi"/>
    <x v="2"/>
    <x v="0"/>
    <n v="16"/>
    <n v="8"/>
  </r>
  <r>
    <x v="43"/>
    <s v="Aleksandria"/>
    <x v="1"/>
    <x v="0"/>
    <n v="5"/>
    <n v="37"/>
  </r>
  <r>
    <x v="43"/>
    <s v="Aleksandria"/>
    <x v="4"/>
    <x v="1"/>
    <n v="1"/>
    <n v="32"/>
  </r>
  <r>
    <x v="43"/>
    <s v="Aleksandria"/>
    <x v="2"/>
    <x v="0"/>
    <n v="34"/>
    <n v="7"/>
  </r>
  <r>
    <x v="43"/>
    <s v="Aleksandria"/>
    <x v="0"/>
    <x v="0"/>
    <n v="29"/>
    <n v="59"/>
  </r>
  <r>
    <x v="44"/>
    <s v="Bejrut"/>
    <x v="3"/>
    <x v="0"/>
    <n v="34"/>
    <n v="24"/>
  </r>
  <r>
    <x v="44"/>
    <s v="Bejrut"/>
    <x v="4"/>
    <x v="0"/>
    <n v="27"/>
    <n v="20"/>
  </r>
  <r>
    <x v="44"/>
    <s v="Bejrut"/>
    <x v="2"/>
    <x v="0"/>
    <n v="40"/>
    <n v="8"/>
  </r>
  <r>
    <x v="45"/>
    <s v="Palermo"/>
    <x v="0"/>
    <x v="1"/>
    <n v="184"/>
    <n v="99"/>
  </r>
  <r>
    <x v="45"/>
    <s v="Palermo"/>
    <x v="1"/>
    <x v="0"/>
    <n v="48"/>
    <n v="38"/>
  </r>
  <r>
    <x v="45"/>
    <s v="Palermo"/>
    <x v="3"/>
    <x v="0"/>
    <n v="21"/>
    <n v="23"/>
  </r>
  <r>
    <x v="46"/>
    <s v="Neapol"/>
    <x v="0"/>
    <x v="0"/>
    <n v="47"/>
    <n v="66"/>
  </r>
  <r>
    <x v="46"/>
    <s v="Neapol"/>
    <x v="3"/>
    <x v="0"/>
    <n v="6"/>
    <n v="25"/>
  </r>
  <r>
    <x v="46"/>
    <s v="Neapol"/>
    <x v="1"/>
    <x v="0"/>
    <n v="47"/>
    <n v="41"/>
  </r>
  <r>
    <x v="47"/>
    <s v="Monako"/>
    <x v="2"/>
    <x v="1"/>
    <n v="192"/>
    <n v="12"/>
  </r>
  <r>
    <x v="47"/>
    <s v="Monako"/>
    <x v="3"/>
    <x v="1"/>
    <n v="48"/>
    <n v="37"/>
  </r>
  <r>
    <x v="47"/>
    <s v="Monako"/>
    <x v="0"/>
    <x v="0"/>
    <n v="18"/>
    <n v="62"/>
  </r>
  <r>
    <x v="47"/>
    <s v="Monako"/>
    <x v="1"/>
    <x v="0"/>
    <n v="25"/>
    <n v="39"/>
  </r>
  <r>
    <x v="47"/>
    <s v="Monako"/>
    <x v="4"/>
    <x v="0"/>
    <n v="2"/>
    <n v="20"/>
  </r>
  <r>
    <x v="48"/>
    <s v="Barcelona"/>
    <x v="3"/>
    <x v="1"/>
    <n v="13"/>
    <n v="38"/>
  </r>
  <r>
    <x v="48"/>
    <s v="Barcelona"/>
    <x v="1"/>
    <x v="1"/>
    <n v="121"/>
    <n v="63"/>
  </r>
  <r>
    <x v="48"/>
    <s v="Barcelona"/>
    <x v="4"/>
    <x v="0"/>
    <n v="30"/>
    <n v="19"/>
  </r>
  <r>
    <x v="48"/>
    <s v="Barcelona"/>
    <x v="2"/>
    <x v="0"/>
    <n v="46"/>
    <n v="8"/>
  </r>
  <r>
    <x v="49"/>
    <s v="Walencja"/>
    <x v="2"/>
    <x v="1"/>
    <n v="49"/>
    <n v="11"/>
  </r>
  <r>
    <x v="49"/>
    <s v="Walencja"/>
    <x v="0"/>
    <x v="1"/>
    <n v="61"/>
    <n v="90"/>
  </r>
  <r>
    <x v="49"/>
    <s v="Walencja"/>
    <x v="4"/>
    <x v="0"/>
    <n v="19"/>
    <n v="22"/>
  </r>
  <r>
    <x v="49"/>
    <s v="Walencja"/>
    <x v="1"/>
    <x v="0"/>
    <n v="22"/>
    <n v="44"/>
  </r>
  <r>
    <x v="50"/>
    <s v="Algier"/>
    <x v="3"/>
    <x v="0"/>
    <n v="9"/>
    <n v="25"/>
  </r>
  <r>
    <x v="50"/>
    <s v="Algier"/>
    <x v="0"/>
    <x v="1"/>
    <n v="4"/>
    <n v="94"/>
  </r>
  <r>
    <x v="50"/>
    <s v="Algier"/>
    <x v="4"/>
    <x v="0"/>
    <n v="8"/>
    <n v="21"/>
  </r>
  <r>
    <x v="50"/>
    <s v="Algier"/>
    <x v="2"/>
    <x v="0"/>
    <n v="47"/>
    <n v="8"/>
  </r>
  <r>
    <x v="51"/>
    <s v="Tunis"/>
    <x v="4"/>
    <x v="1"/>
    <n v="82"/>
    <n v="29"/>
  </r>
  <r>
    <x v="51"/>
    <s v="Tunis"/>
    <x v="1"/>
    <x v="1"/>
    <n v="26"/>
    <n v="58"/>
  </r>
  <r>
    <x v="51"/>
    <s v="Tunis"/>
    <x v="2"/>
    <x v="0"/>
    <n v="24"/>
    <n v="9"/>
  </r>
  <r>
    <x v="51"/>
    <s v="Tunis"/>
    <x v="3"/>
    <x v="0"/>
    <n v="36"/>
    <n v="26"/>
  </r>
  <r>
    <x v="51"/>
    <s v="Tunis"/>
    <x v="0"/>
    <x v="0"/>
    <n v="6"/>
    <n v="68"/>
  </r>
  <r>
    <x v="52"/>
    <s v="Benghazi"/>
    <x v="3"/>
    <x v="1"/>
    <n v="45"/>
    <n v="36"/>
  </r>
  <r>
    <x v="52"/>
    <s v="Benghazi"/>
    <x v="2"/>
    <x v="0"/>
    <n v="18"/>
    <n v="8"/>
  </r>
  <r>
    <x v="52"/>
    <s v="Benghazi"/>
    <x v="1"/>
    <x v="0"/>
    <n v="20"/>
    <n v="41"/>
  </r>
  <r>
    <x v="53"/>
    <s v="Aleksandria"/>
    <x v="4"/>
    <x v="1"/>
    <n v="4"/>
    <n v="32"/>
  </r>
  <r>
    <x v="53"/>
    <s v="Aleksandria"/>
    <x v="1"/>
    <x v="0"/>
    <n v="48"/>
    <n v="37"/>
  </r>
  <r>
    <x v="54"/>
    <s v="Bejrut"/>
    <x v="1"/>
    <x v="1"/>
    <n v="64"/>
    <n v="61"/>
  </r>
  <r>
    <x v="54"/>
    <s v="Bejrut"/>
    <x v="0"/>
    <x v="0"/>
    <n v="43"/>
    <n v="63"/>
  </r>
  <r>
    <x v="54"/>
    <s v="Bejrut"/>
    <x v="3"/>
    <x v="0"/>
    <n v="24"/>
    <n v="24"/>
  </r>
  <r>
    <x v="55"/>
    <s v="Palermo"/>
    <x v="1"/>
    <x v="1"/>
    <n v="4"/>
    <n v="62"/>
  </r>
  <r>
    <x v="55"/>
    <s v="Palermo"/>
    <x v="4"/>
    <x v="0"/>
    <n v="35"/>
    <n v="19"/>
  </r>
  <r>
    <x v="55"/>
    <s v="Palermo"/>
    <x v="2"/>
    <x v="0"/>
    <n v="41"/>
    <n v="8"/>
  </r>
  <r>
    <x v="55"/>
    <s v="Palermo"/>
    <x v="0"/>
    <x v="0"/>
    <n v="23"/>
    <n v="61"/>
  </r>
  <r>
    <x v="55"/>
    <s v="Palermo"/>
    <x v="3"/>
    <x v="0"/>
    <n v="46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Algier"/>
    <x v="0"/>
    <n v="32"/>
  </r>
  <r>
    <x v="1"/>
    <s v="Tunis"/>
    <x v="1"/>
    <n v="32"/>
  </r>
  <r>
    <x v="2"/>
    <s v="Benghazi"/>
    <x v="0"/>
    <n v="44"/>
  </r>
  <r>
    <x v="3"/>
    <s v="Aleksandria"/>
    <x v="0"/>
    <n v="8"/>
  </r>
  <r>
    <x v="4"/>
    <s v="Bejrut"/>
    <x v="1"/>
    <n v="50"/>
  </r>
  <r>
    <x v="5"/>
    <s v="Palermo"/>
    <x v="0"/>
    <n v="33"/>
  </r>
  <r>
    <x v="6"/>
    <s v="Neapol"/>
    <x v="0"/>
    <n v="35"/>
  </r>
  <r>
    <x v="7"/>
    <s v="Walencja"/>
    <x v="0"/>
    <n v="42"/>
  </r>
  <r>
    <x v="8"/>
    <s v="Algier"/>
    <x v="0"/>
    <n v="35"/>
  </r>
  <r>
    <x v="9"/>
    <s v="Tunis"/>
    <x v="0"/>
    <n v="48"/>
  </r>
  <r>
    <x v="10"/>
    <s v="Benghazi"/>
    <x v="1"/>
    <n v="191"/>
  </r>
  <r>
    <x v="11"/>
    <s v="Aleksandria"/>
    <x v="1"/>
    <n v="4"/>
  </r>
  <r>
    <x v="12"/>
    <s v="Bejrut"/>
    <x v="0"/>
    <n v="44"/>
  </r>
  <r>
    <x v="13"/>
    <s v="Neapol"/>
    <x v="0"/>
    <n v="30"/>
  </r>
  <r>
    <x v="14"/>
    <s v="Walencja"/>
    <x v="0"/>
    <n v="39"/>
  </r>
  <r>
    <x v="15"/>
    <s v="Algier"/>
    <x v="1"/>
    <n v="112"/>
  </r>
  <r>
    <x v="16"/>
    <s v="Benghazi"/>
    <x v="1"/>
    <n v="1"/>
  </r>
  <r>
    <x v="17"/>
    <s v="Aleksandria"/>
    <x v="0"/>
    <n v="35"/>
  </r>
  <r>
    <x v="18"/>
    <s v="Bejrut"/>
    <x v="0"/>
    <n v="1"/>
  </r>
  <r>
    <x v="19"/>
    <s v="Palermo"/>
    <x v="0"/>
    <n v="33"/>
  </r>
  <r>
    <x v="20"/>
    <s v="Neapol"/>
    <x v="1"/>
    <n v="68"/>
  </r>
  <r>
    <x v="21"/>
    <s v="Monako"/>
    <x v="0"/>
    <n v="8"/>
  </r>
  <r>
    <x v="22"/>
    <s v="Walencja"/>
    <x v="0"/>
    <n v="42"/>
  </r>
  <r>
    <x v="23"/>
    <s v="Algier"/>
    <x v="1"/>
    <n v="48"/>
  </r>
  <r>
    <x v="24"/>
    <s v="Tunis"/>
    <x v="0"/>
    <n v="4"/>
  </r>
  <r>
    <x v="25"/>
    <s v="Aleksandria"/>
    <x v="1"/>
    <n v="6"/>
  </r>
  <r>
    <x v="26"/>
    <s v="Bejrut"/>
    <x v="1"/>
    <n v="1"/>
  </r>
  <r>
    <x v="27"/>
    <s v="Palermo"/>
    <x v="0"/>
    <n v="12"/>
  </r>
  <r>
    <x v="28"/>
    <s v="Monako"/>
    <x v="0"/>
    <n v="10"/>
  </r>
  <r>
    <x v="29"/>
    <s v="Barcelona"/>
    <x v="1"/>
    <n v="22"/>
  </r>
  <r>
    <x v="30"/>
    <s v="Algier"/>
    <x v="0"/>
    <n v="34"/>
  </r>
  <r>
    <x v="31"/>
    <s v="Tunis"/>
    <x v="1"/>
    <n v="34"/>
  </r>
  <r>
    <x v="32"/>
    <s v="Aleksandria"/>
    <x v="0"/>
    <n v="5"/>
  </r>
  <r>
    <x v="33"/>
    <s v="Palermo"/>
    <x v="0"/>
    <n v="48"/>
  </r>
  <r>
    <x v="34"/>
    <s v="Neapol"/>
    <x v="0"/>
    <n v="47"/>
  </r>
  <r>
    <x v="35"/>
    <s v="Monako"/>
    <x v="0"/>
    <n v="25"/>
  </r>
  <r>
    <x v="36"/>
    <s v="Barcelona"/>
    <x v="1"/>
    <n v="121"/>
  </r>
  <r>
    <x v="37"/>
    <s v="Walencja"/>
    <x v="0"/>
    <n v="22"/>
  </r>
  <r>
    <x v="38"/>
    <s v="Tunis"/>
    <x v="1"/>
    <n v="26"/>
  </r>
  <r>
    <x v="39"/>
    <s v="Benghazi"/>
    <x v="0"/>
    <n v="20"/>
  </r>
  <r>
    <x v="40"/>
    <s v="Aleksandria"/>
    <x v="0"/>
    <n v="48"/>
  </r>
  <r>
    <x v="41"/>
    <s v="Bejrut"/>
    <x v="1"/>
    <n v="64"/>
  </r>
  <r>
    <x v="42"/>
    <s v="Palermo"/>
    <x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50B6D-FC56-4DD1-BDAB-D9A4927E8A31}" name="Tabela przestawna1" cacheId="14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 rowHeaderCaption="towar">
  <location ref="Q3:S9" firstHeaderRow="1" firstDataRow="2" firstDataCol="1"/>
  <pivotFields count="6">
    <pivotField numFmtId="14" showAll="0"/>
    <pivotField showAll="0"/>
    <pivotField axis="axisRow" showAll="0" sortType="descending">
      <items count="6">
        <item x="2"/>
        <item x="3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1"/>
        <item x="0"/>
        <item t="default"/>
      </items>
    </pivotField>
    <pivotField dataField="1" showAll="0"/>
    <pivotField showAll="0"/>
  </pivotFields>
  <rowFields count="1">
    <field x="2"/>
  </rowFields>
  <rowItems count="5">
    <i>
      <x v="3"/>
    </i>
    <i>
      <x v="4"/>
    </i>
    <i>
      <x v="2"/>
    </i>
    <i>
      <x/>
    </i>
    <i>
      <x v="1"/>
    </i>
  </rowItems>
  <colFields count="1">
    <field x="3"/>
  </colFields>
  <colItems count="2">
    <i>
      <x/>
    </i>
    <i>
      <x v="1"/>
    </i>
  </colItems>
  <dataFields count="1">
    <dataField name="Suma z ile t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8DEDA-81AF-4538-B5E3-F4B03C84BCC8}" name="Tabela przestawna4" cacheId="13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 chartFormat="8">
  <location ref="G3:I37" firstHeaderRow="1" firstDataRow="2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5"/>
    <field x="0"/>
  </rowFields>
  <rowItems count="33">
    <i>
      <x v="1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2"/>
  </colFields>
  <colItems count="2">
    <i>
      <x/>
    </i>
    <i>
      <x v="1"/>
    </i>
  </colItems>
  <dataFields count="1">
    <dataField name="Suma z ile ton" fld="3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E03318D-9BC6-4DEB-B06D-C088938DBD30}" autoFormatId="16" applyNumberFormats="0" applyBorderFormats="0" applyFontFormats="0" applyPatternFormats="0" applyAlignmentFormats="0" applyWidthHeightFormats="0">
  <queryTableRefresh nextId="22" unboundColumnsRight="8">
    <queryTableFields count="14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9" dataBound="0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C4FAB3-B767-4707-AEF2-6DEAFE177DD4}" name="statek" displayName="statek" ref="A1:N204" tableType="queryTable" totalsRowShown="0">
  <autoFilter ref="A1:N204" xr:uid="{48C4FAB3-B767-4707-AEF2-6DEAFE177DD4}"/>
  <tableColumns count="14">
    <tableColumn id="1" xr3:uid="{7CC9851D-1103-4829-9D1C-0C7F990468DF}" uniqueName="1" name="data" queryTableFieldId="1" dataDxfId="11"/>
    <tableColumn id="2" xr3:uid="{00C522EC-A948-464C-8FBF-1B5794D714E0}" uniqueName="2" name="port" queryTableFieldId="2" dataDxfId="10"/>
    <tableColumn id="3" xr3:uid="{162402E8-4A7A-4D46-A5E3-1B0A01336FB5}" uniqueName="3" name="towar" queryTableFieldId="3" dataDxfId="9"/>
    <tableColumn id="4" xr3:uid="{2C35A401-8A46-4A0B-BE8E-ADB1727A39C9}" uniqueName="4" name="Z/W" queryTableFieldId="4" dataDxfId="8"/>
    <tableColumn id="5" xr3:uid="{F9F9333F-12A5-465D-8558-4059F480333F}" uniqueName="5" name="ile ton" queryTableFieldId="5"/>
    <tableColumn id="6" xr3:uid="{FB889120-F7B3-4127-8389-A452EFCCC3C7}" uniqueName="6" name="cena za tone w talarach" queryTableFieldId="6"/>
    <tableColumn id="7" xr3:uid="{9E9E2796-B017-4C7E-A364-1E5C3183CF17}" uniqueName="7" name="ile dni na morzu" queryTableFieldId="7" dataDxfId="7"/>
    <tableColumn id="8" xr3:uid="{F099C33D-64C0-44EE-8127-DA9C798B8EC7}" uniqueName="8" name="t1" queryTableFieldId="8" dataDxfId="6">
      <calculatedColumnFormula>IF($C2= H$1, IF($D2 = "Z", $E2, -1*$E2), 0)</calculatedColumnFormula>
    </tableColumn>
    <tableColumn id="9" xr3:uid="{7964192F-C880-46D8-9A81-0964632F5FAA}" uniqueName="9" name="t2" queryTableFieldId="9" dataDxfId="5">
      <calculatedColumnFormula>IF($C2= I$1, IF($D2 = "Z", $E2, -1*$E2), 0)</calculatedColumnFormula>
    </tableColumn>
    <tableColumn id="10" xr3:uid="{B4934586-4ED3-439F-8B2A-87CE37106705}" uniqueName="10" name="t3" queryTableFieldId="10" dataDxfId="4">
      <calculatedColumnFormula>IF($C2= J$1, IF($D2 = "Z", $E2, -1*$E2), 0)</calculatedColumnFormula>
    </tableColumn>
    <tableColumn id="11" xr3:uid="{82845CC9-A361-4C97-BBCA-D16CBDD8CD77}" uniqueName="11" name="t4" queryTableFieldId="11" dataDxfId="3">
      <calculatedColumnFormula>IF($C2= K$1, IF($D2 = "Z", $E2, -1*$E2), 0)</calculatedColumnFormula>
    </tableColumn>
    <tableColumn id="12" xr3:uid="{1DE767A3-C895-4364-B9DC-479E9C1F9F49}" uniqueName="12" name="t5" queryTableFieldId="12" dataDxfId="2">
      <calculatedColumnFormula>IF($C2= L$1, IF($D2 = "Z", $E2, -1*$E2), 0)</calculatedColumnFormula>
    </tableColumn>
    <tableColumn id="19" xr3:uid="{793B8434-91A1-42F1-B6C4-08037A0C434E}" uniqueName="19" name="KASKA" queryTableFieldId="19" dataDxfId="1">
      <calculatedColumnFormula>IF(statek[[#This Row],[Z/W]]="Z", statek[[#This Row],[ile ton]]*statek[[#This Row],[cena za tone w talarach]], -1*statek[[#This Row],[ile ton]]*statek[[#This Row],[cena za tone w talarach]])</calculatedColumnFormula>
    </tableColumn>
    <tableColumn id="20" xr3:uid="{29F83A2A-E61E-4D03-B6DE-97CF14F6D151}" uniqueName="20" name="STAN KONTA" queryTableFieldId="20" dataDxfId="0">
      <calculatedColumnFormula>500000+M2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7E7E-0B36-4B95-917D-2458F0366503}">
  <dimension ref="A1:U203"/>
  <sheetViews>
    <sheetView zoomScale="40" zoomScaleNormal="40" workbookViewId="0">
      <selection activeCell="Q11" sqref="Q11:V27"/>
    </sheetView>
  </sheetViews>
  <sheetFormatPr defaultRowHeight="14.5" x14ac:dyDescent="0.35"/>
  <cols>
    <col min="1" max="1" width="19.453125" customWidth="1"/>
    <col min="2" max="2" width="10.54296875" bestFit="1" customWidth="1"/>
    <col min="3" max="3" width="8.08984375" bestFit="1" customWidth="1"/>
    <col min="4" max="4" width="6.7265625" bestFit="1" customWidth="1"/>
    <col min="5" max="5" width="8.36328125" bestFit="1" customWidth="1"/>
    <col min="6" max="6" width="23" bestFit="1" customWidth="1"/>
    <col min="17" max="17" width="12.453125" bestFit="1" customWidth="1"/>
    <col min="18" max="18" width="17.26953125" bestFit="1" customWidth="1"/>
    <col min="19" max="19" width="11.81640625" customWidth="1"/>
    <col min="20" max="20" width="13.542968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s="2" t="s">
        <v>52</v>
      </c>
      <c r="N1" s="2" t="s">
        <v>53</v>
      </c>
      <c r="O1" s="2"/>
      <c r="P1" s="2"/>
    </row>
    <row r="2" spans="1:19" x14ac:dyDescent="0.3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2">
        <v>0</v>
      </c>
      <c r="H2" s="2">
        <f>IF($C2= H$1, IF($D2 = "Z", $E2, -1*$E2), 0)</f>
        <v>0</v>
      </c>
      <c r="I2" s="2">
        <f t="shared" ref="I2:L2" si="0">IF($C2= I$1, IF($D2 = "Z", $E2, -1*$E2), 0)</f>
        <v>0</v>
      </c>
      <c r="J2" s="2">
        <f t="shared" si="0"/>
        <v>0</v>
      </c>
      <c r="K2" s="2">
        <f t="shared" si="0"/>
        <v>3</v>
      </c>
      <c r="L2" s="2">
        <f t="shared" si="0"/>
        <v>0</v>
      </c>
      <c r="M2" s="2">
        <f>IF(statek[[#This Row],[Z/W]]="Z", -1*statek[[#This Row],[ile ton]]*statek[[#This Row],[cena za tone w talarach]], statek[[#This Row],[ile ton]]*statek[[#This Row],[cena za tone w talarach]])</f>
        <v>-240</v>
      </c>
      <c r="N2" s="2">
        <f>$R$26+M2</f>
        <v>6159</v>
      </c>
      <c r="O2" s="2"/>
      <c r="P2" s="2"/>
    </row>
    <row r="3" spans="1:19" x14ac:dyDescent="0.3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2">
        <f>IF(statek[[#This Row],[data]]&lt;&gt;A2, statek[[#This Row],[data]]-A2-1, 0)</f>
        <v>0</v>
      </c>
      <c r="H3" s="2">
        <f>IF($C3= H$1, IF($D3 = "Z", $E3, -1*$E3), 0) +H2</f>
        <v>0</v>
      </c>
      <c r="I3" s="2">
        <f t="shared" ref="I3:K3" si="1">IF($C3= I$1, IF($D3 = "Z", $E3, -1*$E3), 0) +I2</f>
        <v>0</v>
      </c>
      <c r="J3" s="2">
        <f t="shared" si="1"/>
        <v>0</v>
      </c>
      <c r="K3" s="2">
        <f t="shared" si="1"/>
        <v>3</v>
      </c>
      <c r="L3" s="2">
        <f>IF($C3= L$1, IF($D3 = "Z", $E3, -1*$E3), 0) +L2</f>
        <v>32</v>
      </c>
      <c r="M3" s="2">
        <f>IF(statek[[#This Row],[Z/W]]="Z", -1*statek[[#This Row],[ile ton]]*statek[[#This Row],[cena za tone w talarach]], statek[[#This Row],[ile ton]]*statek[[#This Row],[cena za tone w talarach]])</f>
        <v>-1600</v>
      </c>
      <c r="N3" s="2">
        <f>statek[[#This Row],[KASKA]]+N2</f>
        <v>4559</v>
      </c>
      <c r="O3" s="2"/>
      <c r="P3" s="2"/>
      <c r="Q3" s="7" t="s">
        <v>25</v>
      </c>
      <c r="R3" s="7" t="s">
        <v>24</v>
      </c>
    </row>
    <row r="4" spans="1:19" x14ac:dyDescent="0.3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2">
        <f>IF(statek[[#This Row],[data]]&lt;&gt;A3, statek[[#This Row],[data]]-A3-1, 0)</f>
        <v>0</v>
      </c>
      <c r="H4" s="2">
        <f t="shared" ref="H4:H67" si="2">IF($C4= H$1, IF($D4 = "Z", $E4, -1*$E4), 0) +H3</f>
        <v>38</v>
      </c>
      <c r="I4" s="2">
        <f t="shared" ref="I4:I67" si="3">IF($C4= I$1, IF($D4 = "Z", $E4, -1*$E4), 0) +I3</f>
        <v>0</v>
      </c>
      <c r="J4" s="2">
        <f t="shared" ref="J4:J67" si="4">IF($C4= J$1, IF($D4 = "Z", $E4, -1*$E4), 0) +J3</f>
        <v>0</v>
      </c>
      <c r="K4" s="2">
        <f t="shared" ref="K4:K67" si="5">IF($C4= K$1, IF($D4 = "Z", $E4, -1*$E4), 0) +K3</f>
        <v>3</v>
      </c>
      <c r="L4" s="2">
        <f t="shared" ref="L4:L67" si="6">IF($C4= L$1, IF($D4 = "Z", $E4, -1*$E4), 0) +L3</f>
        <v>32</v>
      </c>
      <c r="M4" s="2">
        <f>IF(statek[[#This Row],[Z/W]]="Z", -1*statek[[#This Row],[ile ton]]*statek[[#This Row],[cena za tone w talarach]], statek[[#This Row],[ile ton]]*statek[[#This Row],[cena za tone w talarach]])</f>
        <v>-380</v>
      </c>
      <c r="N4" s="2">
        <f>statek[[#This Row],[KASKA]]+N3</f>
        <v>4179</v>
      </c>
      <c r="O4" s="2"/>
      <c r="P4" s="2"/>
      <c r="Q4" s="7" t="s">
        <v>2</v>
      </c>
      <c r="R4" t="s">
        <v>14</v>
      </c>
      <c r="S4" t="s">
        <v>8</v>
      </c>
    </row>
    <row r="5" spans="1:19" x14ac:dyDescent="0.3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2">
        <f>IF(statek[[#This Row],[data]]&lt;&gt;A4, statek[[#This Row],[data]]-A4-1, 0)</f>
        <v>0</v>
      </c>
      <c r="H5" s="2">
        <f t="shared" si="2"/>
        <v>38</v>
      </c>
      <c r="I5" s="2">
        <f t="shared" si="3"/>
        <v>33</v>
      </c>
      <c r="J5" s="2">
        <f t="shared" si="4"/>
        <v>0</v>
      </c>
      <c r="K5" s="2">
        <f t="shared" si="5"/>
        <v>3</v>
      </c>
      <c r="L5" s="2">
        <f t="shared" si="6"/>
        <v>32</v>
      </c>
      <c r="M5" s="2">
        <f>IF(statek[[#This Row],[Z/W]]="Z", -1*statek[[#This Row],[ile ton]]*statek[[#This Row],[cena za tone w talarach]], statek[[#This Row],[ile ton]]*statek[[#This Row],[cena za tone w talarach]])</f>
        <v>-990</v>
      </c>
      <c r="N5" s="2">
        <f>statek[[#This Row],[KASKA]]+N4</f>
        <v>3189</v>
      </c>
      <c r="O5" s="2"/>
      <c r="P5" s="2"/>
      <c r="Q5" s="8" t="s">
        <v>7</v>
      </c>
      <c r="R5" s="2">
        <v>833</v>
      </c>
      <c r="S5" s="2">
        <v>905</v>
      </c>
    </row>
    <row r="6" spans="1:19" x14ac:dyDescent="0.3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2">
        <f>IF(statek[[#This Row],[data]]&lt;&gt;A5, statek[[#This Row],[data]]-A5-1, 0)</f>
        <v>0</v>
      </c>
      <c r="H6" s="2">
        <f t="shared" si="2"/>
        <v>38</v>
      </c>
      <c r="I6" s="2">
        <f t="shared" si="3"/>
        <v>33</v>
      </c>
      <c r="J6" s="2">
        <f t="shared" si="4"/>
        <v>43</v>
      </c>
      <c r="K6" s="2">
        <f t="shared" si="5"/>
        <v>3</v>
      </c>
      <c r="L6" s="2">
        <f t="shared" si="6"/>
        <v>32</v>
      </c>
      <c r="M6" s="2">
        <f>IF(statek[[#This Row],[Z/W]]="Z", -1*statek[[#This Row],[ile ton]]*statek[[#This Row],[cena za tone w talarach]], statek[[#This Row],[ile ton]]*statek[[#This Row],[cena za tone w talarach]])</f>
        <v>-1075</v>
      </c>
      <c r="N6" s="2">
        <f>statek[[#This Row],[KASKA]]+N5</f>
        <v>2114</v>
      </c>
      <c r="O6" s="2"/>
      <c r="P6" s="2"/>
      <c r="Q6" s="8" t="s">
        <v>9</v>
      </c>
      <c r="R6" s="2">
        <v>784</v>
      </c>
      <c r="S6" s="2">
        <v>784</v>
      </c>
    </row>
    <row r="7" spans="1:19" x14ac:dyDescent="0.3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2">
        <f>IF(statek[[#This Row],[data]]&lt;&gt;A6, statek[[#This Row],[data]]-A6-1, 0)</f>
        <v>14</v>
      </c>
      <c r="H7" s="2">
        <f t="shared" si="2"/>
        <v>38</v>
      </c>
      <c r="I7" s="2">
        <f t="shared" si="3"/>
        <v>33</v>
      </c>
      <c r="J7" s="2">
        <f t="shared" si="4"/>
        <v>43</v>
      </c>
      <c r="K7" s="2">
        <f t="shared" si="5"/>
        <v>3</v>
      </c>
      <c r="L7" s="2">
        <f t="shared" si="6"/>
        <v>0</v>
      </c>
      <c r="M7" s="2">
        <f>IF(statek[[#This Row],[Z/W]]="Z", -1*statek[[#This Row],[ile ton]]*statek[[#This Row],[cena za tone w talarach]], statek[[#This Row],[ile ton]]*statek[[#This Row],[cena za tone w talarach]])</f>
        <v>1856</v>
      </c>
      <c r="N7" s="2">
        <f>statek[[#This Row],[KASKA]]+N6</f>
        <v>3970</v>
      </c>
      <c r="O7" s="2"/>
      <c r="P7" s="2"/>
      <c r="Q7" s="8" t="s">
        <v>12</v>
      </c>
      <c r="R7" s="2">
        <v>598</v>
      </c>
      <c r="S7" s="2">
        <v>633</v>
      </c>
    </row>
    <row r="8" spans="1:19" x14ac:dyDescent="0.3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G8" s="2">
        <f>IF(statek[[#This Row],[data]]&lt;&gt;A7, statek[[#This Row],[data]]-A7-1, 0)</f>
        <v>0</v>
      </c>
      <c r="H8" s="2">
        <f t="shared" si="2"/>
        <v>38</v>
      </c>
      <c r="I8" s="2">
        <f t="shared" si="3"/>
        <v>47</v>
      </c>
      <c r="J8" s="2">
        <f t="shared" si="4"/>
        <v>43</v>
      </c>
      <c r="K8" s="2">
        <f t="shared" si="5"/>
        <v>3</v>
      </c>
      <c r="L8" s="2">
        <f t="shared" si="6"/>
        <v>0</v>
      </c>
      <c r="M8" s="2">
        <f>IF(statek[[#This Row],[Z/W]]="Z", -1*statek[[#This Row],[ile ton]]*statek[[#This Row],[cena za tone w talarach]], statek[[#This Row],[ile ton]]*statek[[#This Row],[cena za tone w talarach]])</f>
        <v>-364</v>
      </c>
      <c r="N8" s="2">
        <f>statek[[#This Row],[KASKA]]+N7</f>
        <v>3606</v>
      </c>
      <c r="O8" s="2"/>
      <c r="P8" s="2"/>
      <c r="Q8" s="8" t="s">
        <v>10</v>
      </c>
      <c r="R8" s="2">
        <v>490</v>
      </c>
      <c r="S8" s="2">
        <v>620</v>
      </c>
    </row>
    <row r="9" spans="1:19" x14ac:dyDescent="0.3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G9" s="2">
        <f>IF(statek[[#This Row],[data]]&lt;&gt;A8, statek[[#This Row],[data]]-A8-1, 0)</f>
        <v>7</v>
      </c>
      <c r="H9" s="2">
        <f t="shared" si="2"/>
        <v>38</v>
      </c>
      <c r="I9" s="2">
        <f t="shared" si="3"/>
        <v>47</v>
      </c>
      <c r="J9" s="2">
        <f t="shared" si="4"/>
        <v>43</v>
      </c>
      <c r="K9" s="2">
        <f t="shared" si="5"/>
        <v>3</v>
      </c>
      <c r="L9" s="2">
        <f t="shared" si="6"/>
        <v>44</v>
      </c>
      <c r="M9" s="2">
        <f>IF(statek[[#This Row],[Z/W]]="Z", -1*statek[[#This Row],[ile ton]]*statek[[#This Row],[cena za tone w talarach]], statek[[#This Row],[ile ton]]*statek[[#This Row],[cena za tone w talarach]])</f>
        <v>-2024</v>
      </c>
      <c r="N9" s="2">
        <f>statek[[#This Row],[KASKA]]+N8</f>
        <v>1582</v>
      </c>
      <c r="O9" s="2"/>
      <c r="P9" s="2"/>
      <c r="Q9" s="8" t="s">
        <v>11</v>
      </c>
      <c r="R9" s="2">
        <v>413</v>
      </c>
      <c r="S9" s="2">
        <v>483</v>
      </c>
    </row>
    <row r="10" spans="1:19" x14ac:dyDescent="0.3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G10" s="2">
        <f>IF(statek[[#This Row],[data]]&lt;&gt;A9, statek[[#This Row],[data]]-A9-1, 0)</f>
        <v>0</v>
      </c>
      <c r="H10" s="2">
        <f t="shared" si="2"/>
        <v>38</v>
      </c>
      <c r="I10" s="2">
        <f t="shared" si="3"/>
        <v>48</v>
      </c>
      <c r="J10" s="2">
        <f t="shared" si="4"/>
        <v>43</v>
      </c>
      <c r="K10" s="2">
        <f t="shared" si="5"/>
        <v>3</v>
      </c>
      <c r="L10" s="2">
        <f t="shared" si="6"/>
        <v>44</v>
      </c>
      <c r="M10" s="2">
        <f>IF(statek[[#This Row],[Z/W]]="Z", -1*statek[[#This Row],[ile ton]]*statek[[#This Row],[cena za tone w talarach]], statek[[#This Row],[ile ton]]*statek[[#This Row],[cena za tone w talarach]])</f>
        <v>-28</v>
      </c>
      <c r="N10" s="2">
        <f>statek[[#This Row],[KASKA]]+N9</f>
        <v>1554</v>
      </c>
      <c r="O10" s="2"/>
      <c r="P10" s="2"/>
    </row>
    <row r="11" spans="1:19" x14ac:dyDescent="0.35">
      <c r="A11" s="11">
        <v>42393</v>
      </c>
      <c r="B11" s="12" t="s">
        <v>15</v>
      </c>
      <c r="C11" s="12" t="s">
        <v>7</v>
      </c>
      <c r="D11" s="12" t="s">
        <v>8</v>
      </c>
      <c r="E11" s="13">
        <v>21</v>
      </c>
      <c r="F11" s="13">
        <v>74</v>
      </c>
      <c r="G11" s="12">
        <f>IF(statek[[#This Row],[data]]&lt;&gt;A10, statek[[#This Row],[data]]-A10-1, 0)</f>
        <v>0</v>
      </c>
      <c r="H11" s="12">
        <f t="shared" si="2"/>
        <v>38</v>
      </c>
      <c r="I11" s="12">
        <f t="shared" si="3"/>
        <v>48</v>
      </c>
      <c r="J11" s="12">
        <f t="shared" si="4"/>
        <v>43</v>
      </c>
      <c r="K11" s="12">
        <f t="shared" si="5"/>
        <v>24</v>
      </c>
      <c r="L11" s="12">
        <f t="shared" si="6"/>
        <v>44</v>
      </c>
      <c r="M11" s="2">
        <f>IF(statek[[#This Row],[Z/W]]="Z", -1*statek[[#This Row],[ile ton]]*statek[[#This Row],[cena za tone w talarach]], statek[[#This Row],[ile ton]]*statek[[#This Row],[cena za tone w talarach]])</f>
        <v>-1554</v>
      </c>
      <c r="N11" s="2">
        <f>statek[[#This Row],[KASKA]]+N10</f>
        <v>0</v>
      </c>
      <c r="O11" s="2"/>
      <c r="P11" s="2"/>
      <c r="Q11" s="9" t="s">
        <v>26</v>
      </c>
      <c r="R11" s="10"/>
    </row>
    <row r="12" spans="1:19" x14ac:dyDescent="0.3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G12" s="2">
        <f>IF(statek[[#This Row],[data]]&lt;&gt;A11, statek[[#This Row],[data]]-A11-1, 0)</f>
        <v>25</v>
      </c>
      <c r="H12" s="2">
        <f t="shared" si="2"/>
        <v>38</v>
      </c>
      <c r="I12" s="2">
        <f t="shared" si="3"/>
        <v>48</v>
      </c>
      <c r="J12" s="2">
        <f t="shared" si="4"/>
        <v>0</v>
      </c>
      <c r="K12" s="2">
        <f t="shared" si="5"/>
        <v>24</v>
      </c>
      <c r="L12" s="2">
        <f t="shared" si="6"/>
        <v>44</v>
      </c>
      <c r="M12" s="2">
        <f>IF(statek[[#This Row],[Z/W]]="Z", -1*statek[[#This Row],[ile ton]]*statek[[#This Row],[cena za tone w talarach]], statek[[#This Row],[ile ton]]*statek[[#This Row],[cena za tone w talarach]])</f>
        <v>1376</v>
      </c>
      <c r="N12" s="2">
        <f>statek[[#This Row],[KASKA]]+N11</f>
        <v>1376</v>
      </c>
      <c r="O12" s="2"/>
      <c r="P12" s="2"/>
      <c r="Q12" s="8" t="s">
        <v>7</v>
      </c>
      <c r="R12" s="2">
        <v>905</v>
      </c>
    </row>
    <row r="13" spans="1:19" x14ac:dyDescent="0.3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 s="2">
        <f>IF(statek[[#This Row],[data]]&lt;&gt;A12, statek[[#This Row],[data]]-A12-1, 0)</f>
        <v>0</v>
      </c>
      <c r="H13" s="2">
        <f t="shared" si="2"/>
        <v>0</v>
      </c>
      <c r="I13" s="2">
        <f t="shared" si="3"/>
        <v>48</v>
      </c>
      <c r="J13" s="2">
        <f t="shared" si="4"/>
        <v>0</v>
      </c>
      <c r="K13" s="2">
        <f t="shared" si="5"/>
        <v>24</v>
      </c>
      <c r="L13" s="2">
        <f t="shared" si="6"/>
        <v>44</v>
      </c>
      <c r="M13" s="2">
        <f>IF(statek[[#This Row],[Z/W]]="Z", -1*statek[[#This Row],[ile ton]]*statek[[#This Row],[cena za tone w talarach]], statek[[#This Row],[ile ton]]*statek[[#This Row],[cena za tone w talarach]])</f>
        <v>494</v>
      </c>
      <c r="N13" s="2">
        <f>statek[[#This Row],[KASKA]]+N12</f>
        <v>1870</v>
      </c>
      <c r="O13" s="2"/>
      <c r="P13" s="2"/>
    </row>
    <row r="14" spans="1:19" x14ac:dyDescent="0.3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 s="2">
        <f>IF(statek[[#This Row],[data]]&lt;&gt;A13, statek[[#This Row],[data]]-A13-1, 0)</f>
        <v>0</v>
      </c>
      <c r="H14" s="2">
        <f t="shared" si="2"/>
        <v>0</v>
      </c>
      <c r="I14" s="2">
        <f t="shared" si="3"/>
        <v>48</v>
      </c>
      <c r="J14" s="2">
        <f t="shared" si="4"/>
        <v>0</v>
      </c>
      <c r="K14" s="2">
        <f t="shared" si="5"/>
        <v>33</v>
      </c>
      <c r="L14" s="2">
        <f t="shared" si="6"/>
        <v>44</v>
      </c>
      <c r="M14" s="2">
        <f>IF(statek[[#This Row],[Z/W]]="Z", -1*statek[[#This Row],[ile ton]]*statek[[#This Row],[cena za tone w talarach]], statek[[#This Row],[ile ton]]*statek[[#This Row],[cena za tone w talarach]])</f>
        <v>-531</v>
      </c>
      <c r="N14" s="2">
        <f>statek[[#This Row],[KASKA]]+N13</f>
        <v>1339</v>
      </c>
      <c r="O14" s="2"/>
      <c r="P14" s="2"/>
      <c r="Q14" s="10" t="s">
        <v>28</v>
      </c>
    </row>
    <row r="15" spans="1:19" x14ac:dyDescent="0.3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 s="2">
        <f>IF(statek[[#This Row],[data]]&lt;&gt;A14, statek[[#This Row],[data]]-A14-1, 0)</f>
        <v>0</v>
      </c>
      <c r="H15" s="2">
        <f t="shared" si="2"/>
        <v>0</v>
      </c>
      <c r="I15" s="2">
        <f t="shared" si="3"/>
        <v>48</v>
      </c>
      <c r="J15" s="2">
        <f t="shared" si="4"/>
        <v>0</v>
      </c>
      <c r="K15" s="2">
        <f t="shared" si="5"/>
        <v>33</v>
      </c>
      <c r="L15" s="2">
        <f t="shared" si="6"/>
        <v>52</v>
      </c>
      <c r="M15" s="2">
        <f>IF(statek[[#This Row],[Z/W]]="Z", -1*statek[[#This Row],[ile ton]]*statek[[#This Row],[cena za tone w talarach]], statek[[#This Row],[ile ton]]*statek[[#This Row],[cena za tone w talarach]])</f>
        <v>-296</v>
      </c>
      <c r="N15" s="2">
        <f>statek[[#This Row],[KASKA]]+N14</f>
        <v>1043</v>
      </c>
      <c r="O15" s="2"/>
      <c r="P15" s="2"/>
      <c r="Q15">
        <f>COUNTIF(statek[ile dni na morzu], "&gt;20")</f>
        <v>22</v>
      </c>
    </row>
    <row r="16" spans="1:19" x14ac:dyDescent="0.3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 s="2">
        <f>IF(statek[[#This Row],[data]]&lt;&gt;A15, statek[[#This Row],[data]]-A15-1, 0)</f>
        <v>20</v>
      </c>
      <c r="H16" s="2">
        <f t="shared" si="2"/>
        <v>0</v>
      </c>
      <c r="I16" s="2">
        <f t="shared" si="3"/>
        <v>48</v>
      </c>
      <c r="J16" s="2">
        <f t="shared" si="4"/>
        <v>0</v>
      </c>
      <c r="K16" s="2">
        <f t="shared" si="5"/>
        <v>33</v>
      </c>
      <c r="L16" s="2">
        <f t="shared" si="6"/>
        <v>2</v>
      </c>
      <c r="M16" s="2">
        <f>IF(statek[[#This Row],[Z/W]]="Z", -1*statek[[#This Row],[ile ton]]*statek[[#This Row],[cena za tone w talarach]], statek[[#This Row],[ile ton]]*statek[[#This Row],[cena za tone w talarach]])</f>
        <v>3050</v>
      </c>
      <c r="N16" s="2">
        <f>statek[[#This Row],[KASKA]]+N15</f>
        <v>4093</v>
      </c>
      <c r="O16" s="2"/>
      <c r="P16" s="2"/>
    </row>
    <row r="17" spans="1:21" x14ac:dyDescent="0.3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2">
        <f>IF(statek[[#This Row],[data]]&lt;&gt;A16, statek[[#This Row],[data]]-A16-1, 0)</f>
        <v>0</v>
      </c>
      <c r="H17" s="2">
        <f t="shared" si="2"/>
        <v>0</v>
      </c>
      <c r="I17" s="2">
        <f t="shared" si="3"/>
        <v>48</v>
      </c>
      <c r="J17" s="2">
        <f t="shared" si="4"/>
        <v>32</v>
      </c>
      <c r="K17" s="2">
        <f t="shared" si="5"/>
        <v>33</v>
      </c>
      <c r="L17" s="2">
        <f t="shared" si="6"/>
        <v>2</v>
      </c>
      <c r="M17" s="2">
        <f>IF(statek[[#This Row],[Z/W]]="Z", -1*statek[[#This Row],[ile ton]]*statek[[#This Row],[cena za tone w talarach]], statek[[#This Row],[ile ton]]*statek[[#This Row],[cena za tone w talarach]])</f>
        <v>-640</v>
      </c>
      <c r="N17" s="2">
        <f>statek[[#This Row],[KASKA]]+N16</f>
        <v>3453</v>
      </c>
      <c r="O17" s="2"/>
      <c r="P17" s="2"/>
      <c r="Q17" s="10" t="s">
        <v>34</v>
      </c>
      <c r="R17" s="20" t="s">
        <v>35</v>
      </c>
      <c r="T17" s="20" t="s">
        <v>36</v>
      </c>
    </row>
    <row r="18" spans="1:21" x14ac:dyDescent="0.3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2">
        <f>IF(statek[[#This Row],[data]]&lt;&gt;A17, statek[[#This Row],[data]]-A17-1, 0)</f>
        <v>0</v>
      </c>
      <c r="H18" s="2">
        <f t="shared" si="2"/>
        <v>7</v>
      </c>
      <c r="I18" s="2">
        <f t="shared" si="3"/>
        <v>48</v>
      </c>
      <c r="J18" s="2">
        <f t="shared" si="4"/>
        <v>32</v>
      </c>
      <c r="K18" s="2">
        <f t="shared" si="5"/>
        <v>33</v>
      </c>
      <c r="L18" s="2">
        <f t="shared" si="6"/>
        <v>2</v>
      </c>
      <c r="M18" s="2">
        <f>IF(statek[[#This Row],[Z/W]]="Z", -1*statek[[#This Row],[ile ton]]*statek[[#This Row],[cena za tone w talarach]], statek[[#This Row],[ile ton]]*statek[[#This Row],[cena za tone w talarach]])</f>
        <v>-56</v>
      </c>
      <c r="N18" s="2">
        <f>statek[[#This Row],[KASKA]]+N17</f>
        <v>3397</v>
      </c>
      <c r="O18" s="2"/>
      <c r="P18" s="2"/>
      <c r="Q18" s="1">
        <v>42401</v>
      </c>
      <c r="R18" t="s">
        <v>11</v>
      </c>
      <c r="S18">
        <v>48</v>
      </c>
      <c r="T18" t="s">
        <v>7</v>
      </c>
      <c r="U18">
        <v>24</v>
      </c>
    </row>
    <row r="19" spans="1:21" x14ac:dyDescent="0.3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2">
        <f>IF(statek[[#This Row],[data]]&lt;&gt;A18, statek[[#This Row],[data]]-A18-1, 0)</f>
        <v>0</v>
      </c>
      <c r="H19" s="2">
        <f t="shared" si="2"/>
        <v>7</v>
      </c>
      <c r="I19" s="2">
        <f t="shared" si="3"/>
        <v>58</v>
      </c>
      <c r="J19" s="2">
        <f t="shared" si="4"/>
        <v>32</v>
      </c>
      <c r="K19" s="2">
        <f t="shared" si="5"/>
        <v>33</v>
      </c>
      <c r="L19" s="2">
        <f t="shared" si="6"/>
        <v>2</v>
      </c>
      <c r="M19" s="2">
        <f>IF(statek[[#This Row],[Z/W]]="Z", -1*statek[[#This Row],[ile ton]]*statek[[#This Row],[cena za tone w talarach]], statek[[#This Row],[ile ton]]*statek[[#This Row],[cena za tone w talarach]])</f>
        <v>-240</v>
      </c>
      <c r="N19" s="2">
        <f>statek[[#This Row],[KASKA]]+N18</f>
        <v>3157</v>
      </c>
      <c r="O19" s="2"/>
      <c r="P19" s="2"/>
      <c r="Q19" s="1">
        <v>43313</v>
      </c>
      <c r="R19" t="s">
        <v>9</v>
      </c>
      <c r="S19">
        <v>125</v>
      </c>
      <c r="T19" t="s">
        <v>10</v>
      </c>
      <c r="U19">
        <v>3</v>
      </c>
    </row>
    <row r="20" spans="1:21" x14ac:dyDescent="0.3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2">
        <f>IF(statek[[#This Row],[data]]&lt;&gt;A19, statek[[#This Row],[data]]-A19-1, 0)</f>
        <v>23</v>
      </c>
      <c r="H20" s="2">
        <f t="shared" si="2"/>
        <v>0</v>
      </c>
      <c r="I20" s="2">
        <f t="shared" si="3"/>
        <v>58</v>
      </c>
      <c r="J20" s="2">
        <f t="shared" si="4"/>
        <v>32</v>
      </c>
      <c r="K20" s="2">
        <f t="shared" si="5"/>
        <v>33</v>
      </c>
      <c r="L20" s="2">
        <f t="shared" si="6"/>
        <v>2</v>
      </c>
      <c r="M20" s="2">
        <f>IF(statek[[#This Row],[Z/W]]="Z", -1*statek[[#This Row],[ile ton]]*statek[[#This Row],[cena za tone w talarach]], statek[[#This Row],[ile ton]]*statek[[#This Row],[cena za tone w talarach]])</f>
        <v>84</v>
      </c>
      <c r="N20" s="2">
        <f>statek[[#This Row],[KASKA]]+N19</f>
        <v>3241</v>
      </c>
      <c r="O20" s="2"/>
      <c r="P20" s="2"/>
    </row>
    <row r="21" spans="1:21" x14ac:dyDescent="0.3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2">
        <f>IF(statek[[#This Row],[data]]&lt;&gt;A20, statek[[#This Row],[data]]-A20-1, 0)</f>
        <v>0</v>
      </c>
      <c r="H21" s="2">
        <f t="shared" si="2"/>
        <v>0</v>
      </c>
      <c r="I21" s="2">
        <f t="shared" si="3"/>
        <v>58</v>
      </c>
      <c r="J21" s="2">
        <f t="shared" si="4"/>
        <v>57</v>
      </c>
      <c r="K21" s="2">
        <f t="shared" si="5"/>
        <v>33</v>
      </c>
      <c r="L21" s="2">
        <f t="shared" si="6"/>
        <v>2</v>
      </c>
      <c r="M21" s="2">
        <f>IF(statek[[#This Row],[Z/W]]="Z", -1*statek[[#This Row],[ile ton]]*statek[[#This Row],[cena za tone w talarach]], statek[[#This Row],[ile ton]]*statek[[#This Row],[cena za tone w talarach]])</f>
        <v>-475</v>
      </c>
      <c r="N21" s="2">
        <f>statek[[#This Row],[KASKA]]+N20</f>
        <v>2766</v>
      </c>
      <c r="O21" s="2"/>
      <c r="P21" s="2"/>
    </row>
    <row r="22" spans="1:21" x14ac:dyDescent="0.3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2">
        <f>IF(statek[[#This Row],[data]]&lt;&gt;A21, statek[[#This Row],[data]]-A21-1, 0)</f>
        <v>0</v>
      </c>
      <c r="H22" s="2">
        <f t="shared" si="2"/>
        <v>0</v>
      </c>
      <c r="I22" s="2">
        <f t="shared" si="3"/>
        <v>58</v>
      </c>
      <c r="J22" s="2">
        <f t="shared" si="4"/>
        <v>57</v>
      </c>
      <c r="K22" s="2">
        <f t="shared" si="5"/>
        <v>33</v>
      </c>
      <c r="L22" s="2">
        <f t="shared" si="6"/>
        <v>35</v>
      </c>
      <c r="M22" s="2">
        <f>IF(statek[[#This Row],[Z/W]]="Z", -1*statek[[#This Row],[ile ton]]*statek[[#This Row],[cena za tone w talarach]], statek[[#This Row],[ile ton]]*statek[[#This Row],[cena za tone w talarach]])</f>
        <v>-1254</v>
      </c>
      <c r="N22" s="2">
        <f>statek[[#This Row],[KASKA]]+N21</f>
        <v>1512</v>
      </c>
      <c r="O22" s="2"/>
      <c r="P22" s="2"/>
      <c r="Q22" s="13" t="s">
        <v>54</v>
      </c>
      <c r="R22" s="13"/>
      <c r="S22" s="13"/>
      <c r="T22" s="13"/>
      <c r="U22" s="13"/>
    </row>
    <row r="23" spans="1:21" x14ac:dyDescent="0.3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2">
        <f>IF(statek[[#This Row],[data]]&lt;&gt;A22, statek[[#This Row],[data]]-A22-1, 0)</f>
        <v>17</v>
      </c>
      <c r="H23" s="2">
        <f t="shared" si="2"/>
        <v>0</v>
      </c>
      <c r="I23" s="2">
        <f t="shared" si="3"/>
        <v>22</v>
      </c>
      <c r="J23" s="2">
        <f t="shared" si="4"/>
        <v>57</v>
      </c>
      <c r="K23" s="2">
        <f t="shared" si="5"/>
        <v>33</v>
      </c>
      <c r="L23" s="2">
        <f t="shared" si="6"/>
        <v>35</v>
      </c>
      <c r="M23" s="2">
        <f>IF(statek[[#This Row],[Z/W]]="Z", -1*statek[[#This Row],[ile ton]]*statek[[#This Row],[cena za tone w talarach]], statek[[#This Row],[ile ton]]*statek[[#This Row],[cena za tone w talarach]])</f>
        <v>1260</v>
      </c>
      <c r="N23" s="2">
        <f>statek[[#This Row],[KASKA]]+N22</f>
        <v>2772</v>
      </c>
      <c r="O23" s="2"/>
      <c r="P23" s="2"/>
      <c r="Q23" t="s">
        <v>55</v>
      </c>
      <c r="R23" s="1">
        <v>43452</v>
      </c>
      <c r="S23">
        <v>545844</v>
      </c>
    </row>
    <row r="24" spans="1:21" x14ac:dyDescent="0.3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2">
        <f>IF(statek[[#This Row],[data]]&lt;&gt;A23, statek[[#This Row],[data]]-A23-1, 0)</f>
        <v>0</v>
      </c>
      <c r="H24" s="2">
        <f t="shared" si="2"/>
        <v>0</v>
      </c>
      <c r="I24" s="2">
        <f t="shared" si="3"/>
        <v>22</v>
      </c>
      <c r="J24" s="2">
        <f t="shared" si="4"/>
        <v>57</v>
      </c>
      <c r="K24" s="2">
        <f t="shared" si="5"/>
        <v>38</v>
      </c>
      <c r="L24" s="2">
        <f t="shared" si="6"/>
        <v>35</v>
      </c>
      <c r="M24" s="2">
        <f>IF(statek[[#This Row],[Z/W]]="Z", -1*statek[[#This Row],[ile ton]]*statek[[#This Row],[cena za tone w talarach]], statek[[#This Row],[ile ton]]*statek[[#This Row],[cena za tone w talarach]])</f>
        <v>-330</v>
      </c>
      <c r="N24" s="2">
        <f>statek[[#This Row],[KASKA]]+N23</f>
        <v>2442</v>
      </c>
      <c r="O24" s="2"/>
      <c r="P24" s="2"/>
      <c r="R24" s="1">
        <v>43381</v>
      </c>
    </row>
    <row r="25" spans="1:21" x14ac:dyDescent="0.3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2">
        <f>IF(statek[[#This Row],[data]]&lt;&gt;A24, statek[[#This Row],[data]]-A24-1, 0)</f>
        <v>0</v>
      </c>
      <c r="H25" s="2">
        <f t="shared" si="2"/>
        <v>0</v>
      </c>
      <c r="I25" s="2">
        <f t="shared" si="3"/>
        <v>22</v>
      </c>
      <c r="J25" s="2">
        <f t="shared" si="4"/>
        <v>57</v>
      </c>
      <c r="K25" s="2">
        <f t="shared" si="5"/>
        <v>38</v>
      </c>
      <c r="L25" s="2">
        <f t="shared" si="6"/>
        <v>70</v>
      </c>
      <c r="M25" s="2">
        <f>IF(statek[[#This Row],[Z/W]]="Z", -1*statek[[#This Row],[ile ton]]*statek[[#This Row],[cena za tone w talarach]], statek[[#This Row],[ile ton]]*statek[[#This Row],[cena za tone w talarach]])</f>
        <v>-1435</v>
      </c>
      <c r="N25" s="2">
        <f>statek[[#This Row],[KASKA]]+N24</f>
        <v>1007</v>
      </c>
      <c r="O25" s="2"/>
      <c r="P25" s="2"/>
      <c r="R25">
        <v>550079</v>
      </c>
    </row>
    <row r="26" spans="1:21" x14ac:dyDescent="0.3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2">
        <f>IF(statek[[#This Row],[data]]&lt;&gt;A25, statek[[#This Row],[data]]-A25-1, 0)</f>
        <v>21</v>
      </c>
      <c r="H26" s="2">
        <f t="shared" si="2"/>
        <v>0</v>
      </c>
      <c r="I26" s="2">
        <f t="shared" si="3"/>
        <v>22</v>
      </c>
      <c r="J26" s="2">
        <f t="shared" si="4"/>
        <v>57</v>
      </c>
      <c r="K26" s="2">
        <f t="shared" si="5"/>
        <v>0</v>
      </c>
      <c r="L26" s="2">
        <f t="shared" si="6"/>
        <v>70</v>
      </c>
      <c r="M26" s="2">
        <f>IF(statek[[#This Row],[Z/W]]="Z", -1*statek[[#This Row],[ile ton]]*statek[[#This Row],[cena za tone w talarach]], statek[[#This Row],[ile ton]]*statek[[#This Row],[cena za tone w talarach]])</f>
        <v>3724</v>
      </c>
      <c r="N26" s="2">
        <f>statek[[#This Row],[KASKA]]+N25</f>
        <v>4731</v>
      </c>
      <c r="O26" s="2"/>
      <c r="P26" s="2"/>
      <c r="Q26" t="s">
        <v>59</v>
      </c>
      <c r="R26">
        <v>6399</v>
      </c>
      <c r="T26">
        <f>COUNTIF(N2:N203, "&lt;0")</f>
        <v>0</v>
      </c>
    </row>
    <row r="27" spans="1:21" x14ac:dyDescent="0.3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2">
        <f>IF(statek[[#This Row],[data]]&lt;&gt;A26, statek[[#This Row],[data]]-A26-1, 0)</f>
        <v>0</v>
      </c>
      <c r="H27" s="2">
        <f t="shared" si="2"/>
        <v>0</v>
      </c>
      <c r="I27" s="2">
        <f t="shared" si="3"/>
        <v>32</v>
      </c>
      <c r="J27" s="2">
        <f t="shared" si="4"/>
        <v>57</v>
      </c>
      <c r="K27" s="2">
        <f t="shared" si="5"/>
        <v>0</v>
      </c>
      <c r="L27" s="2">
        <f t="shared" si="6"/>
        <v>70</v>
      </c>
      <c r="M27" s="2">
        <f>IF(statek[[#This Row],[Z/W]]="Z", -1*statek[[#This Row],[ile ton]]*statek[[#This Row],[cena za tone w talarach]], statek[[#This Row],[ile ton]]*statek[[#This Row],[cena za tone w talarach]])</f>
        <v>-230</v>
      </c>
      <c r="N27" s="2">
        <f>statek[[#This Row],[KASKA]]+N26</f>
        <v>4501</v>
      </c>
      <c r="O27" s="2"/>
      <c r="P27" s="2"/>
    </row>
    <row r="28" spans="1:21" x14ac:dyDescent="0.3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2">
        <f>IF(statek[[#This Row],[data]]&lt;&gt;A27, statek[[#This Row],[data]]-A27-1, 0)</f>
        <v>24</v>
      </c>
      <c r="H28" s="2">
        <f t="shared" si="2"/>
        <v>0</v>
      </c>
      <c r="I28" s="2">
        <f t="shared" si="3"/>
        <v>28</v>
      </c>
      <c r="J28" s="2">
        <f t="shared" si="4"/>
        <v>57</v>
      </c>
      <c r="K28" s="2">
        <f t="shared" si="5"/>
        <v>0</v>
      </c>
      <c r="L28" s="2">
        <f t="shared" si="6"/>
        <v>70</v>
      </c>
      <c r="M28" s="2">
        <f>IF(statek[[#This Row],[Z/W]]="Z", -1*statek[[#This Row],[ile ton]]*statek[[#This Row],[cena za tone w talarach]], statek[[#This Row],[ile ton]]*statek[[#This Row],[cena za tone w talarach]])</f>
        <v>152</v>
      </c>
      <c r="N28" s="2">
        <f>statek[[#This Row],[KASKA]]+N27</f>
        <v>4653</v>
      </c>
      <c r="O28" s="2"/>
      <c r="P28" s="2"/>
    </row>
    <row r="29" spans="1:21" x14ac:dyDescent="0.3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2">
        <f>IF(statek[[#This Row],[data]]&lt;&gt;A28, statek[[#This Row],[data]]-A28-1, 0)</f>
        <v>0</v>
      </c>
      <c r="H29" s="2">
        <f t="shared" si="2"/>
        <v>0</v>
      </c>
      <c r="I29" s="2">
        <f t="shared" si="3"/>
        <v>28</v>
      </c>
      <c r="J29" s="2">
        <f t="shared" si="4"/>
        <v>57</v>
      </c>
      <c r="K29" s="2">
        <f t="shared" si="5"/>
        <v>42</v>
      </c>
      <c r="L29" s="2">
        <f t="shared" si="6"/>
        <v>70</v>
      </c>
      <c r="M29" s="2">
        <f>IF(statek[[#This Row],[Z/W]]="Z", -1*statek[[#This Row],[ile ton]]*statek[[#This Row],[cena za tone w talarach]], statek[[#This Row],[ile ton]]*statek[[#This Row],[cena za tone w talarach]])</f>
        <v>-2520</v>
      </c>
      <c r="N29" s="2">
        <f>statek[[#This Row],[KASKA]]+N28</f>
        <v>2133</v>
      </c>
      <c r="O29" s="2"/>
      <c r="P29" s="2"/>
    </row>
    <row r="30" spans="1:21" x14ac:dyDescent="0.3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2">
        <f>IF(statek[[#This Row],[data]]&lt;&gt;A29, statek[[#This Row],[data]]-A29-1, 0)</f>
        <v>0</v>
      </c>
      <c r="H30" s="2">
        <f t="shared" si="2"/>
        <v>28</v>
      </c>
      <c r="I30" s="2">
        <f t="shared" si="3"/>
        <v>28</v>
      </c>
      <c r="J30" s="2">
        <f t="shared" si="4"/>
        <v>57</v>
      </c>
      <c r="K30" s="2">
        <f t="shared" si="5"/>
        <v>42</v>
      </c>
      <c r="L30" s="2">
        <f t="shared" si="6"/>
        <v>70</v>
      </c>
      <c r="M30" s="2">
        <f>IF(statek[[#This Row],[Z/W]]="Z", -1*statek[[#This Row],[ile ton]]*statek[[#This Row],[cena za tone w talarach]], statek[[#This Row],[ile ton]]*statek[[#This Row],[cena za tone w talarach]])</f>
        <v>-224</v>
      </c>
      <c r="N30" s="2">
        <f>statek[[#This Row],[KASKA]]+N29</f>
        <v>1909</v>
      </c>
      <c r="O30" s="2"/>
      <c r="P30" s="2"/>
    </row>
    <row r="31" spans="1:21" x14ac:dyDescent="0.3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2">
        <f>IF(statek[[#This Row],[data]]&lt;&gt;A30, statek[[#This Row],[data]]-A30-1, 0)</f>
        <v>0</v>
      </c>
      <c r="H31" s="2">
        <f t="shared" si="2"/>
        <v>28</v>
      </c>
      <c r="I31" s="2">
        <f t="shared" si="3"/>
        <v>28</v>
      </c>
      <c r="J31" s="2">
        <f t="shared" si="4"/>
        <v>76</v>
      </c>
      <c r="K31" s="2">
        <f t="shared" si="5"/>
        <v>42</v>
      </c>
      <c r="L31" s="2">
        <f t="shared" si="6"/>
        <v>70</v>
      </c>
      <c r="M31" s="2">
        <f>IF(statek[[#This Row],[Z/W]]="Z", -1*statek[[#This Row],[ile ton]]*statek[[#This Row],[cena za tone w talarach]], statek[[#This Row],[ile ton]]*statek[[#This Row],[cena za tone w talarach]])</f>
        <v>-361</v>
      </c>
      <c r="N31" s="2">
        <f>statek[[#This Row],[KASKA]]+N30</f>
        <v>1548</v>
      </c>
      <c r="O31" s="2"/>
      <c r="P31" s="2"/>
    </row>
    <row r="32" spans="1:21" x14ac:dyDescent="0.3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2">
        <f>IF(statek[[#This Row],[data]]&lt;&gt;A31, statek[[#This Row],[data]]-A31-1, 0)</f>
        <v>12</v>
      </c>
      <c r="H32" s="2">
        <f t="shared" si="2"/>
        <v>28</v>
      </c>
      <c r="I32" s="2">
        <f t="shared" si="3"/>
        <v>28</v>
      </c>
      <c r="J32" s="2">
        <f t="shared" si="4"/>
        <v>4</v>
      </c>
      <c r="K32" s="2">
        <f t="shared" si="5"/>
        <v>42</v>
      </c>
      <c r="L32" s="2">
        <f t="shared" si="6"/>
        <v>70</v>
      </c>
      <c r="M32" s="2">
        <f>IF(statek[[#This Row],[Z/W]]="Z", -1*statek[[#This Row],[ile ton]]*statek[[#This Row],[cena za tone w talarach]], statek[[#This Row],[ile ton]]*statek[[#This Row],[cena za tone w talarach]])</f>
        <v>2016</v>
      </c>
      <c r="N32" s="2">
        <f>statek[[#This Row],[KASKA]]+N31</f>
        <v>3564</v>
      </c>
      <c r="O32" s="2"/>
      <c r="P32" s="2"/>
    </row>
    <row r="33" spans="1:16" x14ac:dyDescent="0.3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2">
        <f>IF(statek[[#This Row],[data]]&lt;&gt;A32, statek[[#This Row],[data]]-A32-1, 0)</f>
        <v>0</v>
      </c>
      <c r="H33" s="2">
        <f t="shared" si="2"/>
        <v>28</v>
      </c>
      <c r="I33" s="2">
        <f t="shared" si="3"/>
        <v>28</v>
      </c>
      <c r="J33" s="2">
        <f t="shared" si="4"/>
        <v>4</v>
      </c>
      <c r="K33" s="2">
        <f t="shared" si="5"/>
        <v>0</v>
      </c>
      <c r="L33" s="2">
        <f t="shared" si="6"/>
        <v>70</v>
      </c>
      <c r="M33" s="2">
        <f>IF(statek[[#This Row],[Z/W]]="Z", -1*statek[[#This Row],[ile ton]]*statek[[#This Row],[cena za tone w talarach]], statek[[#This Row],[ile ton]]*statek[[#This Row],[cena za tone w talarach]])</f>
        <v>3780</v>
      </c>
      <c r="N33" s="2">
        <f>statek[[#This Row],[KASKA]]+N32</f>
        <v>7344</v>
      </c>
      <c r="O33" s="2"/>
      <c r="P33" s="2"/>
    </row>
    <row r="34" spans="1:16" x14ac:dyDescent="0.3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2">
        <f>IF(statek[[#This Row],[data]]&lt;&gt;A33, statek[[#This Row],[data]]-A33-1, 0)</f>
        <v>0</v>
      </c>
      <c r="H34" s="2">
        <f t="shared" si="2"/>
        <v>28</v>
      </c>
      <c r="I34" s="2">
        <f t="shared" si="3"/>
        <v>28</v>
      </c>
      <c r="J34" s="2">
        <f t="shared" si="4"/>
        <v>4</v>
      </c>
      <c r="K34" s="2">
        <f t="shared" si="5"/>
        <v>0</v>
      </c>
      <c r="L34" s="2">
        <f t="shared" si="6"/>
        <v>112</v>
      </c>
      <c r="M34" s="2">
        <f>IF(statek[[#This Row],[Z/W]]="Z", -1*statek[[#This Row],[ile ton]]*statek[[#This Row],[cena za tone w talarach]], statek[[#This Row],[ile ton]]*statek[[#This Row],[cena za tone w talarach]])</f>
        <v>-1848</v>
      </c>
      <c r="N34" s="2">
        <f>statek[[#This Row],[KASKA]]+N33</f>
        <v>5496</v>
      </c>
      <c r="O34" s="2"/>
      <c r="P34" s="2"/>
    </row>
    <row r="35" spans="1:16" x14ac:dyDescent="0.3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2">
        <f>IF(statek[[#This Row],[data]]&lt;&gt;A34, statek[[#This Row],[data]]-A34-1, 0)</f>
        <v>0</v>
      </c>
      <c r="H35" s="2">
        <f t="shared" si="2"/>
        <v>28</v>
      </c>
      <c r="I35" s="2">
        <f t="shared" si="3"/>
        <v>61</v>
      </c>
      <c r="J35" s="2">
        <f t="shared" si="4"/>
        <v>4</v>
      </c>
      <c r="K35" s="2">
        <f t="shared" si="5"/>
        <v>0</v>
      </c>
      <c r="L35" s="2">
        <f t="shared" si="6"/>
        <v>112</v>
      </c>
      <c r="M35" s="2">
        <f>IF(statek[[#This Row],[Z/W]]="Z", -1*statek[[#This Row],[ile ton]]*statek[[#This Row],[cena za tone w talarach]], statek[[#This Row],[ile ton]]*statek[[#This Row],[cena za tone w talarach]])</f>
        <v>-858</v>
      </c>
      <c r="N35" s="2">
        <f>statek[[#This Row],[KASKA]]+N34</f>
        <v>4638</v>
      </c>
      <c r="O35" s="2"/>
      <c r="P35" s="2"/>
    </row>
    <row r="36" spans="1:16" x14ac:dyDescent="0.3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2">
        <f>IF(statek[[#This Row],[data]]&lt;&gt;A35, statek[[#This Row],[data]]-A35-1, 0)</f>
        <v>0</v>
      </c>
      <c r="H36" s="2">
        <f t="shared" si="2"/>
        <v>37</v>
      </c>
      <c r="I36" s="2">
        <f t="shared" si="3"/>
        <v>61</v>
      </c>
      <c r="J36" s="2">
        <f t="shared" si="4"/>
        <v>4</v>
      </c>
      <c r="K36" s="2">
        <f t="shared" si="5"/>
        <v>0</v>
      </c>
      <c r="L36" s="2">
        <f t="shared" si="6"/>
        <v>112</v>
      </c>
      <c r="M36" s="2">
        <f>IF(statek[[#This Row],[Z/W]]="Z", -1*statek[[#This Row],[ile ton]]*statek[[#This Row],[cena za tone w talarach]], statek[[#This Row],[ile ton]]*statek[[#This Row],[cena za tone w talarach]])</f>
        <v>-81</v>
      </c>
      <c r="N36" s="2">
        <f>statek[[#This Row],[KASKA]]+N35</f>
        <v>4557</v>
      </c>
      <c r="O36" s="2"/>
      <c r="P36" s="2"/>
    </row>
    <row r="37" spans="1:16" x14ac:dyDescent="0.3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2">
        <f>IF(statek[[#This Row],[data]]&lt;&gt;A36, statek[[#This Row],[data]]-A36-1, 0)</f>
        <v>16</v>
      </c>
      <c r="H37" s="2">
        <f t="shared" si="2"/>
        <v>37</v>
      </c>
      <c r="I37" s="2">
        <f t="shared" si="3"/>
        <v>61</v>
      </c>
      <c r="J37" s="2">
        <f t="shared" si="4"/>
        <v>0</v>
      </c>
      <c r="K37" s="2">
        <f t="shared" si="5"/>
        <v>0</v>
      </c>
      <c r="L37" s="2">
        <f t="shared" si="6"/>
        <v>112</v>
      </c>
      <c r="M37" s="2">
        <f>IF(statek[[#This Row],[Z/W]]="Z", -1*statek[[#This Row],[ile ton]]*statek[[#This Row],[cena za tone w talarach]], statek[[#This Row],[ile ton]]*statek[[#This Row],[cena za tone w talarach]])</f>
        <v>116</v>
      </c>
      <c r="N37" s="2">
        <f>statek[[#This Row],[KASKA]]+N36</f>
        <v>4673</v>
      </c>
      <c r="O37" s="2"/>
      <c r="P37" s="2"/>
    </row>
    <row r="38" spans="1:16" x14ac:dyDescent="0.3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2">
        <f>IF(statek[[#This Row],[data]]&lt;&gt;A37, statek[[#This Row],[data]]-A37-1, 0)</f>
        <v>0</v>
      </c>
      <c r="H38" s="2">
        <f t="shared" si="2"/>
        <v>0</v>
      </c>
      <c r="I38" s="2">
        <f t="shared" si="3"/>
        <v>61</v>
      </c>
      <c r="J38" s="2">
        <f t="shared" si="4"/>
        <v>0</v>
      </c>
      <c r="K38" s="2">
        <f t="shared" si="5"/>
        <v>0</v>
      </c>
      <c r="L38" s="2">
        <f t="shared" si="6"/>
        <v>112</v>
      </c>
      <c r="M38" s="2">
        <f>IF(statek[[#This Row],[Z/W]]="Z", -1*statek[[#This Row],[ile ton]]*statek[[#This Row],[cena za tone w talarach]], statek[[#This Row],[ile ton]]*statek[[#This Row],[cena za tone w talarach]])</f>
        <v>444</v>
      </c>
      <c r="N38" s="2">
        <f>statek[[#This Row],[KASKA]]+N37</f>
        <v>5117</v>
      </c>
      <c r="O38" s="2"/>
      <c r="P38" s="2"/>
    </row>
    <row r="39" spans="1:16" x14ac:dyDescent="0.3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2">
        <f>IF(statek[[#This Row],[data]]&lt;&gt;A38, statek[[#This Row],[data]]-A38-1, 0)</f>
        <v>0</v>
      </c>
      <c r="H39" s="2">
        <f t="shared" si="2"/>
        <v>0</v>
      </c>
      <c r="I39" s="2">
        <f t="shared" si="3"/>
        <v>61</v>
      </c>
      <c r="J39" s="2">
        <f t="shared" si="4"/>
        <v>0</v>
      </c>
      <c r="K39" s="2">
        <f t="shared" si="5"/>
        <v>0</v>
      </c>
      <c r="L39" s="2">
        <f t="shared" si="6"/>
        <v>147</v>
      </c>
      <c r="M39" s="2">
        <f>IF(statek[[#This Row],[Z/W]]="Z", -1*statek[[#This Row],[ile ton]]*statek[[#This Row],[cena za tone w talarach]], statek[[#This Row],[ile ton]]*statek[[#This Row],[cena za tone w talarach]])</f>
        <v>-1470</v>
      </c>
      <c r="N39" s="2">
        <f>statek[[#This Row],[KASKA]]+N38</f>
        <v>3647</v>
      </c>
      <c r="O39" s="2"/>
      <c r="P39" s="2"/>
    </row>
    <row r="40" spans="1:16" x14ac:dyDescent="0.3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2">
        <f>IF(statek[[#This Row],[data]]&lt;&gt;A39, statek[[#This Row],[data]]-A39-1, 0)</f>
        <v>0</v>
      </c>
      <c r="H40" s="2">
        <f t="shared" si="2"/>
        <v>0</v>
      </c>
      <c r="I40" s="2">
        <f t="shared" si="3"/>
        <v>61</v>
      </c>
      <c r="J40" s="2">
        <f t="shared" si="4"/>
        <v>0</v>
      </c>
      <c r="K40" s="2">
        <f t="shared" si="5"/>
        <v>32</v>
      </c>
      <c r="L40" s="2">
        <f t="shared" si="6"/>
        <v>147</v>
      </c>
      <c r="M40" s="2">
        <f>IF(statek[[#This Row],[Z/W]]="Z", -1*statek[[#This Row],[ile ton]]*statek[[#This Row],[cena za tone w talarach]], statek[[#This Row],[ile ton]]*statek[[#This Row],[cena za tone w talarach]])</f>
        <v>-2112</v>
      </c>
      <c r="N40" s="2">
        <f>statek[[#This Row],[KASKA]]+N39</f>
        <v>1535</v>
      </c>
      <c r="O40" s="2"/>
      <c r="P40" s="2"/>
    </row>
    <row r="41" spans="1:16" x14ac:dyDescent="0.3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2">
        <f>IF(statek[[#This Row],[data]]&lt;&gt;A40, statek[[#This Row],[data]]-A40-1, 0)</f>
        <v>14</v>
      </c>
      <c r="H41" s="2">
        <f t="shared" si="2"/>
        <v>0</v>
      </c>
      <c r="I41" s="2">
        <f t="shared" si="3"/>
        <v>61</v>
      </c>
      <c r="J41" s="2">
        <f t="shared" si="4"/>
        <v>0</v>
      </c>
      <c r="K41" s="2">
        <f t="shared" si="5"/>
        <v>0</v>
      </c>
      <c r="L41" s="2">
        <f t="shared" si="6"/>
        <v>147</v>
      </c>
      <c r="M41" s="2">
        <f>IF(statek[[#This Row],[Z/W]]="Z", -1*statek[[#This Row],[ile ton]]*statek[[#This Row],[cena za tone w talarach]], statek[[#This Row],[ile ton]]*statek[[#This Row],[cena za tone w talarach]])</f>
        <v>2944</v>
      </c>
      <c r="N41" s="2">
        <f>statek[[#This Row],[KASKA]]+N40</f>
        <v>4479</v>
      </c>
      <c r="O41" s="2"/>
      <c r="P41" s="2"/>
    </row>
    <row r="42" spans="1:16" x14ac:dyDescent="0.3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2">
        <f>IF(statek[[#This Row],[data]]&lt;&gt;A41, statek[[#This Row],[data]]-A41-1, 0)</f>
        <v>0</v>
      </c>
      <c r="H42" s="2">
        <f t="shared" si="2"/>
        <v>0</v>
      </c>
      <c r="I42" s="2">
        <f t="shared" si="3"/>
        <v>61</v>
      </c>
      <c r="J42" s="2">
        <f t="shared" si="4"/>
        <v>0</v>
      </c>
      <c r="K42" s="2">
        <f t="shared" si="5"/>
        <v>0</v>
      </c>
      <c r="L42" s="2">
        <f t="shared" si="6"/>
        <v>195</v>
      </c>
      <c r="M42" s="2">
        <f>IF(statek[[#This Row],[Z/W]]="Z", -1*statek[[#This Row],[ile ton]]*statek[[#This Row],[cena za tone w talarach]], statek[[#This Row],[ile ton]]*statek[[#This Row],[cena za tone w talarach]])</f>
        <v>-2064</v>
      </c>
      <c r="N42" s="2">
        <f>statek[[#This Row],[KASKA]]+N41</f>
        <v>2415</v>
      </c>
      <c r="O42" s="2"/>
      <c r="P42" s="2"/>
    </row>
    <row r="43" spans="1:16" x14ac:dyDescent="0.3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2">
        <f>IF(statek[[#This Row],[data]]&lt;&gt;A42, statek[[#This Row],[data]]-A42-1, 0)</f>
        <v>18</v>
      </c>
      <c r="H43" s="2">
        <f t="shared" si="2"/>
        <v>0</v>
      </c>
      <c r="I43" s="2">
        <f t="shared" si="3"/>
        <v>61</v>
      </c>
      <c r="J43" s="2">
        <f t="shared" si="4"/>
        <v>0</v>
      </c>
      <c r="K43" s="2">
        <f t="shared" si="5"/>
        <v>0</v>
      </c>
      <c r="L43" s="2">
        <f t="shared" si="6"/>
        <v>4</v>
      </c>
      <c r="M43" s="2">
        <f>IF(statek[[#This Row],[Z/W]]="Z", -1*statek[[#This Row],[ile ton]]*statek[[#This Row],[cena za tone w talarach]], statek[[#This Row],[ile ton]]*statek[[#This Row],[cena za tone w talarach]])</f>
        <v>11460</v>
      </c>
      <c r="N43" s="2">
        <f>statek[[#This Row],[KASKA]]+N42</f>
        <v>13875</v>
      </c>
      <c r="O43" s="2"/>
      <c r="P43" s="2"/>
    </row>
    <row r="44" spans="1:16" x14ac:dyDescent="0.3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2">
        <f>IF(statek[[#This Row],[data]]&lt;&gt;A43, statek[[#This Row],[data]]-A43-1, 0)</f>
        <v>0</v>
      </c>
      <c r="H44" s="2">
        <f t="shared" si="2"/>
        <v>0</v>
      </c>
      <c r="I44" s="2">
        <f t="shared" si="3"/>
        <v>70</v>
      </c>
      <c r="J44" s="2">
        <f t="shared" si="4"/>
        <v>0</v>
      </c>
      <c r="K44" s="2">
        <f t="shared" si="5"/>
        <v>0</v>
      </c>
      <c r="L44" s="2">
        <f t="shared" si="6"/>
        <v>4</v>
      </c>
      <c r="M44" s="2">
        <f>IF(statek[[#This Row],[Z/W]]="Z", -1*statek[[#This Row],[ile ton]]*statek[[#This Row],[cena za tone w talarach]], statek[[#This Row],[ile ton]]*statek[[#This Row],[cena za tone w talarach]])</f>
        <v>-216</v>
      </c>
      <c r="N44" s="2">
        <f>statek[[#This Row],[KASKA]]+N43</f>
        <v>13659</v>
      </c>
      <c r="O44" s="2"/>
      <c r="P44" s="2"/>
    </row>
    <row r="45" spans="1:16" x14ac:dyDescent="0.3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2">
        <f>IF(statek[[#This Row],[data]]&lt;&gt;A44, statek[[#This Row],[data]]-A44-1, 0)</f>
        <v>0</v>
      </c>
      <c r="H45" s="2">
        <f t="shared" si="2"/>
        <v>0</v>
      </c>
      <c r="I45" s="2">
        <f t="shared" si="3"/>
        <v>70</v>
      </c>
      <c r="J45" s="2">
        <f t="shared" si="4"/>
        <v>0</v>
      </c>
      <c r="K45" s="2">
        <f t="shared" si="5"/>
        <v>36</v>
      </c>
      <c r="L45" s="2">
        <f t="shared" si="6"/>
        <v>4</v>
      </c>
      <c r="M45" s="2">
        <f>IF(statek[[#This Row],[Z/W]]="Z", -1*statek[[#This Row],[ile ton]]*statek[[#This Row],[cena za tone w talarach]], statek[[#This Row],[ile ton]]*statek[[#This Row],[cena za tone w talarach]])</f>
        <v>-2340</v>
      </c>
      <c r="N45" s="2">
        <f>statek[[#This Row],[KASKA]]+N44</f>
        <v>11319</v>
      </c>
      <c r="O45" s="2"/>
      <c r="P45" s="2"/>
    </row>
    <row r="46" spans="1:16" x14ac:dyDescent="0.3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2">
        <f>IF(statek[[#This Row],[data]]&lt;&gt;A45, statek[[#This Row],[data]]-A45-1, 0)</f>
        <v>25</v>
      </c>
      <c r="H46" s="2">
        <f t="shared" si="2"/>
        <v>47</v>
      </c>
      <c r="I46" s="2">
        <f t="shared" si="3"/>
        <v>70</v>
      </c>
      <c r="J46" s="2">
        <f t="shared" si="4"/>
        <v>0</v>
      </c>
      <c r="K46" s="2">
        <f t="shared" si="5"/>
        <v>36</v>
      </c>
      <c r="L46" s="2">
        <f t="shared" si="6"/>
        <v>4</v>
      </c>
      <c r="M46" s="2">
        <f>IF(statek[[#This Row],[Z/W]]="Z", -1*statek[[#This Row],[ile ton]]*statek[[#This Row],[cena za tone w talarach]], statek[[#This Row],[ile ton]]*statek[[#This Row],[cena za tone w talarach]])</f>
        <v>-329</v>
      </c>
      <c r="N46" s="2">
        <f>statek[[#This Row],[KASKA]]+N45</f>
        <v>10990</v>
      </c>
      <c r="O46" s="2"/>
      <c r="P46" s="2"/>
    </row>
    <row r="47" spans="1:16" x14ac:dyDescent="0.3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2">
        <f>IF(statek[[#This Row],[data]]&lt;&gt;A46, statek[[#This Row],[data]]-A46-1, 0)</f>
        <v>0</v>
      </c>
      <c r="H47" s="2">
        <f t="shared" si="2"/>
        <v>47</v>
      </c>
      <c r="I47" s="2">
        <f t="shared" si="3"/>
        <v>70</v>
      </c>
      <c r="J47" s="2">
        <f t="shared" si="4"/>
        <v>0</v>
      </c>
      <c r="K47" s="2">
        <f t="shared" si="5"/>
        <v>36</v>
      </c>
      <c r="L47" s="2">
        <f t="shared" si="6"/>
        <v>0</v>
      </c>
      <c r="M47" s="2">
        <f>IF(statek[[#This Row],[Z/W]]="Z", -1*statek[[#This Row],[ile ton]]*statek[[#This Row],[cena za tone w talarach]], statek[[#This Row],[ile ton]]*statek[[#This Row],[cena za tone w talarach]])</f>
        <v>252</v>
      </c>
      <c r="N47" s="2">
        <f>statek[[#This Row],[KASKA]]+N46</f>
        <v>11242</v>
      </c>
      <c r="O47" s="2"/>
      <c r="P47" s="2"/>
    </row>
    <row r="48" spans="1:16" x14ac:dyDescent="0.3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2">
        <f>IF(statek[[#This Row],[data]]&lt;&gt;A47, statek[[#This Row],[data]]-A47-1, 0)</f>
        <v>0</v>
      </c>
      <c r="H48" s="2">
        <f t="shared" si="2"/>
        <v>47</v>
      </c>
      <c r="I48" s="2">
        <f t="shared" si="3"/>
        <v>70</v>
      </c>
      <c r="J48" s="2">
        <f t="shared" si="4"/>
        <v>8</v>
      </c>
      <c r="K48" s="2">
        <f t="shared" si="5"/>
        <v>36</v>
      </c>
      <c r="L48" s="2">
        <f t="shared" si="6"/>
        <v>0</v>
      </c>
      <c r="M48" s="2">
        <f>IF(statek[[#This Row],[Z/W]]="Z", -1*statek[[#This Row],[ile ton]]*statek[[#This Row],[cena za tone w talarach]], statek[[#This Row],[ile ton]]*statek[[#This Row],[cena za tone w talarach]])</f>
        <v>-152</v>
      </c>
      <c r="N48" s="2">
        <f>statek[[#This Row],[KASKA]]+N47</f>
        <v>11090</v>
      </c>
      <c r="O48" s="2"/>
      <c r="P48" s="2"/>
    </row>
    <row r="49" spans="1:16" x14ac:dyDescent="0.3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2">
        <f>IF(statek[[#This Row],[data]]&lt;&gt;A48, statek[[#This Row],[data]]-A48-1, 0)</f>
        <v>0</v>
      </c>
      <c r="H49" s="2">
        <f t="shared" si="2"/>
        <v>47</v>
      </c>
      <c r="I49" s="2">
        <f t="shared" si="3"/>
        <v>73</v>
      </c>
      <c r="J49" s="2">
        <f t="shared" si="4"/>
        <v>8</v>
      </c>
      <c r="K49" s="2">
        <f t="shared" si="5"/>
        <v>36</v>
      </c>
      <c r="L49" s="2">
        <f t="shared" si="6"/>
        <v>0</v>
      </c>
      <c r="M49" s="2">
        <f>IF(statek[[#This Row],[Z/W]]="Z", -1*statek[[#This Row],[ile ton]]*statek[[#This Row],[cena za tone w talarach]], statek[[#This Row],[ile ton]]*statek[[#This Row],[cena za tone w talarach]])</f>
        <v>-66</v>
      </c>
      <c r="N49" s="2">
        <f>statek[[#This Row],[KASKA]]+N48</f>
        <v>11024</v>
      </c>
      <c r="O49" s="2"/>
      <c r="P49" s="2"/>
    </row>
    <row r="50" spans="1:16" x14ac:dyDescent="0.3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2">
        <f>IF(statek[[#This Row],[data]]&lt;&gt;A49, statek[[#This Row],[data]]-A49-1, 0)</f>
        <v>0</v>
      </c>
      <c r="H50" s="2">
        <f t="shared" si="2"/>
        <v>47</v>
      </c>
      <c r="I50" s="2">
        <f t="shared" si="3"/>
        <v>73</v>
      </c>
      <c r="J50" s="2">
        <f t="shared" si="4"/>
        <v>8</v>
      </c>
      <c r="K50" s="2">
        <f t="shared" si="5"/>
        <v>77</v>
      </c>
      <c r="L50" s="2">
        <f t="shared" si="6"/>
        <v>0</v>
      </c>
      <c r="M50" s="2">
        <f>IF(statek[[#This Row],[Z/W]]="Z", -1*statek[[#This Row],[ile ton]]*statek[[#This Row],[cena za tone w talarach]], statek[[#This Row],[ile ton]]*statek[[#This Row],[cena za tone w talarach]])</f>
        <v>-2419</v>
      </c>
      <c r="N50" s="2">
        <f>statek[[#This Row],[KASKA]]+N49</f>
        <v>8605</v>
      </c>
      <c r="O50" s="2"/>
      <c r="P50" s="2"/>
    </row>
    <row r="51" spans="1:16" x14ac:dyDescent="0.3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2">
        <f>IF(statek[[#This Row],[data]]&lt;&gt;A50, statek[[#This Row],[data]]-A50-1, 0)</f>
        <v>20</v>
      </c>
      <c r="H51" s="2">
        <f t="shared" si="2"/>
        <v>47</v>
      </c>
      <c r="I51" s="2">
        <f t="shared" si="3"/>
        <v>73</v>
      </c>
      <c r="J51" s="2">
        <f t="shared" si="4"/>
        <v>8</v>
      </c>
      <c r="K51" s="2">
        <f t="shared" si="5"/>
        <v>77</v>
      </c>
      <c r="L51" s="2">
        <f t="shared" si="6"/>
        <v>44</v>
      </c>
      <c r="M51" s="2">
        <f>IF(statek[[#This Row],[Z/W]]="Z", -1*statek[[#This Row],[ile ton]]*statek[[#This Row],[cena za tone w talarach]], statek[[#This Row],[ile ton]]*statek[[#This Row],[cena za tone w talarach]])</f>
        <v>-1760</v>
      </c>
      <c r="N51" s="2">
        <f>statek[[#This Row],[KASKA]]+N50</f>
        <v>6845</v>
      </c>
      <c r="O51" s="2"/>
      <c r="P51" s="2"/>
    </row>
    <row r="52" spans="1:16" x14ac:dyDescent="0.3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2">
        <f>IF(statek[[#This Row],[data]]&lt;&gt;A51, statek[[#This Row],[data]]-A51-1, 0)</f>
        <v>0</v>
      </c>
      <c r="H52" s="2">
        <f t="shared" si="2"/>
        <v>2</v>
      </c>
      <c r="I52" s="2">
        <f t="shared" si="3"/>
        <v>73</v>
      </c>
      <c r="J52" s="2">
        <f t="shared" si="4"/>
        <v>8</v>
      </c>
      <c r="K52" s="2">
        <f t="shared" si="5"/>
        <v>77</v>
      </c>
      <c r="L52" s="2">
        <f t="shared" si="6"/>
        <v>44</v>
      </c>
      <c r="M52" s="2">
        <f>IF(statek[[#This Row],[Z/W]]="Z", -1*statek[[#This Row],[ile ton]]*statek[[#This Row],[cena za tone w talarach]], statek[[#This Row],[ile ton]]*statek[[#This Row],[cena za tone w talarach]])</f>
        <v>540</v>
      </c>
      <c r="N52" s="2">
        <f>statek[[#This Row],[KASKA]]+N51</f>
        <v>7385</v>
      </c>
      <c r="O52" s="2"/>
      <c r="P52" s="2"/>
    </row>
    <row r="53" spans="1:16" x14ac:dyDescent="0.3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2">
        <f>IF(statek[[#This Row],[data]]&lt;&gt;A52, statek[[#This Row],[data]]-A52-1, 0)</f>
        <v>0</v>
      </c>
      <c r="H53" s="2">
        <f t="shared" si="2"/>
        <v>2</v>
      </c>
      <c r="I53" s="2">
        <f t="shared" si="3"/>
        <v>73</v>
      </c>
      <c r="J53" s="2">
        <f t="shared" si="4"/>
        <v>48</v>
      </c>
      <c r="K53" s="2">
        <f t="shared" si="5"/>
        <v>77</v>
      </c>
      <c r="L53" s="2">
        <f t="shared" si="6"/>
        <v>44</v>
      </c>
      <c r="M53" s="2">
        <f>IF(statek[[#This Row],[Z/W]]="Z", -1*statek[[#This Row],[ile ton]]*statek[[#This Row],[cena za tone w talarach]], statek[[#This Row],[ile ton]]*statek[[#This Row],[cena za tone w talarach]])</f>
        <v>-800</v>
      </c>
      <c r="N53" s="2">
        <f>statek[[#This Row],[KASKA]]+N52</f>
        <v>6585</v>
      </c>
      <c r="O53" s="2"/>
      <c r="P53" s="2"/>
    </row>
    <row r="54" spans="1:16" x14ac:dyDescent="0.3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2">
        <f>IF(statek[[#This Row],[data]]&lt;&gt;A53, statek[[#This Row],[data]]-A53-1, 0)</f>
        <v>0</v>
      </c>
      <c r="H54" s="2">
        <f t="shared" si="2"/>
        <v>2</v>
      </c>
      <c r="I54" s="2">
        <f t="shared" si="3"/>
        <v>73</v>
      </c>
      <c r="J54" s="2">
        <f t="shared" si="4"/>
        <v>48</v>
      </c>
      <c r="K54" s="2">
        <f t="shared" si="5"/>
        <v>80</v>
      </c>
      <c r="L54" s="2">
        <f t="shared" si="6"/>
        <v>44</v>
      </c>
      <c r="M54" s="2">
        <f>IF(statek[[#This Row],[Z/W]]="Z", -1*statek[[#This Row],[ile ton]]*statek[[#This Row],[cena za tone w talarach]], statek[[#This Row],[ile ton]]*statek[[#This Row],[cena za tone w talarach]])</f>
        <v>-189</v>
      </c>
      <c r="N54" s="2">
        <f>statek[[#This Row],[KASKA]]+N53</f>
        <v>6396</v>
      </c>
      <c r="O54" s="2"/>
      <c r="P54" s="2"/>
    </row>
    <row r="55" spans="1:16" x14ac:dyDescent="0.3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2">
        <f>IF(statek[[#This Row],[data]]&lt;&gt;A54, statek[[#This Row],[data]]-A54-1, 0)</f>
        <v>0</v>
      </c>
      <c r="H55" s="2">
        <f t="shared" si="2"/>
        <v>2</v>
      </c>
      <c r="I55" s="2">
        <f t="shared" si="3"/>
        <v>90</v>
      </c>
      <c r="J55" s="2">
        <f t="shared" si="4"/>
        <v>48</v>
      </c>
      <c r="K55" s="2">
        <f t="shared" si="5"/>
        <v>80</v>
      </c>
      <c r="L55" s="2">
        <f t="shared" si="6"/>
        <v>44</v>
      </c>
      <c r="M55" s="2">
        <f>IF(statek[[#This Row],[Z/W]]="Z", -1*statek[[#This Row],[ile ton]]*statek[[#This Row],[cena za tone w talarach]], statek[[#This Row],[ile ton]]*statek[[#This Row],[cena za tone w talarach]])</f>
        <v>-408</v>
      </c>
      <c r="N55" s="2">
        <f>statek[[#This Row],[KASKA]]+N54</f>
        <v>5988</v>
      </c>
      <c r="O55" s="2"/>
      <c r="P55" s="2"/>
    </row>
    <row r="56" spans="1:16" x14ac:dyDescent="0.3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2">
        <f>IF(statek[[#This Row],[data]]&lt;&gt;A55, statek[[#This Row],[data]]-A55-1, 0)</f>
        <v>23</v>
      </c>
      <c r="H56" s="2">
        <f t="shared" si="2"/>
        <v>0</v>
      </c>
      <c r="I56" s="2">
        <f t="shared" si="3"/>
        <v>90</v>
      </c>
      <c r="J56" s="2">
        <f t="shared" si="4"/>
        <v>48</v>
      </c>
      <c r="K56" s="2">
        <f t="shared" si="5"/>
        <v>80</v>
      </c>
      <c r="L56" s="2">
        <f t="shared" si="6"/>
        <v>44</v>
      </c>
      <c r="M56" s="2">
        <f>IF(statek[[#This Row],[Z/W]]="Z", -1*statek[[#This Row],[ile ton]]*statek[[#This Row],[cena za tone w talarach]], statek[[#This Row],[ile ton]]*statek[[#This Row],[cena za tone w talarach]])</f>
        <v>24</v>
      </c>
      <c r="N56" s="2">
        <f>statek[[#This Row],[KASKA]]+N55</f>
        <v>6012</v>
      </c>
      <c r="O56" s="2"/>
      <c r="P56" s="2"/>
    </row>
    <row r="57" spans="1:16" x14ac:dyDescent="0.3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2">
        <f>IF(statek[[#This Row],[data]]&lt;&gt;A56, statek[[#This Row],[data]]-A56-1, 0)</f>
        <v>0</v>
      </c>
      <c r="H57" s="2">
        <f t="shared" si="2"/>
        <v>0</v>
      </c>
      <c r="I57" s="2">
        <f t="shared" si="3"/>
        <v>90</v>
      </c>
      <c r="J57" s="2">
        <f t="shared" si="4"/>
        <v>62</v>
      </c>
      <c r="K57" s="2">
        <f t="shared" si="5"/>
        <v>80</v>
      </c>
      <c r="L57" s="2">
        <f t="shared" si="6"/>
        <v>44</v>
      </c>
      <c r="M57" s="2">
        <f>IF(statek[[#This Row],[Z/W]]="Z", -1*statek[[#This Row],[ile ton]]*statek[[#This Row],[cena za tone w talarach]], statek[[#This Row],[ile ton]]*statek[[#This Row],[cena za tone w talarach]])</f>
        <v>-266</v>
      </c>
      <c r="N57" s="2">
        <f>statek[[#This Row],[KASKA]]+N56</f>
        <v>5746</v>
      </c>
      <c r="O57" s="2"/>
      <c r="P57" s="2"/>
    </row>
    <row r="58" spans="1:16" x14ac:dyDescent="0.3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2">
        <f>IF(statek[[#This Row],[data]]&lt;&gt;A57, statek[[#This Row],[data]]-A57-1, 0)</f>
        <v>0</v>
      </c>
      <c r="H58" s="2">
        <f t="shared" si="2"/>
        <v>0</v>
      </c>
      <c r="I58" s="2">
        <f t="shared" si="3"/>
        <v>113</v>
      </c>
      <c r="J58" s="2">
        <f t="shared" si="4"/>
        <v>62</v>
      </c>
      <c r="K58" s="2">
        <f t="shared" si="5"/>
        <v>80</v>
      </c>
      <c r="L58" s="2">
        <f t="shared" si="6"/>
        <v>44</v>
      </c>
      <c r="M58" s="2">
        <f>IF(statek[[#This Row],[Z/W]]="Z", -1*statek[[#This Row],[ile ton]]*statek[[#This Row],[cena za tone w talarach]], statek[[#This Row],[ile ton]]*statek[[#This Row],[cena za tone w talarach]])</f>
        <v>-529</v>
      </c>
      <c r="N58" s="2">
        <f>statek[[#This Row],[KASKA]]+N57</f>
        <v>5217</v>
      </c>
      <c r="O58" s="2"/>
      <c r="P58" s="2"/>
    </row>
    <row r="59" spans="1:16" x14ac:dyDescent="0.3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2">
        <f>IF(statek[[#This Row],[data]]&lt;&gt;A58, statek[[#This Row],[data]]-A58-1, 0)</f>
        <v>17</v>
      </c>
      <c r="H59" s="2">
        <f t="shared" si="2"/>
        <v>11</v>
      </c>
      <c r="I59" s="2">
        <f t="shared" si="3"/>
        <v>113</v>
      </c>
      <c r="J59" s="2">
        <f t="shared" si="4"/>
        <v>62</v>
      </c>
      <c r="K59" s="2">
        <f t="shared" si="5"/>
        <v>80</v>
      </c>
      <c r="L59" s="2">
        <f t="shared" si="6"/>
        <v>44</v>
      </c>
      <c r="M59" s="2">
        <f>IF(statek[[#This Row],[Z/W]]="Z", -1*statek[[#This Row],[ile ton]]*statek[[#This Row],[cena za tone w talarach]], statek[[#This Row],[ile ton]]*statek[[#This Row],[cena za tone w talarach]])</f>
        <v>-88</v>
      </c>
      <c r="N59" s="2">
        <f>statek[[#This Row],[KASKA]]+N58</f>
        <v>5129</v>
      </c>
      <c r="O59" s="2"/>
      <c r="P59" s="2"/>
    </row>
    <row r="60" spans="1:16" x14ac:dyDescent="0.3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2">
        <f>IF(statek[[#This Row],[data]]&lt;&gt;A59, statek[[#This Row],[data]]-A59-1, 0)</f>
        <v>0</v>
      </c>
      <c r="H60" s="2">
        <f t="shared" si="2"/>
        <v>11</v>
      </c>
      <c r="I60" s="2">
        <f t="shared" si="3"/>
        <v>113</v>
      </c>
      <c r="J60" s="2">
        <f t="shared" si="4"/>
        <v>62</v>
      </c>
      <c r="K60" s="2">
        <f t="shared" si="5"/>
        <v>97</v>
      </c>
      <c r="L60" s="2">
        <f t="shared" si="6"/>
        <v>44</v>
      </c>
      <c r="M60" s="2">
        <f>IF(statek[[#This Row],[Z/W]]="Z", -1*statek[[#This Row],[ile ton]]*statek[[#This Row],[cena za tone w talarach]], statek[[#This Row],[ile ton]]*statek[[#This Row],[cena za tone w talarach]])</f>
        <v>-1122</v>
      </c>
      <c r="N60" s="2">
        <f>statek[[#This Row],[KASKA]]+N59</f>
        <v>4007</v>
      </c>
      <c r="O60" s="2"/>
      <c r="P60" s="2"/>
    </row>
    <row r="61" spans="1:16" x14ac:dyDescent="0.3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2">
        <f>IF(statek[[#This Row],[data]]&lt;&gt;A60, statek[[#This Row],[data]]-A60-1, 0)</f>
        <v>0</v>
      </c>
      <c r="H61" s="2">
        <f t="shared" si="2"/>
        <v>11</v>
      </c>
      <c r="I61" s="2">
        <f t="shared" si="3"/>
        <v>113</v>
      </c>
      <c r="J61" s="2">
        <f t="shared" si="4"/>
        <v>62</v>
      </c>
      <c r="K61" s="2">
        <f t="shared" si="5"/>
        <v>97</v>
      </c>
      <c r="L61" s="2">
        <f t="shared" si="6"/>
        <v>74</v>
      </c>
      <c r="M61" s="2">
        <f>IF(statek[[#This Row],[Z/W]]="Z", -1*statek[[#This Row],[ile ton]]*statek[[#This Row],[cena za tone w talarach]], statek[[#This Row],[ile ton]]*statek[[#This Row],[cena za tone w talarach]])</f>
        <v>-1230</v>
      </c>
      <c r="N61" s="2">
        <f>statek[[#This Row],[KASKA]]+N60</f>
        <v>2777</v>
      </c>
      <c r="O61" s="2"/>
      <c r="P61" s="2"/>
    </row>
    <row r="62" spans="1:16" x14ac:dyDescent="0.3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2">
        <f>IF(statek[[#This Row],[data]]&lt;&gt;A61, statek[[#This Row],[data]]-A61-1, 0)</f>
        <v>21</v>
      </c>
      <c r="H62" s="2">
        <f t="shared" si="2"/>
        <v>11</v>
      </c>
      <c r="I62" s="2">
        <f t="shared" si="3"/>
        <v>113</v>
      </c>
      <c r="J62" s="2">
        <f t="shared" si="4"/>
        <v>62</v>
      </c>
      <c r="K62" s="2">
        <f t="shared" si="5"/>
        <v>0</v>
      </c>
      <c r="L62" s="2">
        <f t="shared" si="6"/>
        <v>74</v>
      </c>
      <c r="M62" s="2">
        <f>IF(statek[[#This Row],[Z/W]]="Z", -1*statek[[#This Row],[ile ton]]*statek[[#This Row],[cena za tone w talarach]], statek[[#This Row],[ile ton]]*statek[[#This Row],[cena za tone w talarach]])</f>
        <v>9506</v>
      </c>
      <c r="N62" s="2">
        <f>statek[[#This Row],[KASKA]]+N61</f>
        <v>12283</v>
      </c>
      <c r="O62" s="2"/>
      <c r="P62" s="2"/>
    </row>
    <row r="63" spans="1:16" x14ac:dyDescent="0.3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2">
        <f>IF(statek[[#This Row],[data]]&lt;&gt;A62, statek[[#This Row],[data]]-A62-1, 0)</f>
        <v>0</v>
      </c>
      <c r="H63" s="2">
        <f t="shared" si="2"/>
        <v>0</v>
      </c>
      <c r="I63" s="2">
        <f t="shared" si="3"/>
        <v>113</v>
      </c>
      <c r="J63" s="2">
        <f t="shared" si="4"/>
        <v>62</v>
      </c>
      <c r="K63" s="2">
        <f t="shared" si="5"/>
        <v>0</v>
      </c>
      <c r="L63" s="2">
        <f t="shared" si="6"/>
        <v>74</v>
      </c>
      <c r="M63" s="2">
        <f>IF(statek[[#This Row],[Z/W]]="Z", -1*statek[[#This Row],[ile ton]]*statek[[#This Row],[cena za tone w talarach]], statek[[#This Row],[ile ton]]*statek[[#This Row],[cena za tone w talarach]])</f>
        <v>132</v>
      </c>
      <c r="N63" s="2">
        <f>statek[[#This Row],[KASKA]]+N62</f>
        <v>12415</v>
      </c>
      <c r="O63" s="2"/>
      <c r="P63" s="2"/>
    </row>
    <row r="64" spans="1:16" x14ac:dyDescent="0.3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2">
        <f>IF(statek[[#This Row],[data]]&lt;&gt;A63, statek[[#This Row],[data]]-A63-1, 0)</f>
        <v>0</v>
      </c>
      <c r="H64" s="2">
        <f t="shared" si="2"/>
        <v>0</v>
      </c>
      <c r="I64" s="2">
        <f t="shared" si="3"/>
        <v>113</v>
      </c>
      <c r="J64" s="2">
        <f t="shared" si="4"/>
        <v>79</v>
      </c>
      <c r="K64" s="2">
        <f t="shared" si="5"/>
        <v>0</v>
      </c>
      <c r="L64" s="2">
        <f t="shared" si="6"/>
        <v>74</v>
      </c>
      <c r="M64" s="2">
        <f>IF(statek[[#This Row],[Z/W]]="Z", -1*statek[[#This Row],[ile ton]]*statek[[#This Row],[cena za tone w talarach]], statek[[#This Row],[ile ton]]*statek[[#This Row],[cena za tone w talarach]])</f>
        <v>-340</v>
      </c>
      <c r="N64" s="2">
        <f>statek[[#This Row],[KASKA]]+N63</f>
        <v>12075</v>
      </c>
      <c r="O64" s="2"/>
      <c r="P64" s="2"/>
    </row>
    <row r="65" spans="1:16" x14ac:dyDescent="0.3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2">
        <f>IF(statek[[#This Row],[data]]&lt;&gt;A64, statek[[#This Row],[data]]-A64-1, 0)</f>
        <v>0</v>
      </c>
      <c r="H65" s="2">
        <f t="shared" si="2"/>
        <v>0</v>
      </c>
      <c r="I65" s="2">
        <f t="shared" si="3"/>
        <v>117</v>
      </c>
      <c r="J65" s="2">
        <f t="shared" si="4"/>
        <v>79</v>
      </c>
      <c r="K65" s="2">
        <f t="shared" si="5"/>
        <v>0</v>
      </c>
      <c r="L65" s="2">
        <f t="shared" si="6"/>
        <v>74</v>
      </c>
      <c r="M65" s="2">
        <f>IF(statek[[#This Row],[Z/W]]="Z", -1*statek[[#This Row],[ile ton]]*statek[[#This Row],[cena za tone w talarach]], statek[[#This Row],[ile ton]]*statek[[#This Row],[cena za tone w talarach]])</f>
        <v>-92</v>
      </c>
      <c r="N65" s="2">
        <f>statek[[#This Row],[KASKA]]+N64</f>
        <v>11983</v>
      </c>
      <c r="O65" s="2"/>
      <c r="P65" s="2"/>
    </row>
    <row r="66" spans="1:16" x14ac:dyDescent="0.3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2">
        <f>IF(statek[[#This Row],[data]]&lt;&gt;A65, statek[[#This Row],[data]]-A65-1, 0)</f>
        <v>24</v>
      </c>
      <c r="H66" s="2">
        <f t="shared" si="2"/>
        <v>0</v>
      </c>
      <c r="I66" s="2">
        <f t="shared" si="3"/>
        <v>117</v>
      </c>
      <c r="J66" s="2">
        <f t="shared" si="4"/>
        <v>0</v>
      </c>
      <c r="K66" s="2">
        <f t="shared" si="5"/>
        <v>0</v>
      </c>
      <c r="L66" s="2">
        <f t="shared" si="6"/>
        <v>74</v>
      </c>
      <c r="M66" s="2">
        <f>IF(statek[[#This Row],[Z/W]]="Z", -1*statek[[#This Row],[ile ton]]*statek[[#This Row],[cena za tone w talarach]], statek[[#This Row],[ile ton]]*statek[[#This Row],[cena za tone w talarach]])</f>
        <v>2449</v>
      </c>
      <c r="N66" s="2">
        <f>statek[[#This Row],[KASKA]]+N65</f>
        <v>14432</v>
      </c>
      <c r="O66" s="2"/>
      <c r="P66" s="2"/>
    </row>
    <row r="67" spans="1:16" x14ac:dyDescent="0.3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2">
        <f>IF(statek[[#This Row],[data]]&lt;&gt;A66, statek[[#This Row],[data]]-A66-1, 0)</f>
        <v>0</v>
      </c>
      <c r="H67" s="2">
        <f t="shared" si="2"/>
        <v>0</v>
      </c>
      <c r="I67" s="2">
        <f t="shared" si="3"/>
        <v>117</v>
      </c>
      <c r="J67" s="2">
        <f t="shared" si="4"/>
        <v>0</v>
      </c>
      <c r="K67" s="2">
        <f t="shared" si="5"/>
        <v>33</v>
      </c>
      <c r="L67" s="2">
        <f t="shared" si="6"/>
        <v>74</v>
      </c>
      <c r="M67" s="2">
        <f>IF(statek[[#This Row],[Z/W]]="Z", -1*statek[[#This Row],[ile ton]]*statek[[#This Row],[cena za tone w talarach]], statek[[#This Row],[ile ton]]*statek[[#This Row],[cena za tone w talarach]])</f>
        <v>-1980</v>
      </c>
      <c r="N67" s="2">
        <f>statek[[#This Row],[KASKA]]+N66</f>
        <v>12452</v>
      </c>
      <c r="O67" s="2"/>
      <c r="P67" s="2"/>
    </row>
    <row r="68" spans="1:16" x14ac:dyDescent="0.3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2">
        <f>IF(statek[[#This Row],[data]]&lt;&gt;A67, statek[[#This Row],[data]]-A67-1, 0)</f>
        <v>0</v>
      </c>
      <c r="H68" s="2">
        <f t="shared" ref="H68:H131" si="7">IF($C68= H$1, IF($D68 = "Z", $E68, -1*$E68), 0) +H67</f>
        <v>0</v>
      </c>
      <c r="I68" s="2">
        <f t="shared" ref="I68:I131" si="8">IF($C68= I$1, IF($D68 = "Z", $E68, -1*$E68), 0) +I67</f>
        <v>143</v>
      </c>
      <c r="J68" s="2">
        <f t="shared" ref="J68:J131" si="9">IF($C68= J$1, IF($D68 = "Z", $E68, -1*$E68), 0) +J67</f>
        <v>0</v>
      </c>
      <c r="K68" s="2">
        <f t="shared" ref="K68:K131" si="10">IF($C68= K$1, IF($D68 = "Z", $E68, -1*$E68), 0) +K67</f>
        <v>33</v>
      </c>
      <c r="L68" s="2">
        <f t="shared" ref="L68:L131" si="11">IF($C68= L$1, IF($D68 = "Z", $E68, -1*$E68), 0) +L67</f>
        <v>74</v>
      </c>
      <c r="M68" s="2">
        <f>IF(statek[[#This Row],[Z/W]]="Z", -1*statek[[#This Row],[ile ton]]*statek[[#This Row],[cena za tone w talarach]], statek[[#This Row],[ile ton]]*statek[[#This Row],[cena za tone w talarach]])</f>
        <v>-598</v>
      </c>
      <c r="N68" s="2">
        <f>statek[[#This Row],[KASKA]]+N67</f>
        <v>11854</v>
      </c>
      <c r="O68" s="2"/>
      <c r="P68" s="2"/>
    </row>
    <row r="69" spans="1:16" x14ac:dyDescent="0.3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2">
        <f>IF(statek[[#This Row],[data]]&lt;&gt;A68, statek[[#This Row],[data]]-A68-1, 0)</f>
        <v>12</v>
      </c>
      <c r="H69" s="2">
        <f t="shared" si="7"/>
        <v>0</v>
      </c>
      <c r="I69" s="2">
        <f t="shared" si="8"/>
        <v>143</v>
      </c>
      <c r="J69" s="2">
        <f t="shared" si="9"/>
        <v>40</v>
      </c>
      <c r="K69" s="2">
        <f t="shared" si="10"/>
        <v>33</v>
      </c>
      <c r="L69" s="2">
        <f t="shared" si="11"/>
        <v>74</v>
      </c>
      <c r="M69" s="2">
        <f>IF(statek[[#This Row],[Z/W]]="Z", -1*statek[[#This Row],[ile ton]]*statek[[#This Row],[cena za tone w talarach]], statek[[#This Row],[ile ton]]*statek[[#This Row],[cena za tone w talarach]])</f>
        <v>-880</v>
      </c>
      <c r="N69" s="2">
        <f>statek[[#This Row],[KASKA]]+N68</f>
        <v>10974</v>
      </c>
      <c r="O69" s="2"/>
      <c r="P69" s="2"/>
    </row>
    <row r="70" spans="1:16" x14ac:dyDescent="0.3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2">
        <f>IF(statek[[#This Row],[data]]&lt;&gt;A69, statek[[#This Row],[data]]-A69-1, 0)</f>
        <v>0</v>
      </c>
      <c r="H70" s="2">
        <f t="shared" si="7"/>
        <v>42</v>
      </c>
      <c r="I70" s="2">
        <f t="shared" si="8"/>
        <v>143</v>
      </c>
      <c r="J70" s="2">
        <f t="shared" si="9"/>
        <v>40</v>
      </c>
      <c r="K70" s="2">
        <f t="shared" si="10"/>
        <v>33</v>
      </c>
      <c r="L70" s="2">
        <f t="shared" si="11"/>
        <v>74</v>
      </c>
      <c r="M70" s="2">
        <f>IF(statek[[#This Row],[Z/W]]="Z", -1*statek[[#This Row],[ile ton]]*statek[[#This Row],[cena za tone w talarach]], statek[[#This Row],[ile ton]]*statek[[#This Row],[cena za tone w talarach]])</f>
        <v>-378</v>
      </c>
      <c r="N70" s="2">
        <f>statek[[#This Row],[KASKA]]+N69</f>
        <v>10596</v>
      </c>
      <c r="O70" s="2"/>
      <c r="P70" s="2"/>
    </row>
    <row r="71" spans="1:16" x14ac:dyDescent="0.3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2">
        <f>IF(statek[[#This Row],[data]]&lt;&gt;A70, statek[[#This Row],[data]]-A70-1, 0)</f>
        <v>0</v>
      </c>
      <c r="H71" s="2">
        <f t="shared" si="7"/>
        <v>42</v>
      </c>
      <c r="I71" s="2">
        <f t="shared" si="8"/>
        <v>185</v>
      </c>
      <c r="J71" s="2">
        <f t="shared" si="9"/>
        <v>40</v>
      </c>
      <c r="K71" s="2">
        <f t="shared" si="10"/>
        <v>33</v>
      </c>
      <c r="L71" s="2">
        <f t="shared" si="11"/>
        <v>74</v>
      </c>
      <c r="M71" s="2">
        <f>IF(statek[[#This Row],[Z/W]]="Z", -1*statek[[#This Row],[ile ton]]*statek[[#This Row],[cena za tone w talarach]], statek[[#This Row],[ile ton]]*statek[[#This Row],[cena za tone w talarach]])</f>
        <v>-1092</v>
      </c>
      <c r="N71" s="2">
        <f>statek[[#This Row],[KASKA]]+N70</f>
        <v>9504</v>
      </c>
      <c r="O71" s="2"/>
      <c r="P71" s="2"/>
    </row>
    <row r="72" spans="1:16" x14ac:dyDescent="0.3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2">
        <f>IF(statek[[#This Row],[data]]&lt;&gt;A71, statek[[#This Row],[data]]-A71-1, 0)</f>
        <v>0</v>
      </c>
      <c r="H72" s="2">
        <f t="shared" si="7"/>
        <v>42</v>
      </c>
      <c r="I72" s="2">
        <f t="shared" si="8"/>
        <v>185</v>
      </c>
      <c r="J72" s="2">
        <f t="shared" si="9"/>
        <v>40</v>
      </c>
      <c r="K72" s="2">
        <f t="shared" si="10"/>
        <v>42</v>
      </c>
      <c r="L72" s="2">
        <f t="shared" si="11"/>
        <v>74</v>
      </c>
      <c r="M72" s="2">
        <f>IF(statek[[#This Row],[Z/W]]="Z", -1*statek[[#This Row],[ile ton]]*statek[[#This Row],[cena za tone w talarach]], statek[[#This Row],[ile ton]]*statek[[#This Row],[cena za tone w talarach]])</f>
        <v>-630</v>
      </c>
      <c r="N72" s="2">
        <f>statek[[#This Row],[KASKA]]+N71</f>
        <v>8874</v>
      </c>
      <c r="O72" s="2"/>
      <c r="P72" s="2"/>
    </row>
    <row r="73" spans="1:16" x14ac:dyDescent="0.3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2">
        <f>IF(statek[[#This Row],[data]]&lt;&gt;A72, statek[[#This Row],[data]]-A72-1, 0)</f>
        <v>0</v>
      </c>
      <c r="H73" s="2">
        <f t="shared" si="7"/>
        <v>42</v>
      </c>
      <c r="I73" s="2">
        <f t="shared" si="8"/>
        <v>185</v>
      </c>
      <c r="J73" s="2">
        <f t="shared" si="9"/>
        <v>40</v>
      </c>
      <c r="K73" s="2">
        <f t="shared" si="10"/>
        <v>42</v>
      </c>
      <c r="L73" s="2">
        <f t="shared" si="11"/>
        <v>113</v>
      </c>
      <c r="M73" s="2">
        <f>IF(statek[[#This Row],[Z/W]]="Z", -1*statek[[#This Row],[ile ton]]*statek[[#This Row],[cena za tone w talarach]], statek[[#This Row],[ile ton]]*statek[[#This Row],[cena za tone w talarach]])</f>
        <v>-1716</v>
      </c>
      <c r="N73" s="2">
        <f>statek[[#This Row],[KASKA]]+N72</f>
        <v>7158</v>
      </c>
      <c r="O73" s="2"/>
      <c r="P73" s="2"/>
    </row>
    <row r="74" spans="1:16" x14ac:dyDescent="0.3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2">
        <f>IF(statek[[#This Row],[data]]&lt;&gt;A73, statek[[#This Row],[data]]-A73-1, 0)</f>
        <v>16</v>
      </c>
      <c r="H74" s="2">
        <f t="shared" si="7"/>
        <v>42</v>
      </c>
      <c r="I74" s="2">
        <f t="shared" si="8"/>
        <v>185</v>
      </c>
      <c r="J74" s="2">
        <f t="shared" si="9"/>
        <v>40</v>
      </c>
      <c r="K74" s="2">
        <f t="shared" si="10"/>
        <v>42</v>
      </c>
      <c r="L74" s="2">
        <f t="shared" si="11"/>
        <v>1</v>
      </c>
      <c r="M74" s="2">
        <f>IF(statek[[#This Row],[Z/W]]="Z", -1*statek[[#This Row],[ile ton]]*statek[[#This Row],[cena za tone w talarach]], statek[[#This Row],[ile ton]]*statek[[#This Row],[cena za tone w talarach]])</f>
        <v>6608</v>
      </c>
      <c r="N74" s="2">
        <f>statek[[#This Row],[KASKA]]+N73</f>
        <v>13766</v>
      </c>
      <c r="O74" s="2"/>
      <c r="P74" s="2"/>
    </row>
    <row r="75" spans="1:16" x14ac:dyDescent="0.3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2">
        <f>IF(statek[[#This Row],[data]]&lt;&gt;A74, statek[[#This Row],[data]]-A74-1, 0)</f>
        <v>0</v>
      </c>
      <c r="H75" s="2">
        <f t="shared" si="7"/>
        <v>42</v>
      </c>
      <c r="I75" s="2">
        <f t="shared" si="8"/>
        <v>185</v>
      </c>
      <c r="J75" s="2">
        <f t="shared" si="9"/>
        <v>40</v>
      </c>
      <c r="K75" s="2">
        <f t="shared" si="10"/>
        <v>76</v>
      </c>
      <c r="L75" s="2">
        <f t="shared" si="11"/>
        <v>1</v>
      </c>
      <c r="M75" s="2">
        <f>IF(statek[[#This Row],[Z/W]]="Z", -1*statek[[#This Row],[ile ton]]*statek[[#This Row],[cena za tone w talarach]], statek[[#This Row],[ile ton]]*statek[[#This Row],[cena za tone w talarach]])</f>
        <v>-2244</v>
      </c>
      <c r="N75" s="2">
        <f>statek[[#This Row],[KASKA]]+N74</f>
        <v>11522</v>
      </c>
      <c r="O75" s="2"/>
      <c r="P75" s="2"/>
    </row>
    <row r="76" spans="1:16" x14ac:dyDescent="0.3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2">
        <f>IF(statek[[#This Row],[data]]&lt;&gt;A75, statek[[#This Row],[data]]-A75-1, 0)</f>
        <v>0</v>
      </c>
      <c r="H76" s="2">
        <f t="shared" si="7"/>
        <v>42</v>
      </c>
      <c r="I76" s="2">
        <f t="shared" si="8"/>
        <v>185</v>
      </c>
      <c r="J76" s="2">
        <f t="shared" si="9"/>
        <v>45</v>
      </c>
      <c r="K76" s="2">
        <f t="shared" si="10"/>
        <v>76</v>
      </c>
      <c r="L76" s="2">
        <f t="shared" si="11"/>
        <v>1</v>
      </c>
      <c r="M76" s="2">
        <f>IF(statek[[#This Row],[Z/W]]="Z", -1*statek[[#This Row],[ile ton]]*statek[[#This Row],[cena za tone w talarach]], statek[[#This Row],[ile ton]]*statek[[#This Row],[cena za tone w talarach]])</f>
        <v>-105</v>
      </c>
      <c r="N76" s="2">
        <f>statek[[#This Row],[KASKA]]+N75</f>
        <v>11417</v>
      </c>
      <c r="O76" s="2"/>
      <c r="P76" s="2"/>
    </row>
    <row r="77" spans="1:16" x14ac:dyDescent="0.3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2">
        <f>IF(statek[[#This Row],[data]]&lt;&gt;A76, statek[[#This Row],[data]]-A76-1, 0)</f>
        <v>14</v>
      </c>
      <c r="H77" s="2">
        <f t="shared" si="7"/>
        <v>42</v>
      </c>
      <c r="I77" s="2">
        <f t="shared" si="8"/>
        <v>185</v>
      </c>
      <c r="J77" s="2">
        <f t="shared" si="9"/>
        <v>45</v>
      </c>
      <c r="K77" s="2">
        <f t="shared" si="10"/>
        <v>2</v>
      </c>
      <c r="L77" s="2">
        <f t="shared" si="11"/>
        <v>1</v>
      </c>
      <c r="M77" s="2">
        <f>IF(statek[[#This Row],[Z/W]]="Z", -1*statek[[#This Row],[ile ton]]*statek[[#This Row],[cena za tone w talarach]], statek[[#This Row],[ile ton]]*statek[[#This Row],[cena za tone w talarach]])</f>
        <v>6808</v>
      </c>
      <c r="N77" s="2">
        <f>statek[[#This Row],[KASKA]]+N76</f>
        <v>18225</v>
      </c>
      <c r="O77" s="2"/>
      <c r="P77" s="2"/>
    </row>
    <row r="78" spans="1:16" x14ac:dyDescent="0.3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2">
        <f>IF(statek[[#This Row],[data]]&lt;&gt;A77, statek[[#This Row],[data]]-A77-1, 0)</f>
        <v>0</v>
      </c>
      <c r="H78" s="2">
        <f t="shared" si="7"/>
        <v>42</v>
      </c>
      <c r="I78" s="2">
        <f t="shared" si="8"/>
        <v>199</v>
      </c>
      <c r="J78" s="2">
        <f t="shared" si="9"/>
        <v>45</v>
      </c>
      <c r="K78" s="2">
        <f t="shared" si="10"/>
        <v>2</v>
      </c>
      <c r="L78" s="2">
        <f t="shared" si="11"/>
        <v>1</v>
      </c>
      <c r="M78" s="2">
        <f>IF(statek[[#This Row],[Z/W]]="Z", -1*statek[[#This Row],[ile ton]]*statek[[#This Row],[cena za tone w talarach]], statek[[#This Row],[ile ton]]*statek[[#This Row],[cena za tone w talarach]])</f>
        <v>-364</v>
      </c>
      <c r="N78" s="2">
        <f>statek[[#This Row],[KASKA]]+N77</f>
        <v>17861</v>
      </c>
      <c r="O78" s="2"/>
      <c r="P78" s="2"/>
    </row>
    <row r="79" spans="1:16" x14ac:dyDescent="0.3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2">
        <f>IF(statek[[#This Row],[data]]&lt;&gt;A78, statek[[#This Row],[data]]-A78-1, 0)</f>
        <v>18</v>
      </c>
      <c r="H79" s="2">
        <f t="shared" si="7"/>
        <v>42</v>
      </c>
      <c r="I79" s="2">
        <f t="shared" si="8"/>
        <v>199</v>
      </c>
      <c r="J79" s="2">
        <f t="shared" si="9"/>
        <v>45</v>
      </c>
      <c r="K79" s="2">
        <f t="shared" si="10"/>
        <v>2</v>
      </c>
      <c r="L79" s="2">
        <f t="shared" si="11"/>
        <v>0</v>
      </c>
      <c r="M79" s="2">
        <f>IF(statek[[#This Row],[Z/W]]="Z", -1*statek[[#This Row],[ile ton]]*statek[[#This Row],[cena za tone w talarach]], statek[[#This Row],[ile ton]]*statek[[#This Row],[cena za tone w talarach]])</f>
        <v>60</v>
      </c>
      <c r="N79" s="2">
        <f>statek[[#This Row],[KASKA]]+N78</f>
        <v>17921</v>
      </c>
      <c r="O79" s="2"/>
      <c r="P79" s="2"/>
    </row>
    <row r="80" spans="1:16" x14ac:dyDescent="0.3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2">
        <f>IF(statek[[#This Row],[data]]&lt;&gt;A79, statek[[#This Row],[data]]-A79-1, 0)</f>
        <v>0</v>
      </c>
      <c r="H80" s="2">
        <f t="shared" si="7"/>
        <v>42</v>
      </c>
      <c r="I80" s="2">
        <f t="shared" si="8"/>
        <v>156</v>
      </c>
      <c r="J80" s="2">
        <f t="shared" si="9"/>
        <v>45</v>
      </c>
      <c r="K80" s="2">
        <f t="shared" si="10"/>
        <v>2</v>
      </c>
      <c r="L80" s="2">
        <f t="shared" si="11"/>
        <v>0</v>
      </c>
      <c r="M80" s="2">
        <f>IF(statek[[#This Row],[Z/W]]="Z", -1*statek[[#This Row],[ile ton]]*statek[[#This Row],[cena za tone w talarach]], statek[[#This Row],[ile ton]]*statek[[#This Row],[cena za tone w talarach]])</f>
        <v>1548</v>
      </c>
      <c r="N80" s="2">
        <f>statek[[#This Row],[KASKA]]+N79</f>
        <v>19469</v>
      </c>
      <c r="O80" s="2"/>
      <c r="P80" s="2"/>
    </row>
    <row r="81" spans="1:16" x14ac:dyDescent="0.3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2">
        <f>IF(statek[[#This Row],[data]]&lt;&gt;A80, statek[[#This Row],[data]]-A80-1, 0)</f>
        <v>0</v>
      </c>
      <c r="H81" s="2">
        <f t="shared" si="7"/>
        <v>72</v>
      </c>
      <c r="I81" s="2">
        <f t="shared" si="8"/>
        <v>156</v>
      </c>
      <c r="J81" s="2">
        <f t="shared" si="9"/>
        <v>45</v>
      </c>
      <c r="K81" s="2">
        <f t="shared" si="10"/>
        <v>2</v>
      </c>
      <c r="L81" s="2">
        <f t="shared" si="11"/>
        <v>0</v>
      </c>
      <c r="M81" s="2">
        <f>IF(statek[[#This Row],[Z/W]]="Z", -1*statek[[#This Row],[ile ton]]*statek[[#This Row],[cena za tone w talarach]], statek[[#This Row],[ile ton]]*statek[[#This Row],[cena za tone w talarach]])</f>
        <v>-240</v>
      </c>
      <c r="N81" s="2">
        <f>statek[[#This Row],[KASKA]]+N80</f>
        <v>19229</v>
      </c>
      <c r="O81" s="2"/>
      <c r="P81" s="2"/>
    </row>
    <row r="82" spans="1:16" x14ac:dyDescent="0.3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2">
        <f>IF(statek[[#This Row],[data]]&lt;&gt;A81, statek[[#This Row],[data]]-A81-1, 0)</f>
        <v>0</v>
      </c>
      <c r="H82" s="2">
        <f t="shared" si="7"/>
        <v>72</v>
      </c>
      <c r="I82" s="2">
        <f t="shared" si="8"/>
        <v>156</v>
      </c>
      <c r="J82" s="2">
        <f t="shared" si="9"/>
        <v>59</v>
      </c>
      <c r="K82" s="2">
        <f t="shared" si="10"/>
        <v>2</v>
      </c>
      <c r="L82" s="2">
        <f t="shared" si="11"/>
        <v>0</v>
      </c>
      <c r="M82" s="2">
        <f>IF(statek[[#This Row],[Z/W]]="Z", -1*statek[[#This Row],[ile ton]]*statek[[#This Row],[cena za tone w talarach]], statek[[#This Row],[ile ton]]*statek[[#This Row],[cena za tone w talarach]])</f>
        <v>-280</v>
      </c>
      <c r="N82" s="2">
        <f>statek[[#This Row],[KASKA]]+N81</f>
        <v>18949</v>
      </c>
      <c r="O82" s="2"/>
      <c r="P82" s="2"/>
    </row>
    <row r="83" spans="1:16" x14ac:dyDescent="0.3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2">
        <f>IF(statek[[#This Row],[data]]&lt;&gt;A82, statek[[#This Row],[data]]-A82-1, 0)</f>
        <v>25</v>
      </c>
      <c r="H83" s="2">
        <f t="shared" si="7"/>
        <v>72</v>
      </c>
      <c r="I83" s="2">
        <f t="shared" si="8"/>
        <v>123</v>
      </c>
      <c r="J83" s="2">
        <f t="shared" si="9"/>
        <v>59</v>
      </c>
      <c r="K83" s="2">
        <f t="shared" si="10"/>
        <v>2</v>
      </c>
      <c r="L83" s="2">
        <f t="shared" si="11"/>
        <v>0</v>
      </c>
      <c r="M83" s="2">
        <f>IF(statek[[#This Row],[Z/W]]="Z", -1*statek[[#This Row],[ile ton]]*statek[[#This Row],[cena za tone w talarach]], statek[[#This Row],[ile ton]]*statek[[#This Row],[cena za tone w talarach]])</f>
        <v>1254</v>
      </c>
      <c r="N83" s="2">
        <f>statek[[#This Row],[KASKA]]+N82</f>
        <v>20203</v>
      </c>
      <c r="O83" s="2"/>
      <c r="P83" s="2"/>
    </row>
    <row r="84" spans="1:16" x14ac:dyDescent="0.3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2">
        <f>IF(statek[[#This Row],[data]]&lt;&gt;A83, statek[[#This Row],[data]]-A83-1, 0)</f>
        <v>0</v>
      </c>
      <c r="H84" s="2">
        <f t="shared" si="7"/>
        <v>72</v>
      </c>
      <c r="I84" s="2">
        <f t="shared" si="8"/>
        <v>123</v>
      </c>
      <c r="J84" s="2">
        <f t="shared" si="9"/>
        <v>59</v>
      </c>
      <c r="K84" s="2">
        <f t="shared" si="10"/>
        <v>2</v>
      </c>
      <c r="L84" s="2">
        <f t="shared" si="11"/>
        <v>35</v>
      </c>
      <c r="M84" s="2">
        <f>IF(statek[[#This Row],[Z/W]]="Z", -1*statek[[#This Row],[ile ton]]*statek[[#This Row],[cena za tone w talarach]], statek[[#This Row],[ile ton]]*statek[[#This Row],[cena za tone w talarach]])</f>
        <v>-1295</v>
      </c>
      <c r="N84" s="2">
        <f>statek[[#This Row],[KASKA]]+N83</f>
        <v>18908</v>
      </c>
      <c r="O84" s="2"/>
      <c r="P84" s="2"/>
    </row>
    <row r="85" spans="1:16" x14ac:dyDescent="0.3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2">
        <f>IF(statek[[#This Row],[data]]&lt;&gt;A84, statek[[#This Row],[data]]-A84-1, 0)</f>
        <v>0</v>
      </c>
      <c r="H85" s="2">
        <f t="shared" si="7"/>
        <v>72</v>
      </c>
      <c r="I85" s="2">
        <f t="shared" si="8"/>
        <v>123</v>
      </c>
      <c r="J85" s="2">
        <f t="shared" si="9"/>
        <v>99</v>
      </c>
      <c r="K85" s="2">
        <f t="shared" si="10"/>
        <v>2</v>
      </c>
      <c r="L85" s="2">
        <f t="shared" si="11"/>
        <v>35</v>
      </c>
      <c r="M85" s="2">
        <f>IF(statek[[#This Row],[Z/W]]="Z", -1*statek[[#This Row],[ile ton]]*statek[[#This Row],[cena za tone w talarach]], statek[[#This Row],[ile ton]]*statek[[#This Row],[cena za tone w talarach]])</f>
        <v>-760</v>
      </c>
      <c r="N85" s="2">
        <f>statek[[#This Row],[KASKA]]+N84</f>
        <v>18148</v>
      </c>
      <c r="O85" s="2"/>
      <c r="P85" s="2"/>
    </row>
    <row r="86" spans="1:16" x14ac:dyDescent="0.3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2">
        <f>IF(statek[[#This Row],[data]]&lt;&gt;A85, statek[[#This Row],[data]]-A85-1, 0)</f>
        <v>20</v>
      </c>
      <c r="H86" s="2">
        <f t="shared" si="7"/>
        <v>72</v>
      </c>
      <c r="I86" s="2">
        <f t="shared" si="8"/>
        <v>102</v>
      </c>
      <c r="J86" s="2">
        <f t="shared" si="9"/>
        <v>99</v>
      </c>
      <c r="K86" s="2">
        <f t="shared" si="10"/>
        <v>2</v>
      </c>
      <c r="L86" s="2">
        <f t="shared" si="11"/>
        <v>35</v>
      </c>
      <c r="M86" s="2">
        <f>IF(statek[[#This Row],[Z/W]]="Z", -1*statek[[#This Row],[ile ton]]*statek[[#This Row],[cena za tone w talarach]], statek[[#This Row],[ile ton]]*statek[[#This Row],[cena za tone w talarach]])</f>
        <v>756</v>
      </c>
      <c r="N86" s="2">
        <f>statek[[#This Row],[KASKA]]+N85</f>
        <v>18904</v>
      </c>
      <c r="O86" s="2"/>
      <c r="P86" s="2"/>
    </row>
    <row r="87" spans="1:16" x14ac:dyDescent="0.3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2">
        <f>IF(statek[[#This Row],[data]]&lt;&gt;A86, statek[[#This Row],[data]]-A86-1, 0)</f>
        <v>0</v>
      </c>
      <c r="H87" s="2">
        <f t="shared" si="7"/>
        <v>72</v>
      </c>
      <c r="I87" s="2">
        <f t="shared" si="8"/>
        <v>102</v>
      </c>
      <c r="J87" s="2">
        <f t="shared" si="9"/>
        <v>99</v>
      </c>
      <c r="K87" s="2">
        <f t="shared" si="10"/>
        <v>0</v>
      </c>
      <c r="L87" s="2">
        <f t="shared" si="11"/>
        <v>35</v>
      </c>
      <c r="M87" s="2">
        <f>IF(statek[[#This Row],[Z/W]]="Z", -1*statek[[#This Row],[ile ton]]*statek[[#This Row],[cena za tone w talarach]], statek[[#This Row],[ile ton]]*statek[[#This Row],[cena za tone w talarach]])</f>
        <v>194</v>
      </c>
      <c r="N87" s="2">
        <f>statek[[#This Row],[KASKA]]+N86</f>
        <v>19098</v>
      </c>
      <c r="O87" s="2"/>
      <c r="P87" s="2"/>
    </row>
    <row r="88" spans="1:16" x14ac:dyDescent="0.3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2">
        <f>IF(statek[[#This Row],[data]]&lt;&gt;A87, statek[[#This Row],[data]]-A87-1, 0)</f>
        <v>0</v>
      </c>
      <c r="H88" s="2">
        <f t="shared" si="7"/>
        <v>72</v>
      </c>
      <c r="I88" s="2">
        <f t="shared" si="8"/>
        <v>102</v>
      </c>
      <c r="J88" s="2">
        <f t="shared" si="9"/>
        <v>111</v>
      </c>
      <c r="K88" s="2">
        <f t="shared" si="10"/>
        <v>0</v>
      </c>
      <c r="L88" s="2">
        <f t="shared" si="11"/>
        <v>35</v>
      </c>
      <c r="M88" s="2">
        <f>IF(statek[[#This Row],[Z/W]]="Z", -1*statek[[#This Row],[ile ton]]*statek[[#This Row],[cena za tone w talarach]], statek[[#This Row],[ile ton]]*statek[[#This Row],[cena za tone w talarach]])</f>
        <v>-240</v>
      </c>
      <c r="N88" s="2">
        <f>statek[[#This Row],[KASKA]]+N87</f>
        <v>18858</v>
      </c>
      <c r="O88" s="2"/>
      <c r="P88" s="2"/>
    </row>
    <row r="89" spans="1:16" x14ac:dyDescent="0.3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2">
        <f>IF(statek[[#This Row],[data]]&lt;&gt;A88, statek[[#This Row],[data]]-A88-1, 0)</f>
        <v>0</v>
      </c>
      <c r="H89" s="2">
        <f t="shared" si="7"/>
        <v>87</v>
      </c>
      <c r="I89" s="2">
        <f t="shared" si="8"/>
        <v>102</v>
      </c>
      <c r="J89" s="2">
        <f t="shared" si="9"/>
        <v>111</v>
      </c>
      <c r="K89" s="2">
        <f t="shared" si="10"/>
        <v>0</v>
      </c>
      <c r="L89" s="2">
        <f t="shared" si="11"/>
        <v>35</v>
      </c>
      <c r="M89" s="2">
        <f>IF(statek[[#This Row],[Z/W]]="Z", -1*statek[[#This Row],[ile ton]]*statek[[#This Row],[cena za tone w talarach]], statek[[#This Row],[ile ton]]*statek[[#This Row],[cena za tone w talarach]])</f>
        <v>-120</v>
      </c>
      <c r="N89" s="2">
        <f>statek[[#This Row],[KASKA]]+N88</f>
        <v>18738</v>
      </c>
      <c r="O89" s="2"/>
      <c r="P89" s="2"/>
    </row>
    <row r="90" spans="1:16" x14ac:dyDescent="0.3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2">
        <f>IF(statek[[#This Row],[data]]&lt;&gt;A89, statek[[#This Row],[data]]-A89-1, 0)</f>
        <v>0</v>
      </c>
      <c r="H90" s="2">
        <f t="shared" si="7"/>
        <v>87</v>
      </c>
      <c r="I90" s="2">
        <f t="shared" si="8"/>
        <v>102</v>
      </c>
      <c r="J90" s="2">
        <f t="shared" si="9"/>
        <v>111</v>
      </c>
      <c r="K90" s="2">
        <f t="shared" si="10"/>
        <v>0</v>
      </c>
      <c r="L90" s="2">
        <f t="shared" si="11"/>
        <v>36</v>
      </c>
      <c r="M90" s="2">
        <f>IF(statek[[#This Row],[Z/W]]="Z", -1*statek[[#This Row],[ile ton]]*statek[[#This Row],[cena za tone w talarach]], statek[[#This Row],[ile ton]]*statek[[#This Row],[cena za tone w talarach]])</f>
        <v>-40</v>
      </c>
      <c r="N90" s="2">
        <f>statek[[#This Row],[KASKA]]+N89</f>
        <v>18698</v>
      </c>
      <c r="O90" s="2"/>
      <c r="P90" s="2"/>
    </row>
    <row r="91" spans="1:16" x14ac:dyDescent="0.3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2">
        <f>IF(statek[[#This Row],[data]]&lt;&gt;A90, statek[[#This Row],[data]]-A90-1, 0)</f>
        <v>23</v>
      </c>
      <c r="H91" s="2">
        <f t="shared" si="7"/>
        <v>1</v>
      </c>
      <c r="I91" s="2">
        <f t="shared" si="8"/>
        <v>102</v>
      </c>
      <c r="J91" s="2">
        <f t="shared" si="9"/>
        <v>111</v>
      </c>
      <c r="K91" s="2">
        <f t="shared" si="10"/>
        <v>0</v>
      </c>
      <c r="L91" s="2">
        <f t="shared" si="11"/>
        <v>36</v>
      </c>
      <c r="M91" s="2">
        <f>IF(statek[[#This Row],[Z/W]]="Z", -1*statek[[#This Row],[ile ton]]*statek[[#This Row],[cena za tone w talarach]], statek[[#This Row],[ile ton]]*statek[[#This Row],[cena za tone w talarach]])</f>
        <v>1032</v>
      </c>
      <c r="N91" s="2">
        <f>statek[[#This Row],[KASKA]]+N90</f>
        <v>19730</v>
      </c>
      <c r="O91" s="2"/>
      <c r="P91" s="2"/>
    </row>
    <row r="92" spans="1:16" x14ac:dyDescent="0.3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2">
        <f>IF(statek[[#This Row],[data]]&lt;&gt;A91, statek[[#This Row],[data]]-A91-1, 0)</f>
        <v>0</v>
      </c>
      <c r="H92" s="2">
        <f t="shared" si="7"/>
        <v>1</v>
      </c>
      <c r="I92" s="2">
        <f t="shared" si="8"/>
        <v>102</v>
      </c>
      <c r="J92" s="2">
        <f t="shared" si="9"/>
        <v>1</v>
      </c>
      <c r="K92" s="2">
        <f t="shared" si="10"/>
        <v>0</v>
      </c>
      <c r="L92" s="2">
        <f t="shared" si="11"/>
        <v>36</v>
      </c>
      <c r="M92" s="2">
        <f>IF(statek[[#This Row],[Z/W]]="Z", -1*statek[[#This Row],[ile ton]]*statek[[#This Row],[cena za tone w talarach]], statek[[#This Row],[ile ton]]*statek[[#This Row],[cena za tone w talarach]])</f>
        <v>3410</v>
      </c>
      <c r="N92" s="2">
        <f>statek[[#This Row],[KASKA]]+N91</f>
        <v>23140</v>
      </c>
      <c r="O92" s="2"/>
      <c r="P92" s="2"/>
    </row>
    <row r="93" spans="1:16" x14ac:dyDescent="0.3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2">
        <f>IF(statek[[#This Row],[data]]&lt;&gt;A92, statek[[#This Row],[data]]-A92-1, 0)</f>
        <v>0</v>
      </c>
      <c r="H93" s="2">
        <f t="shared" si="7"/>
        <v>1</v>
      </c>
      <c r="I93" s="2">
        <f t="shared" si="8"/>
        <v>102</v>
      </c>
      <c r="J93" s="2">
        <f t="shared" si="9"/>
        <v>1</v>
      </c>
      <c r="K93" s="2">
        <f t="shared" si="10"/>
        <v>0</v>
      </c>
      <c r="L93" s="2">
        <f t="shared" si="11"/>
        <v>69</v>
      </c>
      <c r="M93" s="2">
        <f>IF(statek[[#This Row],[Z/W]]="Z", -1*statek[[#This Row],[ile ton]]*statek[[#This Row],[cena za tone w talarach]], statek[[#This Row],[ile ton]]*statek[[#This Row],[cena za tone w talarach]])</f>
        <v>-1254</v>
      </c>
      <c r="N93" s="2">
        <f>statek[[#This Row],[KASKA]]+N92</f>
        <v>21886</v>
      </c>
      <c r="O93" s="2"/>
      <c r="P93" s="2"/>
    </row>
    <row r="94" spans="1:16" x14ac:dyDescent="0.3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2">
        <f>IF(statek[[#This Row],[data]]&lt;&gt;A93, statek[[#This Row],[data]]-A93-1, 0)</f>
        <v>0</v>
      </c>
      <c r="H94" s="2">
        <f t="shared" si="7"/>
        <v>1</v>
      </c>
      <c r="I94" s="2">
        <f t="shared" si="8"/>
        <v>115</v>
      </c>
      <c r="J94" s="2">
        <f t="shared" si="9"/>
        <v>1</v>
      </c>
      <c r="K94" s="2">
        <f t="shared" si="10"/>
        <v>0</v>
      </c>
      <c r="L94" s="2">
        <f t="shared" si="11"/>
        <v>69</v>
      </c>
      <c r="M94" s="2">
        <f>IF(statek[[#This Row],[Z/W]]="Z", -1*statek[[#This Row],[ile ton]]*statek[[#This Row],[cena za tone w talarach]], statek[[#This Row],[ile ton]]*statek[[#This Row],[cena za tone w talarach]])</f>
        <v>-299</v>
      </c>
      <c r="N94" s="2">
        <f>statek[[#This Row],[KASKA]]+N93</f>
        <v>21587</v>
      </c>
      <c r="O94" s="2"/>
      <c r="P94" s="2"/>
    </row>
    <row r="95" spans="1:16" x14ac:dyDescent="0.3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2">
        <f>IF(statek[[#This Row],[data]]&lt;&gt;A94, statek[[#This Row],[data]]-A94-1, 0)</f>
        <v>0</v>
      </c>
      <c r="H95" s="2">
        <f t="shared" si="7"/>
        <v>1</v>
      </c>
      <c r="I95" s="2">
        <f t="shared" si="8"/>
        <v>115</v>
      </c>
      <c r="J95" s="2">
        <f t="shared" si="9"/>
        <v>1</v>
      </c>
      <c r="K95" s="2">
        <f t="shared" si="10"/>
        <v>37</v>
      </c>
      <c r="L95" s="2">
        <f t="shared" si="11"/>
        <v>69</v>
      </c>
      <c r="M95" s="2">
        <f>IF(statek[[#This Row],[Z/W]]="Z", -1*statek[[#This Row],[ile ton]]*statek[[#This Row],[cena za tone w talarach]], statek[[#This Row],[ile ton]]*statek[[#This Row],[cena za tone w talarach]])</f>
        <v>-2257</v>
      </c>
      <c r="N95" s="2">
        <f>statek[[#This Row],[KASKA]]+N94</f>
        <v>19330</v>
      </c>
      <c r="O95" s="2"/>
      <c r="P95" s="2"/>
    </row>
    <row r="96" spans="1:16" x14ac:dyDescent="0.3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2">
        <f>IF(statek[[#This Row],[data]]&lt;&gt;A95, statek[[#This Row],[data]]-A95-1, 0)</f>
        <v>17</v>
      </c>
      <c r="H96" s="2">
        <f t="shared" si="7"/>
        <v>0</v>
      </c>
      <c r="I96" s="2">
        <f t="shared" si="8"/>
        <v>115</v>
      </c>
      <c r="J96" s="2">
        <f t="shared" si="9"/>
        <v>1</v>
      </c>
      <c r="K96" s="2">
        <f t="shared" si="10"/>
        <v>37</v>
      </c>
      <c r="L96" s="2">
        <f t="shared" si="11"/>
        <v>69</v>
      </c>
      <c r="M96" s="2">
        <f>IF(statek[[#This Row],[Z/W]]="Z", -1*statek[[#This Row],[ile ton]]*statek[[#This Row],[cena za tone w talarach]], statek[[#This Row],[ile ton]]*statek[[#This Row],[cena za tone w talarach]])</f>
        <v>12</v>
      </c>
      <c r="N96" s="2">
        <f>statek[[#This Row],[KASKA]]+N95</f>
        <v>19342</v>
      </c>
      <c r="O96" s="2"/>
      <c r="P96" s="2"/>
    </row>
    <row r="97" spans="1:16" x14ac:dyDescent="0.3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2">
        <f>IF(statek[[#This Row],[data]]&lt;&gt;A96, statek[[#This Row],[data]]-A96-1, 0)</f>
        <v>0</v>
      </c>
      <c r="H97" s="2">
        <f t="shared" si="7"/>
        <v>0</v>
      </c>
      <c r="I97" s="2">
        <f t="shared" si="8"/>
        <v>115</v>
      </c>
      <c r="J97" s="2">
        <f t="shared" si="9"/>
        <v>1</v>
      </c>
      <c r="K97" s="2">
        <f t="shared" si="10"/>
        <v>37</v>
      </c>
      <c r="L97" s="2">
        <f t="shared" si="11"/>
        <v>1</v>
      </c>
      <c r="M97" s="2">
        <f>IF(statek[[#This Row],[Z/W]]="Z", -1*statek[[#This Row],[ile ton]]*statek[[#This Row],[cena za tone w talarach]], statek[[#This Row],[ile ton]]*statek[[#This Row],[cena za tone w talarach]])</f>
        <v>4012</v>
      </c>
      <c r="N97" s="2">
        <f>statek[[#This Row],[KASKA]]+N96</f>
        <v>23354</v>
      </c>
      <c r="O97" s="2"/>
      <c r="P97" s="2"/>
    </row>
    <row r="98" spans="1:16" x14ac:dyDescent="0.3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2">
        <f>IF(statek[[#This Row],[data]]&lt;&gt;A97, statek[[#This Row],[data]]-A97-1, 0)</f>
        <v>0</v>
      </c>
      <c r="H98" s="2">
        <f t="shared" si="7"/>
        <v>0</v>
      </c>
      <c r="I98" s="2">
        <f t="shared" si="8"/>
        <v>115</v>
      </c>
      <c r="J98" s="2">
        <f t="shared" si="9"/>
        <v>1</v>
      </c>
      <c r="K98" s="2">
        <f t="shared" si="10"/>
        <v>72</v>
      </c>
      <c r="L98" s="2">
        <f t="shared" si="11"/>
        <v>1</v>
      </c>
      <c r="M98" s="2">
        <f>IF(statek[[#This Row],[Z/W]]="Z", -1*statek[[#This Row],[ile ton]]*statek[[#This Row],[cena za tone w talarach]], statek[[#This Row],[ile ton]]*statek[[#This Row],[cena za tone w talarach]])</f>
        <v>-2310</v>
      </c>
      <c r="N98" s="2">
        <f>statek[[#This Row],[KASKA]]+N97</f>
        <v>21044</v>
      </c>
      <c r="O98" s="2"/>
      <c r="P98" s="2"/>
    </row>
    <row r="99" spans="1:16" x14ac:dyDescent="0.3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2">
        <f>IF(statek[[#This Row],[data]]&lt;&gt;A98, statek[[#This Row],[data]]-A98-1, 0)</f>
        <v>0</v>
      </c>
      <c r="H99" s="2">
        <f t="shared" si="7"/>
        <v>0</v>
      </c>
      <c r="I99" s="2">
        <f t="shared" si="8"/>
        <v>115</v>
      </c>
      <c r="J99" s="2">
        <f t="shared" si="9"/>
        <v>26</v>
      </c>
      <c r="K99" s="2">
        <f t="shared" si="10"/>
        <v>72</v>
      </c>
      <c r="L99" s="2">
        <f t="shared" si="11"/>
        <v>1</v>
      </c>
      <c r="M99" s="2">
        <f>IF(statek[[#This Row],[Z/W]]="Z", -1*statek[[#This Row],[ile ton]]*statek[[#This Row],[cena za tone w talarach]], statek[[#This Row],[ile ton]]*statek[[#This Row],[cena za tone w talarach]])</f>
        <v>-525</v>
      </c>
      <c r="N99" s="2">
        <f>statek[[#This Row],[KASKA]]+N98</f>
        <v>20519</v>
      </c>
      <c r="O99" s="2"/>
      <c r="P99" s="2"/>
    </row>
    <row r="100" spans="1:16" x14ac:dyDescent="0.3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2">
        <f>IF(statek[[#This Row],[data]]&lt;&gt;A99, statek[[#This Row],[data]]-A99-1, 0)</f>
        <v>0</v>
      </c>
      <c r="H100" s="2">
        <f t="shared" si="7"/>
        <v>0</v>
      </c>
      <c r="I100" s="2">
        <f t="shared" si="8"/>
        <v>125</v>
      </c>
      <c r="J100" s="2">
        <f t="shared" si="9"/>
        <v>26</v>
      </c>
      <c r="K100" s="2">
        <f t="shared" si="10"/>
        <v>72</v>
      </c>
      <c r="L100" s="2">
        <f t="shared" si="11"/>
        <v>1</v>
      </c>
      <c r="M100" s="2">
        <f>IF(statek[[#This Row],[Z/W]]="Z", -1*statek[[#This Row],[ile ton]]*statek[[#This Row],[cena za tone w talarach]], statek[[#This Row],[ile ton]]*statek[[#This Row],[cena za tone w talarach]])</f>
        <v>-250</v>
      </c>
      <c r="N100" s="2">
        <f>statek[[#This Row],[KASKA]]+N99</f>
        <v>20269</v>
      </c>
      <c r="O100" s="2"/>
      <c r="P100" s="2"/>
    </row>
    <row r="101" spans="1:16" x14ac:dyDescent="0.3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2">
        <f>IF(statek[[#This Row],[data]]&lt;&gt;A100, statek[[#This Row],[data]]-A100-1, 0)</f>
        <v>21</v>
      </c>
      <c r="H101" s="2">
        <f t="shared" si="7"/>
        <v>0</v>
      </c>
      <c r="I101" s="2">
        <f t="shared" si="8"/>
        <v>87</v>
      </c>
      <c r="J101" s="2">
        <f t="shared" si="9"/>
        <v>26</v>
      </c>
      <c r="K101" s="2">
        <f t="shared" si="10"/>
        <v>72</v>
      </c>
      <c r="L101" s="2">
        <f t="shared" si="11"/>
        <v>1</v>
      </c>
      <c r="M101" s="2">
        <f>IF(statek[[#This Row],[Z/W]]="Z", -1*statek[[#This Row],[ile ton]]*statek[[#This Row],[cena za tone w talarach]], statek[[#This Row],[ile ton]]*statek[[#This Row],[cena za tone w talarach]])</f>
        <v>1406</v>
      </c>
      <c r="N101" s="2">
        <f>statek[[#This Row],[KASKA]]+N100</f>
        <v>21675</v>
      </c>
      <c r="O101" s="2"/>
      <c r="P101" s="2"/>
    </row>
    <row r="102" spans="1:16" x14ac:dyDescent="0.3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2">
        <f>IF(statek[[#This Row],[data]]&lt;&gt;A101, statek[[#This Row],[data]]-A101-1, 0)</f>
        <v>0</v>
      </c>
      <c r="H102" s="2">
        <f t="shared" si="7"/>
        <v>22</v>
      </c>
      <c r="I102" s="2">
        <f t="shared" si="8"/>
        <v>87</v>
      </c>
      <c r="J102" s="2">
        <f t="shared" si="9"/>
        <v>26</v>
      </c>
      <c r="K102" s="2">
        <f t="shared" si="10"/>
        <v>72</v>
      </c>
      <c r="L102" s="2">
        <f t="shared" si="11"/>
        <v>1</v>
      </c>
      <c r="M102" s="2">
        <f>IF(statek[[#This Row],[Z/W]]="Z", -1*statek[[#This Row],[ile ton]]*statek[[#This Row],[cena za tone w talarach]], statek[[#This Row],[ile ton]]*statek[[#This Row],[cena za tone w talarach]])</f>
        <v>-176</v>
      </c>
      <c r="N102" s="2">
        <f>statek[[#This Row],[KASKA]]+N101</f>
        <v>21499</v>
      </c>
      <c r="O102" s="2"/>
      <c r="P102" s="2"/>
    </row>
    <row r="103" spans="1:16" x14ac:dyDescent="0.3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2">
        <f>IF(statek[[#This Row],[data]]&lt;&gt;A102, statek[[#This Row],[data]]-A102-1, 0)</f>
        <v>0</v>
      </c>
      <c r="H103" s="2">
        <f t="shared" si="7"/>
        <v>22</v>
      </c>
      <c r="I103" s="2">
        <f t="shared" si="8"/>
        <v>87</v>
      </c>
      <c r="J103" s="2">
        <f t="shared" si="9"/>
        <v>51</v>
      </c>
      <c r="K103" s="2">
        <f t="shared" si="10"/>
        <v>72</v>
      </c>
      <c r="L103" s="2">
        <f t="shared" si="11"/>
        <v>1</v>
      </c>
      <c r="M103" s="2">
        <f>IF(statek[[#This Row],[Z/W]]="Z", -1*statek[[#This Row],[ile ton]]*statek[[#This Row],[cena za tone w talarach]], statek[[#This Row],[ile ton]]*statek[[#This Row],[cena za tone w talarach]])</f>
        <v>-500</v>
      </c>
      <c r="N103" s="2">
        <f>statek[[#This Row],[KASKA]]+N102</f>
        <v>20999</v>
      </c>
      <c r="O103" s="2"/>
      <c r="P103" s="2"/>
    </row>
    <row r="104" spans="1:16" x14ac:dyDescent="0.3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2">
        <f>IF(statek[[#This Row],[data]]&lt;&gt;A103, statek[[#This Row],[data]]-A103-1, 0)</f>
        <v>0</v>
      </c>
      <c r="H104" s="2">
        <f t="shared" si="7"/>
        <v>22</v>
      </c>
      <c r="I104" s="2">
        <f t="shared" si="8"/>
        <v>87</v>
      </c>
      <c r="J104" s="2">
        <f t="shared" si="9"/>
        <v>51</v>
      </c>
      <c r="K104" s="2">
        <f t="shared" si="10"/>
        <v>72</v>
      </c>
      <c r="L104" s="2">
        <f t="shared" si="11"/>
        <v>9</v>
      </c>
      <c r="M104" s="2">
        <f>IF(statek[[#This Row],[Z/W]]="Z", -1*statek[[#This Row],[ile ton]]*statek[[#This Row],[cena za tone w talarach]], statek[[#This Row],[ile ton]]*statek[[#This Row],[cena za tone w talarach]])</f>
        <v>-312</v>
      </c>
      <c r="N104" s="2">
        <f>statek[[#This Row],[KASKA]]+N103</f>
        <v>20687</v>
      </c>
      <c r="O104" s="2"/>
      <c r="P104" s="2"/>
    </row>
    <row r="105" spans="1:16" x14ac:dyDescent="0.3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2">
        <f>IF(statek[[#This Row],[data]]&lt;&gt;A104, statek[[#This Row],[data]]-A104-1, 0)</f>
        <v>0</v>
      </c>
      <c r="H105" s="2">
        <f t="shared" si="7"/>
        <v>22</v>
      </c>
      <c r="I105" s="2">
        <f t="shared" si="8"/>
        <v>87</v>
      </c>
      <c r="J105" s="2">
        <f t="shared" si="9"/>
        <v>51</v>
      </c>
      <c r="K105" s="2">
        <f t="shared" si="10"/>
        <v>117</v>
      </c>
      <c r="L105" s="2">
        <f t="shared" si="11"/>
        <v>9</v>
      </c>
      <c r="M105" s="2">
        <f>IF(statek[[#This Row],[Z/W]]="Z", -1*statek[[#This Row],[ile ton]]*statek[[#This Row],[cena za tone w talarach]], statek[[#This Row],[ile ton]]*statek[[#This Row],[cena za tone w talarach]])</f>
        <v>-2790</v>
      </c>
      <c r="N105" s="2">
        <f>statek[[#This Row],[KASKA]]+N104</f>
        <v>17897</v>
      </c>
      <c r="O105" s="2"/>
      <c r="P105" s="2"/>
    </row>
    <row r="106" spans="1:16" x14ac:dyDescent="0.3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2">
        <f>IF(statek[[#This Row],[data]]&lt;&gt;A105, statek[[#This Row],[data]]-A105-1, 0)</f>
        <v>24</v>
      </c>
      <c r="H106" s="2">
        <f t="shared" si="7"/>
        <v>22</v>
      </c>
      <c r="I106" s="2">
        <f t="shared" si="8"/>
        <v>87</v>
      </c>
      <c r="J106" s="2">
        <f t="shared" si="9"/>
        <v>51</v>
      </c>
      <c r="K106" s="2">
        <f t="shared" si="10"/>
        <v>1</v>
      </c>
      <c r="L106" s="2">
        <f t="shared" si="11"/>
        <v>9</v>
      </c>
      <c r="M106" s="2">
        <f>IF(statek[[#This Row],[Z/W]]="Z", -1*statek[[#This Row],[ile ton]]*statek[[#This Row],[cena za tone w talarach]], statek[[#This Row],[ile ton]]*statek[[#This Row],[cena za tone w talarach]])</f>
        <v>11600</v>
      </c>
      <c r="N106" s="2">
        <f>statek[[#This Row],[KASKA]]+N105</f>
        <v>29497</v>
      </c>
      <c r="O106" s="2"/>
      <c r="P106" s="2"/>
    </row>
    <row r="107" spans="1:16" x14ac:dyDescent="0.3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2">
        <f>IF(statek[[#This Row],[data]]&lt;&gt;A106, statek[[#This Row],[data]]-A106-1, 0)</f>
        <v>0</v>
      </c>
      <c r="H107" s="2">
        <f t="shared" si="7"/>
        <v>22</v>
      </c>
      <c r="I107" s="2">
        <f t="shared" si="8"/>
        <v>87</v>
      </c>
      <c r="J107" s="2">
        <f t="shared" si="9"/>
        <v>80</v>
      </c>
      <c r="K107" s="2">
        <f t="shared" si="10"/>
        <v>1</v>
      </c>
      <c r="L107" s="2">
        <f t="shared" si="11"/>
        <v>9</v>
      </c>
      <c r="M107" s="2">
        <f>IF(statek[[#This Row],[Z/W]]="Z", -1*statek[[#This Row],[ile ton]]*statek[[#This Row],[cena za tone w talarach]], statek[[#This Row],[ile ton]]*statek[[#This Row],[cena za tone w talarach]])</f>
        <v>-551</v>
      </c>
      <c r="N107" s="2">
        <f>statek[[#This Row],[KASKA]]+N106</f>
        <v>28946</v>
      </c>
      <c r="O107" s="2"/>
      <c r="P107" s="2"/>
    </row>
    <row r="108" spans="1:16" x14ac:dyDescent="0.3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2">
        <f>IF(statek[[#This Row],[data]]&lt;&gt;A107, statek[[#This Row],[data]]-A107-1, 0)</f>
        <v>12</v>
      </c>
      <c r="H108" s="2">
        <f t="shared" si="7"/>
        <v>22</v>
      </c>
      <c r="I108" s="2">
        <f t="shared" si="8"/>
        <v>82</v>
      </c>
      <c r="J108" s="2">
        <f t="shared" si="9"/>
        <v>80</v>
      </c>
      <c r="K108" s="2">
        <f t="shared" si="10"/>
        <v>1</v>
      </c>
      <c r="L108" s="2">
        <f t="shared" si="11"/>
        <v>9</v>
      </c>
      <c r="M108" s="2">
        <f>IF(statek[[#This Row],[Z/W]]="Z", -1*statek[[#This Row],[ile ton]]*statek[[#This Row],[cena za tone w talarach]], statek[[#This Row],[ile ton]]*statek[[#This Row],[cena za tone w talarach]])</f>
        <v>170</v>
      </c>
      <c r="N108" s="2">
        <f>statek[[#This Row],[KASKA]]+N107</f>
        <v>29116</v>
      </c>
      <c r="O108" s="2"/>
      <c r="P108" s="2"/>
    </row>
    <row r="109" spans="1:16" x14ac:dyDescent="0.3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2">
        <f>IF(statek[[#This Row],[data]]&lt;&gt;A108, statek[[#This Row],[data]]-A108-1, 0)</f>
        <v>0</v>
      </c>
      <c r="H109" s="2">
        <f t="shared" si="7"/>
        <v>0</v>
      </c>
      <c r="I109" s="2">
        <f t="shared" si="8"/>
        <v>82</v>
      </c>
      <c r="J109" s="2">
        <f t="shared" si="9"/>
        <v>80</v>
      </c>
      <c r="K109" s="2">
        <f t="shared" si="10"/>
        <v>1</v>
      </c>
      <c r="L109" s="2">
        <f t="shared" si="11"/>
        <v>9</v>
      </c>
      <c r="M109" s="2">
        <f>IF(statek[[#This Row],[Z/W]]="Z", -1*statek[[#This Row],[ile ton]]*statek[[#This Row],[cena za tone w talarach]], statek[[#This Row],[ile ton]]*statek[[#This Row],[cena za tone w talarach]])</f>
        <v>242</v>
      </c>
      <c r="N109" s="2">
        <f>statek[[#This Row],[KASKA]]+N108</f>
        <v>29358</v>
      </c>
      <c r="O109" s="2"/>
      <c r="P109" s="2"/>
    </row>
    <row r="110" spans="1:16" x14ac:dyDescent="0.3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2">
        <f>IF(statek[[#This Row],[data]]&lt;&gt;A109, statek[[#This Row],[data]]-A109-1, 0)</f>
        <v>0</v>
      </c>
      <c r="H110" s="2">
        <f t="shared" si="7"/>
        <v>0</v>
      </c>
      <c r="I110" s="2">
        <f t="shared" si="8"/>
        <v>82</v>
      </c>
      <c r="J110" s="2">
        <f t="shared" si="9"/>
        <v>117</v>
      </c>
      <c r="K110" s="2">
        <f t="shared" si="10"/>
        <v>1</v>
      </c>
      <c r="L110" s="2">
        <f t="shared" si="11"/>
        <v>9</v>
      </c>
      <c r="M110" s="2">
        <f>IF(statek[[#This Row],[Z/W]]="Z", -1*statek[[#This Row],[ile ton]]*statek[[#This Row],[cena za tone w talarach]], statek[[#This Row],[ile ton]]*statek[[#This Row],[cena za tone w talarach]])</f>
        <v>-814</v>
      </c>
      <c r="N110" s="2">
        <f>statek[[#This Row],[KASKA]]+N109</f>
        <v>28544</v>
      </c>
      <c r="O110" s="2"/>
      <c r="P110" s="2"/>
    </row>
    <row r="111" spans="1:16" x14ac:dyDescent="0.3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2">
        <f>IF(statek[[#This Row],[data]]&lt;&gt;A110, statek[[#This Row],[data]]-A110-1, 0)</f>
        <v>0</v>
      </c>
      <c r="H111" s="2">
        <f t="shared" si="7"/>
        <v>0</v>
      </c>
      <c r="I111" s="2">
        <f t="shared" si="8"/>
        <v>82</v>
      </c>
      <c r="J111" s="2">
        <f t="shared" si="9"/>
        <v>117</v>
      </c>
      <c r="K111" s="2">
        <f t="shared" si="10"/>
        <v>11</v>
      </c>
      <c r="L111" s="2">
        <f t="shared" si="11"/>
        <v>9</v>
      </c>
      <c r="M111" s="2">
        <f>IF(statek[[#This Row],[Z/W]]="Z", -1*statek[[#This Row],[ile ton]]*statek[[#This Row],[cena za tone w talarach]], statek[[#This Row],[ile ton]]*statek[[#This Row],[cena za tone w talarach]])</f>
        <v>-700</v>
      </c>
      <c r="N111" s="2">
        <f>statek[[#This Row],[KASKA]]+N110</f>
        <v>27844</v>
      </c>
      <c r="O111" s="2"/>
      <c r="P111" s="2"/>
    </row>
    <row r="112" spans="1:16" x14ac:dyDescent="0.3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2">
        <f>IF(statek[[#This Row],[data]]&lt;&gt;A111, statek[[#This Row],[data]]-A111-1, 0)</f>
        <v>0</v>
      </c>
      <c r="H112" s="2">
        <f t="shared" si="7"/>
        <v>0</v>
      </c>
      <c r="I112" s="2">
        <f t="shared" si="8"/>
        <v>82</v>
      </c>
      <c r="J112" s="2">
        <f t="shared" si="9"/>
        <v>117</v>
      </c>
      <c r="K112" s="2">
        <f t="shared" si="10"/>
        <v>11</v>
      </c>
      <c r="L112" s="2">
        <f t="shared" si="11"/>
        <v>51</v>
      </c>
      <c r="M112" s="2">
        <f>IF(statek[[#This Row],[Z/W]]="Z", -1*statek[[#This Row],[ile ton]]*statek[[#This Row],[cena za tone w talarach]], statek[[#This Row],[ile ton]]*statek[[#This Row],[cena za tone w talarach]])</f>
        <v>-1848</v>
      </c>
      <c r="N112" s="2">
        <f>statek[[#This Row],[KASKA]]+N111</f>
        <v>25996</v>
      </c>
      <c r="O112" s="2"/>
      <c r="P112" s="2"/>
    </row>
    <row r="113" spans="1:16" x14ac:dyDescent="0.3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2">
        <f>IF(statek[[#This Row],[data]]&lt;&gt;A112, statek[[#This Row],[data]]-A112-1, 0)</f>
        <v>16</v>
      </c>
      <c r="H113" s="2">
        <f t="shared" si="7"/>
        <v>0</v>
      </c>
      <c r="I113" s="2">
        <f t="shared" si="8"/>
        <v>82</v>
      </c>
      <c r="J113" s="2">
        <f t="shared" si="9"/>
        <v>117</v>
      </c>
      <c r="K113" s="2">
        <f t="shared" si="10"/>
        <v>0</v>
      </c>
      <c r="L113" s="2">
        <f t="shared" si="11"/>
        <v>51</v>
      </c>
      <c r="M113" s="2">
        <f>IF(statek[[#This Row],[Z/W]]="Z", -1*statek[[#This Row],[ile ton]]*statek[[#This Row],[cena za tone w talarach]], statek[[#This Row],[ile ton]]*statek[[#This Row],[cena za tone w talarach]])</f>
        <v>1034</v>
      </c>
      <c r="N113" s="2">
        <f>statek[[#This Row],[KASKA]]+N112</f>
        <v>27030</v>
      </c>
      <c r="O113" s="2"/>
      <c r="P113" s="2"/>
    </row>
    <row r="114" spans="1:16" x14ac:dyDescent="0.3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2">
        <f>IF(statek[[#This Row],[data]]&lt;&gt;A113, statek[[#This Row],[data]]-A113-1, 0)</f>
        <v>0</v>
      </c>
      <c r="H114" s="2">
        <f t="shared" si="7"/>
        <v>0</v>
      </c>
      <c r="I114" s="2">
        <f t="shared" si="8"/>
        <v>82</v>
      </c>
      <c r="J114" s="2">
        <f t="shared" si="9"/>
        <v>117</v>
      </c>
      <c r="K114" s="2">
        <f t="shared" si="10"/>
        <v>0</v>
      </c>
      <c r="L114" s="2">
        <f t="shared" si="11"/>
        <v>3</v>
      </c>
      <c r="M114" s="2">
        <f>IF(statek[[#This Row],[Z/W]]="Z", -1*statek[[#This Row],[ile ton]]*statek[[#This Row],[cena za tone w talarach]], statek[[#This Row],[ile ton]]*statek[[#This Row],[cena za tone w talarach]])</f>
        <v>2832</v>
      </c>
      <c r="N114" s="2">
        <f>statek[[#This Row],[KASKA]]+N113</f>
        <v>29862</v>
      </c>
      <c r="O114" s="2"/>
      <c r="P114" s="2"/>
    </row>
    <row r="115" spans="1:16" x14ac:dyDescent="0.3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2">
        <f>IF(statek[[#This Row],[data]]&lt;&gt;A114, statek[[#This Row],[data]]-A114-1, 0)</f>
        <v>0</v>
      </c>
      <c r="H115" s="2">
        <f t="shared" si="7"/>
        <v>0</v>
      </c>
      <c r="I115" s="2">
        <f t="shared" si="8"/>
        <v>82</v>
      </c>
      <c r="J115" s="2">
        <f t="shared" si="9"/>
        <v>137</v>
      </c>
      <c r="K115" s="2">
        <f t="shared" si="10"/>
        <v>0</v>
      </c>
      <c r="L115" s="2">
        <f t="shared" si="11"/>
        <v>3</v>
      </c>
      <c r="M115" s="2">
        <f>IF(statek[[#This Row],[Z/W]]="Z", -1*statek[[#This Row],[ile ton]]*statek[[#This Row],[cena za tone w talarach]], statek[[#This Row],[ile ton]]*statek[[#This Row],[cena za tone w talarach]])</f>
        <v>-420</v>
      </c>
      <c r="N115" s="2">
        <f>statek[[#This Row],[KASKA]]+N114</f>
        <v>29442</v>
      </c>
      <c r="O115" s="2"/>
      <c r="P115" s="2"/>
    </row>
    <row r="116" spans="1:16" x14ac:dyDescent="0.3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2">
        <f>IF(statek[[#This Row],[data]]&lt;&gt;A115, statek[[#This Row],[data]]-A115-1, 0)</f>
        <v>0</v>
      </c>
      <c r="H116" s="2">
        <f t="shared" si="7"/>
        <v>0</v>
      </c>
      <c r="I116" s="2">
        <f t="shared" si="8"/>
        <v>108</v>
      </c>
      <c r="J116" s="2">
        <f t="shared" si="9"/>
        <v>137</v>
      </c>
      <c r="K116" s="2">
        <f t="shared" si="10"/>
        <v>0</v>
      </c>
      <c r="L116" s="2">
        <f t="shared" si="11"/>
        <v>3</v>
      </c>
      <c r="M116" s="2">
        <f>IF(statek[[#This Row],[Z/W]]="Z", -1*statek[[#This Row],[ile ton]]*statek[[#This Row],[cena za tone w talarach]], statek[[#This Row],[ile ton]]*statek[[#This Row],[cena za tone w talarach]])</f>
        <v>-650</v>
      </c>
      <c r="N116" s="2">
        <f>statek[[#This Row],[KASKA]]+N115</f>
        <v>28792</v>
      </c>
      <c r="O116" s="2"/>
      <c r="P116" s="2"/>
    </row>
    <row r="117" spans="1:16" x14ac:dyDescent="0.3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2">
        <f>IF(statek[[#This Row],[data]]&lt;&gt;A116, statek[[#This Row],[data]]-A116-1, 0)</f>
        <v>14</v>
      </c>
      <c r="H117" s="2">
        <f t="shared" si="7"/>
        <v>24</v>
      </c>
      <c r="I117" s="2">
        <f t="shared" si="8"/>
        <v>108</v>
      </c>
      <c r="J117" s="2">
        <f t="shared" si="9"/>
        <v>137</v>
      </c>
      <c r="K117" s="2">
        <f t="shared" si="10"/>
        <v>0</v>
      </c>
      <c r="L117" s="2">
        <f t="shared" si="11"/>
        <v>3</v>
      </c>
      <c r="M117" s="2">
        <f>IF(statek[[#This Row],[Z/W]]="Z", -1*statek[[#This Row],[ile ton]]*statek[[#This Row],[cena za tone w talarach]], statek[[#This Row],[ile ton]]*statek[[#This Row],[cena za tone w talarach]])</f>
        <v>-216</v>
      </c>
      <c r="N117" s="2">
        <f>statek[[#This Row],[KASKA]]+N116</f>
        <v>28576</v>
      </c>
      <c r="O117" s="2"/>
      <c r="P117" s="2"/>
    </row>
    <row r="118" spans="1:16" x14ac:dyDescent="0.3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2">
        <f>IF(statek[[#This Row],[data]]&lt;&gt;A117, statek[[#This Row],[data]]-A117-1, 0)</f>
        <v>0</v>
      </c>
      <c r="H118" s="2">
        <f t="shared" si="7"/>
        <v>24</v>
      </c>
      <c r="I118" s="2">
        <f t="shared" si="8"/>
        <v>108</v>
      </c>
      <c r="J118" s="2">
        <f t="shared" si="9"/>
        <v>137</v>
      </c>
      <c r="K118" s="2">
        <f t="shared" si="10"/>
        <v>38</v>
      </c>
      <c r="L118" s="2">
        <f t="shared" si="11"/>
        <v>3</v>
      </c>
      <c r="M118" s="2">
        <f>IF(statek[[#This Row],[Z/W]]="Z", -1*statek[[#This Row],[ile ton]]*statek[[#This Row],[cena za tone w talarach]], statek[[#This Row],[ile ton]]*statek[[#This Row],[cena za tone w talarach]])</f>
        <v>-2584</v>
      </c>
      <c r="N118" s="2">
        <f>statek[[#This Row],[KASKA]]+N117</f>
        <v>25992</v>
      </c>
      <c r="O118" s="2"/>
      <c r="P118" s="2"/>
    </row>
    <row r="119" spans="1:16" x14ac:dyDescent="0.3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2">
        <f>IF(statek[[#This Row],[data]]&lt;&gt;A118, statek[[#This Row],[data]]-A118-1, 0)</f>
        <v>0</v>
      </c>
      <c r="H119" s="2">
        <f t="shared" si="7"/>
        <v>24</v>
      </c>
      <c r="I119" s="2">
        <f t="shared" si="8"/>
        <v>108</v>
      </c>
      <c r="J119" s="2">
        <f t="shared" si="9"/>
        <v>151</v>
      </c>
      <c r="K119" s="2">
        <f t="shared" si="10"/>
        <v>38</v>
      </c>
      <c r="L119" s="2">
        <f t="shared" si="11"/>
        <v>3</v>
      </c>
      <c r="M119" s="2">
        <f>IF(statek[[#This Row],[Z/W]]="Z", -1*statek[[#This Row],[ile ton]]*statek[[#This Row],[cena za tone w talarach]], statek[[#This Row],[ile ton]]*statek[[#This Row],[cena za tone w talarach]])</f>
        <v>-294</v>
      </c>
      <c r="N119" s="2">
        <f>statek[[#This Row],[KASKA]]+N118</f>
        <v>25698</v>
      </c>
      <c r="O119" s="2"/>
      <c r="P119" s="2"/>
    </row>
    <row r="120" spans="1:16" x14ac:dyDescent="0.3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2">
        <f>IF(statek[[#This Row],[data]]&lt;&gt;A119, statek[[#This Row],[data]]-A119-1, 0)</f>
        <v>0</v>
      </c>
      <c r="H120" s="2">
        <f t="shared" si="7"/>
        <v>24</v>
      </c>
      <c r="I120" s="2">
        <f t="shared" si="8"/>
        <v>108</v>
      </c>
      <c r="J120" s="2">
        <f t="shared" si="9"/>
        <v>151</v>
      </c>
      <c r="K120" s="2">
        <f t="shared" si="10"/>
        <v>38</v>
      </c>
      <c r="L120" s="2">
        <f t="shared" si="11"/>
        <v>7</v>
      </c>
      <c r="M120" s="2">
        <f>IF(statek[[#This Row],[Z/W]]="Z", -1*statek[[#This Row],[ile ton]]*statek[[#This Row],[cena za tone w talarach]], statek[[#This Row],[ile ton]]*statek[[#This Row],[cena za tone w talarach]])</f>
        <v>-172</v>
      </c>
      <c r="N120" s="2">
        <f>statek[[#This Row],[KASKA]]+N119</f>
        <v>25526</v>
      </c>
      <c r="O120" s="2"/>
      <c r="P120" s="2"/>
    </row>
    <row r="121" spans="1:16" x14ac:dyDescent="0.3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2">
        <f>IF(statek[[#This Row],[data]]&lt;&gt;A120, statek[[#This Row],[data]]-A120-1, 0)</f>
        <v>18</v>
      </c>
      <c r="H121" s="2">
        <f t="shared" si="7"/>
        <v>24</v>
      </c>
      <c r="I121" s="2">
        <f t="shared" si="8"/>
        <v>89</v>
      </c>
      <c r="J121" s="2">
        <f t="shared" si="9"/>
        <v>151</v>
      </c>
      <c r="K121" s="2">
        <f t="shared" si="10"/>
        <v>38</v>
      </c>
      <c r="L121" s="2">
        <f t="shared" si="11"/>
        <v>7</v>
      </c>
      <c r="M121" s="2">
        <f>IF(statek[[#This Row],[Z/W]]="Z", -1*statek[[#This Row],[ile ton]]*statek[[#This Row],[cena za tone w talarach]], statek[[#This Row],[ile ton]]*statek[[#This Row],[cena za tone w talarach]])</f>
        <v>684</v>
      </c>
      <c r="N121" s="2">
        <f>statek[[#This Row],[KASKA]]+N120</f>
        <v>26210</v>
      </c>
      <c r="O121" s="2"/>
      <c r="P121" s="2"/>
    </row>
    <row r="122" spans="1:16" x14ac:dyDescent="0.3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2">
        <f>IF(statek[[#This Row],[data]]&lt;&gt;A121, statek[[#This Row],[data]]-A121-1, 0)</f>
        <v>0</v>
      </c>
      <c r="H122" s="2">
        <f t="shared" si="7"/>
        <v>24</v>
      </c>
      <c r="I122" s="2">
        <f t="shared" si="8"/>
        <v>89</v>
      </c>
      <c r="J122" s="2">
        <f t="shared" si="9"/>
        <v>151</v>
      </c>
      <c r="K122" s="2">
        <f t="shared" si="10"/>
        <v>68</v>
      </c>
      <c r="L122" s="2">
        <f t="shared" si="11"/>
        <v>7</v>
      </c>
      <c r="M122" s="2">
        <f>IF(statek[[#This Row],[Z/W]]="Z", -1*statek[[#This Row],[ile ton]]*statek[[#This Row],[cena za tone w talarach]], statek[[#This Row],[ile ton]]*statek[[#This Row],[cena za tone w talarach]])</f>
        <v>-1950</v>
      </c>
      <c r="N122" s="2">
        <f>statek[[#This Row],[KASKA]]+N121</f>
        <v>24260</v>
      </c>
      <c r="O122" s="2"/>
      <c r="P122" s="2"/>
    </row>
    <row r="123" spans="1:16" x14ac:dyDescent="0.3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2">
        <f>IF(statek[[#This Row],[data]]&lt;&gt;A122, statek[[#This Row],[data]]-A122-1, 0)</f>
        <v>25</v>
      </c>
      <c r="H123" s="2">
        <f t="shared" si="7"/>
        <v>24</v>
      </c>
      <c r="I123" s="2">
        <f t="shared" si="8"/>
        <v>89</v>
      </c>
      <c r="J123" s="2">
        <f t="shared" si="9"/>
        <v>151</v>
      </c>
      <c r="K123" s="2">
        <f t="shared" si="10"/>
        <v>68</v>
      </c>
      <c r="L123" s="2">
        <f t="shared" si="11"/>
        <v>1</v>
      </c>
      <c r="M123" s="2">
        <f>IF(statek[[#This Row],[Z/W]]="Z", -1*statek[[#This Row],[ile ton]]*statek[[#This Row],[cena za tone w talarach]], statek[[#This Row],[ile ton]]*statek[[#This Row],[cena za tone w talarach]])</f>
        <v>378</v>
      </c>
      <c r="N123" s="2">
        <f>statek[[#This Row],[KASKA]]+N122</f>
        <v>24638</v>
      </c>
      <c r="O123" s="2"/>
      <c r="P123" s="2"/>
    </row>
    <row r="124" spans="1:16" x14ac:dyDescent="0.3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2">
        <f>IF(statek[[#This Row],[data]]&lt;&gt;A123, statek[[#This Row],[data]]-A123-1, 0)</f>
        <v>0</v>
      </c>
      <c r="H124" s="2">
        <f t="shared" si="7"/>
        <v>24</v>
      </c>
      <c r="I124" s="2">
        <f t="shared" si="8"/>
        <v>89</v>
      </c>
      <c r="J124" s="2">
        <f t="shared" si="9"/>
        <v>151</v>
      </c>
      <c r="K124" s="2">
        <f t="shared" si="10"/>
        <v>111</v>
      </c>
      <c r="L124" s="2">
        <f t="shared" si="11"/>
        <v>1</v>
      </c>
      <c r="M124" s="2">
        <f>IF(statek[[#This Row],[Z/W]]="Z", -1*statek[[#This Row],[ile ton]]*statek[[#This Row],[cena za tone w talarach]], statek[[#This Row],[ile ton]]*statek[[#This Row],[cena za tone w talarach]])</f>
        <v>-2537</v>
      </c>
      <c r="N124" s="2">
        <f>statek[[#This Row],[KASKA]]+N123</f>
        <v>22101</v>
      </c>
      <c r="O124" s="2"/>
      <c r="P124" s="2"/>
    </row>
    <row r="125" spans="1:16" x14ac:dyDescent="0.3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2">
        <f>IF(statek[[#This Row],[data]]&lt;&gt;A124, statek[[#This Row],[data]]-A124-1, 0)</f>
        <v>20</v>
      </c>
      <c r="H125" s="2">
        <f t="shared" si="7"/>
        <v>24</v>
      </c>
      <c r="I125" s="2">
        <f t="shared" si="8"/>
        <v>89</v>
      </c>
      <c r="J125" s="2">
        <f t="shared" si="9"/>
        <v>151</v>
      </c>
      <c r="K125" s="2">
        <f t="shared" si="10"/>
        <v>111</v>
      </c>
      <c r="L125" s="2">
        <f t="shared" si="11"/>
        <v>0</v>
      </c>
      <c r="M125" s="2">
        <f>IF(statek[[#This Row],[Z/W]]="Z", -1*statek[[#This Row],[ile ton]]*statek[[#This Row],[cena za tone w talarach]], statek[[#This Row],[ile ton]]*statek[[#This Row],[cena za tone w talarach]])</f>
        <v>61</v>
      </c>
      <c r="N125" s="2">
        <f>statek[[#This Row],[KASKA]]+N124</f>
        <v>22162</v>
      </c>
      <c r="O125" s="2"/>
      <c r="P125" s="2"/>
    </row>
    <row r="126" spans="1:16" x14ac:dyDescent="0.3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2">
        <f>IF(statek[[#This Row],[data]]&lt;&gt;A125, statek[[#This Row],[data]]-A125-1, 0)</f>
        <v>0</v>
      </c>
      <c r="H126" s="2">
        <f t="shared" si="7"/>
        <v>24</v>
      </c>
      <c r="I126" s="2">
        <f t="shared" si="8"/>
        <v>89</v>
      </c>
      <c r="J126" s="2">
        <f t="shared" si="9"/>
        <v>4</v>
      </c>
      <c r="K126" s="2">
        <f t="shared" si="10"/>
        <v>111</v>
      </c>
      <c r="L126" s="2">
        <f t="shared" si="11"/>
        <v>0</v>
      </c>
      <c r="M126" s="2">
        <f>IF(statek[[#This Row],[Z/W]]="Z", -1*statek[[#This Row],[ile ton]]*statek[[#This Row],[cena za tone w talarach]], statek[[#This Row],[ile ton]]*statek[[#This Row],[cena za tone w talarach]])</f>
        <v>4410</v>
      </c>
      <c r="N126" s="2">
        <f>statek[[#This Row],[KASKA]]+N125</f>
        <v>26572</v>
      </c>
      <c r="O126" s="2"/>
      <c r="P126" s="2"/>
    </row>
    <row r="127" spans="1:16" x14ac:dyDescent="0.3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2">
        <f>IF(statek[[#This Row],[data]]&lt;&gt;A126, statek[[#This Row],[data]]-A126-1, 0)</f>
        <v>0</v>
      </c>
      <c r="H127" s="2">
        <f t="shared" si="7"/>
        <v>39</v>
      </c>
      <c r="I127" s="2">
        <f t="shared" si="8"/>
        <v>89</v>
      </c>
      <c r="J127" s="2">
        <f t="shared" si="9"/>
        <v>4</v>
      </c>
      <c r="K127" s="2">
        <f t="shared" si="10"/>
        <v>111</v>
      </c>
      <c r="L127" s="2">
        <f t="shared" si="11"/>
        <v>0</v>
      </c>
      <c r="M127" s="2">
        <f>IF(statek[[#This Row],[Z/W]]="Z", -1*statek[[#This Row],[ile ton]]*statek[[#This Row],[cena za tone w talarach]], statek[[#This Row],[ile ton]]*statek[[#This Row],[cena za tone w talarach]])</f>
        <v>-120</v>
      </c>
      <c r="N127" s="2">
        <f>statek[[#This Row],[KASKA]]+N126</f>
        <v>26452</v>
      </c>
      <c r="O127" s="2"/>
      <c r="P127" s="2"/>
    </row>
    <row r="128" spans="1:16" x14ac:dyDescent="0.3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2">
        <f>IF(statek[[#This Row],[data]]&lt;&gt;A127, statek[[#This Row],[data]]-A127-1, 0)</f>
        <v>0</v>
      </c>
      <c r="H128" s="2">
        <f t="shared" si="7"/>
        <v>39</v>
      </c>
      <c r="I128" s="2">
        <f t="shared" si="8"/>
        <v>89</v>
      </c>
      <c r="J128" s="2">
        <f t="shared" si="9"/>
        <v>4</v>
      </c>
      <c r="K128" s="2">
        <f t="shared" si="10"/>
        <v>135</v>
      </c>
      <c r="L128" s="2">
        <f t="shared" si="11"/>
        <v>0</v>
      </c>
      <c r="M128" s="2">
        <f>IF(statek[[#This Row],[Z/W]]="Z", -1*statek[[#This Row],[ile ton]]*statek[[#This Row],[cena za tone w talarach]], statek[[#This Row],[ile ton]]*statek[[#This Row],[cena za tone w talarach]])</f>
        <v>-1512</v>
      </c>
      <c r="N128" s="2">
        <f>statek[[#This Row],[KASKA]]+N127</f>
        <v>24940</v>
      </c>
      <c r="O128" s="2"/>
      <c r="P128" s="2"/>
    </row>
    <row r="129" spans="1:16" x14ac:dyDescent="0.3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2">
        <f>IF(statek[[#This Row],[data]]&lt;&gt;A128, statek[[#This Row],[data]]-A128-1, 0)</f>
        <v>0</v>
      </c>
      <c r="H129" s="2">
        <f t="shared" si="7"/>
        <v>39</v>
      </c>
      <c r="I129" s="2">
        <f t="shared" si="8"/>
        <v>108</v>
      </c>
      <c r="J129" s="2">
        <f t="shared" si="9"/>
        <v>4</v>
      </c>
      <c r="K129" s="2">
        <f t="shared" si="10"/>
        <v>135</v>
      </c>
      <c r="L129" s="2">
        <f t="shared" si="11"/>
        <v>0</v>
      </c>
      <c r="M129" s="2">
        <f>IF(statek[[#This Row],[Z/W]]="Z", -1*statek[[#This Row],[ile ton]]*statek[[#This Row],[cena za tone w talarach]], statek[[#This Row],[ile ton]]*statek[[#This Row],[cena za tone w talarach]])</f>
        <v>-456</v>
      </c>
      <c r="N129" s="2">
        <f>statek[[#This Row],[KASKA]]+N128</f>
        <v>24484</v>
      </c>
      <c r="O129" s="2"/>
      <c r="P129" s="2"/>
    </row>
    <row r="130" spans="1:16" x14ac:dyDescent="0.3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2">
        <f>IF(statek[[#This Row],[data]]&lt;&gt;A129, statek[[#This Row],[data]]-A129-1, 0)</f>
        <v>23</v>
      </c>
      <c r="H130" s="2">
        <f t="shared" si="7"/>
        <v>39</v>
      </c>
      <c r="I130" s="2">
        <f t="shared" si="8"/>
        <v>108</v>
      </c>
      <c r="J130" s="2">
        <f t="shared" si="9"/>
        <v>4</v>
      </c>
      <c r="K130" s="2">
        <f t="shared" si="10"/>
        <v>1</v>
      </c>
      <c r="L130" s="2">
        <f t="shared" si="11"/>
        <v>0</v>
      </c>
      <c r="M130" s="2">
        <f>IF(statek[[#This Row],[Z/W]]="Z", -1*statek[[#This Row],[ile ton]]*statek[[#This Row],[cena za tone w talarach]], statek[[#This Row],[ile ton]]*statek[[#This Row],[cena za tone w talarach]])</f>
        <v>13266</v>
      </c>
      <c r="N130" s="2">
        <f>statek[[#This Row],[KASKA]]+N129</f>
        <v>37750</v>
      </c>
      <c r="O130" s="2"/>
      <c r="P130" s="2"/>
    </row>
    <row r="131" spans="1:16" x14ac:dyDescent="0.3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2">
        <f>IF(statek[[#This Row],[data]]&lt;&gt;A130, statek[[#This Row],[data]]-A130-1, 0)</f>
        <v>0</v>
      </c>
      <c r="H131" s="2">
        <f t="shared" si="7"/>
        <v>39</v>
      </c>
      <c r="I131" s="2">
        <f t="shared" si="8"/>
        <v>108</v>
      </c>
      <c r="J131" s="2">
        <f t="shared" si="9"/>
        <v>4</v>
      </c>
      <c r="K131" s="2">
        <f t="shared" si="10"/>
        <v>1</v>
      </c>
      <c r="L131" s="2">
        <f t="shared" si="11"/>
        <v>12</v>
      </c>
      <c r="M131" s="2">
        <f>IF(statek[[#This Row],[Z/W]]="Z", -1*statek[[#This Row],[ile ton]]*statek[[#This Row],[cena za tone w talarach]], statek[[#This Row],[ile ton]]*statek[[#This Row],[cena za tone w talarach]])</f>
        <v>-456</v>
      </c>
      <c r="N131" s="2">
        <f>statek[[#This Row],[KASKA]]+N130</f>
        <v>37294</v>
      </c>
      <c r="O131" s="2"/>
      <c r="P131" s="2"/>
    </row>
    <row r="132" spans="1:16" x14ac:dyDescent="0.3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2">
        <f>IF(statek[[#This Row],[data]]&lt;&gt;A131, statek[[#This Row],[data]]-A131-1, 0)</f>
        <v>17</v>
      </c>
      <c r="H132" s="2">
        <f t="shared" ref="H132:H195" si="12">IF($C132= H$1, IF($D132 = "Z", $E132, -1*$E132), 0) +H131</f>
        <v>39</v>
      </c>
      <c r="I132" s="2">
        <f t="shared" ref="I132:I195" si="13">IF($C132= I$1, IF($D132 = "Z", $E132, -1*$E132), 0) +I131</f>
        <v>108</v>
      </c>
      <c r="J132" s="2">
        <f t="shared" ref="J132:J195" si="14">IF($C132= J$1, IF($D132 = "Z", $E132, -1*$E132), 0) +J131</f>
        <v>0</v>
      </c>
      <c r="K132" s="2">
        <f t="shared" ref="K132:K195" si="15">IF($C132= K$1, IF($D132 = "Z", $E132, -1*$E132), 0) +K131</f>
        <v>1</v>
      </c>
      <c r="L132" s="2">
        <f t="shared" ref="L132:L195" si="16">IF($C132= L$1, IF($D132 = "Z", $E132, -1*$E132), 0) +L131</f>
        <v>12</v>
      </c>
      <c r="M132" s="2">
        <f>IF(statek[[#This Row],[Z/W]]="Z", -1*statek[[#This Row],[ile ton]]*statek[[#This Row],[cena za tone w talarach]], statek[[#This Row],[ile ton]]*statek[[#This Row],[cena za tone w talarach]])</f>
        <v>120</v>
      </c>
      <c r="N132" s="2">
        <f>statek[[#This Row],[KASKA]]+N131</f>
        <v>37414</v>
      </c>
      <c r="O132" s="2"/>
      <c r="P132" s="2"/>
    </row>
    <row r="133" spans="1:16" x14ac:dyDescent="0.3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2">
        <f>IF(statek[[#This Row],[data]]&lt;&gt;A132, statek[[#This Row],[data]]-A132-1, 0)</f>
        <v>0</v>
      </c>
      <c r="H133" s="2">
        <f t="shared" si="12"/>
        <v>65</v>
      </c>
      <c r="I133" s="2">
        <f t="shared" si="13"/>
        <v>108</v>
      </c>
      <c r="J133" s="2">
        <f t="shared" si="14"/>
        <v>0</v>
      </c>
      <c r="K133" s="2">
        <f t="shared" si="15"/>
        <v>1</v>
      </c>
      <c r="L133" s="2">
        <f t="shared" si="16"/>
        <v>12</v>
      </c>
      <c r="M133" s="2">
        <f>IF(statek[[#This Row],[Z/W]]="Z", -1*statek[[#This Row],[ile ton]]*statek[[#This Row],[cena za tone w talarach]], statek[[#This Row],[ile ton]]*statek[[#This Row],[cena za tone w talarach]])</f>
        <v>-208</v>
      </c>
      <c r="N133" s="2">
        <f>statek[[#This Row],[KASKA]]+N132</f>
        <v>37206</v>
      </c>
      <c r="O133" s="2"/>
      <c r="P133" s="2"/>
    </row>
    <row r="134" spans="1:16" x14ac:dyDescent="0.3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2">
        <f>IF(statek[[#This Row],[data]]&lt;&gt;A133, statek[[#This Row],[data]]-A133-1, 0)</f>
        <v>0</v>
      </c>
      <c r="H134" s="2">
        <f t="shared" si="12"/>
        <v>65</v>
      </c>
      <c r="I134" s="2">
        <f t="shared" si="13"/>
        <v>108</v>
      </c>
      <c r="J134" s="2">
        <f t="shared" si="14"/>
        <v>0</v>
      </c>
      <c r="K134" s="2">
        <f t="shared" si="15"/>
        <v>39</v>
      </c>
      <c r="L134" s="2">
        <f t="shared" si="16"/>
        <v>12</v>
      </c>
      <c r="M134" s="2">
        <f>IF(statek[[#This Row],[Z/W]]="Z", -1*statek[[#This Row],[ile ton]]*statek[[#This Row],[cena za tone w talarach]], statek[[#This Row],[ile ton]]*statek[[#This Row],[cena za tone w talarach]])</f>
        <v>-2508</v>
      </c>
      <c r="N134" s="2">
        <f>statek[[#This Row],[KASKA]]+N133</f>
        <v>34698</v>
      </c>
      <c r="O134" s="2"/>
      <c r="P134" s="2"/>
    </row>
    <row r="135" spans="1:16" x14ac:dyDescent="0.3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2">
        <f>IF(statek[[#This Row],[data]]&lt;&gt;A134, statek[[#This Row],[data]]-A134-1, 0)</f>
        <v>21</v>
      </c>
      <c r="H135" s="2">
        <f t="shared" si="12"/>
        <v>65</v>
      </c>
      <c r="I135" s="2">
        <f t="shared" si="13"/>
        <v>108</v>
      </c>
      <c r="J135" s="2">
        <f t="shared" si="14"/>
        <v>0</v>
      </c>
      <c r="K135" s="2">
        <f t="shared" si="15"/>
        <v>1</v>
      </c>
      <c r="L135" s="2">
        <f t="shared" si="16"/>
        <v>12</v>
      </c>
      <c r="M135" s="2">
        <f>IF(statek[[#This Row],[Z/W]]="Z", -1*statek[[#This Row],[ile ton]]*statek[[#This Row],[cena za tone w talarach]], statek[[#This Row],[ile ton]]*statek[[#This Row],[cena za tone w talarach]])</f>
        <v>3724</v>
      </c>
      <c r="N135" s="2">
        <f>statek[[#This Row],[KASKA]]+N134</f>
        <v>38422</v>
      </c>
      <c r="O135" s="2"/>
      <c r="P135" s="2"/>
    </row>
    <row r="136" spans="1:16" x14ac:dyDescent="0.3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2">
        <f>IF(statek[[#This Row],[data]]&lt;&gt;A135, statek[[#This Row],[data]]-A135-1, 0)</f>
        <v>0</v>
      </c>
      <c r="H136" s="2">
        <f t="shared" si="12"/>
        <v>65</v>
      </c>
      <c r="I136" s="2">
        <f t="shared" si="13"/>
        <v>64</v>
      </c>
      <c r="J136" s="2">
        <f t="shared" si="14"/>
        <v>0</v>
      </c>
      <c r="K136" s="2">
        <f t="shared" si="15"/>
        <v>1</v>
      </c>
      <c r="L136" s="2">
        <f t="shared" si="16"/>
        <v>12</v>
      </c>
      <c r="M136" s="2">
        <f>IF(statek[[#This Row],[Z/W]]="Z", -1*statek[[#This Row],[ile ton]]*statek[[#This Row],[cena za tone w talarach]], statek[[#This Row],[ile ton]]*statek[[#This Row],[cena za tone w talarach]])</f>
        <v>1628</v>
      </c>
      <c r="N136" s="2">
        <f>statek[[#This Row],[KASKA]]+N135</f>
        <v>40050</v>
      </c>
      <c r="O136" s="2"/>
      <c r="P136" s="2"/>
    </row>
    <row r="137" spans="1:16" x14ac:dyDescent="0.3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2">
        <f>IF(statek[[#This Row],[data]]&lt;&gt;A136, statek[[#This Row],[data]]-A136-1, 0)</f>
        <v>0</v>
      </c>
      <c r="H137" s="2">
        <f t="shared" si="12"/>
        <v>86</v>
      </c>
      <c r="I137" s="2">
        <f t="shared" si="13"/>
        <v>64</v>
      </c>
      <c r="J137" s="2">
        <f t="shared" si="14"/>
        <v>0</v>
      </c>
      <c r="K137" s="2">
        <f t="shared" si="15"/>
        <v>1</v>
      </c>
      <c r="L137" s="2">
        <f t="shared" si="16"/>
        <v>12</v>
      </c>
      <c r="M137" s="2">
        <f>IF(statek[[#This Row],[Z/W]]="Z", -1*statek[[#This Row],[ile ton]]*statek[[#This Row],[cena za tone w talarach]], statek[[#This Row],[ile ton]]*statek[[#This Row],[cena za tone w talarach]])</f>
        <v>-168</v>
      </c>
      <c r="N137" s="2">
        <f>statek[[#This Row],[KASKA]]+N136</f>
        <v>39882</v>
      </c>
      <c r="O137" s="2"/>
      <c r="P137" s="2"/>
    </row>
    <row r="138" spans="1:16" x14ac:dyDescent="0.3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2">
        <f>IF(statek[[#This Row],[data]]&lt;&gt;A137, statek[[#This Row],[data]]-A137-1, 0)</f>
        <v>0</v>
      </c>
      <c r="H138" s="2">
        <f t="shared" si="12"/>
        <v>86</v>
      </c>
      <c r="I138" s="2">
        <f t="shared" si="13"/>
        <v>64</v>
      </c>
      <c r="J138" s="2">
        <f t="shared" si="14"/>
        <v>0</v>
      </c>
      <c r="K138" s="2">
        <f t="shared" si="15"/>
        <v>1</v>
      </c>
      <c r="L138" s="2">
        <f t="shared" si="16"/>
        <v>22</v>
      </c>
      <c r="M138" s="2">
        <f>IF(statek[[#This Row],[Z/W]]="Z", -1*statek[[#This Row],[ile ton]]*statek[[#This Row],[cena za tone w talarach]], statek[[#This Row],[ile ton]]*statek[[#This Row],[cena za tone w talarach]])</f>
        <v>-390</v>
      </c>
      <c r="N138" s="2">
        <f>statek[[#This Row],[KASKA]]+N137</f>
        <v>39492</v>
      </c>
      <c r="O138" s="2"/>
      <c r="P138" s="2"/>
    </row>
    <row r="139" spans="1:16" x14ac:dyDescent="0.3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2">
        <f>IF(statek[[#This Row],[data]]&lt;&gt;A138, statek[[#This Row],[data]]-A138-1, 0)</f>
        <v>24</v>
      </c>
      <c r="H139" s="2">
        <f t="shared" si="12"/>
        <v>86</v>
      </c>
      <c r="I139" s="2">
        <f t="shared" si="13"/>
        <v>49</v>
      </c>
      <c r="J139" s="2">
        <f t="shared" si="14"/>
        <v>0</v>
      </c>
      <c r="K139" s="2">
        <f t="shared" si="15"/>
        <v>1</v>
      </c>
      <c r="L139" s="2">
        <f t="shared" si="16"/>
        <v>22</v>
      </c>
      <c r="M139" s="2">
        <f>IF(statek[[#This Row],[Z/W]]="Z", -1*statek[[#This Row],[ile ton]]*statek[[#This Row],[cena za tone w talarach]], statek[[#This Row],[ile ton]]*statek[[#This Row],[cena za tone w talarach]])</f>
        <v>570</v>
      </c>
      <c r="N139" s="2">
        <f>statek[[#This Row],[KASKA]]+N138</f>
        <v>40062</v>
      </c>
      <c r="O139" s="2"/>
      <c r="P139" s="2"/>
    </row>
    <row r="140" spans="1:16" x14ac:dyDescent="0.3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2">
        <f>IF(statek[[#This Row],[data]]&lt;&gt;A139, statek[[#This Row],[data]]-A139-1, 0)</f>
        <v>0</v>
      </c>
      <c r="H140" s="2">
        <f t="shared" si="12"/>
        <v>86</v>
      </c>
      <c r="I140" s="2">
        <f t="shared" si="13"/>
        <v>49</v>
      </c>
      <c r="J140" s="2">
        <f t="shared" si="14"/>
        <v>0</v>
      </c>
      <c r="K140" s="2">
        <f t="shared" si="15"/>
        <v>1</v>
      </c>
      <c r="L140" s="2">
        <f t="shared" si="16"/>
        <v>0</v>
      </c>
      <c r="M140" s="2">
        <f>IF(statek[[#This Row],[Z/W]]="Z", -1*statek[[#This Row],[ile ton]]*statek[[#This Row],[cena za tone w talarach]], statek[[#This Row],[ile ton]]*statek[[#This Row],[cena za tone w talarach]])</f>
        <v>1386</v>
      </c>
      <c r="N140" s="2">
        <f>statek[[#This Row],[KASKA]]+N139</f>
        <v>41448</v>
      </c>
      <c r="O140" s="2"/>
      <c r="P140" s="2"/>
    </row>
    <row r="141" spans="1:16" x14ac:dyDescent="0.3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2">
        <f>IF(statek[[#This Row],[data]]&lt;&gt;A140, statek[[#This Row],[data]]-A140-1, 0)</f>
        <v>0</v>
      </c>
      <c r="H141" s="2">
        <f t="shared" si="12"/>
        <v>86</v>
      </c>
      <c r="I141" s="2">
        <f t="shared" si="13"/>
        <v>49</v>
      </c>
      <c r="J141" s="2">
        <f t="shared" si="14"/>
        <v>0</v>
      </c>
      <c r="K141" s="2">
        <f t="shared" si="15"/>
        <v>10</v>
      </c>
      <c r="L141" s="2">
        <f t="shared" si="16"/>
        <v>0</v>
      </c>
      <c r="M141" s="2">
        <f>IF(statek[[#This Row],[Z/W]]="Z", -1*statek[[#This Row],[ile ton]]*statek[[#This Row],[cena za tone w talarach]], statek[[#This Row],[ile ton]]*statek[[#This Row],[cena za tone w talarach]])</f>
        <v>-540</v>
      </c>
      <c r="N141" s="2">
        <f>statek[[#This Row],[KASKA]]+N140</f>
        <v>40908</v>
      </c>
      <c r="O141" s="2"/>
      <c r="P141" s="2"/>
    </row>
    <row r="142" spans="1:16" x14ac:dyDescent="0.3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2">
        <f>IF(statek[[#This Row],[data]]&lt;&gt;A141, statek[[#This Row],[data]]-A141-1, 0)</f>
        <v>0</v>
      </c>
      <c r="H142" s="2">
        <f t="shared" si="12"/>
        <v>86</v>
      </c>
      <c r="I142" s="2">
        <f t="shared" si="13"/>
        <v>49</v>
      </c>
      <c r="J142" s="2">
        <f t="shared" si="14"/>
        <v>6</v>
      </c>
      <c r="K142" s="2">
        <f t="shared" si="15"/>
        <v>10</v>
      </c>
      <c r="L142" s="2">
        <f t="shared" si="16"/>
        <v>0</v>
      </c>
      <c r="M142" s="2">
        <f>IF(statek[[#This Row],[Z/W]]="Z", -1*statek[[#This Row],[ile ton]]*statek[[#This Row],[cena za tone w talarach]], statek[[#This Row],[ile ton]]*statek[[#This Row],[cena za tone w talarach]])</f>
        <v>-114</v>
      </c>
      <c r="N142" s="2">
        <f>statek[[#This Row],[KASKA]]+N141</f>
        <v>40794</v>
      </c>
      <c r="O142" s="2"/>
      <c r="P142" s="2"/>
    </row>
    <row r="143" spans="1:16" x14ac:dyDescent="0.3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2">
        <f>IF(statek[[#This Row],[data]]&lt;&gt;A142, statek[[#This Row],[data]]-A142-1, 0)</f>
        <v>0</v>
      </c>
      <c r="H143" s="2">
        <f t="shared" si="12"/>
        <v>90</v>
      </c>
      <c r="I143" s="2">
        <f t="shared" si="13"/>
        <v>49</v>
      </c>
      <c r="J143" s="2">
        <f t="shared" si="14"/>
        <v>6</v>
      </c>
      <c r="K143" s="2">
        <f t="shared" si="15"/>
        <v>10</v>
      </c>
      <c r="L143" s="2">
        <f t="shared" si="16"/>
        <v>0</v>
      </c>
      <c r="M143" s="2">
        <f>IF(statek[[#This Row],[Z/W]]="Z", -1*statek[[#This Row],[ile ton]]*statek[[#This Row],[cena za tone w talarach]], statek[[#This Row],[ile ton]]*statek[[#This Row],[cena za tone w talarach]])</f>
        <v>-32</v>
      </c>
      <c r="N143" s="2">
        <f>statek[[#This Row],[KASKA]]+N142</f>
        <v>40762</v>
      </c>
      <c r="O143" s="2"/>
      <c r="P143" s="2"/>
    </row>
    <row r="144" spans="1:16" x14ac:dyDescent="0.3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2">
        <f>IF(statek[[#This Row],[data]]&lt;&gt;A143, statek[[#This Row],[data]]-A143-1, 0)</f>
        <v>0</v>
      </c>
      <c r="H144" s="2">
        <f t="shared" si="12"/>
        <v>90</v>
      </c>
      <c r="I144" s="2">
        <f t="shared" si="13"/>
        <v>49</v>
      </c>
      <c r="J144" s="2">
        <f t="shared" si="14"/>
        <v>0</v>
      </c>
      <c r="K144" s="2">
        <f t="shared" si="15"/>
        <v>10</v>
      </c>
      <c r="L144" s="2">
        <f t="shared" si="16"/>
        <v>0</v>
      </c>
      <c r="M144" s="2">
        <f>IF(statek[[#This Row],[Z/W]]="Z", -1*statek[[#This Row],[ile ton]]*statek[[#This Row],[cena za tone w talarach]], statek[[#This Row],[ile ton]]*statek[[#This Row],[cena za tone w talarach]])</f>
        <v>150</v>
      </c>
      <c r="N144" s="2">
        <f>statek[[#This Row],[KASKA]]+N143</f>
        <v>40912</v>
      </c>
      <c r="O144" s="2"/>
      <c r="P144" s="2"/>
    </row>
    <row r="145" spans="1:16" x14ac:dyDescent="0.3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2">
        <f>IF(statek[[#This Row],[data]]&lt;&gt;A144, statek[[#This Row],[data]]-A144-1, 0)</f>
        <v>0</v>
      </c>
      <c r="H145" s="2">
        <f t="shared" si="12"/>
        <v>90</v>
      </c>
      <c r="I145" s="2">
        <f t="shared" si="13"/>
        <v>49</v>
      </c>
      <c r="J145" s="2">
        <f t="shared" si="14"/>
        <v>0</v>
      </c>
      <c r="K145" s="2">
        <f t="shared" si="15"/>
        <v>58</v>
      </c>
      <c r="L145" s="2">
        <f t="shared" si="16"/>
        <v>0</v>
      </c>
      <c r="M145" s="2">
        <f>IF(statek[[#This Row],[Z/W]]="Z", -1*statek[[#This Row],[ile ton]]*statek[[#This Row],[cena za tone w talarach]], statek[[#This Row],[ile ton]]*statek[[#This Row],[cena za tone w talarach]])</f>
        <v>-3792</v>
      </c>
      <c r="N145" s="2">
        <f>statek[[#This Row],[KASKA]]+N144</f>
        <v>37120</v>
      </c>
      <c r="O145" s="2"/>
      <c r="P145" s="2"/>
    </row>
    <row r="146" spans="1:16" x14ac:dyDescent="0.3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2">
        <f>IF(statek[[#This Row],[data]]&lt;&gt;A145, statek[[#This Row],[data]]-A145-1, 0)</f>
        <v>16</v>
      </c>
      <c r="H146" s="2">
        <f t="shared" si="12"/>
        <v>90</v>
      </c>
      <c r="I146" s="2">
        <f t="shared" si="13"/>
        <v>49</v>
      </c>
      <c r="J146" s="2">
        <f t="shared" si="14"/>
        <v>0</v>
      </c>
      <c r="K146" s="2">
        <f t="shared" si="15"/>
        <v>58</v>
      </c>
      <c r="L146" s="2">
        <f t="shared" si="16"/>
        <v>34</v>
      </c>
      <c r="M146" s="2">
        <f>IF(statek[[#This Row],[Z/W]]="Z", -1*statek[[#This Row],[ile ton]]*statek[[#This Row],[cena za tone w talarach]], statek[[#This Row],[ile ton]]*statek[[#This Row],[cena za tone w talarach]])</f>
        <v>-1428</v>
      </c>
      <c r="N146" s="2">
        <f>statek[[#This Row],[KASKA]]+N145</f>
        <v>35692</v>
      </c>
      <c r="O146" s="2"/>
      <c r="P146" s="2"/>
    </row>
    <row r="147" spans="1:16" x14ac:dyDescent="0.3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2">
        <f>IF(statek[[#This Row],[data]]&lt;&gt;A146, statek[[#This Row],[data]]-A146-1, 0)</f>
        <v>0</v>
      </c>
      <c r="H147" s="2">
        <f t="shared" si="12"/>
        <v>90</v>
      </c>
      <c r="I147" s="2">
        <f t="shared" si="13"/>
        <v>0</v>
      </c>
      <c r="J147" s="2">
        <f t="shared" si="14"/>
        <v>0</v>
      </c>
      <c r="K147" s="2">
        <f t="shared" si="15"/>
        <v>58</v>
      </c>
      <c r="L147" s="2">
        <f t="shared" si="16"/>
        <v>34</v>
      </c>
      <c r="M147" s="2">
        <f>IF(statek[[#This Row],[Z/W]]="Z", -1*statek[[#This Row],[ile ton]]*statek[[#This Row],[cena za tone w talarach]], statek[[#This Row],[ile ton]]*statek[[#This Row],[cena za tone w talarach]])</f>
        <v>1715</v>
      </c>
      <c r="N147" s="2">
        <f>statek[[#This Row],[KASKA]]+N146</f>
        <v>37407</v>
      </c>
      <c r="O147" s="2"/>
      <c r="P147" s="2"/>
    </row>
    <row r="148" spans="1:16" x14ac:dyDescent="0.3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2">
        <f>IF(statek[[#This Row],[data]]&lt;&gt;A147, statek[[#This Row],[data]]-A147-1, 0)</f>
        <v>0</v>
      </c>
      <c r="H148" s="2">
        <f t="shared" si="12"/>
        <v>100</v>
      </c>
      <c r="I148" s="2">
        <f t="shared" si="13"/>
        <v>0</v>
      </c>
      <c r="J148" s="2">
        <f t="shared" si="14"/>
        <v>0</v>
      </c>
      <c r="K148" s="2">
        <f t="shared" si="15"/>
        <v>58</v>
      </c>
      <c r="L148" s="2">
        <f t="shared" si="16"/>
        <v>34</v>
      </c>
      <c r="M148" s="2">
        <f>IF(statek[[#This Row],[Z/W]]="Z", -1*statek[[#This Row],[ile ton]]*statek[[#This Row],[cena za tone w talarach]], statek[[#This Row],[ile ton]]*statek[[#This Row],[cena za tone w talarach]])</f>
        <v>-80</v>
      </c>
      <c r="N148" s="2">
        <f>statek[[#This Row],[KASKA]]+N147</f>
        <v>37327</v>
      </c>
      <c r="O148" s="2"/>
      <c r="P148" s="2"/>
    </row>
    <row r="149" spans="1:16" x14ac:dyDescent="0.3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2">
        <f>IF(statek[[#This Row],[data]]&lt;&gt;A148, statek[[#This Row],[data]]-A148-1, 0)</f>
        <v>0</v>
      </c>
      <c r="H149" s="2">
        <f t="shared" si="12"/>
        <v>100</v>
      </c>
      <c r="I149" s="2">
        <f t="shared" si="13"/>
        <v>0</v>
      </c>
      <c r="J149" s="2">
        <f t="shared" si="14"/>
        <v>47</v>
      </c>
      <c r="K149" s="2">
        <f t="shared" si="15"/>
        <v>58</v>
      </c>
      <c r="L149" s="2">
        <f t="shared" si="16"/>
        <v>34</v>
      </c>
      <c r="M149" s="2">
        <f>IF(statek[[#This Row],[Z/W]]="Z", -1*statek[[#This Row],[ile ton]]*statek[[#This Row],[cena za tone w talarach]], statek[[#This Row],[ile ton]]*statek[[#This Row],[cena za tone w talarach]])</f>
        <v>-987</v>
      </c>
      <c r="N149" s="2">
        <f>statek[[#This Row],[KASKA]]+N148</f>
        <v>36340</v>
      </c>
      <c r="O149" s="2"/>
      <c r="P149" s="2"/>
    </row>
    <row r="150" spans="1:16" x14ac:dyDescent="0.3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2">
        <f>IF(statek[[#This Row],[data]]&lt;&gt;A149, statek[[#This Row],[data]]-A149-1, 0)</f>
        <v>0</v>
      </c>
      <c r="H150" s="2">
        <f t="shared" si="12"/>
        <v>100</v>
      </c>
      <c r="I150" s="2">
        <f t="shared" si="13"/>
        <v>0</v>
      </c>
      <c r="J150" s="2">
        <f t="shared" si="14"/>
        <v>47</v>
      </c>
      <c r="K150" s="2">
        <f t="shared" si="15"/>
        <v>106</v>
      </c>
      <c r="L150" s="2">
        <f t="shared" si="16"/>
        <v>34</v>
      </c>
      <c r="M150" s="2">
        <f>IF(statek[[#This Row],[Z/W]]="Z", -1*statek[[#This Row],[ile ton]]*statek[[#This Row],[cena za tone w talarach]], statek[[#This Row],[ile ton]]*statek[[#This Row],[cena za tone w talarach]])</f>
        <v>-3168</v>
      </c>
      <c r="N150" s="2">
        <f>statek[[#This Row],[KASKA]]+N149</f>
        <v>33172</v>
      </c>
      <c r="O150" s="2"/>
      <c r="P150" s="2"/>
    </row>
    <row r="151" spans="1:16" x14ac:dyDescent="0.3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2">
        <f>IF(statek[[#This Row],[data]]&lt;&gt;A150, statek[[#This Row],[data]]-A150-1, 0)</f>
        <v>14</v>
      </c>
      <c r="H151" s="2">
        <f t="shared" si="12"/>
        <v>100</v>
      </c>
      <c r="I151" s="2">
        <f t="shared" si="13"/>
        <v>0</v>
      </c>
      <c r="J151" s="2">
        <f t="shared" si="14"/>
        <v>47</v>
      </c>
      <c r="K151" s="2">
        <f t="shared" si="15"/>
        <v>106</v>
      </c>
      <c r="L151" s="2">
        <f t="shared" si="16"/>
        <v>0</v>
      </c>
      <c r="M151" s="2">
        <f>IF(statek[[#This Row],[Z/W]]="Z", -1*statek[[#This Row],[ile ton]]*statek[[#This Row],[cena za tone w talarach]], statek[[#This Row],[ile ton]]*statek[[#This Row],[cena za tone w talarach]])</f>
        <v>1972</v>
      </c>
      <c r="N151" s="2">
        <f>statek[[#This Row],[KASKA]]+N150</f>
        <v>35144</v>
      </c>
      <c r="O151" s="2"/>
      <c r="P151" s="2"/>
    </row>
    <row r="152" spans="1:16" x14ac:dyDescent="0.3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2">
        <f>IF(statek[[#This Row],[data]]&lt;&gt;A151, statek[[#This Row],[data]]-A151-1, 0)</f>
        <v>0</v>
      </c>
      <c r="H152" s="2">
        <f t="shared" si="12"/>
        <v>105</v>
      </c>
      <c r="I152" s="2">
        <f t="shared" si="13"/>
        <v>0</v>
      </c>
      <c r="J152" s="2">
        <f t="shared" si="14"/>
        <v>47</v>
      </c>
      <c r="K152" s="2">
        <f t="shared" si="15"/>
        <v>106</v>
      </c>
      <c r="L152" s="2">
        <f t="shared" si="16"/>
        <v>0</v>
      </c>
      <c r="M152" s="2">
        <f>IF(statek[[#This Row],[Z/W]]="Z", -1*statek[[#This Row],[ile ton]]*statek[[#This Row],[cena za tone w talarach]], statek[[#This Row],[ile ton]]*statek[[#This Row],[cena za tone w talarach]])</f>
        <v>-45</v>
      </c>
      <c r="N152" s="2">
        <f>statek[[#This Row],[KASKA]]+N151</f>
        <v>35099</v>
      </c>
      <c r="O152" s="2"/>
      <c r="P152" s="2"/>
    </row>
    <row r="153" spans="1:16" x14ac:dyDescent="0.3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2">
        <f>IF(statek[[#This Row],[data]]&lt;&gt;A152, statek[[#This Row],[data]]-A152-1, 0)</f>
        <v>18</v>
      </c>
      <c r="H153" s="2">
        <f t="shared" si="12"/>
        <v>105</v>
      </c>
      <c r="I153" s="2">
        <f t="shared" si="13"/>
        <v>0</v>
      </c>
      <c r="J153" s="2">
        <f t="shared" si="14"/>
        <v>1</v>
      </c>
      <c r="K153" s="2">
        <f t="shared" si="15"/>
        <v>106</v>
      </c>
      <c r="L153" s="2">
        <f t="shared" si="16"/>
        <v>0</v>
      </c>
      <c r="M153" s="2">
        <f>IF(statek[[#This Row],[Z/W]]="Z", -1*statek[[#This Row],[ile ton]]*statek[[#This Row],[cena za tone w talarach]], statek[[#This Row],[ile ton]]*statek[[#This Row],[cena za tone w talarach]])</f>
        <v>1380</v>
      </c>
      <c r="N153" s="2">
        <f>statek[[#This Row],[KASKA]]+N152</f>
        <v>36479</v>
      </c>
      <c r="O153" s="2"/>
      <c r="P153" s="2"/>
    </row>
    <row r="154" spans="1:16" x14ac:dyDescent="0.3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2">
        <f>IF(statek[[#This Row],[data]]&lt;&gt;A153, statek[[#This Row],[data]]-A153-1, 0)</f>
        <v>0</v>
      </c>
      <c r="H154" s="2">
        <f t="shared" si="12"/>
        <v>105</v>
      </c>
      <c r="I154" s="2">
        <f t="shared" si="13"/>
        <v>0</v>
      </c>
      <c r="J154" s="2">
        <f t="shared" si="14"/>
        <v>1</v>
      </c>
      <c r="K154" s="2">
        <f t="shared" si="15"/>
        <v>155</v>
      </c>
      <c r="L154" s="2">
        <f t="shared" si="16"/>
        <v>0</v>
      </c>
      <c r="M154" s="2">
        <f>IF(statek[[#This Row],[Z/W]]="Z", -1*statek[[#This Row],[ile ton]]*statek[[#This Row],[cena za tone w talarach]], statek[[#This Row],[ile ton]]*statek[[#This Row],[cena za tone w talarach]])</f>
        <v>-3185</v>
      </c>
      <c r="N154" s="2">
        <f>statek[[#This Row],[KASKA]]+N153</f>
        <v>33294</v>
      </c>
      <c r="O154" s="2"/>
      <c r="P154" s="2"/>
    </row>
    <row r="155" spans="1:16" x14ac:dyDescent="0.3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2">
        <f>IF(statek[[#This Row],[data]]&lt;&gt;A154, statek[[#This Row],[data]]-A154-1, 0)</f>
        <v>0</v>
      </c>
      <c r="H155" s="2">
        <f t="shared" si="12"/>
        <v>121</v>
      </c>
      <c r="I155" s="2">
        <f t="shared" si="13"/>
        <v>0</v>
      </c>
      <c r="J155" s="2">
        <f t="shared" si="14"/>
        <v>1</v>
      </c>
      <c r="K155" s="2">
        <f t="shared" si="15"/>
        <v>155</v>
      </c>
      <c r="L155" s="2">
        <f t="shared" si="16"/>
        <v>0</v>
      </c>
      <c r="M155" s="2">
        <f>IF(statek[[#This Row],[Z/W]]="Z", -1*statek[[#This Row],[ile ton]]*statek[[#This Row],[cena za tone w talarach]], statek[[#This Row],[ile ton]]*statek[[#This Row],[cena za tone w talarach]])</f>
        <v>-128</v>
      </c>
      <c r="N155" s="2">
        <f>statek[[#This Row],[KASKA]]+N154</f>
        <v>33166</v>
      </c>
      <c r="O155" s="2"/>
      <c r="P155" s="2"/>
    </row>
    <row r="156" spans="1:16" x14ac:dyDescent="0.3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2">
        <f>IF(statek[[#This Row],[data]]&lt;&gt;A155, statek[[#This Row],[data]]-A155-1, 0)</f>
        <v>25</v>
      </c>
      <c r="H156" s="2">
        <f t="shared" si="12"/>
        <v>121</v>
      </c>
      <c r="I156" s="2">
        <f t="shared" si="13"/>
        <v>0</v>
      </c>
      <c r="J156" s="2">
        <f t="shared" si="14"/>
        <v>1</v>
      </c>
      <c r="K156" s="2">
        <f t="shared" si="15"/>
        <v>155</v>
      </c>
      <c r="L156" s="2">
        <f t="shared" si="16"/>
        <v>5</v>
      </c>
      <c r="M156" s="2">
        <f>IF(statek[[#This Row],[Z/W]]="Z", -1*statek[[#This Row],[ile ton]]*statek[[#This Row],[cena za tone w talarach]], statek[[#This Row],[ile ton]]*statek[[#This Row],[cena za tone w talarach]])</f>
        <v>-185</v>
      </c>
      <c r="N156" s="2">
        <f>statek[[#This Row],[KASKA]]+N155</f>
        <v>32981</v>
      </c>
      <c r="O156" s="2"/>
      <c r="P156" s="2"/>
    </row>
    <row r="157" spans="1:16" x14ac:dyDescent="0.3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2">
        <f>IF(statek[[#This Row],[data]]&lt;&gt;A156, statek[[#This Row],[data]]-A156-1, 0)</f>
        <v>0</v>
      </c>
      <c r="H157" s="2">
        <f t="shared" si="12"/>
        <v>121</v>
      </c>
      <c r="I157" s="2">
        <f t="shared" si="13"/>
        <v>0</v>
      </c>
      <c r="J157" s="2">
        <f t="shared" si="14"/>
        <v>0</v>
      </c>
      <c r="K157" s="2">
        <f t="shared" si="15"/>
        <v>155</v>
      </c>
      <c r="L157" s="2">
        <f t="shared" si="16"/>
        <v>5</v>
      </c>
      <c r="M157" s="2">
        <f>IF(statek[[#This Row],[Z/W]]="Z", -1*statek[[#This Row],[ile ton]]*statek[[#This Row],[cena za tone w talarach]], statek[[#This Row],[ile ton]]*statek[[#This Row],[cena za tone w talarach]])</f>
        <v>32</v>
      </c>
      <c r="N157" s="2">
        <f>statek[[#This Row],[KASKA]]+N156</f>
        <v>33013</v>
      </c>
      <c r="O157" s="2"/>
      <c r="P157" s="2"/>
    </row>
    <row r="158" spans="1:16" x14ac:dyDescent="0.3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2">
        <f>IF(statek[[#This Row],[data]]&lt;&gt;A157, statek[[#This Row],[data]]-A157-1, 0)</f>
        <v>0</v>
      </c>
      <c r="H158" s="2">
        <f t="shared" si="12"/>
        <v>155</v>
      </c>
      <c r="I158" s="2">
        <f t="shared" si="13"/>
        <v>0</v>
      </c>
      <c r="J158" s="2">
        <f t="shared" si="14"/>
        <v>0</v>
      </c>
      <c r="K158" s="2">
        <f t="shared" si="15"/>
        <v>155</v>
      </c>
      <c r="L158" s="2">
        <f t="shared" si="16"/>
        <v>5</v>
      </c>
      <c r="M158" s="2">
        <f>IF(statek[[#This Row],[Z/W]]="Z", -1*statek[[#This Row],[ile ton]]*statek[[#This Row],[cena za tone w talarach]], statek[[#This Row],[ile ton]]*statek[[#This Row],[cena za tone w talarach]])</f>
        <v>-238</v>
      </c>
      <c r="N158" s="2">
        <f>statek[[#This Row],[KASKA]]+N157</f>
        <v>32775</v>
      </c>
      <c r="O158" s="2"/>
      <c r="P158" s="2"/>
    </row>
    <row r="159" spans="1:16" x14ac:dyDescent="0.3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2">
        <f>IF(statek[[#This Row],[data]]&lt;&gt;A158, statek[[#This Row],[data]]-A158-1, 0)</f>
        <v>0</v>
      </c>
      <c r="H159" s="2">
        <f t="shared" si="12"/>
        <v>155</v>
      </c>
      <c r="I159" s="2">
        <f t="shared" si="13"/>
        <v>0</v>
      </c>
      <c r="J159" s="2">
        <f t="shared" si="14"/>
        <v>0</v>
      </c>
      <c r="K159" s="2">
        <f t="shared" si="15"/>
        <v>184</v>
      </c>
      <c r="L159" s="2">
        <f t="shared" si="16"/>
        <v>5</v>
      </c>
      <c r="M159" s="2">
        <f>IF(statek[[#This Row],[Z/W]]="Z", -1*statek[[#This Row],[ile ton]]*statek[[#This Row],[cena za tone w talarach]], statek[[#This Row],[ile ton]]*statek[[#This Row],[cena za tone w talarach]])</f>
        <v>-1711</v>
      </c>
      <c r="N159" s="2">
        <f>statek[[#This Row],[KASKA]]+N158</f>
        <v>31064</v>
      </c>
      <c r="O159" s="2"/>
      <c r="P159" s="2"/>
    </row>
    <row r="160" spans="1:16" x14ac:dyDescent="0.3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2">
        <f>IF(statek[[#This Row],[data]]&lt;&gt;A159, statek[[#This Row],[data]]-A159-1, 0)</f>
        <v>20</v>
      </c>
      <c r="H160" s="2">
        <f t="shared" si="12"/>
        <v>155</v>
      </c>
      <c r="I160" s="2">
        <f t="shared" si="13"/>
        <v>34</v>
      </c>
      <c r="J160" s="2">
        <f t="shared" si="14"/>
        <v>0</v>
      </c>
      <c r="K160" s="2">
        <f t="shared" si="15"/>
        <v>184</v>
      </c>
      <c r="L160" s="2">
        <f t="shared" si="16"/>
        <v>5</v>
      </c>
      <c r="M160" s="2">
        <f>IF(statek[[#This Row],[Z/W]]="Z", -1*statek[[#This Row],[ile ton]]*statek[[#This Row],[cena za tone w talarach]], statek[[#This Row],[ile ton]]*statek[[#This Row],[cena za tone w talarach]])</f>
        <v>-816</v>
      </c>
      <c r="N160" s="2">
        <f>statek[[#This Row],[KASKA]]+N159</f>
        <v>30248</v>
      </c>
      <c r="O160" s="2"/>
      <c r="P160" s="2"/>
    </row>
    <row r="161" spans="1:16" x14ac:dyDescent="0.3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2">
        <f>IF(statek[[#This Row],[data]]&lt;&gt;A160, statek[[#This Row],[data]]-A160-1, 0)</f>
        <v>0</v>
      </c>
      <c r="H161" s="2">
        <f t="shared" si="12"/>
        <v>155</v>
      </c>
      <c r="I161" s="2">
        <f t="shared" si="13"/>
        <v>34</v>
      </c>
      <c r="J161" s="2">
        <f t="shared" si="14"/>
        <v>27</v>
      </c>
      <c r="K161" s="2">
        <f t="shared" si="15"/>
        <v>184</v>
      </c>
      <c r="L161" s="2">
        <f t="shared" si="16"/>
        <v>5</v>
      </c>
      <c r="M161" s="2">
        <f>IF(statek[[#This Row],[Z/W]]="Z", -1*statek[[#This Row],[ile ton]]*statek[[#This Row],[cena za tone w talarach]], statek[[#This Row],[ile ton]]*statek[[#This Row],[cena za tone w talarach]])</f>
        <v>-540</v>
      </c>
      <c r="N161" s="2">
        <f>statek[[#This Row],[KASKA]]+N160</f>
        <v>29708</v>
      </c>
      <c r="O161" s="2"/>
      <c r="P161" s="2"/>
    </row>
    <row r="162" spans="1:16" x14ac:dyDescent="0.3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2">
        <f>IF(statek[[#This Row],[data]]&lt;&gt;A161, statek[[#This Row],[data]]-A161-1, 0)</f>
        <v>0</v>
      </c>
      <c r="H162" s="2">
        <f t="shared" si="12"/>
        <v>195</v>
      </c>
      <c r="I162" s="2">
        <f t="shared" si="13"/>
        <v>34</v>
      </c>
      <c r="J162" s="2">
        <f t="shared" si="14"/>
        <v>27</v>
      </c>
      <c r="K162" s="2">
        <f t="shared" si="15"/>
        <v>184</v>
      </c>
      <c r="L162" s="2">
        <f t="shared" si="16"/>
        <v>5</v>
      </c>
      <c r="M162" s="2">
        <f>IF(statek[[#This Row],[Z/W]]="Z", -1*statek[[#This Row],[ile ton]]*statek[[#This Row],[cena za tone w talarach]], statek[[#This Row],[ile ton]]*statek[[#This Row],[cena za tone w talarach]])</f>
        <v>-320</v>
      </c>
      <c r="N162" s="2">
        <f>statek[[#This Row],[KASKA]]+N161</f>
        <v>29388</v>
      </c>
      <c r="O162" s="2"/>
      <c r="P162" s="2"/>
    </row>
    <row r="163" spans="1:16" x14ac:dyDescent="0.3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2">
        <f>IF(statek[[#This Row],[data]]&lt;&gt;A162, statek[[#This Row],[data]]-A162-1, 0)</f>
        <v>23</v>
      </c>
      <c r="H163" s="2">
        <f t="shared" si="12"/>
        <v>195</v>
      </c>
      <c r="I163" s="2">
        <f t="shared" si="13"/>
        <v>34</v>
      </c>
      <c r="J163" s="2">
        <f t="shared" si="14"/>
        <v>27</v>
      </c>
      <c r="K163" s="2">
        <f t="shared" si="15"/>
        <v>0</v>
      </c>
      <c r="L163" s="2">
        <f t="shared" si="16"/>
        <v>5</v>
      </c>
      <c r="M163" s="2">
        <f>IF(statek[[#This Row],[Z/W]]="Z", -1*statek[[#This Row],[ile ton]]*statek[[#This Row],[cena za tone w talarach]], statek[[#This Row],[ile ton]]*statek[[#This Row],[cena za tone w talarach]])</f>
        <v>18216</v>
      </c>
      <c r="N163" s="2">
        <f>statek[[#This Row],[KASKA]]+N162</f>
        <v>47604</v>
      </c>
      <c r="O163" s="2"/>
      <c r="P163" s="2"/>
    </row>
    <row r="164" spans="1:16" x14ac:dyDescent="0.3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2">
        <f>IF(statek[[#This Row],[data]]&lt;&gt;A163, statek[[#This Row],[data]]-A163-1, 0)</f>
        <v>0</v>
      </c>
      <c r="H164" s="2">
        <f t="shared" si="12"/>
        <v>195</v>
      </c>
      <c r="I164" s="2">
        <f t="shared" si="13"/>
        <v>34</v>
      </c>
      <c r="J164" s="2">
        <f t="shared" si="14"/>
        <v>27</v>
      </c>
      <c r="K164" s="2">
        <f t="shared" si="15"/>
        <v>0</v>
      </c>
      <c r="L164" s="2">
        <f t="shared" si="16"/>
        <v>53</v>
      </c>
      <c r="M164" s="2">
        <f>IF(statek[[#This Row],[Z/W]]="Z", -1*statek[[#This Row],[ile ton]]*statek[[#This Row],[cena za tone w talarach]], statek[[#This Row],[ile ton]]*statek[[#This Row],[cena za tone w talarach]])</f>
        <v>-1824</v>
      </c>
      <c r="N164" s="2">
        <f>statek[[#This Row],[KASKA]]+N163</f>
        <v>45780</v>
      </c>
      <c r="O164" s="2"/>
      <c r="P164" s="2"/>
    </row>
    <row r="165" spans="1:16" x14ac:dyDescent="0.3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2">
        <f>IF(statek[[#This Row],[data]]&lt;&gt;A164, statek[[#This Row],[data]]-A164-1, 0)</f>
        <v>0</v>
      </c>
      <c r="H165" s="2">
        <f t="shared" si="12"/>
        <v>195</v>
      </c>
      <c r="I165" s="2">
        <f t="shared" si="13"/>
        <v>55</v>
      </c>
      <c r="J165" s="2">
        <f t="shared" si="14"/>
        <v>27</v>
      </c>
      <c r="K165" s="2">
        <f t="shared" si="15"/>
        <v>0</v>
      </c>
      <c r="L165" s="2">
        <f t="shared" si="16"/>
        <v>53</v>
      </c>
      <c r="M165" s="2">
        <f>IF(statek[[#This Row],[Z/W]]="Z", -1*statek[[#This Row],[ile ton]]*statek[[#This Row],[cena za tone w talarach]], statek[[#This Row],[ile ton]]*statek[[#This Row],[cena za tone w talarach]])</f>
        <v>-483</v>
      </c>
      <c r="N165" s="2">
        <f>statek[[#This Row],[KASKA]]+N164</f>
        <v>45297</v>
      </c>
      <c r="O165" s="2"/>
      <c r="P165" s="2"/>
    </row>
    <row r="166" spans="1:16" x14ac:dyDescent="0.3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2">
        <f>IF(statek[[#This Row],[data]]&lt;&gt;A165, statek[[#This Row],[data]]-A165-1, 0)</f>
        <v>17</v>
      </c>
      <c r="H166" s="2">
        <f t="shared" si="12"/>
        <v>195</v>
      </c>
      <c r="I166" s="2">
        <f t="shared" si="13"/>
        <v>55</v>
      </c>
      <c r="J166" s="2">
        <f t="shared" si="14"/>
        <v>27</v>
      </c>
      <c r="K166" s="2">
        <f t="shared" si="15"/>
        <v>47</v>
      </c>
      <c r="L166" s="2">
        <f t="shared" si="16"/>
        <v>53</v>
      </c>
      <c r="M166" s="2">
        <f>IF(statek[[#This Row],[Z/W]]="Z", -1*statek[[#This Row],[ile ton]]*statek[[#This Row],[cena za tone w talarach]], statek[[#This Row],[ile ton]]*statek[[#This Row],[cena za tone w talarach]])</f>
        <v>-3102</v>
      </c>
      <c r="N166" s="2">
        <f>statek[[#This Row],[KASKA]]+N165</f>
        <v>42195</v>
      </c>
      <c r="O166" s="2"/>
      <c r="P166" s="2"/>
    </row>
    <row r="167" spans="1:16" x14ac:dyDescent="0.3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2">
        <f>IF(statek[[#This Row],[data]]&lt;&gt;A166, statek[[#This Row],[data]]-A166-1, 0)</f>
        <v>0</v>
      </c>
      <c r="H167" s="2">
        <f t="shared" si="12"/>
        <v>195</v>
      </c>
      <c r="I167" s="2">
        <f t="shared" si="13"/>
        <v>61</v>
      </c>
      <c r="J167" s="2">
        <f t="shared" si="14"/>
        <v>27</v>
      </c>
      <c r="K167" s="2">
        <f t="shared" si="15"/>
        <v>47</v>
      </c>
      <c r="L167" s="2">
        <f t="shared" si="16"/>
        <v>53</v>
      </c>
      <c r="M167" s="2">
        <f>IF(statek[[#This Row],[Z/W]]="Z", -1*statek[[#This Row],[ile ton]]*statek[[#This Row],[cena za tone w talarach]], statek[[#This Row],[ile ton]]*statek[[#This Row],[cena za tone w talarach]])</f>
        <v>-150</v>
      </c>
      <c r="N167" s="2">
        <f>statek[[#This Row],[KASKA]]+N166</f>
        <v>42045</v>
      </c>
      <c r="O167" s="2"/>
      <c r="P167" s="2"/>
    </row>
    <row r="168" spans="1:16" x14ac:dyDescent="0.3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2">
        <f>IF(statek[[#This Row],[data]]&lt;&gt;A167, statek[[#This Row],[data]]-A167-1, 0)</f>
        <v>0</v>
      </c>
      <c r="H168" s="2">
        <f t="shared" si="12"/>
        <v>195</v>
      </c>
      <c r="I168" s="2">
        <f t="shared" si="13"/>
        <v>61</v>
      </c>
      <c r="J168" s="2">
        <f t="shared" si="14"/>
        <v>27</v>
      </c>
      <c r="K168" s="2">
        <f t="shared" si="15"/>
        <v>47</v>
      </c>
      <c r="L168" s="2">
        <f t="shared" si="16"/>
        <v>100</v>
      </c>
      <c r="M168" s="2">
        <f>IF(statek[[#This Row],[Z/W]]="Z", -1*statek[[#This Row],[ile ton]]*statek[[#This Row],[cena za tone w talarach]], statek[[#This Row],[ile ton]]*statek[[#This Row],[cena za tone w talarach]])</f>
        <v>-1927</v>
      </c>
      <c r="N168" s="2">
        <f>statek[[#This Row],[KASKA]]+N167</f>
        <v>40118</v>
      </c>
      <c r="O168" s="2"/>
      <c r="P168" s="2"/>
    </row>
    <row r="169" spans="1:16" x14ac:dyDescent="0.3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2">
        <f>IF(statek[[#This Row],[data]]&lt;&gt;A168, statek[[#This Row],[data]]-A168-1, 0)</f>
        <v>21</v>
      </c>
      <c r="H169" s="2">
        <f t="shared" si="12"/>
        <v>3</v>
      </c>
      <c r="I169" s="2">
        <f t="shared" si="13"/>
        <v>61</v>
      </c>
      <c r="J169" s="2">
        <f t="shared" si="14"/>
        <v>27</v>
      </c>
      <c r="K169" s="2">
        <f t="shared" si="15"/>
        <v>47</v>
      </c>
      <c r="L169" s="2">
        <f t="shared" si="16"/>
        <v>100</v>
      </c>
      <c r="M169" s="2">
        <f>IF(statek[[#This Row],[Z/W]]="Z", -1*statek[[#This Row],[ile ton]]*statek[[#This Row],[cena za tone w talarach]], statek[[#This Row],[ile ton]]*statek[[#This Row],[cena za tone w talarach]])</f>
        <v>2304</v>
      </c>
      <c r="N169" s="2">
        <f>statek[[#This Row],[KASKA]]+N168</f>
        <v>42422</v>
      </c>
      <c r="O169" s="2"/>
      <c r="P169" s="2"/>
    </row>
    <row r="170" spans="1:16" x14ac:dyDescent="0.3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2">
        <f>IF(statek[[#This Row],[data]]&lt;&gt;A169, statek[[#This Row],[data]]-A169-1, 0)</f>
        <v>0</v>
      </c>
      <c r="H170" s="2">
        <f t="shared" si="12"/>
        <v>3</v>
      </c>
      <c r="I170" s="2">
        <f t="shared" si="13"/>
        <v>13</v>
      </c>
      <c r="J170" s="2">
        <f t="shared" si="14"/>
        <v>27</v>
      </c>
      <c r="K170" s="2">
        <f t="shared" si="15"/>
        <v>47</v>
      </c>
      <c r="L170" s="2">
        <f t="shared" si="16"/>
        <v>100</v>
      </c>
      <c r="M170" s="2">
        <f>IF(statek[[#This Row],[Z/W]]="Z", -1*statek[[#This Row],[ile ton]]*statek[[#This Row],[cena za tone w talarach]], statek[[#This Row],[ile ton]]*statek[[#This Row],[cena za tone w talarach]])</f>
        <v>1776</v>
      </c>
      <c r="N170" s="2">
        <f>statek[[#This Row],[KASKA]]+N169</f>
        <v>44198</v>
      </c>
      <c r="O170" s="2"/>
      <c r="P170" s="2"/>
    </row>
    <row r="171" spans="1:16" x14ac:dyDescent="0.3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2">
        <f>IF(statek[[#This Row],[data]]&lt;&gt;A170, statek[[#This Row],[data]]-A170-1, 0)</f>
        <v>0</v>
      </c>
      <c r="H171" s="2">
        <f t="shared" si="12"/>
        <v>3</v>
      </c>
      <c r="I171" s="2">
        <f t="shared" si="13"/>
        <v>13</v>
      </c>
      <c r="J171" s="2">
        <f t="shared" si="14"/>
        <v>27</v>
      </c>
      <c r="K171" s="2">
        <f t="shared" si="15"/>
        <v>65</v>
      </c>
      <c r="L171" s="2">
        <f t="shared" si="16"/>
        <v>100</v>
      </c>
      <c r="M171" s="2">
        <f>IF(statek[[#This Row],[Z/W]]="Z", -1*statek[[#This Row],[ile ton]]*statek[[#This Row],[cena za tone w talarach]], statek[[#This Row],[ile ton]]*statek[[#This Row],[cena za tone w talarach]])</f>
        <v>-1116</v>
      </c>
      <c r="N171" s="2">
        <f>statek[[#This Row],[KASKA]]+N170</f>
        <v>43082</v>
      </c>
      <c r="O171" s="2"/>
      <c r="P171" s="2"/>
    </row>
    <row r="172" spans="1:16" x14ac:dyDescent="0.3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2">
        <f>IF(statek[[#This Row],[data]]&lt;&gt;A171, statek[[#This Row],[data]]-A171-1, 0)</f>
        <v>0</v>
      </c>
      <c r="H172" s="2">
        <f t="shared" si="12"/>
        <v>3</v>
      </c>
      <c r="I172" s="2">
        <f t="shared" si="13"/>
        <v>13</v>
      </c>
      <c r="J172" s="2">
        <f t="shared" si="14"/>
        <v>27</v>
      </c>
      <c r="K172" s="2">
        <f t="shared" si="15"/>
        <v>65</v>
      </c>
      <c r="L172" s="2">
        <f t="shared" si="16"/>
        <v>125</v>
      </c>
      <c r="M172" s="2">
        <f>IF(statek[[#This Row],[Z/W]]="Z", -1*statek[[#This Row],[ile ton]]*statek[[#This Row],[cena za tone w talarach]], statek[[#This Row],[ile ton]]*statek[[#This Row],[cena za tone w talarach]])</f>
        <v>-975</v>
      </c>
      <c r="N172" s="2">
        <f>statek[[#This Row],[KASKA]]+N171</f>
        <v>42107</v>
      </c>
      <c r="O172" s="2"/>
      <c r="P172" s="12"/>
    </row>
    <row r="173" spans="1:16" s="13" customFormat="1" x14ac:dyDescent="0.35">
      <c r="A173" s="11">
        <v>43292</v>
      </c>
      <c r="B173" s="12" t="s">
        <v>20</v>
      </c>
      <c r="C173" s="12" t="s">
        <v>12</v>
      </c>
      <c r="D173" s="12" t="s">
        <v>8</v>
      </c>
      <c r="E173" s="13">
        <v>2</v>
      </c>
      <c r="F173" s="13">
        <v>20</v>
      </c>
      <c r="G173" s="12">
        <f>IF(statek[[#This Row],[data]]&lt;&gt;A172, statek[[#This Row],[data]]-A172-1, 0)</f>
        <v>0</v>
      </c>
      <c r="H173" s="12">
        <f t="shared" si="12"/>
        <v>3</v>
      </c>
      <c r="I173" s="12">
        <f t="shared" si="13"/>
        <v>13</v>
      </c>
      <c r="J173" s="12">
        <f t="shared" si="14"/>
        <v>29</v>
      </c>
      <c r="K173" s="12">
        <f t="shared" si="15"/>
        <v>65</v>
      </c>
      <c r="L173" s="12">
        <f t="shared" si="16"/>
        <v>125</v>
      </c>
      <c r="M173" s="2">
        <f>IF(statek[[#This Row],[Z/W]]="Z", -1*statek[[#This Row],[ile ton]]*statek[[#This Row],[cena za tone w talarach]], statek[[#This Row],[ile ton]]*statek[[#This Row],[cena za tone w talarach]])</f>
        <v>-40</v>
      </c>
      <c r="N173" s="2">
        <f>statek[[#This Row],[KASKA]]+N172</f>
        <v>42067</v>
      </c>
      <c r="O173" s="2"/>
      <c r="P173" s="2"/>
    </row>
    <row r="174" spans="1:16" x14ac:dyDescent="0.3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  <c r="G174" s="2">
        <f>IF(statek[[#This Row],[data]]&lt;&gt;A173, statek[[#This Row],[data]]-A173-1, 0)</f>
        <v>24</v>
      </c>
      <c r="H174" s="2">
        <f t="shared" si="12"/>
        <v>3</v>
      </c>
      <c r="I174" s="2">
        <f t="shared" si="13"/>
        <v>0</v>
      </c>
      <c r="J174" s="2">
        <f t="shared" si="14"/>
        <v>29</v>
      </c>
      <c r="K174" s="2">
        <f t="shared" si="15"/>
        <v>65</v>
      </c>
      <c r="L174" s="2">
        <f t="shared" si="16"/>
        <v>125</v>
      </c>
      <c r="M174" s="2">
        <f>IF(statek[[#This Row],[Z/W]]="Z", -1*statek[[#This Row],[ile ton]]*statek[[#This Row],[cena za tone w talarach]], statek[[#This Row],[ile ton]]*statek[[#This Row],[cena za tone w talarach]])</f>
        <v>494</v>
      </c>
      <c r="N174" s="2">
        <f>statek[[#This Row],[KASKA]]+N173</f>
        <v>42561</v>
      </c>
      <c r="O174" s="2"/>
      <c r="P174" s="2"/>
    </row>
    <row r="175" spans="1:16" x14ac:dyDescent="0.3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2">
        <f>IF(statek[[#This Row],[data]]&lt;&gt;A174, statek[[#This Row],[data]]-A174-1, 0)</f>
        <v>0</v>
      </c>
      <c r="H175" s="2">
        <f t="shared" si="12"/>
        <v>3</v>
      </c>
      <c r="I175" s="2">
        <f t="shared" si="13"/>
        <v>0</v>
      </c>
      <c r="J175" s="2">
        <f t="shared" si="14"/>
        <v>29</v>
      </c>
      <c r="K175" s="2">
        <f t="shared" si="15"/>
        <v>65</v>
      </c>
      <c r="L175" s="2">
        <f t="shared" si="16"/>
        <v>4</v>
      </c>
      <c r="M175" s="2">
        <f>IF(statek[[#This Row],[Z/W]]="Z", -1*statek[[#This Row],[ile ton]]*statek[[#This Row],[cena za tone w talarach]], statek[[#This Row],[ile ton]]*statek[[#This Row],[cena za tone w talarach]])</f>
        <v>7623</v>
      </c>
      <c r="N175" s="2">
        <f>statek[[#This Row],[KASKA]]+N174</f>
        <v>50184</v>
      </c>
      <c r="O175" s="2"/>
      <c r="P175" s="2"/>
    </row>
    <row r="176" spans="1:16" x14ac:dyDescent="0.3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2">
        <f>IF(statek[[#This Row],[data]]&lt;&gt;A175, statek[[#This Row],[data]]-A175-1, 0)</f>
        <v>0</v>
      </c>
      <c r="H176" s="2">
        <f t="shared" si="12"/>
        <v>3</v>
      </c>
      <c r="I176" s="2">
        <f t="shared" si="13"/>
        <v>0</v>
      </c>
      <c r="J176" s="2">
        <f t="shared" si="14"/>
        <v>59</v>
      </c>
      <c r="K176" s="2">
        <f t="shared" si="15"/>
        <v>65</v>
      </c>
      <c r="L176" s="2">
        <f t="shared" si="16"/>
        <v>4</v>
      </c>
      <c r="M176" s="2">
        <f>IF(statek[[#This Row],[Z/W]]="Z", -1*statek[[#This Row],[ile ton]]*statek[[#This Row],[cena za tone w talarach]], statek[[#This Row],[ile ton]]*statek[[#This Row],[cena za tone w talarach]])</f>
        <v>-570</v>
      </c>
      <c r="N176" s="2">
        <f>statek[[#This Row],[KASKA]]+N175</f>
        <v>49614</v>
      </c>
      <c r="O176" s="2"/>
      <c r="P176" s="2"/>
    </row>
    <row r="177" spans="1:16" x14ac:dyDescent="0.3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2">
        <f>IF(statek[[#This Row],[data]]&lt;&gt;A176, statek[[#This Row],[data]]-A176-1, 0)</f>
        <v>0</v>
      </c>
      <c r="H177" s="2">
        <f t="shared" si="12"/>
        <v>49</v>
      </c>
      <c r="I177" s="2">
        <f t="shared" si="13"/>
        <v>0</v>
      </c>
      <c r="J177" s="2">
        <f t="shared" si="14"/>
        <v>59</v>
      </c>
      <c r="K177" s="2">
        <f t="shared" si="15"/>
        <v>65</v>
      </c>
      <c r="L177" s="2">
        <f t="shared" si="16"/>
        <v>4</v>
      </c>
      <c r="M177" s="2">
        <f>IF(statek[[#This Row],[Z/W]]="Z", -1*statek[[#This Row],[ile ton]]*statek[[#This Row],[cena za tone w talarach]], statek[[#This Row],[ile ton]]*statek[[#This Row],[cena za tone w talarach]])</f>
        <v>-368</v>
      </c>
      <c r="N177" s="2">
        <f>statek[[#This Row],[KASKA]]+N176</f>
        <v>49246</v>
      </c>
      <c r="O177" s="2"/>
      <c r="P177" s="2"/>
    </row>
    <row r="178" spans="1:16" x14ac:dyDescent="0.3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2">
        <f>IF(statek[[#This Row],[data]]&lt;&gt;A177, statek[[#This Row],[data]]-A177-1, 0)</f>
        <v>12</v>
      </c>
      <c r="H178" s="2">
        <f t="shared" si="12"/>
        <v>0</v>
      </c>
      <c r="I178" s="2">
        <f t="shared" si="13"/>
        <v>0</v>
      </c>
      <c r="J178" s="2">
        <f t="shared" si="14"/>
        <v>59</v>
      </c>
      <c r="K178" s="2">
        <f t="shared" si="15"/>
        <v>65</v>
      </c>
      <c r="L178" s="2">
        <f t="shared" si="16"/>
        <v>4</v>
      </c>
      <c r="M178" s="2">
        <f>IF(statek[[#This Row],[Z/W]]="Z", -1*statek[[#This Row],[ile ton]]*statek[[#This Row],[cena za tone w talarach]], statek[[#This Row],[ile ton]]*statek[[#This Row],[cena za tone w talarach]])</f>
        <v>539</v>
      </c>
      <c r="N178" s="2">
        <f>statek[[#This Row],[KASKA]]+N177</f>
        <v>49785</v>
      </c>
      <c r="O178" s="2"/>
      <c r="P178" s="2"/>
    </row>
    <row r="179" spans="1:16" x14ac:dyDescent="0.3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2">
        <f>IF(statek[[#This Row],[data]]&lt;&gt;A178, statek[[#This Row],[data]]-A178-1, 0)</f>
        <v>0</v>
      </c>
      <c r="H179" s="2">
        <f t="shared" si="12"/>
        <v>0</v>
      </c>
      <c r="I179" s="2">
        <f t="shared" si="13"/>
        <v>0</v>
      </c>
      <c r="J179" s="2">
        <f t="shared" si="14"/>
        <v>59</v>
      </c>
      <c r="K179" s="2">
        <f t="shared" si="15"/>
        <v>4</v>
      </c>
      <c r="L179" s="2">
        <f t="shared" si="16"/>
        <v>4</v>
      </c>
      <c r="M179" s="2">
        <f>IF(statek[[#This Row],[Z/W]]="Z", -1*statek[[#This Row],[ile ton]]*statek[[#This Row],[cena za tone w talarach]], statek[[#This Row],[ile ton]]*statek[[#This Row],[cena za tone w talarach]])</f>
        <v>5490</v>
      </c>
      <c r="N179" s="2">
        <f>statek[[#This Row],[KASKA]]+N178</f>
        <v>55275</v>
      </c>
      <c r="O179" s="2"/>
      <c r="P179" s="2"/>
    </row>
    <row r="180" spans="1:16" x14ac:dyDescent="0.3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2">
        <f>IF(statek[[#This Row],[data]]&lt;&gt;A179, statek[[#This Row],[data]]-A179-1, 0)</f>
        <v>0</v>
      </c>
      <c r="H180" s="2">
        <f t="shared" si="12"/>
        <v>0</v>
      </c>
      <c r="I180" s="2">
        <f t="shared" si="13"/>
        <v>0</v>
      </c>
      <c r="J180" s="2">
        <f t="shared" si="14"/>
        <v>78</v>
      </c>
      <c r="K180" s="2">
        <f t="shared" si="15"/>
        <v>4</v>
      </c>
      <c r="L180" s="2">
        <f t="shared" si="16"/>
        <v>4</v>
      </c>
      <c r="M180" s="2">
        <f>IF(statek[[#This Row],[Z/W]]="Z", -1*statek[[#This Row],[ile ton]]*statek[[#This Row],[cena za tone w talarach]], statek[[#This Row],[ile ton]]*statek[[#This Row],[cena za tone w talarach]])</f>
        <v>-418</v>
      </c>
      <c r="N180" s="2">
        <f>statek[[#This Row],[KASKA]]+N179</f>
        <v>54857</v>
      </c>
      <c r="O180" s="2"/>
      <c r="P180" s="2"/>
    </row>
    <row r="181" spans="1:16" x14ac:dyDescent="0.3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2">
        <f>IF(statek[[#This Row],[data]]&lt;&gt;A180, statek[[#This Row],[data]]-A180-1, 0)</f>
        <v>0</v>
      </c>
      <c r="H181" s="2">
        <f t="shared" si="12"/>
        <v>0</v>
      </c>
      <c r="I181" s="2">
        <f t="shared" si="13"/>
        <v>0</v>
      </c>
      <c r="J181" s="2">
        <f t="shared" si="14"/>
        <v>78</v>
      </c>
      <c r="K181" s="2">
        <f t="shared" si="15"/>
        <v>4</v>
      </c>
      <c r="L181" s="2">
        <f t="shared" si="16"/>
        <v>26</v>
      </c>
      <c r="M181" s="2">
        <f>IF(statek[[#This Row],[Z/W]]="Z", -1*statek[[#This Row],[ile ton]]*statek[[#This Row],[cena za tone w talarach]], statek[[#This Row],[ile ton]]*statek[[#This Row],[cena za tone w talarach]])</f>
        <v>-968</v>
      </c>
      <c r="N181" s="2">
        <f>statek[[#This Row],[KASKA]]+N180</f>
        <v>53889</v>
      </c>
      <c r="O181" s="2"/>
      <c r="P181" s="2"/>
    </row>
    <row r="182" spans="1:16" x14ac:dyDescent="0.3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2">
        <f>IF(statek[[#This Row],[data]]&lt;&gt;A181, statek[[#This Row],[data]]-A181-1, 0)</f>
        <v>16</v>
      </c>
      <c r="H182" s="2">
        <f t="shared" si="12"/>
        <v>0</v>
      </c>
      <c r="I182" s="2">
        <f t="shared" si="13"/>
        <v>9</v>
      </c>
      <c r="J182" s="2">
        <f t="shared" si="14"/>
        <v>78</v>
      </c>
      <c r="K182" s="2">
        <f t="shared" si="15"/>
        <v>4</v>
      </c>
      <c r="L182" s="2">
        <f t="shared" si="16"/>
        <v>26</v>
      </c>
      <c r="M182" s="2">
        <f>IF(statek[[#This Row],[Z/W]]="Z", -1*statek[[#This Row],[ile ton]]*statek[[#This Row],[cena za tone w talarach]], statek[[#This Row],[ile ton]]*statek[[#This Row],[cena za tone w talarach]])</f>
        <v>-225</v>
      </c>
      <c r="N182" s="2">
        <f>statek[[#This Row],[KASKA]]+N181</f>
        <v>53664</v>
      </c>
      <c r="O182" s="2"/>
      <c r="P182" s="2"/>
    </row>
    <row r="183" spans="1:16" x14ac:dyDescent="0.3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2">
        <f>IF(statek[[#This Row],[data]]&lt;&gt;A182, statek[[#This Row],[data]]-A182-1, 0)</f>
        <v>0</v>
      </c>
      <c r="H183" s="2">
        <f t="shared" si="12"/>
        <v>0</v>
      </c>
      <c r="I183" s="2">
        <f t="shared" si="13"/>
        <v>9</v>
      </c>
      <c r="J183" s="2">
        <f t="shared" si="14"/>
        <v>78</v>
      </c>
      <c r="K183" s="2">
        <f t="shared" si="15"/>
        <v>0</v>
      </c>
      <c r="L183" s="2">
        <f t="shared" si="16"/>
        <v>26</v>
      </c>
      <c r="M183" s="2">
        <f>IF(statek[[#This Row],[Z/W]]="Z", -1*statek[[#This Row],[ile ton]]*statek[[#This Row],[cena za tone w talarach]], statek[[#This Row],[ile ton]]*statek[[#This Row],[cena za tone w talarach]])</f>
        <v>376</v>
      </c>
      <c r="N183" s="2">
        <f>statek[[#This Row],[KASKA]]+N182</f>
        <v>54040</v>
      </c>
      <c r="O183" s="2"/>
      <c r="P183" s="2"/>
    </row>
    <row r="184" spans="1:16" x14ac:dyDescent="0.3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2">
        <f>IF(statek[[#This Row],[data]]&lt;&gt;A183, statek[[#This Row],[data]]-A183-1, 0)</f>
        <v>0</v>
      </c>
      <c r="H184" s="2">
        <f t="shared" si="12"/>
        <v>0</v>
      </c>
      <c r="I184" s="2">
        <f t="shared" si="13"/>
        <v>9</v>
      </c>
      <c r="J184" s="2">
        <f t="shared" si="14"/>
        <v>86</v>
      </c>
      <c r="K184" s="2">
        <f t="shared" si="15"/>
        <v>0</v>
      </c>
      <c r="L184" s="2">
        <f t="shared" si="16"/>
        <v>26</v>
      </c>
      <c r="M184" s="2">
        <f>IF(statek[[#This Row],[Z/W]]="Z", -1*statek[[#This Row],[ile ton]]*statek[[#This Row],[cena za tone w talarach]], statek[[#This Row],[ile ton]]*statek[[#This Row],[cena za tone w talarach]])</f>
        <v>-168</v>
      </c>
      <c r="N184" s="2">
        <f>statek[[#This Row],[KASKA]]+N183</f>
        <v>53872</v>
      </c>
      <c r="O184" s="2"/>
      <c r="P184" s="2"/>
    </row>
    <row r="185" spans="1:16" x14ac:dyDescent="0.3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2">
        <f>IF(statek[[#This Row],[data]]&lt;&gt;A184, statek[[#This Row],[data]]-A184-1, 0)</f>
        <v>0</v>
      </c>
      <c r="H185" s="2">
        <f t="shared" si="12"/>
        <v>47</v>
      </c>
      <c r="I185" s="2">
        <f t="shared" si="13"/>
        <v>9</v>
      </c>
      <c r="J185" s="2">
        <f t="shared" si="14"/>
        <v>86</v>
      </c>
      <c r="K185" s="2">
        <f t="shared" si="15"/>
        <v>0</v>
      </c>
      <c r="L185" s="2">
        <f t="shared" si="16"/>
        <v>26</v>
      </c>
      <c r="M185" s="2">
        <f>IF(statek[[#This Row],[Z/W]]="Z", -1*statek[[#This Row],[ile ton]]*statek[[#This Row],[cena za tone w talarach]], statek[[#This Row],[ile ton]]*statek[[#This Row],[cena za tone w talarach]])</f>
        <v>-376</v>
      </c>
      <c r="N185" s="2">
        <f>statek[[#This Row],[KASKA]]+N184</f>
        <v>53496</v>
      </c>
      <c r="O185" s="2"/>
      <c r="P185" s="2"/>
    </row>
    <row r="186" spans="1:16" x14ac:dyDescent="0.3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2">
        <f>IF(statek[[#This Row],[data]]&lt;&gt;A185, statek[[#This Row],[data]]-A185-1, 0)</f>
        <v>14</v>
      </c>
      <c r="H186" s="2">
        <f t="shared" si="12"/>
        <v>47</v>
      </c>
      <c r="I186" s="2">
        <f t="shared" si="13"/>
        <v>9</v>
      </c>
      <c r="J186" s="2">
        <f t="shared" si="14"/>
        <v>4</v>
      </c>
      <c r="K186" s="2">
        <f t="shared" si="15"/>
        <v>0</v>
      </c>
      <c r="L186" s="2">
        <f t="shared" si="16"/>
        <v>26</v>
      </c>
      <c r="M186" s="2">
        <f>IF(statek[[#This Row],[Z/W]]="Z", -1*statek[[#This Row],[ile ton]]*statek[[#This Row],[cena za tone w talarach]], statek[[#This Row],[ile ton]]*statek[[#This Row],[cena za tone w talarach]])</f>
        <v>2378</v>
      </c>
      <c r="N186" s="2">
        <f>statek[[#This Row],[KASKA]]+N185</f>
        <v>55874</v>
      </c>
      <c r="O186" s="2"/>
      <c r="P186" s="2"/>
    </row>
    <row r="187" spans="1:16" x14ac:dyDescent="0.3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2">
        <f>IF(statek[[#This Row],[data]]&lt;&gt;A186, statek[[#This Row],[data]]-A186-1, 0)</f>
        <v>0</v>
      </c>
      <c r="H187" s="2">
        <f t="shared" si="12"/>
        <v>47</v>
      </c>
      <c r="I187" s="2">
        <f t="shared" si="13"/>
        <v>9</v>
      </c>
      <c r="J187" s="2">
        <f t="shared" si="14"/>
        <v>4</v>
      </c>
      <c r="K187" s="2">
        <f t="shared" si="15"/>
        <v>0</v>
      </c>
      <c r="L187" s="2">
        <f t="shared" si="16"/>
        <v>0</v>
      </c>
      <c r="M187" s="2">
        <f>IF(statek[[#This Row],[Z/W]]="Z", -1*statek[[#This Row],[ile ton]]*statek[[#This Row],[cena za tone w talarach]], statek[[#This Row],[ile ton]]*statek[[#This Row],[cena za tone w talarach]])</f>
        <v>1508</v>
      </c>
      <c r="N187" s="2">
        <f>statek[[#This Row],[KASKA]]+N186</f>
        <v>57382</v>
      </c>
      <c r="O187" s="2"/>
      <c r="P187" s="2"/>
    </row>
    <row r="188" spans="1:16" x14ac:dyDescent="0.3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2">
        <f>IF(statek[[#This Row],[data]]&lt;&gt;A187, statek[[#This Row],[data]]-A187-1, 0)</f>
        <v>0</v>
      </c>
      <c r="H188" s="2">
        <f t="shared" si="12"/>
        <v>71</v>
      </c>
      <c r="I188" s="2">
        <f t="shared" si="13"/>
        <v>9</v>
      </c>
      <c r="J188" s="2">
        <f t="shared" si="14"/>
        <v>4</v>
      </c>
      <c r="K188" s="2">
        <f t="shared" si="15"/>
        <v>0</v>
      </c>
      <c r="L188" s="2">
        <f t="shared" si="16"/>
        <v>0</v>
      </c>
      <c r="M188" s="2">
        <f>IF(statek[[#This Row],[Z/W]]="Z", -1*statek[[#This Row],[ile ton]]*statek[[#This Row],[cena za tone w talarach]], statek[[#This Row],[ile ton]]*statek[[#This Row],[cena za tone w talarach]])</f>
        <v>-216</v>
      </c>
      <c r="N188" s="2">
        <f>statek[[#This Row],[KASKA]]+N187</f>
        <v>57166</v>
      </c>
      <c r="O188" s="2"/>
      <c r="P188" s="2"/>
    </row>
    <row r="189" spans="1:16" x14ac:dyDescent="0.3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2">
        <f>IF(statek[[#This Row],[data]]&lt;&gt;A188, statek[[#This Row],[data]]-A188-1, 0)</f>
        <v>0</v>
      </c>
      <c r="H189" s="2">
        <f t="shared" si="12"/>
        <v>71</v>
      </c>
      <c r="I189" s="2">
        <f t="shared" si="13"/>
        <v>45</v>
      </c>
      <c r="J189" s="2">
        <f t="shared" si="14"/>
        <v>4</v>
      </c>
      <c r="K189" s="2">
        <f t="shared" si="15"/>
        <v>0</v>
      </c>
      <c r="L189" s="2">
        <f t="shared" si="16"/>
        <v>0</v>
      </c>
      <c r="M189" s="2">
        <f>IF(statek[[#This Row],[Z/W]]="Z", -1*statek[[#This Row],[ile ton]]*statek[[#This Row],[cena za tone w talarach]], statek[[#This Row],[ile ton]]*statek[[#This Row],[cena za tone w talarach]])</f>
        <v>-936</v>
      </c>
      <c r="N189" s="2">
        <f>statek[[#This Row],[KASKA]]+N188</f>
        <v>56230</v>
      </c>
      <c r="O189" s="2"/>
      <c r="P189" s="2"/>
    </row>
    <row r="190" spans="1:16" x14ac:dyDescent="0.3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2">
        <f>IF(statek[[#This Row],[data]]&lt;&gt;A189, statek[[#This Row],[data]]-A189-1, 0)</f>
        <v>0</v>
      </c>
      <c r="H190" s="2">
        <f t="shared" si="12"/>
        <v>71</v>
      </c>
      <c r="I190" s="2">
        <f t="shared" si="13"/>
        <v>45</v>
      </c>
      <c r="J190" s="2">
        <f t="shared" si="14"/>
        <v>4</v>
      </c>
      <c r="K190" s="2">
        <f t="shared" si="15"/>
        <v>6</v>
      </c>
      <c r="L190" s="2">
        <f t="shared" si="16"/>
        <v>0</v>
      </c>
      <c r="M190" s="2">
        <f>IF(statek[[#This Row],[Z/W]]="Z", -1*statek[[#This Row],[ile ton]]*statek[[#This Row],[cena za tone w talarach]], statek[[#This Row],[ile ton]]*statek[[#This Row],[cena za tone w talarach]])</f>
        <v>-408</v>
      </c>
      <c r="N190" s="2">
        <f>statek[[#This Row],[KASKA]]+N189</f>
        <v>55822</v>
      </c>
      <c r="O190" s="2"/>
      <c r="P190" s="2"/>
    </row>
    <row r="191" spans="1:16" x14ac:dyDescent="0.3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2">
        <f>IF(statek[[#This Row],[data]]&lt;&gt;A190, statek[[#This Row],[data]]-A190-1, 0)</f>
        <v>18</v>
      </c>
      <c r="H191" s="2">
        <f t="shared" si="12"/>
        <v>71</v>
      </c>
      <c r="I191" s="2">
        <f t="shared" si="13"/>
        <v>0</v>
      </c>
      <c r="J191" s="2">
        <f t="shared" si="14"/>
        <v>4</v>
      </c>
      <c r="K191" s="2">
        <f t="shared" si="15"/>
        <v>6</v>
      </c>
      <c r="L191" s="2">
        <f t="shared" si="16"/>
        <v>0</v>
      </c>
      <c r="M191" s="2">
        <f>IF(statek[[#This Row],[Z/W]]="Z", -1*statek[[#This Row],[ile ton]]*statek[[#This Row],[cena za tone w talarach]], statek[[#This Row],[ile ton]]*statek[[#This Row],[cena za tone w talarach]])</f>
        <v>1620</v>
      </c>
      <c r="N191" s="2">
        <f>statek[[#This Row],[KASKA]]+N190</f>
        <v>57442</v>
      </c>
      <c r="O191" s="2"/>
      <c r="P191" s="2"/>
    </row>
    <row r="192" spans="1:16" x14ac:dyDescent="0.3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2">
        <f>IF(statek[[#This Row],[data]]&lt;&gt;A191, statek[[#This Row],[data]]-A191-1, 0)</f>
        <v>0</v>
      </c>
      <c r="H192" s="2">
        <f t="shared" si="12"/>
        <v>89</v>
      </c>
      <c r="I192" s="2">
        <f t="shared" si="13"/>
        <v>0</v>
      </c>
      <c r="J192" s="2">
        <f t="shared" si="14"/>
        <v>4</v>
      </c>
      <c r="K192" s="2">
        <f t="shared" si="15"/>
        <v>6</v>
      </c>
      <c r="L192" s="2">
        <f t="shared" si="16"/>
        <v>0</v>
      </c>
      <c r="M192" s="2">
        <f>IF(statek[[#This Row],[Z/W]]="Z", -1*statek[[#This Row],[ile ton]]*statek[[#This Row],[cena za tone w talarach]], statek[[#This Row],[ile ton]]*statek[[#This Row],[cena za tone w talarach]])</f>
        <v>-144</v>
      </c>
      <c r="N192" s="2">
        <f>statek[[#This Row],[KASKA]]+N191</f>
        <v>57298</v>
      </c>
      <c r="O192" s="2"/>
      <c r="P192" s="2"/>
    </row>
    <row r="193" spans="1:16" x14ac:dyDescent="0.3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2">
        <f>IF(statek[[#This Row],[data]]&lt;&gt;A192, statek[[#This Row],[data]]-A192-1, 0)</f>
        <v>0</v>
      </c>
      <c r="H193" s="2">
        <f t="shared" si="12"/>
        <v>89</v>
      </c>
      <c r="I193" s="2">
        <f t="shared" si="13"/>
        <v>0</v>
      </c>
      <c r="J193" s="2">
        <f t="shared" si="14"/>
        <v>4</v>
      </c>
      <c r="K193" s="2">
        <f t="shared" si="15"/>
        <v>6</v>
      </c>
      <c r="L193" s="2">
        <f t="shared" si="16"/>
        <v>20</v>
      </c>
      <c r="M193" s="2">
        <f>IF(statek[[#This Row],[Z/W]]="Z", -1*statek[[#This Row],[ile ton]]*statek[[#This Row],[cena za tone w talarach]], statek[[#This Row],[ile ton]]*statek[[#This Row],[cena za tone w talarach]])</f>
        <v>-820</v>
      </c>
      <c r="N193" s="2">
        <f>statek[[#This Row],[KASKA]]+N192</f>
        <v>56478</v>
      </c>
      <c r="O193" s="2"/>
      <c r="P193" s="2"/>
    </row>
    <row r="194" spans="1:16" x14ac:dyDescent="0.3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2">
        <f>IF(statek[[#This Row],[data]]&lt;&gt;A193, statek[[#This Row],[data]]-A193-1, 0)</f>
        <v>25</v>
      </c>
      <c r="H194" s="2">
        <f t="shared" si="12"/>
        <v>89</v>
      </c>
      <c r="I194" s="2">
        <f t="shared" si="13"/>
        <v>0</v>
      </c>
      <c r="J194" s="2">
        <f t="shared" si="14"/>
        <v>0</v>
      </c>
      <c r="K194" s="2">
        <f t="shared" si="15"/>
        <v>6</v>
      </c>
      <c r="L194" s="2">
        <f t="shared" si="16"/>
        <v>20</v>
      </c>
      <c r="M194" s="2">
        <f>IF(statek[[#This Row],[Z/W]]="Z", -1*statek[[#This Row],[ile ton]]*statek[[#This Row],[cena za tone w talarach]], statek[[#This Row],[ile ton]]*statek[[#This Row],[cena za tone w talarach]])</f>
        <v>128</v>
      </c>
      <c r="N194" s="2">
        <f>statek[[#This Row],[KASKA]]+N193</f>
        <v>56606</v>
      </c>
      <c r="O194" s="2"/>
      <c r="P194" s="2"/>
    </row>
    <row r="195" spans="1:16" x14ac:dyDescent="0.3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2">
        <f>IF(statek[[#This Row],[data]]&lt;&gt;A194, statek[[#This Row],[data]]-A194-1, 0)</f>
        <v>0</v>
      </c>
      <c r="H195" s="2">
        <f t="shared" si="12"/>
        <v>89</v>
      </c>
      <c r="I195" s="2">
        <f t="shared" si="13"/>
        <v>0</v>
      </c>
      <c r="J195" s="2">
        <f t="shared" si="14"/>
        <v>0</v>
      </c>
      <c r="K195" s="2">
        <f t="shared" si="15"/>
        <v>6</v>
      </c>
      <c r="L195" s="2">
        <f t="shared" si="16"/>
        <v>68</v>
      </c>
      <c r="M195" s="2">
        <f>IF(statek[[#This Row],[Z/W]]="Z", -1*statek[[#This Row],[ile ton]]*statek[[#This Row],[cena za tone w talarach]], statek[[#This Row],[ile ton]]*statek[[#This Row],[cena za tone w talarach]])</f>
        <v>-1776</v>
      </c>
      <c r="N195" s="2">
        <f>statek[[#This Row],[KASKA]]+N194</f>
        <v>54830</v>
      </c>
      <c r="O195" s="2"/>
      <c r="P195" s="2"/>
    </row>
    <row r="196" spans="1:16" x14ac:dyDescent="0.35">
      <c r="A196" s="1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2">
        <f>IF(statek[[#This Row],[data]]&lt;&gt;A195, statek[[#This Row],[data]]-A195-1, 0)</f>
        <v>20</v>
      </c>
      <c r="H196" s="2">
        <f t="shared" ref="H196:H203" si="17">IF($C196= H$1, IF($D196 = "Z", $E196, -1*$E196), 0) +H195</f>
        <v>89</v>
      </c>
      <c r="I196" s="2">
        <f t="shared" ref="I196:I203" si="18">IF($C196= I$1, IF($D196 = "Z", $E196, -1*$E196), 0) +I195</f>
        <v>0</v>
      </c>
      <c r="J196" s="2">
        <f t="shared" ref="J196:J203" si="19">IF($C196= J$1, IF($D196 = "Z", $E196, -1*$E196), 0) +J195</f>
        <v>0</v>
      </c>
      <c r="K196" s="2">
        <f t="shared" ref="K196:K203" si="20">IF($C196= K$1, IF($D196 = "Z", $E196, -1*$E196), 0) +K195</f>
        <v>6</v>
      </c>
      <c r="L196" s="2">
        <f t="shared" ref="L196:L203" si="21">IF($C196= L$1, IF($D196 = "Z", $E196, -1*$E196), 0) +L195</f>
        <v>4</v>
      </c>
      <c r="M196" s="2">
        <f>IF(statek[[#This Row],[Z/W]]="Z", -1*statek[[#This Row],[ile ton]]*statek[[#This Row],[cena za tone w talarach]], statek[[#This Row],[ile ton]]*statek[[#This Row],[cena za tone w talarach]])</f>
        <v>3904</v>
      </c>
      <c r="N196" s="2">
        <f>statek[[#This Row],[KASKA]]+N195</f>
        <v>58734</v>
      </c>
      <c r="O196" s="2"/>
      <c r="P196" s="2"/>
    </row>
    <row r="197" spans="1:16" x14ac:dyDescent="0.3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2">
        <f>IF(statek[[#This Row],[data]]&lt;&gt;A196, statek[[#This Row],[data]]-A196-1, 0)</f>
        <v>0</v>
      </c>
      <c r="H197" s="2">
        <f t="shared" si="17"/>
        <v>89</v>
      </c>
      <c r="I197" s="2">
        <f t="shared" si="18"/>
        <v>0</v>
      </c>
      <c r="J197" s="2">
        <f t="shared" si="19"/>
        <v>0</v>
      </c>
      <c r="K197" s="2">
        <f t="shared" si="20"/>
        <v>49</v>
      </c>
      <c r="L197" s="2">
        <f t="shared" si="21"/>
        <v>4</v>
      </c>
      <c r="M197" s="2">
        <f>IF(statek[[#This Row],[Z/W]]="Z", -1*statek[[#This Row],[ile ton]]*statek[[#This Row],[cena za tone w talarach]], statek[[#This Row],[ile ton]]*statek[[#This Row],[cena za tone w talarach]])</f>
        <v>-2709</v>
      </c>
      <c r="N197" s="2">
        <f>statek[[#This Row],[KASKA]]+N196</f>
        <v>56025</v>
      </c>
      <c r="O197" s="2"/>
      <c r="P197" s="2"/>
    </row>
    <row r="198" spans="1:16" x14ac:dyDescent="0.3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2">
        <f>IF(statek[[#This Row],[data]]&lt;&gt;A197, statek[[#This Row],[data]]-A197-1, 0)</f>
        <v>0</v>
      </c>
      <c r="H198" s="2">
        <f t="shared" si="17"/>
        <v>89</v>
      </c>
      <c r="I198" s="2">
        <f t="shared" si="18"/>
        <v>24</v>
      </c>
      <c r="J198" s="2">
        <f t="shared" si="19"/>
        <v>0</v>
      </c>
      <c r="K198" s="2">
        <f t="shared" si="20"/>
        <v>49</v>
      </c>
      <c r="L198" s="2">
        <f t="shared" si="21"/>
        <v>4</v>
      </c>
      <c r="M198" s="2">
        <f>IF(statek[[#This Row],[Z/W]]="Z", -1*statek[[#This Row],[ile ton]]*statek[[#This Row],[cena za tone w talarach]], statek[[#This Row],[ile ton]]*statek[[#This Row],[cena za tone w talarach]])</f>
        <v>-576</v>
      </c>
      <c r="N198" s="2">
        <f>statek[[#This Row],[KASKA]]+N197</f>
        <v>55449</v>
      </c>
      <c r="O198" s="2"/>
      <c r="P198" s="2"/>
    </row>
    <row r="199" spans="1:16" x14ac:dyDescent="0.3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2">
        <f>IF(statek[[#This Row],[data]]&lt;&gt;A198, statek[[#This Row],[data]]-A198-1, 0)</f>
        <v>23</v>
      </c>
      <c r="H199" s="2">
        <f t="shared" si="17"/>
        <v>89</v>
      </c>
      <c r="I199" s="2">
        <f t="shared" si="18"/>
        <v>24</v>
      </c>
      <c r="J199" s="2">
        <f t="shared" si="19"/>
        <v>0</v>
      </c>
      <c r="K199" s="2">
        <f t="shared" si="20"/>
        <v>49</v>
      </c>
      <c r="L199" s="2">
        <f t="shared" si="21"/>
        <v>0</v>
      </c>
      <c r="M199" s="2">
        <f>IF(statek[[#This Row],[Z/W]]="Z", -1*statek[[#This Row],[ile ton]]*statek[[#This Row],[cena za tone w talarach]], statek[[#This Row],[ile ton]]*statek[[#This Row],[cena za tone w talarach]])</f>
        <v>248</v>
      </c>
      <c r="N199" s="2">
        <f>statek[[#This Row],[KASKA]]+N198</f>
        <v>55697</v>
      </c>
      <c r="O199" s="2"/>
      <c r="P199" s="2"/>
    </row>
    <row r="200" spans="1:16" x14ac:dyDescent="0.3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2">
        <f>IF(statek[[#This Row],[data]]&lt;&gt;A199, statek[[#This Row],[data]]-A199-1, 0)</f>
        <v>0</v>
      </c>
      <c r="H200" s="2">
        <f t="shared" si="17"/>
        <v>89</v>
      </c>
      <c r="I200" s="2">
        <f t="shared" si="18"/>
        <v>24</v>
      </c>
      <c r="J200" s="2">
        <f t="shared" si="19"/>
        <v>35</v>
      </c>
      <c r="K200" s="2">
        <f t="shared" si="20"/>
        <v>49</v>
      </c>
      <c r="L200" s="2">
        <f t="shared" si="21"/>
        <v>0</v>
      </c>
      <c r="M200" s="2">
        <f>IF(statek[[#This Row],[Z/W]]="Z", -1*statek[[#This Row],[ile ton]]*statek[[#This Row],[cena za tone w talarach]], statek[[#This Row],[ile ton]]*statek[[#This Row],[cena za tone w talarach]])</f>
        <v>-665</v>
      </c>
      <c r="N200" s="2">
        <f>statek[[#This Row],[KASKA]]+N199</f>
        <v>55032</v>
      </c>
      <c r="O200" s="2"/>
      <c r="P200" s="2"/>
    </row>
    <row r="201" spans="1:16" x14ac:dyDescent="0.3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2">
        <f>IF(statek[[#This Row],[data]]&lt;&gt;A200, statek[[#This Row],[data]]-A200-1, 0)</f>
        <v>0</v>
      </c>
      <c r="H201" s="2">
        <f t="shared" si="17"/>
        <v>130</v>
      </c>
      <c r="I201" s="2">
        <f t="shared" si="18"/>
        <v>24</v>
      </c>
      <c r="J201" s="2">
        <f t="shared" si="19"/>
        <v>35</v>
      </c>
      <c r="K201" s="2">
        <f t="shared" si="20"/>
        <v>49</v>
      </c>
      <c r="L201" s="2">
        <f t="shared" si="21"/>
        <v>0</v>
      </c>
      <c r="M201" s="2">
        <f>IF(statek[[#This Row],[Z/W]]="Z", -1*statek[[#This Row],[ile ton]]*statek[[#This Row],[cena za tone w talarach]], statek[[#This Row],[ile ton]]*statek[[#This Row],[cena za tone w talarach]])</f>
        <v>-328</v>
      </c>
      <c r="N201" s="2">
        <f>statek[[#This Row],[KASKA]]+N200</f>
        <v>54704</v>
      </c>
      <c r="O201" s="2"/>
      <c r="P201" s="2"/>
    </row>
    <row r="202" spans="1:16" x14ac:dyDescent="0.3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2">
        <f>IF(statek[[#This Row],[data]]&lt;&gt;A201, statek[[#This Row],[data]]-A201-1, 0)</f>
        <v>0</v>
      </c>
      <c r="H202" s="2">
        <f t="shared" si="17"/>
        <v>130</v>
      </c>
      <c r="I202" s="2">
        <f t="shared" si="18"/>
        <v>24</v>
      </c>
      <c r="J202" s="2">
        <f t="shared" si="19"/>
        <v>35</v>
      </c>
      <c r="K202" s="2">
        <f t="shared" si="20"/>
        <v>72</v>
      </c>
      <c r="L202" s="2">
        <f t="shared" si="21"/>
        <v>0</v>
      </c>
      <c r="M202" s="2">
        <f>IF(statek[[#This Row],[Z/W]]="Z", -1*statek[[#This Row],[ile ton]]*statek[[#This Row],[cena za tone w talarach]], statek[[#This Row],[ile ton]]*statek[[#This Row],[cena za tone w talarach]])</f>
        <v>-1403</v>
      </c>
      <c r="N202" s="2">
        <f>statek[[#This Row],[KASKA]]+N201</f>
        <v>53301</v>
      </c>
      <c r="O202" s="2"/>
      <c r="P202" s="2"/>
    </row>
    <row r="203" spans="1:16" x14ac:dyDescent="0.3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2">
        <f>IF(statek[[#This Row],[data]]&lt;&gt;A202, statek[[#This Row],[data]]-A202-1, 0)</f>
        <v>0</v>
      </c>
      <c r="H203" s="2">
        <f t="shared" si="17"/>
        <v>130</v>
      </c>
      <c r="I203" s="2">
        <f t="shared" si="18"/>
        <v>70</v>
      </c>
      <c r="J203" s="2">
        <f t="shared" si="19"/>
        <v>35</v>
      </c>
      <c r="K203" s="2">
        <f t="shared" si="20"/>
        <v>72</v>
      </c>
      <c r="L203" s="2">
        <f t="shared" si="21"/>
        <v>0</v>
      </c>
      <c r="M203" s="2">
        <f>IF(statek[[#This Row],[Z/W]]="Z", -1*statek[[#This Row],[ile ton]]*statek[[#This Row],[cena za tone w talarach]], statek[[#This Row],[ile ton]]*statek[[#This Row],[cena za tone w talarach]])</f>
        <v>-1058</v>
      </c>
      <c r="N203" s="2">
        <f>statek[[#This Row],[KASKA]]+N202</f>
        <v>52243</v>
      </c>
      <c r="O203" s="2"/>
      <c r="P203" s="2"/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036E1-AF04-4A5B-A90E-0DF5B18D031E}">
  <dimension ref="A1:I44"/>
  <sheetViews>
    <sheetView tabSelected="1" zoomScale="70" zoomScaleNormal="70" workbookViewId="0">
      <selection activeCell="H7" sqref="H7"/>
    </sheetView>
  </sheetViews>
  <sheetFormatPr defaultRowHeight="14.5" x14ac:dyDescent="0.35"/>
  <cols>
    <col min="1" max="1" width="12.36328125" customWidth="1"/>
    <col min="7" max="7" width="16.54296875" bestFit="1" customWidth="1"/>
    <col min="8" max="8" width="16.7265625" bestFit="1" customWidth="1"/>
    <col min="9" max="9" width="3.81640625" bestFit="1" customWidth="1"/>
    <col min="10" max="10" width="13.54296875" bestFit="1" customWidth="1"/>
  </cols>
  <sheetData>
    <row r="1" spans="1:9" x14ac:dyDescent="0.35">
      <c r="A1" s="3" t="s">
        <v>0</v>
      </c>
      <c r="B1" s="4" t="s">
        <v>1</v>
      </c>
      <c r="C1" s="4" t="s">
        <v>3</v>
      </c>
      <c r="D1" s="4" t="s">
        <v>4</v>
      </c>
    </row>
    <row r="2" spans="1:9" x14ac:dyDescent="0.35">
      <c r="A2" s="17">
        <v>42370</v>
      </c>
      <c r="B2" s="18" t="s">
        <v>6</v>
      </c>
      <c r="C2" s="18" t="s">
        <v>8</v>
      </c>
      <c r="D2" s="6">
        <v>32</v>
      </c>
    </row>
    <row r="3" spans="1:9" x14ac:dyDescent="0.35">
      <c r="A3" s="17">
        <v>42385</v>
      </c>
      <c r="B3" s="18" t="s">
        <v>13</v>
      </c>
      <c r="C3" s="18" t="s">
        <v>14</v>
      </c>
      <c r="D3" s="6">
        <v>32</v>
      </c>
      <c r="G3" s="7" t="s">
        <v>25</v>
      </c>
      <c r="H3" s="7" t="s">
        <v>24</v>
      </c>
    </row>
    <row r="4" spans="1:9" x14ac:dyDescent="0.35">
      <c r="A4" s="17">
        <v>42393</v>
      </c>
      <c r="B4" s="18" t="s">
        <v>15</v>
      </c>
      <c r="C4" s="18" t="s">
        <v>8</v>
      </c>
      <c r="D4" s="6">
        <v>44</v>
      </c>
      <c r="G4" s="7" t="s">
        <v>23</v>
      </c>
      <c r="H4" t="s">
        <v>14</v>
      </c>
      <c r="I4" t="s">
        <v>8</v>
      </c>
    </row>
    <row r="5" spans="1:9" x14ac:dyDescent="0.35">
      <c r="A5" s="17">
        <v>42419</v>
      </c>
      <c r="B5" s="18" t="s">
        <v>16</v>
      </c>
      <c r="C5" s="18" t="s">
        <v>8</v>
      </c>
      <c r="D5" s="6">
        <v>8</v>
      </c>
      <c r="G5" s="8" t="s">
        <v>37</v>
      </c>
      <c r="H5" s="2">
        <v>277</v>
      </c>
      <c r="I5" s="2">
        <v>351</v>
      </c>
    </row>
    <row r="6" spans="1:9" x14ac:dyDescent="0.35">
      <c r="A6" s="15">
        <v>42440</v>
      </c>
      <c r="B6" s="16" t="s">
        <v>17</v>
      </c>
      <c r="C6" s="16" t="s">
        <v>14</v>
      </c>
      <c r="D6" s="5">
        <v>50</v>
      </c>
      <c r="G6" s="14" t="s">
        <v>38</v>
      </c>
      <c r="H6" s="2">
        <v>32</v>
      </c>
      <c r="I6" s="2">
        <v>76</v>
      </c>
    </row>
    <row r="7" spans="1:9" x14ac:dyDescent="0.35">
      <c r="A7" s="15">
        <v>42464</v>
      </c>
      <c r="B7" s="16" t="s">
        <v>18</v>
      </c>
      <c r="C7" s="16" t="s">
        <v>8</v>
      </c>
      <c r="D7" s="5">
        <v>33</v>
      </c>
      <c r="G7" s="14" t="s">
        <v>39</v>
      </c>
      <c r="H7" s="2"/>
      <c r="I7" s="2">
        <v>8</v>
      </c>
    </row>
    <row r="8" spans="1:9" x14ac:dyDescent="0.35">
      <c r="A8" s="17">
        <v>42482</v>
      </c>
      <c r="B8" s="18" t="s">
        <v>19</v>
      </c>
      <c r="C8" s="18" t="s">
        <v>8</v>
      </c>
      <c r="D8" s="6">
        <v>35</v>
      </c>
      <c r="G8" s="14" t="s">
        <v>40</v>
      </c>
      <c r="H8" s="2">
        <v>50</v>
      </c>
      <c r="I8" s="2"/>
    </row>
    <row r="9" spans="1:9" x14ac:dyDescent="0.35">
      <c r="A9" s="15">
        <v>42542</v>
      </c>
      <c r="B9" s="16" t="s">
        <v>22</v>
      </c>
      <c r="C9" s="16" t="s">
        <v>8</v>
      </c>
      <c r="D9" s="5">
        <v>42</v>
      </c>
      <c r="G9" s="14" t="s">
        <v>41</v>
      </c>
      <c r="H9" s="2"/>
      <c r="I9" s="2">
        <v>68</v>
      </c>
    </row>
    <row r="10" spans="1:9" x14ac:dyDescent="0.35">
      <c r="A10" s="17">
        <v>42559</v>
      </c>
      <c r="B10" s="18" t="s">
        <v>6</v>
      </c>
      <c r="C10" s="18" t="s">
        <v>8</v>
      </c>
      <c r="D10" s="6">
        <v>35</v>
      </c>
      <c r="G10" s="14" t="s">
        <v>43</v>
      </c>
      <c r="H10" s="2"/>
      <c r="I10" s="2">
        <v>42</v>
      </c>
    </row>
    <row r="11" spans="1:9" x14ac:dyDescent="0.35">
      <c r="A11" s="15">
        <v>42574</v>
      </c>
      <c r="B11" s="16" t="s">
        <v>13</v>
      </c>
      <c r="C11" s="16" t="s">
        <v>8</v>
      </c>
      <c r="D11" s="5">
        <v>48</v>
      </c>
      <c r="G11" s="14" t="s">
        <v>44</v>
      </c>
      <c r="H11" s="2"/>
      <c r="I11" s="2">
        <v>83</v>
      </c>
    </row>
    <row r="12" spans="1:9" x14ac:dyDescent="0.35">
      <c r="A12" s="17">
        <v>42593</v>
      </c>
      <c r="B12" s="18" t="s">
        <v>15</v>
      </c>
      <c r="C12" s="18" t="s">
        <v>14</v>
      </c>
      <c r="D12" s="6">
        <v>191</v>
      </c>
      <c r="G12" s="14" t="s">
        <v>45</v>
      </c>
      <c r="H12" s="2">
        <v>191</v>
      </c>
      <c r="I12" s="2"/>
    </row>
    <row r="13" spans="1:9" x14ac:dyDescent="0.35">
      <c r="A13" s="17">
        <v>42619</v>
      </c>
      <c r="B13" s="18" t="s">
        <v>16</v>
      </c>
      <c r="C13" s="18" t="s">
        <v>14</v>
      </c>
      <c r="D13" s="6">
        <v>4</v>
      </c>
      <c r="G13" s="14" t="s">
        <v>46</v>
      </c>
      <c r="H13" s="2">
        <v>4</v>
      </c>
      <c r="I13" s="2">
        <v>44</v>
      </c>
    </row>
    <row r="14" spans="1:9" x14ac:dyDescent="0.35">
      <c r="A14" s="17">
        <v>42640</v>
      </c>
      <c r="B14" s="18" t="s">
        <v>17</v>
      </c>
      <c r="C14" s="18" t="s">
        <v>8</v>
      </c>
      <c r="D14" s="6">
        <v>44</v>
      </c>
      <c r="G14" s="14" t="s">
        <v>48</v>
      </c>
      <c r="H14" s="2"/>
      <c r="I14" s="2">
        <v>30</v>
      </c>
    </row>
    <row r="15" spans="1:9" x14ac:dyDescent="0.35">
      <c r="A15" s="17">
        <v>42682</v>
      </c>
      <c r="B15" s="18" t="s">
        <v>19</v>
      </c>
      <c r="C15" s="18" t="s">
        <v>8</v>
      </c>
      <c r="D15" s="6">
        <v>30</v>
      </c>
      <c r="G15" s="8" t="s">
        <v>50</v>
      </c>
      <c r="H15" s="2">
        <v>236</v>
      </c>
      <c r="I15" s="2">
        <v>174</v>
      </c>
    </row>
    <row r="16" spans="1:9" x14ac:dyDescent="0.35">
      <c r="A16" s="17">
        <v>42742</v>
      </c>
      <c r="B16" s="18" t="s">
        <v>22</v>
      </c>
      <c r="C16" s="18" t="s">
        <v>8</v>
      </c>
      <c r="D16" s="6">
        <v>39</v>
      </c>
      <c r="G16" s="14" t="s">
        <v>38</v>
      </c>
      <c r="H16" s="2">
        <v>112</v>
      </c>
      <c r="I16" s="2">
        <v>39</v>
      </c>
    </row>
    <row r="17" spans="1:9" x14ac:dyDescent="0.35">
      <c r="A17" s="15">
        <v>42759</v>
      </c>
      <c r="B17" s="16" t="s">
        <v>6</v>
      </c>
      <c r="C17" s="16" t="s">
        <v>14</v>
      </c>
      <c r="D17" s="5">
        <v>112</v>
      </c>
      <c r="G17" s="14" t="s">
        <v>39</v>
      </c>
      <c r="H17" s="2">
        <v>1</v>
      </c>
      <c r="I17" s="2"/>
    </row>
    <row r="18" spans="1:9" x14ac:dyDescent="0.35">
      <c r="A18" s="17">
        <v>42793</v>
      </c>
      <c r="B18" s="18" t="s">
        <v>15</v>
      </c>
      <c r="C18" s="18" t="s">
        <v>14</v>
      </c>
      <c r="D18" s="6">
        <v>1</v>
      </c>
      <c r="G18" s="14" t="s">
        <v>40</v>
      </c>
      <c r="H18" s="2"/>
      <c r="I18" s="2">
        <v>35</v>
      </c>
    </row>
    <row r="19" spans="1:9" x14ac:dyDescent="0.35">
      <c r="A19" s="15">
        <v>42819</v>
      </c>
      <c r="B19" s="16" t="s">
        <v>16</v>
      </c>
      <c r="C19" s="16" t="s">
        <v>8</v>
      </c>
      <c r="D19" s="5">
        <v>35</v>
      </c>
      <c r="G19" s="14" t="s">
        <v>41</v>
      </c>
      <c r="H19" s="2"/>
      <c r="I19" s="2">
        <v>1</v>
      </c>
    </row>
    <row r="20" spans="1:9" x14ac:dyDescent="0.35">
      <c r="A20" s="15">
        <v>42840</v>
      </c>
      <c r="B20" s="16" t="s">
        <v>17</v>
      </c>
      <c r="C20" s="16" t="s">
        <v>8</v>
      </c>
      <c r="D20" s="5">
        <v>1</v>
      </c>
      <c r="G20" s="14" t="s">
        <v>42</v>
      </c>
      <c r="H20" s="2">
        <v>68</v>
      </c>
      <c r="I20" s="2">
        <v>33</v>
      </c>
    </row>
    <row r="21" spans="1:9" x14ac:dyDescent="0.35">
      <c r="A21" s="17">
        <v>42864</v>
      </c>
      <c r="B21" s="18" t="s">
        <v>18</v>
      </c>
      <c r="C21" s="18" t="s">
        <v>8</v>
      </c>
      <c r="D21" s="6">
        <v>33</v>
      </c>
      <c r="G21" s="14" t="s">
        <v>43</v>
      </c>
      <c r="H21" s="2"/>
      <c r="I21" s="2">
        <v>8</v>
      </c>
    </row>
    <row r="22" spans="1:9" x14ac:dyDescent="0.35">
      <c r="A22" s="17">
        <v>42882</v>
      </c>
      <c r="B22" s="18" t="s">
        <v>19</v>
      </c>
      <c r="C22" s="18" t="s">
        <v>14</v>
      </c>
      <c r="D22" s="6">
        <v>68</v>
      </c>
      <c r="G22" s="14" t="s">
        <v>44</v>
      </c>
      <c r="H22" s="2"/>
      <c r="I22" s="2">
        <v>42</v>
      </c>
    </row>
    <row r="23" spans="1:9" x14ac:dyDescent="0.35">
      <c r="A23" s="15">
        <v>42904</v>
      </c>
      <c r="B23" s="16" t="s">
        <v>20</v>
      </c>
      <c r="C23" s="16" t="s">
        <v>8</v>
      </c>
      <c r="D23" s="5">
        <v>8</v>
      </c>
      <c r="G23" s="14" t="s">
        <v>45</v>
      </c>
      <c r="H23" s="2">
        <v>48</v>
      </c>
      <c r="I23" s="2">
        <v>4</v>
      </c>
    </row>
    <row r="24" spans="1:9" x14ac:dyDescent="0.35">
      <c r="A24" s="15">
        <v>42942</v>
      </c>
      <c r="B24" s="16" t="s">
        <v>22</v>
      </c>
      <c r="C24" s="16" t="s">
        <v>8</v>
      </c>
      <c r="D24" s="5">
        <v>42</v>
      </c>
      <c r="G24" s="14" t="s">
        <v>47</v>
      </c>
      <c r="H24" s="2">
        <v>6</v>
      </c>
      <c r="I24" s="2"/>
    </row>
    <row r="25" spans="1:9" x14ac:dyDescent="0.35">
      <c r="A25" s="15">
        <v>42959</v>
      </c>
      <c r="B25" s="16" t="s">
        <v>6</v>
      </c>
      <c r="C25" s="16" t="s">
        <v>14</v>
      </c>
      <c r="D25" s="5">
        <v>48</v>
      </c>
      <c r="G25" s="14" t="s">
        <v>48</v>
      </c>
      <c r="H25" s="2">
        <v>1</v>
      </c>
      <c r="I25" s="2">
        <v>12</v>
      </c>
    </row>
    <row r="26" spans="1:9" x14ac:dyDescent="0.35">
      <c r="A26" s="15">
        <v>42974</v>
      </c>
      <c r="B26" s="16" t="s">
        <v>13</v>
      </c>
      <c r="C26" s="16" t="s">
        <v>8</v>
      </c>
      <c r="D26" s="5">
        <v>4</v>
      </c>
      <c r="G26" s="8" t="s">
        <v>51</v>
      </c>
      <c r="H26" s="2">
        <v>271</v>
      </c>
      <c r="I26" s="2">
        <v>259</v>
      </c>
    </row>
    <row r="27" spans="1:9" x14ac:dyDescent="0.35">
      <c r="A27" s="17">
        <v>43019</v>
      </c>
      <c r="B27" s="18" t="s">
        <v>16</v>
      </c>
      <c r="C27" s="18" t="s">
        <v>14</v>
      </c>
      <c r="D27" s="6">
        <v>6</v>
      </c>
      <c r="G27" s="14" t="s">
        <v>38</v>
      </c>
      <c r="H27" s="2">
        <v>22</v>
      </c>
      <c r="I27" s="2">
        <v>10</v>
      </c>
    </row>
    <row r="28" spans="1:9" x14ac:dyDescent="0.35">
      <c r="A28" s="17">
        <v>43040</v>
      </c>
      <c r="B28" s="18" t="s">
        <v>17</v>
      </c>
      <c r="C28" s="18" t="s">
        <v>14</v>
      </c>
      <c r="D28" s="6">
        <v>1</v>
      </c>
      <c r="G28" s="14" t="s">
        <v>39</v>
      </c>
      <c r="H28" s="2"/>
      <c r="I28" s="2">
        <v>34</v>
      </c>
    </row>
    <row r="29" spans="1:9" x14ac:dyDescent="0.35">
      <c r="A29" s="17">
        <v>43064</v>
      </c>
      <c r="B29" s="18" t="s">
        <v>18</v>
      </c>
      <c r="C29" s="18" t="s">
        <v>8</v>
      </c>
      <c r="D29" s="6">
        <v>12</v>
      </c>
      <c r="G29" s="14" t="s">
        <v>40</v>
      </c>
      <c r="H29" s="2">
        <v>34</v>
      </c>
      <c r="I29" s="2"/>
    </row>
    <row r="30" spans="1:9" x14ac:dyDescent="0.35">
      <c r="A30" s="15">
        <v>43104</v>
      </c>
      <c r="B30" s="16" t="s">
        <v>20</v>
      </c>
      <c r="C30" s="16" t="s">
        <v>8</v>
      </c>
      <c r="D30" s="5">
        <v>10</v>
      </c>
      <c r="G30" s="14" t="s">
        <v>41</v>
      </c>
      <c r="H30" s="2"/>
      <c r="I30" s="2">
        <v>5</v>
      </c>
    </row>
    <row r="31" spans="1:9" x14ac:dyDescent="0.35">
      <c r="A31" s="15">
        <v>43129</v>
      </c>
      <c r="B31" s="16" t="s">
        <v>21</v>
      </c>
      <c r="C31" s="16" t="s">
        <v>14</v>
      </c>
      <c r="D31" s="5">
        <v>22</v>
      </c>
      <c r="G31" s="14" t="s">
        <v>43</v>
      </c>
      <c r="H31" s="2"/>
      <c r="I31" s="2">
        <v>95</v>
      </c>
    </row>
    <row r="32" spans="1:9" x14ac:dyDescent="0.35">
      <c r="A32" s="15">
        <v>43147</v>
      </c>
      <c r="B32" s="16" t="s">
        <v>6</v>
      </c>
      <c r="C32" s="16" t="s">
        <v>8</v>
      </c>
      <c r="D32" s="5">
        <v>34</v>
      </c>
      <c r="G32" s="14" t="s">
        <v>44</v>
      </c>
      <c r="H32" s="2"/>
      <c r="I32" s="2">
        <v>25</v>
      </c>
    </row>
    <row r="33" spans="1:9" x14ac:dyDescent="0.35">
      <c r="A33" s="17">
        <v>43162</v>
      </c>
      <c r="B33" s="18" t="s">
        <v>13</v>
      </c>
      <c r="C33" s="18" t="s">
        <v>14</v>
      </c>
      <c r="D33" s="6">
        <v>34</v>
      </c>
      <c r="G33" s="14" t="s">
        <v>45</v>
      </c>
      <c r="H33" s="2">
        <v>121</v>
      </c>
      <c r="I33" s="2">
        <v>22</v>
      </c>
    </row>
    <row r="34" spans="1:9" x14ac:dyDescent="0.35">
      <c r="A34" s="15">
        <v>43207</v>
      </c>
      <c r="B34" s="16" t="s">
        <v>16</v>
      </c>
      <c r="C34" s="16" t="s">
        <v>8</v>
      </c>
      <c r="D34" s="5">
        <v>5</v>
      </c>
      <c r="G34" s="14" t="s">
        <v>46</v>
      </c>
      <c r="H34" s="2">
        <v>26</v>
      </c>
      <c r="I34" s="2"/>
    </row>
    <row r="35" spans="1:9" x14ac:dyDescent="0.35">
      <c r="A35" s="15">
        <v>43252</v>
      </c>
      <c r="B35" s="16" t="s">
        <v>18</v>
      </c>
      <c r="C35" s="16" t="s">
        <v>8</v>
      </c>
      <c r="D35" s="5">
        <v>48</v>
      </c>
      <c r="G35" s="14" t="s">
        <v>47</v>
      </c>
      <c r="H35" s="2"/>
      <c r="I35" s="2">
        <v>20</v>
      </c>
    </row>
    <row r="36" spans="1:9" x14ac:dyDescent="0.35">
      <c r="A36" s="15">
        <v>43270</v>
      </c>
      <c r="B36" s="16" t="s">
        <v>19</v>
      </c>
      <c r="C36" s="16" t="s">
        <v>8</v>
      </c>
      <c r="D36" s="5">
        <v>47</v>
      </c>
      <c r="G36" s="14" t="s">
        <v>48</v>
      </c>
      <c r="H36" s="2">
        <v>64</v>
      </c>
      <c r="I36" s="2">
        <v>48</v>
      </c>
    </row>
    <row r="37" spans="1:9" x14ac:dyDescent="0.35">
      <c r="A37" s="15">
        <v>43292</v>
      </c>
      <c r="B37" s="16" t="s">
        <v>20</v>
      </c>
      <c r="C37" s="16" t="s">
        <v>8</v>
      </c>
      <c r="D37" s="5">
        <v>25</v>
      </c>
      <c r="G37" s="14" t="s">
        <v>49</v>
      </c>
      <c r="H37" s="2">
        <v>4</v>
      </c>
      <c r="I37" s="2"/>
    </row>
    <row r="38" spans="1:9" x14ac:dyDescent="0.35">
      <c r="A38" s="17">
        <v>43317</v>
      </c>
      <c r="B38" s="18" t="s">
        <v>21</v>
      </c>
      <c r="C38" s="18" t="s">
        <v>14</v>
      </c>
      <c r="D38" s="6">
        <v>121</v>
      </c>
    </row>
    <row r="39" spans="1:9" x14ac:dyDescent="0.35">
      <c r="A39" s="17">
        <v>43330</v>
      </c>
      <c r="B39" s="18" t="s">
        <v>22</v>
      </c>
      <c r="C39" s="18" t="s">
        <v>8</v>
      </c>
      <c r="D39" s="6">
        <v>22</v>
      </c>
    </row>
    <row r="40" spans="1:9" x14ac:dyDescent="0.35">
      <c r="A40" s="17">
        <v>43362</v>
      </c>
      <c r="B40" s="18" t="s">
        <v>13</v>
      </c>
      <c r="C40" s="18" t="s">
        <v>14</v>
      </c>
      <c r="D40" s="6">
        <v>26</v>
      </c>
    </row>
    <row r="41" spans="1:9" x14ac:dyDescent="0.35">
      <c r="A41" s="17">
        <v>43381</v>
      </c>
      <c r="B41" s="18" t="s">
        <v>15</v>
      </c>
      <c r="C41" s="18" t="s">
        <v>8</v>
      </c>
      <c r="D41" s="6">
        <v>20</v>
      </c>
    </row>
    <row r="42" spans="1:9" x14ac:dyDescent="0.35">
      <c r="A42" s="17">
        <v>43407</v>
      </c>
      <c r="B42" s="18" t="s">
        <v>16</v>
      </c>
      <c r="C42" s="18" t="s">
        <v>8</v>
      </c>
      <c r="D42" s="6">
        <v>48</v>
      </c>
    </row>
    <row r="43" spans="1:9" x14ac:dyDescent="0.35">
      <c r="A43" s="15">
        <v>43428</v>
      </c>
      <c r="B43" s="16" t="s">
        <v>17</v>
      </c>
      <c r="C43" s="16" t="s">
        <v>14</v>
      </c>
      <c r="D43" s="5">
        <v>64</v>
      </c>
    </row>
    <row r="44" spans="1:9" x14ac:dyDescent="0.35">
      <c r="A44" s="17">
        <v>43452</v>
      </c>
      <c r="B44" s="18" t="s">
        <v>18</v>
      </c>
      <c r="C44" s="18" t="s">
        <v>14</v>
      </c>
      <c r="D44" s="6">
        <v>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B6F8-E646-4486-8212-03DF4C799659}">
  <dimension ref="A1:H204"/>
  <sheetViews>
    <sheetView workbookViewId="0">
      <selection activeCell="H5" sqref="H5"/>
    </sheetView>
  </sheetViews>
  <sheetFormatPr defaultRowHeight="14.5" x14ac:dyDescent="0.35"/>
  <cols>
    <col min="1" max="1" width="23.26953125" customWidth="1"/>
    <col min="3" max="3" width="31" customWidth="1"/>
    <col min="8" max="8" width="9.81640625" bestFit="1" customWidth="1"/>
  </cols>
  <sheetData>
    <row r="1" spans="1:8" x14ac:dyDescent="0.35">
      <c r="A1" s="22" t="s">
        <v>0</v>
      </c>
      <c r="B1" s="13" t="s">
        <v>52</v>
      </c>
      <c r="C1" s="13" t="s">
        <v>53</v>
      </c>
      <c r="D1" t="s">
        <v>0</v>
      </c>
      <c r="E1" t="s">
        <v>56</v>
      </c>
      <c r="F1" t="s">
        <v>57</v>
      </c>
    </row>
    <row r="2" spans="1:8" x14ac:dyDescent="0.35">
      <c r="A2" s="15">
        <v>42370</v>
      </c>
      <c r="B2">
        <v>-240</v>
      </c>
      <c r="C2">
        <v>499760</v>
      </c>
      <c r="D2">
        <f>1</f>
        <v>1</v>
      </c>
      <c r="E2">
        <f>500000+B2</f>
        <v>499760</v>
      </c>
      <c r="F2">
        <v>0</v>
      </c>
    </row>
    <row r="3" spans="1:8" x14ac:dyDescent="0.35">
      <c r="A3" s="17">
        <v>42370</v>
      </c>
      <c r="B3">
        <v>-1600</v>
      </c>
      <c r="C3">
        <v>498160</v>
      </c>
      <c r="D3">
        <f>IF(A3=A2,D2,D2+1)</f>
        <v>1</v>
      </c>
      <c r="E3">
        <f xml:space="preserve"> E2+B3</f>
        <v>498160</v>
      </c>
      <c r="F3">
        <f>IF(D3&lt;&gt;D4, E3, 0)</f>
        <v>0</v>
      </c>
      <c r="H3" t="s">
        <v>58</v>
      </c>
    </row>
    <row r="4" spans="1:8" x14ac:dyDescent="0.35">
      <c r="A4" s="15">
        <v>42370</v>
      </c>
      <c r="B4">
        <v>-380</v>
      </c>
      <c r="C4">
        <v>497780</v>
      </c>
      <c r="D4">
        <f t="shared" ref="D4:D67" si="0">IF(A4=A3,D3,D3+1)</f>
        <v>1</v>
      </c>
      <c r="E4">
        <f t="shared" ref="E4:E67" si="1" xml:space="preserve"> E3+B4</f>
        <v>497780</v>
      </c>
      <c r="F4">
        <f t="shared" ref="F4:F67" si="2">IF(D4&lt;&gt;D5, E4, 0)</f>
        <v>0</v>
      </c>
      <c r="H4" s="1">
        <v>43381</v>
      </c>
    </row>
    <row r="5" spans="1:8" x14ac:dyDescent="0.35">
      <c r="A5" s="17">
        <v>42370</v>
      </c>
      <c r="B5">
        <v>-990</v>
      </c>
      <c r="C5">
        <v>496790</v>
      </c>
      <c r="D5">
        <f t="shared" si="0"/>
        <v>1</v>
      </c>
      <c r="E5">
        <f t="shared" si="1"/>
        <v>496790</v>
      </c>
      <c r="F5">
        <f t="shared" si="2"/>
        <v>0</v>
      </c>
      <c r="H5">
        <f>MAX(F2:F203)</f>
        <v>550079</v>
      </c>
    </row>
    <row r="6" spans="1:8" x14ac:dyDescent="0.35">
      <c r="A6" s="15">
        <v>42370</v>
      </c>
      <c r="B6">
        <v>-1075</v>
      </c>
      <c r="C6">
        <v>495715</v>
      </c>
      <c r="D6">
        <f t="shared" si="0"/>
        <v>1</v>
      </c>
      <c r="E6">
        <f t="shared" si="1"/>
        <v>495715</v>
      </c>
      <c r="F6">
        <f t="shared" si="2"/>
        <v>495715</v>
      </c>
    </row>
    <row r="7" spans="1:8" x14ac:dyDescent="0.35">
      <c r="A7" s="17">
        <v>42385</v>
      </c>
      <c r="B7">
        <v>1856</v>
      </c>
      <c r="C7">
        <v>497571</v>
      </c>
      <c r="D7">
        <f t="shared" si="0"/>
        <v>2</v>
      </c>
      <c r="E7">
        <f t="shared" si="1"/>
        <v>497571</v>
      </c>
      <c r="F7">
        <f t="shared" si="2"/>
        <v>0</v>
      </c>
    </row>
    <row r="8" spans="1:8" x14ac:dyDescent="0.35">
      <c r="A8" s="15">
        <v>42385</v>
      </c>
      <c r="B8">
        <v>-364</v>
      </c>
      <c r="C8">
        <v>497207</v>
      </c>
      <c r="D8">
        <f t="shared" si="0"/>
        <v>2</v>
      </c>
      <c r="E8">
        <f t="shared" si="1"/>
        <v>497207</v>
      </c>
      <c r="F8">
        <f t="shared" si="2"/>
        <v>497207</v>
      </c>
    </row>
    <row r="9" spans="1:8" x14ac:dyDescent="0.35">
      <c r="A9" s="17">
        <v>42393</v>
      </c>
      <c r="B9">
        <v>-2024</v>
      </c>
      <c r="C9">
        <v>495183</v>
      </c>
      <c r="D9">
        <f t="shared" si="0"/>
        <v>3</v>
      </c>
      <c r="E9">
        <f t="shared" si="1"/>
        <v>495183</v>
      </c>
      <c r="F9">
        <f t="shared" si="2"/>
        <v>0</v>
      </c>
    </row>
    <row r="10" spans="1:8" x14ac:dyDescent="0.35">
      <c r="A10" s="15">
        <v>42393</v>
      </c>
      <c r="B10">
        <v>-28</v>
      </c>
      <c r="C10">
        <v>495155</v>
      </c>
      <c r="D10">
        <f t="shared" si="0"/>
        <v>3</v>
      </c>
      <c r="E10">
        <f t="shared" si="1"/>
        <v>495155</v>
      </c>
      <c r="F10">
        <f t="shared" si="2"/>
        <v>0</v>
      </c>
    </row>
    <row r="11" spans="1:8" x14ac:dyDescent="0.35">
      <c r="A11" s="19">
        <v>42393</v>
      </c>
      <c r="B11">
        <v>-1554</v>
      </c>
      <c r="C11">
        <v>493601</v>
      </c>
      <c r="D11">
        <f t="shared" si="0"/>
        <v>3</v>
      </c>
      <c r="E11">
        <f t="shared" si="1"/>
        <v>493601</v>
      </c>
      <c r="F11">
        <f t="shared" si="2"/>
        <v>493601</v>
      </c>
    </row>
    <row r="12" spans="1:8" x14ac:dyDescent="0.35">
      <c r="A12" s="15">
        <v>42419</v>
      </c>
      <c r="B12">
        <v>1376</v>
      </c>
      <c r="C12">
        <v>494977</v>
      </c>
      <c r="D12">
        <f t="shared" si="0"/>
        <v>4</v>
      </c>
      <c r="E12">
        <f t="shared" si="1"/>
        <v>494977</v>
      </c>
      <c r="F12">
        <f t="shared" si="2"/>
        <v>0</v>
      </c>
    </row>
    <row r="13" spans="1:8" x14ac:dyDescent="0.35">
      <c r="A13" s="17">
        <v>42419</v>
      </c>
      <c r="B13">
        <v>494</v>
      </c>
      <c r="C13">
        <v>495471</v>
      </c>
      <c r="D13">
        <f t="shared" si="0"/>
        <v>4</v>
      </c>
      <c r="E13">
        <f t="shared" si="1"/>
        <v>495471</v>
      </c>
      <c r="F13">
        <f t="shared" si="2"/>
        <v>0</v>
      </c>
    </row>
    <row r="14" spans="1:8" x14ac:dyDescent="0.35">
      <c r="A14" s="15">
        <v>42419</v>
      </c>
      <c r="B14">
        <v>-531</v>
      </c>
      <c r="C14">
        <v>494940</v>
      </c>
      <c r="D14">
        <f t="shared" si="0"/>
        <v>4</v>
      </c>
      <c r="E14">
        <f t="shared" si="1"/>
        <v>494940</v>
      </c>
      <c r="F14">
        <f t="shared" si="2"/>
        <v>0</v>
      </c>
    </row>
    <row r="15" spans="1:8" x14ac:dyDescent="0.35">
      <c r="A15" s="17">
        <v>42419</v>
      </c>
      <c r="B15">
        <v>-296</v>
      </c>
      <c r="C15">
        <v>494644</v>
      </c>
      <c r="D15">
        <f t="shared" si="0"/>
        <v>4</v>
      </c>
      <c r="E15">
        <f t="shared" si="1"/>
        <v>494644</v>
      </c>
      <c r="F15">
        <f t="shared" si="2"/>
        <v>494644</v>
      </c>
    </row>
    <row r="16" spans="1:8" x14ac:dyDescent="0.35">
      <c r="A16" s="15">
        <v>42440</v>
      </c>
      <c r="B16">
        <v>3050</v>
      </c>
      <c r="C16">
        <v>497694</v>
      </c>
      <c r="D16">
        <f t="shared" si="0"/>
        <v>5</v>
      </c>
      <c r="E16">
        <f t="shared" si="1"/>
        <v>497694</v>
      </c>
      <c r="F16">
        <f t="shared" si="2"/>
        <v>0</v>
      </c>
    </row>
    <row r="17" spans="1:6" x14ac:dyDescent="0.35">
      <c r="A17" s="17">
        <v>42440</v>
      </c>
      <c r="B17">
        <v>-640</v>
      </c>
      <c r="C17">
        <v>497054</v>
      </c>
      <c r="D17">
        <f t="shared" si="0"/>
        <v>5</v>
      </c>
      <c r="E17">
        <f t="shared" si="1"/>
        <v>497054</v>
      </c>
      <c r="F17">
        <f t="shared" si="2"/>
        <v>0</v>
      </c>
    </row>
    <row r="18" spans="1:6" x14ac:dyDescent="0.35">
      <c r="A18" s="15">
        <v>42440</v>
      </c>
      <c r="B18">
        <v>-56</v>
      </c>
      <c r="C18">
        <v>496998</v>
      </c>
      <c r="D18">
        <f t="shared" si="0"/>
        <v>5</v>
      </c>
      <c r="E18">
        <f t="shared" si="1"/>
        <v>496998</v>
      </c>
      <c r="F18">
        <f t="shared" si="2"/>
        <v>0</v>
      </c>
    </row>
    <row r="19" spans="1:6" x14ac:dyDescent="0.35">
      <c r="A19" s="17">
        <v>42440</v>
      </c>
      <c r="B19">
        <v>-240</v>
      </c>
      <c r="C19">
        <v>496758</v>
      </c>
      <c r="D19">
        <f t="shared" si="0"/>
        <v>5</v>
      </c>
      <c r="E19">
        <f t="shared" si="1"/>
        <v>496758</v>
      </c>
      <c r="F19">
        <f t="shared" si="2"/>
        <v>496758</v>
      </c>
    </row>
    <row r="20" spans="1:6" x14ac:dyDescent="0.35">
      <c r="A20" s="15">
        <v>42464</v>
      </c>
      <c r="B20">
        <v>84</v>
      </c>
      <c r="C20">
        <v>496842</v>
      </c>
      <c r="D20">
        <f t="shared" si="0"/>
        <v>6</v>
      </c>
      <c r="E20">
        <f t="shared" si="1"/>
        <v>496842</v>
      </c>
      <c r="F20">
        <f t="shared" si="2"/>
        <v>0</v>
      </c>
    </row>
    <row r="21" spans="1:6" x14ac:dyDescent="0.35">
      <c r="A21" s="17">
        <v>42464</v>
      </c>
      <c r="B21">
        <v>-475</v>
      </c>
      <c r="C21">
        <v>496367</v>
      </c>
      <c r="D21">
        <f t="shared" si="0"/>
        <v>6</v>
      </c>
      <c r="E21">
        <f t="shared" si="1"/>
        <v>496367</v>
      </c>
      <c r="F21">
        <f t="shared" si="2"/>
        <v>0</v>
      </c>
    </row>
    <row r="22" spans="1:6" x14ac:dyDescent="0.35">
      <c r="A22" s="15">
        <v>42464</v>
      </c>
      <c r="B22">
        <v>-1254</v>
      </c>
      <c r="C22">
        <v>495113</v>
      </c>
      <c r="D22">
        <f t="shared" si="0"/>
        <v>6</v>
      </c>
      <c r="E22">
        <f t="shared" si="1"/>
        <v>495113</v>
      </c>
      <c r="F22">
        <f t="shared" si="2"/>
        <v>495113</v>
      </c>
    </row>
    <row r="23" spans="1:6" x14ac:dyDescent="0.35">
      <c r="A23" s="17">
        <v>42482</v>
      </c>
      <c r="B23">
        <v>1260</v>
      </c>
      <c r="C23">
        <v>496373</v>
      </c>
      <c r="D23">
        <f t="shared" si="0"/>
        <v>7</v>
      </c>
      <c r="E23">
        <f t="shared" si="1"/>
        <v>496373</v>
      </c>
      <c r="F23">
        <f t="shared" si="2"/>
        <v>0</v>
      </c>
    </row>
    <row r="24" spans="1:6" x14ac:dyDescent="0.35">
      <c r="A24" s="15">
        <v>42482</v>
      </c>
      <c r="B24">
        <v>-330</v>
      </c>
      <c r="C24">
        <v>496043</v>
      </c>
      <c r="D24">
        <f t="shared" si="0"/>
        <v>7</v>
      </c>
      <c r="E24">
        <f t="shared" si="1"/>
        <v>496043</v>
      </c>
      <c r="F24">
        <f t="shared" si="2"/>
        <v>0</v>
      </c>
    </row>
    <row r="25" spans="1:6" x14ac:dyDescent="0.35">
      <c r="A25" s="17">
        <v>42482</v>
      </c>
      <c r="B25">
        <v>-1435</v>
      </c>
      <c r="C25">
        <v>494608</v>
      </c>
      <c r="D25">
        <f t="shared" si="0"/>
        <v>7</v>
      </c>
      <c r="E25">
        <f t="shared" si="1"/>
        <v>494608</v>
      </c>
      <c r="F25">
        <f t="shared" si="2"/>
        <v>494608</v>
      </c>
    </row>
    <row r="26" spans="1:6" x14ac:dyDescent="0.35">
      <c r="A26" s="15">
        <v>42504</v>
      </c>
      <c r="B26">
        <v>3724</v>
      </c>
      <c r="C26">
        <v>498332</v>
      </c>
      <c r="D26">
        <f t="shared" si="0"/>
        <v>8</v>
      </c>
      <c r="E26">
        <f t="shared" si="1"/>
        <v>498332</v>
      </c>
      <c r="F26">
        <f t="shared" si="2"/>
        <v>0</v>
      </c>
    </row>
    <row r="27" spans="1:6" x14ac:dyDescent="0.35">
      <c r="A27" s="17">
        <v>42504</v>
      </c>
      <c r="B27">
        <v>-230</v>
      </c>
      <c r="C27">
        <v>498102</v>
      </c>
      <c r="D27">
        <f t="shared" si="0"/>
        <v>8</v>
      </c>
      <c r="E27">
        <f t="shared" si="1"/>
        <v>498102</v>
      </c>
      <c r="F27">
        <f t="shared" si="2"/>
        <v>498102</v>
      </c>
    </row>
    <row r="28" spans="1:6" x14ac:dyDescent="0.35">
      <c r="A28" s="15">
        <v>42529</v>
      </c>
      <c r="B28">
        <v>152</v>
      </c>
      <c r="C28">
        <v>498254</v>
      </c>
      <c r="D28">
        <f t="shared" si="0"/>
        <v>9</v>
      </c>
      <c r="E28">
        <f t="shared" si="1"/>
        <v>498254</v>
      </c>
      <c r="F28">
        <f t="shared" si="2"/>
        <v>0</v>
      </c>
    </row>
    <row r="29" spans="1:6" x14ac:dyDescent="0.35">
      <c r="A29" s="17">
        <v>42529</v>
      </c>
      <c r="B29">
        <v>-2520</v>
      </c>
      <c r="C29">
        <v>495734</v>
      </c>
      <c r="D29">
        <f t="shared" si="0"/>
        <v>9</v>
      </c>
      <c r="E29">
        <f t="shared" si="1"/>
        <v>495734</v>
      </c>
      <c r="F29">
        <f t="shared" si="2"/>
        <v>0</v>
      </c>
    </row>
    <row r="30" spans="1:6" x14ac:dyDescent="0.35">
      <c r="A30" s="15">
        <v>42529</v>
      </c>
      <c r="B30">
        <v>-224</v>
      </c>
      <c r="C30">
        <v>495510</v>
      </c>
      <c r="D30">
        <f t="shared" si="0"/>
        <v>9</v>
      </c>
      <c r="E30">
        <f t="shared" si="1"/>
        <v>495510</v>
      </c>
      <c r="F30">
        <f t="shared" si="2"/>
        <v>0</v>
      </c>
    </row>
    <row r="31" spans="1:6" x14ac:dyDescent="0.35">
      <c r="A31" s="17">
        <v>42529</v>
      </c>
      <c r="B31">
        <v>-361</v>
      </c>
      <c r="C31">
        <v>495149</v>
      </c>
      <c r="D31">
        <f t="shared" si="0"/>
        <v>9</v>
      </c>
      <c r="E31">
        <f t="shared" si="1"/>
        <v>495149</v>
      </c>
      <c r="F31">
        <f t="shared" si="2"/>
        <v>495149</v>
      </c>
    </row>
    <row r="32" spans="1:6" x14ac:dyDescent="0.35">
      <c r="A32" s="15">
        <v>42542</v>
      </c>
      <c r="B32">
        <v>2016</v>
      </c>
      <c r="C32">
        <v>497165</v>
      </c>
      <c r="D32">
        <f t="shared" si="0"/>
        <v>10</v>
      </c>
      <c r="E32">
        <f t="shared" si="1"/>
        <v>497165</v>
      </c>
      <c r="F32">
        <f t="shared" si="2"/>
        <v>0</v>
      </c>
    </row>
    <row r="33" spans="1:6" x14ac:dyDescent="0.35">
      <c r="A33" s="17">
        <v>42542</v>
      </c>
      <c r="B33">
        <v>3780</v>
      </c>
      <c r="C33">
        <v>500945</v>
      </c>
      <c r="D33">
        <f t="shared" si="0"/>
        <v>10</v>
      </c>
      <c r="E33">
        <f t="shared" si="1"/>
        <v>500945</v>
      </c>
      <c r="F33">
        <f t="shared" si="2"/>
        <v>0</v>
      </c>
    </row>
    <row r="34" spans="1:6" x14ac:dyDescent="0.35">
      <c r="A34" s="15">
        <v>42542</v>
      </c>
      <c r="B34">
        <v>-1848</v>
      </c>
      <c r="C34">
        <v>499097</v>
      </c>
      <c r="D34">
        <f t="shared" si="0"/>
        <v>10</v>
      </c>
      <c r="E34">
        <f t="shared" si="1"/>
        <v>499097</v>
      </c>
      <c r="F34">
        <f t="shared" si="2"/>
        <v>0</v>
      </c>
    </row>
    <row r="35" spans="1:6" x14ac:dyDescent="0.35">
      <c r="A35" s="17">
        <v>42542</v>
      </c>
      <c r="B35">
        <v>-858</v>
      </c>
      <c r="C35">
        <v>498239</v>
      </c>
      <c r="D35">
        <f t="shared" si="0"/>
        <v>10</v>
      </c>
      <c r="E35">
        <f t="shared" si="1"/>
        <v>498239</v>
      </c>
      <c r="F35">
        <f t="shared" si="2"/>
        <v>0</v>
      </c>
    </row>
    <row r="36" spans="1:6" x14ac:dyDescent="0.35">
      <c r="A36" s="15">
        <v>42542</v>
      </c>
      <c r="B36">
        <v>-81</v>
      </c>
      <c r="C36">
        <v>498158</v>
      </c>
      <c r="D36">
        <f t="shared" si="0"/>
        <v>10</v>
      </c>
      <c r="E36">
        <f t="shared" si="1"/>
        <v>498158</v>
      </c>
      <c r="F36">
        <f t="shared" si="2"/>
        <v>498158</v>
      </c>
    </row>
    <row r="37" spans="1:6" x14ac:dyDescent="0.35">
      <c r="A37" s="17">
        <v>42559</v>
      </c>
      <c r="B37">
        <v>116</v>
      </c>
      <c r="C37">
        <v>498274</v>
      </c>
      <c r="D37">
        <f t="shared" si="0"/>
        <v>11</v>
      </c>
      <c r="E37">
        <f t="shared" si="1"/>
        <v>498274</v>
      </c>
      <c r="F37">
        <f t="shared" si="2"/>
        <v>0</v>
      </c>
    </row>
    <row r="38" spans="1:6" x14ac:dyDescent="0.35">
      <c r="A38" s="15">
        <v>42559</v>
      </c>
      <c r="B38">
        <v>444</v>
      </c>
      <c r="C38">
        <v>498718</v>
      </c>
      <c r="D38">
        <f t="shared" si="0"/>
        <v>11</v>
      </c>
      <c r="E38">
        <f t="shared" si="1"/>
        <v>498718</v>
      </c>
      <c r="F38">
        <f t="shared" si="2"/>
        <v>0</v>
      </c>
    </row>
    <row r="39" spans="1:6" x14ac:dyDescent="0.35">
      <c r="A39" s="17">
        <v>42559</v>
      </c>
      <c r="B39">
        <v>-1470</v>
      </c>
      <c r="C39">
        <v>497248</v>
      </c>
      <c r="D39">
        <f t="shared" si="0"/>
        <v>11</v>
      </c>
      <c r="E39">
        <f t="shared" si="1"/>
        <v>497248</v>
      </c>
      <c r="F39">
        <f t="shared" si="2"/>
        <v>0</v>
      </c>
    </row>
    <row r="40" spans="1:6" x14ac:dyDescent="0.35">
      <c r="A40" s="15">
        <v>42559</v>
      </c>
      <c r="B40">
        <v>-2112</v>
      </c>
      <c r="C40">
        <v>495136</v>
      </c>
      <c r="D40">
        <f t="shared" si="0"/>
        <v>11</v>
      </c>
      <c r="E40">
        <f t="shared" si="1"/>
        <v>495136</v>
      </c>
      <c r="F40">
        <f t="shared" si="2"/>
        <v>495136</v>
      </c>
    </row>
    <row r="41" spans="1:6" x14ac:dyDescent="0.35">
      <c r="A41" s="17">
        <v>42574</v>
      </c>
      <c r="B41">
        <v>2944</v>
      </c>
      <c r="C41">
        <v>498080</v>
      </c>
      <c r="D41">
        <f t="shared" si="0"/>
        <v>12</v>
      </c>
      <c r="E41">
        <f t="shared" si="1"/>
        <v>498080</v>
      </c>
      <c r="F41">
        <f t="shared" si="2"/>
        <v>0</v>
      </c>
    </row>
    <row r="42" spans="1:6" x14ac:dyDescent="0.35">
      <c r="A42" s="15">
        <v>42574</v>
      </c>
      <c r="B42">
        <v>-2064</v>
      </c>
      <c r="C42">
        <v>496016</v>
      </c>
      <c r="D42">
        <f t="shared" si="0"/>
        <v>12</v>
      </c>
      <c r="E42">
        <f t="shared" si="1"/>
        <v>496016</v>
      </c>
      <c r="F42">
        <f t="shared" si="2"/>
        <v>496016</v>
      </c>
    </row>
    <row r="43" spans="1:6" x14ac:dyDescent="0.35">
      <c r="A43" s="17">
        <v>42593</v>
      </c>
      <c r="B43">
        <v>11460</v>
      </c>
      <c r="C43">
        <v>507476</v>
      </c>
      <c r="D43">
        <f t="shared" si="0"/>
        <v>13</v>
      </c>
      <c r="E43">
        <f t="shared" si="1"/>
        <v>507476</v>
      </c>
      <c r="F43">
        <f t="shared" si="2"/>
        <v>0</v>
      </c>
    </row>
    <row r="44" spans="1:6" x14ac:dyDescent="0.35">
      <c r="A44" s="15">
        <v>42593</v>
      </c>
      <c r="B44">
        <v>-216</v>
      </c>
      <c r="C44">
        <v>507260</v>
      </c>
      <c r="D44">
        <f t="shared" si="0"/>
        <v>13</v>
      </c>
      <c r="E44">
        <f t="shared" si="1"/>
        <v>507260</v>
      </c>
      <c r="F44">
        <f t="shared" si="2"/>
        <v>0</v>
      </c>
    </row>
    <row r="45" spans="1:6" x14ac:dyDescent="0.35">
      <c r="A45" s="17">
        <v>42593</v>
      </c>
      <c r="B45">
        <v>-2340</v>
      </c>
      <c r="C45">
        <v>504920</v>
      </c>
      <c r="D45">
        <f t="shared" si="0"/>
        <v>13</v>
      </c>
      <c r="E45">
        <f t="shared" si="1"/>
        <v>504920</v>
      </c>
      <c r="F45">
        <f t="shared" si="2"/>
        <v>504920</v>
      </c>
    </row>
    <row r="46" spans="1:6" x14ac:dyDescent="0.35">
      <c r="A46" s="15">
        <v>42619</v>
      </c>
      <c r="B46">
        <v>-329</v>
      </c>
      <c r="C46">
        <v>504591</v>
      </c>
      <c r="D46">
        <f t="shared" si="0"/>
        <v>14</v>
      </c>
      <c r="E46">
        <f t="shared" si="1"/>
        <v>504591</v>
      </c>
      <c r="F46">
        <f t="shared" si="2"/>
        <v>0</v>
      </c>
    </row>
    <row r="47" spans="1:6" x14ac:dyDescent="0.35">
      <c r="A47" s="17">
        <v>42619</v>
      </c>
      <c r="B47">
        <v>252</v>
      </c>
      <c r="C47">
        <v>504843</v>
      </c>
      <c r="D47">
        <f t="shared" si="0"/>
        <v>14</v>
      </c>
      <c r="E47">
        <f t="shared" si="1"/>
        <v>504843</v>
      </c>
      <c r="F47">
        <f t="shared" si="2"/>
        <v>0</v>
      </c>
    </row>
    <row r="48" spans="1:6" x14ac:dyDescent="0.35">
      <c r="A48" s="15">
        <v>42619</v>
      </c>
      <c r="B48">
        <v>-152</v>
      </c>
      <c r="C48">
        <v>504691</v>
      </c>
      <c r="D48">
        <f t="shared" si="0"/>
        <v>14</v>
      </c>
      <c r="E48">
        <f t="shared" si="1"/>
        <v>504691</v>
      </c>
      <c r="F48">
        <f t="shared" si="2"/>
        <v>0</v>
      </c>
    </row>
    <row r="49" spans="1:6" x14ac:dyDescent="0.35">
      <c r="A49" s="17">
        <v>42619</v>
      </c>
      <c r="B49">
        <v>-66</v>
      </c>
      <c r="C49">
        <v>504625</v>
      </c>
      <c r="D49">
        <f t="shared" si="0"/>
        <v>14</v>
      </c>
      <c r="E49">
        <f t="shared" si="1"/>
        <v>504625</v>
      </c>
      <c r="F49">
        <f t="shared" si="2"/>
        <v>0</v>
      </c>
    </row>
    <row r="50" spans="1:6" x14ac:dyDescent="0.35">
      <c r="A50" s="15">
        <v>42619</v>
      </c>
      <c r="B50">
        <v>-2419</v>
      </c>
      <c r="C50">
        <v>502206</v>
      </c>
      <c r="D50">
        <f t="shared" si="0"/>
        <v>14</v>
      </c>
      <c r="E50">
        <f t="shared" si="1"/>
        <v>502206</v>
      </c>
      <c r="F50">
        <f t="shared" si="2"/>
        <v>502206</v>
      </c>
    </row>
    <row r="51" spans="1:6" x14ac:dyDescent="0.35">
      <c r="A51" s="17">
        <v>42640</v>
      </c>
      <c r="B51">
        <v>-1760</v>
      </c>
      <c r="C51">
        <v>500446</v>
      </c>
      <c r="D51">
        <f t="shared" si="0"/>
        <v>15</v>
      </c>
      <c r="E51">
        <f t="shared" si="1"/>
        <v>500446</v>
      </c>
      <c r="F51">
        <f t="shared" si="2"/>
        <v>0</v>
      </c>
    </row>
    <row r="52" spans="1:6" x14ac:dyDescent="0.35">
      <c r="A52" s="15">
        <v>42640</v>
      </c>
      <c r="B52">
        <v>540</v>
      </c>
      <c r="C52">
        <v>500986</v>
      </c>
      <c r="D52">
        <f t="shared" si="0"/>
        <v>15</v>
      </c>
      <c r="E52">
        <f t="shared" si="1"/>
        <v>500986</v>
      </c>
      <c r="F52">
        <f t="shared" si="2"/>
        <v>0</v>
      </c>
    </row>
    <row r="53" spans="1:6" x14ac:dyDescent="0.35">
      <c r="A53" s="17">
        <v>42640</v>
      </c>
      <c r="B53">
        <v>-800</v>
      </c>
      <c r="C53">
        <v>500186</v>
      </c>
      <c r="D53">
        <f t="shared" si="0"/>
        <v>15</v>
      </c>
      <c r="E53">
        <f t="shared" si="1"/>
        <v>500186</v>
      </c>
      <c r="F53">
        <f t="shared" si="2"/>
        <v>0</v>
      </c>
    </row>
    <row r="54" spans="1:6" x14ac:dyDescent="0.35">
      <c r="A54" s="15">
        <v>42640</v>
      </c>
      <c r="B54">
        <v>-189</v>
      </c>
      <c r="C54">
        <v>499997</v>
      </c>
      <c r="D54">
        <f t="shared" si="0"/>
        <v>15</v>
      </c>
      <c r="E54">
        <f t="shared" si="1"/>
        <v>499997</v>
      </c>
      <c r="F54">
        <f t="shared" si="2"/>
        <v>0</v>
      </c>
    </row>
    <row r="55" spans="1:6" x14ac:dyDescent="0.35">
      <c r="A55" s="17">
        <v>42640</v>
      </c>
      <c r="B55">
        <v>-408</v>
      </c>
      <c r="C55">
        <v>499589</v>
      </c>
      <c r="D55">
        <f t="shared" si="0"/>
        <v>15</v>
      </c>
      <c r="E55">
        <f t="shared" si="1"/>
        <v>499589</v>
      </c>
      <c r="F55">
        <f t="shared" si="2"/>
        <v>499589</v>
      </c>
    </row>
    <row r="56" spans="1:6" x14ac:dyDescent="0.35">
      <c r="A56" s="15">
        <v>42664</v>
      </c>
      <c r="B56">
        <v>24</v>
      </c>
      <c r="C56">
        <v>499613</v>
      </c>
      <c r="D56">
        <f t="shared" si="0"/>
        <v>16</v>
      </c>
      <c r="E56">
        <f t="shared" si="1"/>
        <v>499613</v>
      </c>
      <c r="F56">
        <f t="shared" si="2"/>
        <v>0</v>
      </c>
    </row>
    <row r="57" spans="1:6" x14ac:dyDescent="0.35">
      <c r="A57" s="17">
        <v>42664</v>
      </c>
      <c r="B57">
        <v>-266</v>
      </c>
      <c r="C57">
        <v>499347</v>
      </c>
      <c r="D57">
        <f t="shared" si="0"/>
        <v>16</v>
      </c>
      <c r="E57">
        <f t="shared" si="1"/>
        <v>499347</v>
      </c>
      <c r="F57">
        <f t="shared" si="2"/>
        <v>0</v>
      </c>
    </row>
    <row r="58" spans="1:6" x14ac:dyDescent="0.35">
      <c r="A58" s="15">
        <v>42664</v>
      </c>
      <c r="B58">
        <v>-529</v>
      </c>
      <c r="C58">
        <v>498818</v>
      </c>
      <c r="D58">
        <f t="shared" si="0"/>
        <v>16</v>
      </c>
      <c r="E58">
        <f t="shared" si="1"/>
        <v>498818</v>
      </c>
      <c r="F58">
        <f t="shared" si="2"/>
        <v>498818</v>
      </c>
    </row>
    <row r="59" spans="1:6" x14ac:dyDescent="0.35">
      <c r="A59" s="17">
        <v>42682</v>
      </c>
      <c r="B59">
        <v>-88</v>
      </c>
      <c r="C59">
        <v>498730</v>
      </c>
      <c r="D59">
        <f t="shared" si="0"/>
        <v>17</v>
      </c>
      <c r="E59">
        <f t="shared" si="1"/>
        <v>498730</v>
      </c>
      <c r="F59">
        <f t="shared" si="2"/>
        <v>0</v>
      </c>
    </row>
    <row r="60" spans="1:6" x14ac:dyDescent="0.35">
      <c r="A60" s="15">
        <v>42682</v>
      </c>
      <c r="B60">
        <v>-1122</v>
      </c>
      <c r="C60">
        <v>497608</v>
      </c>
      <c r="D60">
        <f t="shared" si="0"/>
        <v>17</v>
      </c>
      <c r="E60">
        <f t="shared" si="1"/>
        <v>497608</v>
      </c>
      <c r="F60">
        <f t="shared" si="2"/>
        <v>0</v>
      </c>
    </row>
    <row r="61" spans="1:6" x14ac:dyDescent="0.35">
      <c r="A61" s="17">
        <v>42682</v>
      </c>
      <c r="B61">
        <v>-1230</v>
      </c>
      <c r="C61">
        <v>496378</v>
      </c>
      <c r="D61">
        <f t="shared" si="0"/>
        <v>17</v>
      </c>
      <c r="E61">
        <f t="shared" si="1"/>
        <v>496378</v>
      </c>
      <c r="F61">
        <f t="shared" si="2"/>
        <v>496378</v>
      </c>
    </row>
    <row r="62" spans="1:6" x14ac:dyDescent="0.35">
      <c r="A62" s="15">
        <v>42704</v>
      </c>
      <c r="B62">
        <v>9506</v>
      </c>
      <c r="C62">
        <v>505884</v>
      </c>
      <c r="D62">
        <f t="shared" si="0"/>
        <v>18</v>
      </c>
      <c r="E62">
        <f t="shared" si="1"/>
        <v>505884</v>
      </c>
      <c r="F62">
        <f t="shared" si="2"/>
        <v>0</v>
      </c>
    </row>
    <row r="63" spans="1:6" x14ac:dyDescent="0.35">
      <c r="A63" s="17">
        <v>42704</v>
      </c>
      <c r="B63">
        <v>132</v>
      </c>
      <c r="C63">
        <v>506016</v>
      </c>
      <c r="D63">
        <f t="shared" si="0"/>
        <v>18</v>
      </c>
      <c r="E63">
        <f t="shared" si="1"/>
        <v>506016</v>
      </c>
      <c r="F63">
        <f t="shared" si="2"/>
        <v>0</v>
      </c>
    </row>
    <row r="64" spans="1:6" x14ac:dyDescent="0.35">
      <c r="A64" s="15">
        <v>42704</v>
      </c>
      <c r="B64">
        <v>-340</v>
      </c>
      <c r="C64">
        <v>505676</v>
      </c>
      <c r="D64">
        <f t="shared" si="0"/>
        <v>18</v>
      </c>
      <c r="E64">
        <f t="shared" si="1"/>
        <v>505676</v>
      </c>
      <c r="F64">
        <f t="shared" si="2"/>
        <v>0</v>
      </c>
    </row>
    <row r="65" spans="1:6" x14ac:dyDescent="0.35">
      <c r="A65" s="17">
        <v>42704</v>
      </c>
      <c r="B65">
        <v>-92</v>
      </c>
      <c r="C65">
        <v>505584</v>
      </c>
      <c r="D65">
        <f t="shared" si="0"/>
        <v>18</v>
      </c>
      <c r="E65">
        <f t="shared" si="1"/>
        <v>505584</v>
      </c>
      <c r="F65">
        <f t="shared" si="2"/>
        <v>505584</v>
      </c>
    </row>
    <row r="66" spans="1:6" x14ac:dyDescent="0.35">
      <c r="A66" s="15">
        <v>42729</v>
      </c>
      <c r="B66">
        <v>2449</v>
      </c>
      <c r="C66">
        <v>508033</v>
      </c>
      <c r="D66">
        <f t="shared" si="0"/>
        <v>19</v>
      </c>
      <c r="E66">
        <f t="shared" si="1"/>
        <v>508033</v>
      </c>
      <c r="F66">
        <f t="shared" si="2"/>
        <v>0</v>
      </c>
    </row>
    <row r="67" spans="1:6" x14ac:dyDescent="0.35">
      <c r="A67" s="17">
        <v>42729</v>
      </c>
      <c r="B67">
        <v>-1980</v>
      </c>
      <c r="C67">
        <v>506053</v>
      </c>
      <c r="D67">
        <f t="shared" si="0"/>
        <v>19</v>
      </c>
      <c r="E67">
        <f t="shared" si="1"/>
        <v>506053</v>
      </c>
      <c r="F67">
        <f t="shared" si="2"/>
        <v>0</v>
      </c>
    </row>
    <row r="68" spans="1:6" x14ac:dyDescent="0.35">
      <c r="A68" s="15">
        <v>42729</v>
      </c>
      <c r="B68">
        <v>-598</v>
      </c>
      <c r="C68">
        <v>505455</v>
      </c>
      <c r="D68">
        <f t="shared" ref="D68:D131" si="3">IF(A68=A67,D67,D67+1)</f>
        <v>19</v>
      </c>
      <c r="E68">
        <f t="shared" ref="E68:E131" si="4" xml:space="preserve"> E67+B68</f>
        <v>505455</v>
      </c>
      <c r="F68">
        <f t="shared" ref="F68:F131" si="5">IF(D68&lt;&gt;D69, E68, 0)</f>
        <v>505455</v>
      </c>
    </row>
    <row r="69" spans="1:6" x14ac:dyDescent="0.35">
      <c r="A69" s="17">
        <v>42742</v>
      </c>
      <c r="B69">
        <v>-880</v>
      </c>
      <c r="C69">
        <v>504575</v>
      </c>
      <c r="D69">
        <f t="shared" si="3"/>
        <v>20</v>
      </c>
      <c r="E69">
        <f t="shared" si="4"/>
        <v>504575</v>
      </c>
      <c r="F69">
        <f t="shared" si="5"/>
        <v>0</v>
      </c>
    </row>
    <row r="70" spans="1:6" x14ac:dyDescent="0.35">
      <c r="A70" s="15">
        <v>42742</v>
      </c>
      <c r="B70">
        <v>-378</v>
      </c>
      <c r="C70">
        <v>504197</v>
      </c>
      <c r="D70">
        <f t="shared" si="3"/>
        <v>20</v>
      </c>
      <c r="E70">
        <f t="shared" si="4"/>
        <v>504197</v>
      </c>
      <c r="F70">
        <f t="shared" si="5"/>
        <v>0</v>
      </c>
    </row>
    <row r="71" spans="1:6" x14ac:dyDescent="0.35">
      <c r="A71" s="17">
        <v>42742</v>
      </c>
      <c r="B71">
        <v>-1092</v>
      </c>
      <c r="C71">
        <v>503105</v>
      </c>
      <c r="D71">
        <f t="shared" si="3"/>
        <v>20</v>
      </c>
      <c r="E71">
        <f t="shared" si="4"/>
        <v>503105</v>
      </c>
      <c r="F71">
        <f t="shared" si="5"/>
        <v>0</v>
      </c>
    </row>
    <row r="72" spans="1:6" x14ac:dyDescent="0.35">
      <c r="A72" s="15">
        <v>42742</v>
      </c>
      <c r="B72">
        <v>-630</v>
      </c>
      <c r="C72">
        <v>502475</v>
      </c>
      <c r="D72">
        <f t="shared" si="3"/>
        <v>20</v>
      </c>
      <c r="E72">
        <f t="shared" si="4"/>
        <v>502475</v>
      </c>
      <c r="F72">
        <f t="shared" si="5"/>
        <v>0</v>
      </c>
    </row>
    <row r="73" spans="1:6" x14ac:dyDescent="0.35">
      <c r="A73" s="17">
        <v>42742</v>
      </c>
      <c r="B73">
        <v>-1716</v>
      </c>
      <c r="C73">
        <v>500759</v>
      </c>
      <c r="D73">
        <f t="shared" si="3"/>
        <v>20</v>
      </c>
      <c r="E73">
        <f t="shared" si="4"/>
        <v>500759</v>
      </c>
      <c r="F73">
        <f t="shared" si="5"/>
        <v>500759</v>
      </c>
    </row>
    <row r="74" spans="1:6" x14ac:dyDescent="0.35">
      <c r="A74" s="15">
        <v>42759</v>
      </c>
      <c r="B74">
        <v>6608</v>
      </c>
      <c r="C74">
        <v>507367</v>
      </c>
      <c r="D74">
        <f t="shared" si="3"/>
        <v>21</v>
      </c>
      <c r="E74">
        <f t="shared" si="4"/>
        <v>507367</v>
      </c>
      <c r="F74">
        <f t="shared" si="5"/>
        <v>0</v>
      </c>
    </row>
    <row r="75" spans="1:6" x14ac:dyDescent="0.35">
      <c r="A75" s="17">
        <v>42759</v>
      </c>
      <c r="B75">
        <v>-2244</v>
      </c>
      <c r="C75">
        <v>505123</v>
      </c>
      <c r="D75">
        <f t="shared" si="3"/>
        <v>21</v>
      </c>
      <c r="E75">
        <f t="shared" si="4"/>
        <v>505123</v>
      </c>
      <c r="F75">
        <f t="shared" si="5"/>
        <v>0</v>
      </c>
    </row>
    <row r="76" spans="1:6" x14ac:dyDescent="0.35">
      <c r="A76" s="15">
        <v>42759</v>
      </c>
      <c r="B76">
        <v>-105</v>
      </c>
      <c r="C76">
        <v>505018</v>
      </c>
      <c r="D76">
        <f t="shared" si="3"/>
        <v>21</v>
      </c>
      <c r="E76">
        <f t="shared" si="4"/>
        <v>505018</v>
      </c>
      <c r="F76">
        <f t="shared" si="5"/>
        <v>505018</v>
      </c>
    </row>
    <row r="77" spans="1:6" x14ac:dyDescent="0.35">
      <c r="A77" s="17">
        <v>42774</v>
      </c>
      <c r="B77">
        <v>6808</v>
      </c>
      <c r="C77">
        <v>511826</v>
      </c>
      <c r="D77">
        <f t="shared" si="3"/>
        <v>22</v>
      </c>
      <c r="E77">
        <f t="shared" si="4"/>
        <v>511826</v>
      </c>
      <c r="F77">
        <f t="shared" si="5"/>
        <v>0</v>
      </c>
    </row>
    <row r="78" spans="1:6" x14ac:dyDescent="0.35">
      <c r="A78" s="15">
        <v>42774</v>
      </c>
      <c r="B78">
        <v>-364</v>
      </c>
      <c r="C78">
        <v>511462</v>
      </c>
      <c r="D78">
        <f t="shared" si="3"/>
        <v>22</v>
      </c>
      <c r="E78">
        <f t="shared" si="4"/>
        <v>511462</v>
      </c>
      <c r="F78">
        <f t="shared" si="5"/>
        <v>511462</v>
      </c>
    </row>
    <row r="79" spans="1:6" x14ac:dyDescent="0.35">
      <c r="A79" s="17">
        <v>42793</v>
      </c>
      <c r="B79">
        <v>60</v>
      </c>
      <c r="C79">
        <v>511522</v>
      </c>
      <c r="D79">
        <f t="shared" si="3"/>
        <v>23</v>
      </c>
      <c r="E79">
        <f t="shared" si="4"/>
        <v>511522</v>
      </c>
      <c r="F79">
        <f t="shared" si="5"/>
        <v>0</v>
      </c>
    </row>
    <row r="80" spans="1:6" x14ac:dyDescent="0.35">
      <c r="A80" s="15">
        <v>42793</v>
      </c>
      <c r="B80">
        <v>1548</v>
      </c>
      <c r="C80">
        <v>513070</v>
      </c>
      <c r="D80">
        <f t="shared" si="3"/>
        <v>23</v>
      </c>
      <c r="E80">
        <f t="shared" si="4"/>
        <v>513070</v>
      </c>
      <c r="F80">
        <f t="shared" si="5"/>
        <v>0</v>
      </c>
    </row>
    <row r="81" spans="1:6" x14ac:dyDescent="0.35">
      <c r="A81" s="17">
        <v>42793</v>
      </c>
      <c r="B81">
        <v>-240</v>
      </c>
      <c r="C81">
        <v>512830</v>
      </c>
      <c r="D81">
        <f t="shared" si="3"/>
        <v>23</v>
      </c>
      <c r="E81">
        <f t="shared" si="4"/>
        <v>512830</v>
      </c>
      <c r="F81">
        <f t="shared" si="5"/>
        <v>0</v>
      </c>
    </row>
    <row r="82" spans="1:6" x14ac:dyDescent="0.35">
      <c r="A82" s="15">
        <v>42793</v>
      </c>
      <c r="B82">
        <v>-280</v>
      </c>
      <c r="C82">
        <v>512550</v>
      </c>
      <c r="D82">
        <f t="shared" si="3"/>
        <v>23</v>
      </c>
      <c r="E82">
        <f t="shared" si="4"/>
        <v>512550</v>
      </c>
      <c r="F82">
        <f t="shared" si="5"/>
        <v>512550</v>
      </c>
    </row>
    <row r="83" spans="1:6" x14ac:dyDescent="0.35">
      <c r="A83" s="17">
        <v>42819</v>
      </c>
      <c r="B83">
        <v>1254</v>
      </c>
      <c r="C83">
        <v>513804</v>
      </c>
      <c r="D83">
        <f t="shared" si="3"/>
        <v>24</v>
      </c>
      <c r="E83">
        <f t="shared" si="4"/>
        <v>513804</v>
      </c>
      <c r="F83">
        <f t="shared" si="5"/>
        <v>0</v>
      </c>
    </row>
    <row r="84" spans="1:6" x14ac:dyDescent="0.35">
      <c r="A84" s="15">
        <v>42819</v>
      </c>
      <c r="B84">
        <v>-1295</v>
      </c>
      <c r="C84">
        <v>512509</v>
      </c>
      <c r="D84">
        <f t="shared" si="3"/>
        <v>24</v>
      </c>
      <c r="E84">
        <f t="shared" si="4"/>
        <v>512509</v>
      </c>
      <c r="F84">
        <f t="shared" si="5"/>
        <v>0</v>
      </c>
    </row>
    <row r="85" spans="1:6" x14ac:dyDescent="0.35">
      <c r="A85" s="17">
        <v>42819</v>
      </c>
      <c r="B85">
        <v>-760</v>
      </c>
      <c r="C85">
        <v>511749</v>
      </c>
      <c r="D85">
        <f t="shared" si="3"/>
        <v>24</v>
      </c>
      <c r="E85">
        <f t="shared" si="4"/>
        <v>511749</v>
      </c>
      <c r="F85">
        <f t="shared" si="5"/>
        <v>511749</v>
      </c>
    </row>
    <row r="86" spans="1:6" x14ac:dyDescent="0.35">
      <c r="A86" s="15">
        <v>42840</v>
      </c>
      <c r="B86">
        <v>756</v>
      </c>
      <c r="C86">
        <v>512505</v>
      </c>
      <c r="D86">
        <f t="shared" si="3"/>
        <v>25</v>
      </c>
      <c r="E86">
        <f t="shared" si="4"/>
        <v>512505</v>
      </c>
      <c r="F86">
        <f t="shared" si="5"/>
        <v>0</v>
      </c>
    </row>
    <row r="87" spans="1:6" x14ac:dyDescent="0.35">
      <c r="A87" s="17">
        <v>42840</v>
      </c>
      <c r="B87">
        <v>194</v>
      </c>
      <c r="C87">
        <v>512699</v>
      </c>
      <c r="D87">
        <f t="shared" si="3"/>
        <v>25</v>
      </c>
      <c r="E87">
        <f t="shared" si="4"/>
        <v>512699</v>
      </c>
      <c r="F87">
        <f t="shared" si="5"/>
        <v>0</v>
      </c>
    </row>
    <row r="88" spans="1:6" x14ac:dyDescent="0.35">
      <c r="A88" s="15">
        <v>42840</v>
      </c>
      <c r="B88">
        <v>-240</v>
      </c>
      <c r="C88">
        <v>512459</v>
      </c>
      <c r="D88">
        <f t="shared" si="3"/>
        <v>25</v>
      </c>
      <c r="E88">
        <f t="shared" si="4"/>
        <v>512459</v>
      </c>
      <c r="F88">
        <f t="shared" si="5"/>
        <v>0</v>
      </c>
    </row>
    <row r="89" spans="1:6" x14ac:dyDescent="0.35">
      <c r="A89" s="17">
        <v>42840</v>
      </c>
      <c r="B89">
        <v>-120</v>
      </c>
      <c r="C89">
        <v>512339</v>
      </c>
      <c r="D89">
        <f t="shared" si="3"/>
        <v>25</v>
      </c>
      <c r="E89">
        <f t="shared" si="4"/>
        <v>512339</v>
      </c>
      <c r="F89">
        <f t="shared" si="5"/>
        <v>0</v>
      </c>
    </row>
    <row r="90" spans="1:6" x14ac:dyDescent="0.35">
      <c r="A90" s="15">
        <v>42840</v>
      </c>
      <c r="B90">
        <v>-40</v>
      </c>
      <c r="C90">
        <v>512299</v>
      </c>
      <c r="D90">
        <f t="shared" si="3"/>
        <v>25</v>
      </c>
      <c r="E90">
        <f t="shared" si="4"/>
        <v>512299</v>
      </c>
      <c r="F90">
        <f t="shared" si="5"/>
        <v>512299</v>
      </c>
    </row>
    <row r="91" spans="1:6" x14ac:dyDescent="0.35">
      <c r="A91" s="17">
        <v>42864</v>
      </c>
      <c r="B91">
        <v>1032</v>
      </c>
      <c r="C91">
        <v>513331</v>
      </c>
      <c r="D91">
        <f t="shared" si="3"/>
        <v>26</v>
      </c>
      <c r="E91">
        <f t="shared" si="4"/>
        <v>513331</v>
      </c>
      <c r="F91">
        <f t="shared" si="5"/>
        <v>0</v>
      </c>
    </row>
    <row r="92" spans="1:6" x14ac:dyDescent="0.35">
      <c r="A92" s="15">
        <v>42864</v>
      </c>
      <c r="B92">
        <v>3410</v>
      </c>
      <c r="C92">
        <v>516741</v>
      </c>
      <c r="D92">
        <f t="shared" si="3"/>
        <v>26</v>
      </c>
      <c r="E92">
        <f t="shared" si="4"/>
        <v>516741</v>
      </c>
      <c r="F92">
        <f t="shared" si="5"/>
        <v>0</v>
      </c>
    </row>
    <row r="93" spans="1:6" x14ac:dyDescent="0.35">
      <c r="A93" s="17">
        <v>42864</v>
      </c>
      <c r="B93">
        <v>-1254</v>
      </c>
      <c r="C93">
        <v>515487</v>
      </c>
      <c r="D93">
        <f t="shared" si="3"/>
        <v>26</v>
      </c>
      <c r="E93">
        <f t="shared" si="4"/>
        <v>515487</v>
      </c>
      <c r="F93">
        <f t="shared" si="5"/>
        <v>0</v>
      </c>
    </row>
    <row r="94" spans="1:6" x14ac:dyDescent="0.35">
      <c r="A94" s="15">
        <v>42864</v>
      </c>
      <c r="B94">
        <v>-299</v>
      </c>
      <c r="C94">
        <v>515188</v>
      </c>
      <c r="D94">
        <f t="shared" si="3"/>
        <v>26</v>
      </c>
      <c r="E94">
        <f t="shared" si="4"/>
        <v>515188</v>
      </c>
      <c r="F94">
        <f t="shared" si="5"/>
        <v>0</v>
      </c>
    </row>
    <row r="95" spans="1:6" x14ac:dyDescent="0.35">
      <c r="A95" s="17">
        <v>42864</v>
      </c>
      <c r="B95">
        <v>-2257</v>
      </c>
      <c r="C95">
        <v>512931</v>
      </c>
      <c r="D95">
        <f t="shared" si="3"/>
        <v>26</v>
      </c>
      <c r="E95">
        <f t="shared" si="4"/>
        <v>512931</v>
      </c>
      <c r="F95">
        <f t="shared" si="5"/>
        <v>512931</v>
      </c>
    </row>
    <row r="96" spans="1:6" x14ac:dyDescent="0.35">
      <c r="A96" s="15">
        <v>42882</v>
      </c>
      <c r="B96">
        <v>12</v>
      </c>
      <c r="C96">
        <v>512943</v>
      </c>
      <c r="D96">
        <f t="shared" si="3"/>
        <v>27</v>
      </c>
      <c r="E96">
        <f t="shared" si="4"/>
        <v>512943</v>
      </c>
      <c r="F96">
        <f t="shared" si="5"/>
        <v>0</v>
      </c>
    </row>
    <row r="97" spans="1:6" x14ac:dyDescent="0.35">
      <c r="A97" s="17">
        <v>42882</v>
      </c>
      <c r="B97">
        <v>4012</v>
      </c>
      <c r="C97">
        <v>516955</v>
      </c>
      <c r="D97">
        <f t="shared" si="3"/>
        <v>27</v>
      </c>
      <c r="E97">
        <f t="shared" si="4"/>
        <v>516955</v>
      </c>
      <c r="F97">
        <f t="shared" si="5"/>
        <v>0</v>
      </c>
    </row>
    <row r="98" spans="1:6" x14ac:dyDescent="0.35">
      <c r="A98" s="15">
        <v>42882</v>
      </c>
      <c r="B98">
        <v>-2310</v>
      </c>
      <c r="C98">
        <v>514645</v>
      </c>
      <c r="D98">
        <f t="shared" si="3"/>
        <v>27</v>
      </c>
      <c r="E98">
        <f t="shared" si="4"/>
        <v>514645</v>
      </c>
      <c r="F98">
        <f t="shared" si="5"/>
        <v>0</v>
      </c>
    </row>
    <row r="99" spans="1:6" x14ac:dyDescent="0.35">
      <c r="A99" s="17">
        <v>42882</v>
      </c>
      <c r="B99">
        <v>-525</v>
      </c>
      <c r="C99">
        <v>514120</v>
      </c>
      <c r="D99">
        <f t="shared" si="3"/>
        <v>27</v>
      </c>
      <c r="E99">
        <f t="shared" si="4"/>
        <v>514120</v>
      </c>
      <c r="F99">
        <f t="shared" si="5"/>
        <v>0</v>
      </c>
    </row>
    <row r="100" spans="1:6" x14ac:dyDescent="0.35">
      <c r="A100" s="15">
        <v>42882</v>
      </c>
      <c r="B100">
        <v>-250</v>
      </c>
      <c r="C100">
        <v>513870</v>
      </c>
      <c r="D100">
        <f t="shared" si="3"/>
        <v>27</v>
      </c>
      <c r="E100">
        <f t="shared" si="4"/>
        <v>513870</v>
      </c>
      <c r="F100">
        <f t="shared" si="5"/>
        <v>513870</v>
      </c>
    </row>
    <row r="101" spans="1:6" x14ac:dyDescent="0.35">
      <c r="A101" s="17">
        <v>42904</v>
      </c>
      <c r="B101">
        <v>1406</v>
      </c>
      <c r="C101">
        <v>515276</v>
      </c>
      <c r="D101">
        <f t="shared" si="3"/>
        <v>28</v>
      </c>
      <c r="E101">
        <f t="shared" si="4"/>
        <v>515276</v>
      </c>
      <c r="F101">
        <f t="shared" si="5"/>
        <v>0</v>
      </c>
    </row>
    <row r="102" spans="1:6" x14ac:dyDescent="0.35">
      <c r="A102" s="15">
        <v>42904</v>
      </c>
      <c r="B102">
        <v>-176</v>
      </c>
      <c r="C102">
        <v>515100</v>
      </c>
      <c r="D102">
        <f t="shared" si="3"/>
        <v>28</v>
      </c>
      <c r="E102">
        <f t="shared" si="4"/>
        <v>515100</v>
      </c>
      <c r="F102">
        <f t="shared" si="5"/>
        <v>0</v>
      </c>
    </row>
    <row r="103" spans="1:6" x14ac:dyDescent="0.35">
      <c r="A103" s="17">
        <v>42904</v>
      </c>
      <c r="B103">
        <v>-500</v>
      </c>
      <c r="C103">
        <v>514600</v>
      </c>
      <c r="D103">
        <f t="shared" si="3"/>
        <v>28</v>
      </c>
      <c r="E103">
        <f t="shared" si="4"/>
        <v>514600</v>
      </c>
      <c r="F103">
        <f t="shared" si="5"/>
        <v>0</v>
      </c>
    </row>
    <row r="104" spans="1:6" x14ac:dyDescent="0.35">
      <c r="A104" s="15">
        <v>42904</v>
      </c>
      <c r="B104">
        <v>-312</v>
      </c>
      <c r="C104">
        <v>514288</v>
      </c>
      <c r="D104">
        <f t="shared" si="3"/>
        <v>28</v>
      </c>
      <c r="E104">
        <f t="shared" si="4"/>
        <v>514288</v>
      </c>
      <c r="F104">
        <f t="shared" si="5"/>
        <v>0</v>
      </c>
    </row>
    <row r="105" spans="1:6" x14ac:dyDescent="0.35">
      <c r="A105" s="17">
        <v>42904</v>
      </c>
      <c r="B105">
        <v>-2790</v>
      </c>
      <c r="C105">
        <v>511498</v>
      </c>
      <c r="D105">
        <f t="shared" si="3"/>
        <v>28</v>
      </c>
      <c r="E105">
        <f t="shared" si="4"/>
        <v>511498</v>
      </c>
      <c r="F105">
        <f t="shared" si="5"/>
        <v>511498</v>
      </c>
    </row>
    <row r="106" spans="1:6" x14ac:dyDescent="0.35">
      <c r="A106" s="15">
        <v>42929</v>
      </c>
      <c r="B106">
        <v>11600</v>
      </c>
      <c r="C106">
        <v>523098</v>
      </c>
      <c r="D106">
        <f t="shared" si="3"/>
        <v>29</v>
      </c>
      <c r="E106">
        <f t="shared" si="4"/>
        <v>523098</v>
      </c>
      <c r="F106">
        <f t="shared" si="5"/>
        <v>0</v>
      </c>
    </row>
    <row r="107" spans="1:6" x14ac:dyDescent="0.35">
      <c r="A107" s="17">
        <v>42929</v>
      </c>
      <c r="B107">
        <v>-551</v>
      </c>
      <c r="C107">
        <v>522547</v>
      </c>
      <c r="D107">
        <f t="shared" si="3"/>
        <v>29</v>
      </c>
      <c r="E107">
        <f t="shared" si="4"/>
        <v>522547</v>
      </c>
      <c r="F107">
        <f t="shared" si="5"/>
        <v>522547</v>
      </c>
    </row>
    <row r="108" spans="1:6" x14ac:dyDescent="0.35">
      <c r="A108" s="15">
        <v>42942</v>
      </c>
      <c r="B108">
        <v>170</v>
      </c>
      <c r="C108">
        <v>522717</v>
      </c>
      <c r="D108">
        <f t="shared" si="3"/>
        <v>30</v>
      </c>
      <c r="E108">
        <f t="shared" si="4"/>
        <v>522717</v>
      </c>
      <c r="F108">
        <f t="shared" si="5"/>
        <v>0</v>
      </c>
    </row>
    <row r="109" spans="1:6" x14ac:dyDescent="0.35">
      <c r="A109" s="17">
        <v>42942</v>
      </c>
      <c r="B109">
        <v>242</v>
      </c>
      <c r="C109">
        <v>522959</v>
      </c>
      <c r="D109">
        <f t="shared" si="3"/>
        <v>30</v>
      </c>
      <c r="E109">
        <f t="shared" si="4"/>
        <v>522959</v>
      </c>
      <c r="F109">
        <f t="shared" si="5"/>
        <v>0</v>
      </c>
    </row>
    <row r="110" spans="1:6" x14ac:dyDescent="0.35">
      <c r="A110" s="15">
        <v>42942</v>
      </c>
      <c r="B110">
        <v>-814</v>
      </c>
      <c r="C110">
        <v>522145</v>
      </c>
      <c r="D110">
        <f t="shared" si="3"/>
        <v>30</v>
      </c>
      <c r="E110">
        <f t="shared" si="4"/>
        <v>522145</v>
      </c>
      <c r="F110">
        <f t="shared" si="5"/>
        <v>0</v>
      </c>
    </row>
    <row r="111" spans="1:6" x14ac:dyDescent="0.35">
      <c r="A111" s="17">
        <v>42942</v>
      </c>
      <c r="B111">
        <v>-700</v>
      </c>
      <c r="C111">
        <v>521445</v>
      </c>
      <c r="D111">
        <f t="shared" si="3"/>
        <v>30</v>
      </c>
      <c r="E111">
        <f t="shared" si="4"/>
        <v>521445</v>
      </c>
      <c r="F111">
        <f t="shared" si="5"/>
        <v>0</v>
      </c>
    </row>
    <row r="112" spans="1:6" x14ac:dyDescent="0.35">
      <c r="A112" s="15">
        <v>42942</v>
      </c>
      <c r="B112">
        <v>-1848</v>
      </c>
      <c r="C112">
        <v>519597</v>
      </c>
      <c r="D112">
        <f t="shared" si="3"/>
        <v>30</v>
      </c>
      <c r="E112">
        <f t="shared" si="4"/>
        <v>519597</v>
      </c>
      <c r="F112">
        <f t="shared" si="5"/>
        <v>519597</v>
      </c>
    </row>
    <row r="113" spans="1:6" x14ac:dyDescent="0.35">
      <c r="A113" s="17">
        <v>42959</v>
      </c>
      <c r="B113">
        <v>1034</v>
      </c>
      <c r="C113">
        <v>520631</v>
      </c>
      <c r="D113">
        <f t="shared" si="3"/>
        <v>31</v>
      </c>
      <c r="E113">
        <f t="shared" si="4"/>
        <v>520631</v>
      </c>
      <c r="F113">
        <f t="shared" si="5"/>
        <v>0</v>
      </c>
    </row>
    <row r="114" spans="1:6" x14ac:dyDescent="0.35">
      <c r="A114" s="15">
        <v>42959</v>
      </c>
      <c r="B114">
        <v>2832</v>
      </c>
      <c r="C114">
        <v>523463</v>
      </c>
      <c r="D114">
        <f t="shared" si="3"/>
        <v>31</v>
      </c>
      <c r="E114">
        <f t="shared" si="4"/>
        <v>523463</v>
      </c>
      <c r="F114">
        <f t="shared" si="5"/>
        <v>0</v>
      </c>
    </row>
    <row r="115" spans="1:6" x14ac:dyDescent="0.35">
      <c r="A115" s="17">
        <v>42959</v>
      </c>
      <c r="B115">
        <v>-420</v>
      </c>
      <c r="C115">
        <v>523043</v>
      </c>
      <c r="D115">
        <f t="shared" si="3"/>
        <v>31</v>
      </c>
      <c r="E115">
        <f t="shared" si="4"/>
        <v>523043</v>
      </c>
      <c r="F115">
        <f t="shared" si="5"/>
        <v>0</v>
      </c>
    </row>
    <row r="116" spans="1:6" x14ac:dyDescent="0.35">
      <c r="A116" s="15">
        <v>42959</v>
      </c>
      <c r="B116">
        <v>-650</v>
      </c>
      <c r="C116">
        <v>522393</v>
      </c>
      <c r="D116">
        <f t="shared" si="3"/>
        <v>31</v>
      </c>
      <c r="E116">
        <f t="shared" si="4"/>
        <v>522393</v>
      </c>
      <c r="F116">
        <f t="shared" si="5"/>
        <v>522393</v>
      </c>
    </row>
    <row r="117" spans="1:6" x14ac:dyDescent="0.35">
      <c r="A117" s="17">
        <v>42974</v>
      </c>
      <c r="B117">
        <v>-216</v>
      </c>
      <c r="C117">
        <v>522177</v>
      </c>
      <c r="D117">
        <f t="shared" si="3"/>
        <v>32</v>
      </c>
      <c r="E117">
        <f t="shared" si="4"/>
        <v>522177</v>
      </c>
      <c r="F117">
        <f t="shared" si="5"/>
        <v>0</v>
      </c>
    </row>
    <row r="118" spans="1:6" x14ac:dyDescent="0.35">
      <c r="A118" s="15">
        <v>42974</v>
      </c>
      <c r="B118">
        <v>-2584</v>
      </c>
      <c r="C118">
        <v>519593</v>
      </c>
      <c r="D118">
        <f t="shared" si="3"/>
        <v>32</v>
      </c>
      <c r="E118">
        <f t="shared" si="4"/>
        <v>519593</v>
      </c>
      <c r="F118">
        <f t="shared" si="5"/>
        <v>0</v>
      </c>
    </row>
    <row r="119" spans="1:6" x14ac:dyDescent="0.35">
      <c r="A119" s="17">
        <v>42974</v>
      </c>
      <c r="B119">
        <v>-294</v>
      </c>
      <c r="C119">
        <v>519299</v>
      </c>
      <c r="D119">
        <f t="shared" si="3"/>
        <v>32</v>
      </c>
      <c r="E119">
        <f t="shared" si="4"/>
        <v>519299</v>
      </c>
      <c r="F119">
        <f t="shared" si="5"/>
        <v>0</v>
      </c>
    </row>
    <row r="120" spans="1:6" x14ac:dyDescent="0.35">
      <c r="A120" s="15">
        <v>42974</v>
      </c>
      <c r="B120">
        <v>-172</v>
      </c>
      <c r="C120">
        <v>519127</v>
      </c>
      <c r="D120">
        <f t="shared" si="3"/>
        <v>32</v>
      </c>
      <c r="E120">
        <f t="shared" si="4"/>
        <v>519127</v>
      </c>
      <c r="F120">
        <f t="shared" si="5"/>
        <v>519127</v>
      </c>
    </row>
    <row r="121" spans="1:6" x14ac:dyDescent="0.35">
      <c r="A121" s="17">
        <v>42993</v>
      </c>
      <c r="B121">
        <v>684</v>
      </c>
      <c r="C121">
        <v>519811</v>
      </c>
      <c r="D121">
        <f t="shared" si="3"/>
        <v>33</v>
      </c>
      <c r="E121">
        <f t="shared" si="4"/>
        <v>519811</v>
      </c>
      <c r="F121">
        <f t="shared" si="5"/>
        <v>0</v>
      </c>
    </row>
    <row r="122" spans="1:6" x14ac:dyDescent="0.35">
      <c r="A122" s="15">
        <v>42993</v>
      </c>
      <c r="B122">
        <v>-1950</v>
      </c>
      <c r="C122">
        <v>517861</v>
      </c>
      <c r="D122">
        <f t="shared" si="3"/>
        <v>33</v>
      </c>
      <c r="E122">
        <f t="shared" si="4"/>
        <v>517861</v>
      </c>
      <c r="F122">
        <f t="shared" si="5"/>
        <v>517861</v>
      </c>
    </row>
    <row r="123" spans="1:6" x14ac:dyDescent="0.35">
      <c r="A123" s="17">
        <v>43019</v>
      </c>
      <c r="B123">
        <v>378</v>
      </c>
      <c r="C123">
        <v>518239</v>
      </c>
      <c r="D123">
        <f t="shared" si="3"/>
        <v>34</v>
      </c>
      <c r="E123">
        <f t="shared" si="4"/>
        <v>518239</v>
      </c>
      <c r="F123">
        <f t="shared" si="5"/>
        <v>0</v>
      </c>
    </row>
    <row r="124" spans="1:6" x14ac:dyDescent="0.35">
      <c r="A124" s="15">
        <v>43019</v>
      </c>
      <c r="B124">
        <v>-2537</v>
      </c>
      <c r="C124">
        <v>515702</v>
      </c>
      <c r="D124">
        <f t="shared" si="3"/>
        <v>34</v>
      </c>
      <c r="E124">
        <f t="shared" si="4"/>
        <v>515702</v>
      </c>
      <c r="F124">
        <f t="shared" si="5"/>
        <v>515702</v>
      </c>
    </row>
    <row r="125" spans="1:6" x14ac:dyDescent="0.35">
      <c r="A125" s="17">
        <v>43040</v>
      </c>
      <c r="B125">
        <v>61</v>
      </c>
      <c r="C125">
        <v>515763</v>
      </c>
      <c r="D125">
        <f t="shared" si="3"/>
        <v>35</v>
      </c>
      <c r="E125">
        <f t="shared" si="4"/>
        <v>515763</v>
      </c>
      <c r="F125">
        <f t="shared" si="5"/>
        <v>0</v>
      </c>
    </row>
    <row r="126" spans="1:6" x14ac:dyDescent="0.35">
      <c r="A126" s="15">
        <v>43040</v>
      </c>
      <c r="B126">
        <v>4410</v>
      </c>
      <c r="C126">
        <v>520173</v>
      </c>
      <c r="D126">
        <f t="shared" si="3"/>
        <v>35</v>
      </c>
      <c r="E126">
        <f t="shared" si="4"/>
        <v>520173</v>
      </c>
      <c r="F126">
        <f t="shared" si="5"/>
        <v>0</v>
      </c>
    </row>
    <row r="127" spans="1:6" x14ac:dyDescent="0.35">
      <c r="A127" s="17">
        <v>43040</v>
      </c>
      <c r="B127">
        <v>-120</v>
      </c>
      <c r="C127">
        <v>520053</v>
      </c>
      <c r="D127">
        <f t="shared" si="3"/>
        <v>35</v>
      </c>
      <c r="E127">
        <f t="shared" si="4"/>
        <v>520053</v>
      </c>
      <c r="F127">
        <f t="shared" si="5"/>
        <v>0</v>
      </c>
    </row>
    <row r="128" spans="1:6" x14ac:dyDescent="0.35">
      <c r="A128" s="15">
        <v>43040</v>
      </c>
      <c r="B128">
        <v>-1512</v>
      </c>
      <c r="C128">
        <v>518541</v>
      </c>
      <c r="D128">
        <f t="shared" si="3"/>
        <v>35</v>
      </c>
      <c r="E128">
        <f t="shared" si="4"/>
        <v>518541</v>
      </c>
      <c r="F128">
        <f t="shared" si="5"/>
        <v>0</v>
      </c>
    </row>
    <row r="129" spans="1:6" x14ac:dyDescent="0.35">
      <c r="A129" s="17">
        <v>43040</v>
      </c>
      <c r="B129">
        <v>-456</v>
      </c>
      <c r="C129">
        <v>518085</v>
      </c>
      <c r="D129">
        <f t="shared" si="3"/>
        <v>35</v>
      </c>
      <c r="E129">
        <f t="shared" si="4"/>
        <v>518085</v>
      </c>
      <c r="F129">
        <f t="shared" si="5"/>
        <v>518085</v>
      </c>
    </row>
    <row r="130" spans="1:6" x14ac:dyDescent="0.35">
      <c r="A130" s="15">
        <v>43064</v>
      </c>
      <c r="B130">
        <v>13266</v>
      </c>
      <c r="C130">
        <v>531351</v>
      </c>
      <c r="D130">
        <f t="shared" si="3"/>
        <v>36</v>
      </c>
      <c r="E130">
        <f t="shared" si="4"/>
        <v>531351</v>
      </c>
      <c r="F130">
        <f t="shared" si="5"/>
        <v>0</v>
      </c>
    </row>
    <row r="131" spans="1:6" x14ac:dyDescent="0.35">
      <c r="A131" s="17">
        <v>43064</v>
      </c>
      <c r="B131">
        <v>-456</v>
      </c>
      <c r="C131">
        <v>530895</v>
      </c>
      <c r="D131">
        <f t="shared" si="3"/>
        <v>36</v>
      </c>
      <c r="E131">
        <f t="shared" si="4"/>
        <v>530895</v>
      </c>
      <c r="F131">
        <f t="shared" si="5"/>
        <v>530895</v>
      </c>
    </row>
    <row r="132" spans="1:6" x14ac:dyDescent="0.35">
      <c r="A132" s="15">
        <v>43082</v>
      </c>
      <c r="B132">
        <v>120</v>
      </c>
      <c r="C132">
        <v>531015</v>
      </c>
      <c r="D132">
        <f t="shared" ref="D132:D195" si="6">IF(A132=A131,D131,D131+1)</f>
        <v>37</v>
      </c>
      <c r="E132">
        <f t="shared" ref="E132:E195" si="7" xml:space="preserve"> E131+B132</f>
        <v>531015</v>
      </c>
      <c r="F132">
        <f t="shared" ref="F132:F195" si="8">IF(D132&lt;&gt;D133, E132, 0)</f>
        <v>0</v>
      </c>
    </row>
    <row r="133" spans="1:6" x14ac:dyDescent="0.35">
      <c r="A133" s="17">
        <v>43082</v>
      </c>
      <c r="B133">
        <v>-208</v>
      </c>
      <c r="C133">
        <v>530807</v>
      </c>
      <c r="D133">
        <f t="shared" si="6"/>
        <v>37</v>
      </c>
      <c r="E133">
        <f t="shared" si="7"/>
        <v>530807</v>
      </c>
      <c r="F133">
        <f t="shared" si="8"/>
        <v>0</v>
      </c>
    </row>
    <row r="134" spans="1:6" x14ac:dyDescent="0.35">
      <c r="A134" s="15">
        <v>43082</v>
      </c>
      <c r="B134">
        <v>-2508</v>
      </c>
      <c r="C134">
        <v>528299</v>
      </c>
      <c r="D134">
        <f t="shared" si="6"/>
        <v>37</v>
      </c>
      <c r="E134">
        <f t="shared" si="7"/>
        <v>528299</v>
      </c>
      <c r="F134">
        <f t="shared" si="8"/>
        <v>528299</v>
      </c>
    </row>
    <row r="135" spans="1:6" x14ac:dyDescent="0.35">
      <c r="A135" s="17">
        <v>43104</v>
      </c>
      <c r="B135">
        <v>3724</v>
      </c>
      <c r="C135">
        <v>532023</v>
      </c>
      <c r="D135">
        <f t="shared" si="6"/>
        <v>38</v>
      </c>
      <c r="E135">
        <f t="shared" si="7"/>
        <v>532023</v>
      </c>
      <c r="F135">
        <f t="shared" si="8"/>
        <v>0</v>
      </c>
    </row>
    <row r="136" spans="1:6" x14ac:dyDescent="0.35">
      <c r="A136" s="15">
        <v>43104</v>
      </c>
      <c r="B136">
        <v>1628</v>
      </c>
      <c r="C136">
        <v>533651</v>
      </c>
      <c r="D136">
        <f t="shared" si="6"/>
        <v>38</v>
      </c>
      <c r="E136">
        <f t="shared" si="7"/>
        <v>533651</v>
      </c>
      <c r="F136">
        <f t="shared" si="8"/>
        <v>0</v>
      </c>
    </row>
    <row r="137" spans="1:6" x14ac:dyDescent="0.35">
      <c r="A137" s="17">
        <v>43104</v>
      </c>
      <c r="B137">
        <v>-168</v>
      </c>
      <c r="C137">
        <v>533483</v>
      </c>
      <c r="D137">
        <f t="shared" si="6"/>
        <v>38</v>
      </c>
      <c r="E137">
        <f t="shared" si="7"/>
        <v>533483</v>
      </c>
      <c r="F137">
        <f t="shared" si="8"/>
        <v>0</v>
      </c>
    </row>
    <row r="138" spans="1:6" x14ac:dyDescent="0.35">
      <c r="A138" s="15">
        <v>43104</v>
      </c>
      <c r="B138">
        <v>-390</v>
      </c>
      <c r="C138">
        <v>533093</v>
      </c>
      <c r="D138">
        <f t="shared" si="6"/>
        <v>38</v>
      </c>
      <c r="E138">
        <f t="shared" si="7"/>
        <v>533093</v>
      </c>
      <c r="F138">
        <f t="shared" si="8"/>
        <v>533093</v>
      </c>
    </row>
    <row r="139" spans="1:6" x14ac:dyDescent="0.35">
      <c r="A139" s="17">
        <v>43129</v>
      </c>
      <c r="B139">
        <v>570</v>
      </c>
      <c r="C139">
        <v>533663</v>
      </c>
      <c r="D139">
        <f t="shared" si="6"/>
        <v>39</v>
      </c>
      <c r="E139">
        <f t="shared" si="7"/>
        <v>533663</v>
      </c>
      <c r="F139">
        <f t="shared" si="8"/>
        <v>0</v>
      </c>
    </row>
    <row r="140" spans="1:6" x14ac:dyDescent="0.35">
      <c r="A140" s="15">
        <v>43129</v>
      </c>
      <c r="B140">
        <v>1386</v>
      </c>
      <c r="C140">
        <v>535049</v>
      </c>
      <c r="D140">
        <f t="shared" si="6"/>
        <v>39</v>
      </c>
      <c r="E140">
        <f t="shared" si="7"/>
        <v>535049</v>
      </c>
      <c r="F140">
        <f t="shared" si="8"/>
        <v>0</v>
      </c>
    </row>
    <row r="141" spans="1:6" x14ac:dyDescent="0.35">
      <c r="A141" s="17">
        <v>43129</v>
      </c>
      <c r="B141">
        <v>-540</v>
      </c>
      <c r="C141">
        <v>534509</v>
      </c>
      <c r="D141">
        <f t="shared" si="6"/>
        <v>39</v>
      </c>
      <c r="E141">
        <f t="shared" si="7"/>
        <v>534509</v>
      </c>
      <c r="F141">
        <f t="shared" si="8"/>
        <v>0</v>
      </c>
    </row>
    <row r="142" spans="1:6" x14ac:dyDescent="0.35">
      <c r="A142" s="15">
        <v>43129</v>
      </c>
      <c r="B142">
        <v>-114</v>
      </c>
      <c r="C142">
        <v>534395</v>
      </c>
      <c r="D142">
        <f t="shared" si="6"/>
        <v>39</v>
      </c>
      <c r="E142">
        <f t="shared" si="7"/>
        <v>534395</v>
      </c>
      <c r="F142">
        <f t="shared" si="8"/>
        <v>0</v>
      </c>
    </row>
    <row r="143" spans="1:6" x14ac:dyDescent="0.35">
      <c r="A143" s="17">
        <v>43129</v>
      </c>
      <c r="B143">
        <v>-32</v>
      </c>
      <c r="C143">
        <v>534363</v>
      </c>
      <c r="D143">
        <f t="shared" si="6"/>
        <v>39</v>
      </c>
      <c r="E143">
        <f t="shared" si="7"/>
        <v>534363</v>
      </c>
      <c r="F143">
        <f t="shared" si="8"/>
        <v>534363</v>
      </c>
    </row>
    <row r="144" spans="1:6" x14ac:dyDescent="0.35">
      <c r="A144" s="15">
        <v>43130</v>
      </c>
      <c r="B144">
        <v>150</v>
      </c>
      <c r="C144">
        <v>534513</v>
      </c>
      <c r="D144">
        <f t="shared" si="6"/>
        <v>40</v>
      </c>
      <c r="E144">
        <f t="shared" si="7"/>
        <v>534513</v>
      </c>
      <c r="F144">
        <f t="shared" si="8"/>
        <v>0</v>
      </c>
    </row>
    <row r="145" spans="1:6" x14ac:dyDescent="0.35">
      <c r="A145" s="17">
        <v>43130</v>
      </c>
      <c r="B145">
        <v>-3792</v>
      </c>
      <c r="C145">
        <v>530721</v>
      </c>
      <c r="D145">
        <f t="shared" si="6"/>
        <v>40</v>
      </c>
      <c r="E145">
        <f t="shared" si="7"/>
        <v>530721</v>
      </c>
      <c r="F145">
        <f t="shared" si="8"/>
        <v>530721</v>
      </c>
    </row>
    <row r="146" spans="1:6" x14ac:dyDescent="0.35">
      <c r="A146" s="15">
        <v>43147</v>
      </c>
      <c r="B146">
        <v>-1428</v>
      </c>
      <c r="C146">
        <v>529293</v>
      </c>
      <c r="D146">
        <f t="shared" si="6"/>
        <v>41</v>
      </c>
      <c r="E146">
        <f t="shared" si="7"/>
        <v>529293</v>
      </c>
      <c r="F146">
        <f t="shared" si="8"/>
        <v>0</v>
      </c>
    </row>
    <row r="147" spans="1:6" x14ac:dyDescent="0.35">
      <c r="A147" s="17">
        <v>43147</v>
      </c>
      <c r="B147">
        <v>1715</v>
      </c>
      <c r="C147">
        <v>531008</v>
      </c>
      <c r="D147">
        <f t="shared" si="6"/>
        <v>41</v>
      </c>
      <c r="E147">
        <f t="shared" si="7"/>
        <v>531008</v>
      </c>
      <c r="F147">
        <f t="shared" si="8"/>
        <v>0</v>
      </c>
    </row>
    <row r="148" spans="1:6" x14ac:dyDescent="0.35">
      <c r="A148" s="15">
        <v>43147</v>
      </c>
      <c r="B148">
        <v>-80</v>
      </c>
      <c r="C148">
        <v>530928</v>
      </c>
      <c r="D148">
        <f t="shared" si="6"/>
        <v>41</v>
      </c>
      <c r="E148">
        <f t="shared" si="7"/>
        <v>530928</v>
      </c>
      <c r="F148">
        <f t="shared" si="8"/>
        <v>0</v>
      </c>
    </row>
    <row r="149" spans="1:6" x14ac:dyDescent="0.35">
      <c r="A149" s="17">
        <v>43147</v>
      </c>
      <c r="B149">
        <v>-987</v>
      </c>
      <c r="C149">
        <v>529941</v>
      </c>
      <c r="D149">
        <f t="shared" si="6"/>
        <v>41</v>
      </c>
      <c r="E149">
        <f t="shared" si="7"/>
        <v>529941</v>
      </c>
      <c r="F149">
        <f t="shared" si="8"/>
        <v>0</v>
      </c>
    </row>
    <row r="150" spans="1:6" x14ac:dyDescent="0.35">
      <c r="A150" s="15">
        <v>43147</v>
      </c>
      <c r="B150">
        <v>-3168</v>
      </c>
      <c r="C150">
        <v>526773</v>
      </c>
      <c r="D150">
        <f t="shared" si="6"/>
        <v>41</v>
      </c>
      <c r="E150">
        <f t="shared" si="7"/>
        <v>526773</v>
      </c>
      <c r="F150">
        <f t="shared" si="8"/>
        <v>526773</v>
      </c>
    </row>
    <row r="151" spans="1:6" x14ac:dyDescent="0.35">
      <c r="A151" s="17">
        <v>43162</v>
      </c>
      <c r="B151">
        <v>1972</v>
      </c>
      <c r="C151">
        <v>528745</v>
      </c>
      <c r="D151">
        <f t="shared" si="6"/>
        <v>42</v>
      </c>
      <c r="E151">
        <f t="shared" si="7"/>
        <v>528745</v>
      </c>
      <c r="F151">
        <f t="shared" si="8"/>
        <v>0</v>
      </c>
    </row>
    <row r="152" spans="1:6" x14ac:dyDescent="0.35">
      <c r="A152" s="15">
        <v>43162</v>
      </c>
      <c r="B152">
        <v>-45</v>
      </c>
      <c r="C152">
        <v>528700</v>
      </c>
      <c r="D152">
        <f t="shared" si="6"/>
        <v>42</v>
      </c>
      <c r="E152">
        <f t="shared" si="7"/>
        <v>528700</v>
      </c>
      <c r="F152">
        <f t="shared" si="8"/>
        <v>528700</v>
      </c>
    </row>
    <row r="153" spans="1:6" x14ac:dyDescent="0.35">
      <c r="A153" s="17">
        <v>43181</v>
      </c>
      <c r="B153">
        <v>1380</v>
      </c>
      <c r="C153">
        <v>530080</v>
      </c>
      <c r="D153">
        <f t="shared" si="6"/>
        <v>43</v>
      </c>
      <c r="E153">
        <f t="shared" si="7"/>
        <v>530080</v>
      </c>
      <c r="F153">
        <f t="shared" si="8"/>
        <v>0</v>
      </c>
    </row>
    <row r="154" spans="1:6" x14ac:dyDescent="0.35">
      <c r="A154" s="15">
        <v>43181</v>
      </c>
      <c r="B154">
        <v>-3185</v>
      </c>
      <c r="C154">
        <v>526895</v>
      </c>
      <c r="D154">
        <f t="shared" si="6"/>
        <v>43</v>
      </c>
      <c r="E154">
        <f t="shared" si="7"/>
        <v>526895</v>
      </c>
      <c r="F154">
        <f t="shared" si="8"/>
        <v>0</v>
      </c>
    </row>
    <row r="155" spans="1:6" x14ac:dyDescent="0.35">
      <c r="A155" s="17">
        <v>43181</v>
      </c>
      <c r="B155">
        <v>-128</v>
      </c>
      <c r="C155">
        <v>526767</v>
      </c>
      <c r="D155">
        <f t="shared" si="6"/>
        <v>43</v>
      </c>
      <c r="E155">
        <f t="shared" si="7"/>
        <v>526767</v>
      </c>
      <c r="F155">
        <f t="shared" si="8"/>
        <v>526767</v>
      </c>
    </row>
    <row r="156" spans="1:6" x14ac:dyDescent="0.35">
      <c r="A156" s="15">
        <v>43207</v>
      </c>
      <c r="B156">
        <v>-185</v>
      </c>
      <c r="C156">
        <v>526582</v>
      </c>
      <c r="D156">
        <f t="shared" si="6"/>
        <v>44</v>
      </c>
      <c r="E156">
        <f t="shared" si="7"/>
        <v>526582</v>
      </c>
      <c r="F156">
        <f t="shared" si="8"/>
        <v>0</v>
      </c>
    </row>
    <row r="157" spans="1:6" x14ac:dyDescent="0.35">
      <c r="A157" s="17">
        <v>43207</v>
      </c>
      <c r="B157">
        <v>32</v>
      </c>
      <c r="C157">
        <v>526614</v>
      </c>
      <c r="D157">
        <f t="shared" si="6"/>
        <v>44</v>
      </c>
      <c r="E157">
        <f t="shared" si="7"/>
        <v>526614</v>
      </c>
      <c r="F157">
        <f t="shared" si="8"/>
        <v>0</v>
      </c>
    </row>
    <row r="158" spans="1:6" x14ac:dyDescent="0.35">
      <c r="A158" s="15">
        <v>43207</v>
      </c>
      <c r="B158">
        <v>-238</v>
      </c>
      <c r="C158">
        <v>526376</v>
      </c>
      <c r="D158">
        <f t="shared" si="6"/>
        <v>44</v>
      </c>
      <c r="E158">
        <f t="shared" si="7"/>
        <v>526376</v>
      </c>
      <c r="F158">
        <f t="shared" si="8"/>
        <v>0</v>
      </c>
    </row>
    <row r="159" spans="1:6" x14ac:dyDescent="0.35">
      <c r="A159" s="17">
        <v>43207</v>
      </c>
      <c r="B159">
        <v>-1711</v>
      </c>
      <c r="C159">
        <v>524665</v>
      </c>
      <c r="D159">
        <f t="shared" si="6"/>
        <v>44</v>
      </c>
      <c r="E159">
        <f t="shared" si="7"/>
        <v>524665</v>
      </c>
      <c r="F159">
        <f t="shared" si="8"/>
        <v>524665</v>
      </c>
    </row>
    <row r="160" spans="1:6" x14ac:dyDescent="0.35">
      <c r="A160" s="15">
        <v>43228</v>
      </c>
      <c r="B160">
        <v>-816</v>
      </c>
      <c r="C160">
        <v>523849</v>
      </c>
      <c r="D160">
        <f t="shared" si="6"/>
        <v>45</v>
      </c>
      <c r="E160">
        <f t="shared" si="7"/>
        <v>523849</v>
      </c>
      <c r="F160">
        <f t="shared" si="8"/>
        <v>0</v>
      </c>
    </row>
    <row r="161" spans="1:6" x14ac:dyDescent="0.35">
      <c r="A161" s="17">
        <v>43228</v>
      </c>
      <c r="B161">
        <v>-540</v>
      </c>
      <c r="C161">
        <v>523309</v>
      </c>
      <c r="D161">
        <f t="shared" si="6"/>
        <v>45</v>
      </c>
      <c r="E161">
        <f t="shared" si="7"/>
        <v>523309</v>
      </c>
      <c r="F161">
        <f t="shared" si="8"/>
        <v>0</v>
      </c>
    </row>
    <row r="162" spans="1:6" x14ac:dyDescent="0.35">
      <c r="A162" s="15">
        <v>43228</v>
      </c>
      <c r="B162">
        <v>-320</v>
      </c>
      <c r="C162">
        <v>522989</v>
      </c>
      <c r="D162">
        <f t="shared" si="6"/>
        <v>45</v>
      </c>
      <c r="E162">
        <f t="shared" si="7"/>
        <v>522989</v>
      </c>
      <c r="F162">
        <f t="shared" si="8"/>
        <v>522989</v>
      </c>
    </row>
    <row r="163" spans="1:6" x14ac:dyDescent="0.35">
      <c r="A163" s="17">
        <v>43252</v>
      </c>
      <c r="B163">
        <v>18216</v>
      </c>
      <c r="C163">
        <v>541205</v>
      </c>
      <c r="D163">
        <f t="shared" si="6"/>
        <v>46</v>
      </c>
      <c r="E163">
        <f t="shared" si="7"/>
        <v>541205</v>
      </c>
      <c r="F163">
        <f t="shared" si="8"/>
        <v>0</v>
      </c>
    </row>
    <row r="164" spans="1:6" x14ac:dyDescent="0.35">
      <c r="A164" s="15">
        <v>43252</v>
      </c>
      <c r="B164">
        <v>-1824</v>
      </c>
      <c r="C164">
        <v>539381</v>
      </c>
      <c r="D164">
        <f t="shared" si="6"/>
        <v>46</v>
      </c>
      <c r="E164">
        <f t="shared" si="7"/>
        <v>539381</v>
      </c>
      <c r="F164">
        <f t="shared" si="8"/>
        <v>0</v>
      </c>
    </row>
    <row r="165" spans="1:6" x14ac:dyDescent="0.35">
      <c r="A165" s="17">
        <v>43252</v>
      </c>
      <c r="B165">
        <v>-483</v>
      </c>
      <c r="C165">
        <v>538898</v>
      </c>
      <c r="D165">
        <f t="shared" si="6"/>
        <v>46</v>
      </c>
      <c r="E165">
        <f t="shared" si="7"/>
        <v>538898</v>
      </c>
      <c r="F165">
        <f t="shared" si="8"/>
        <v>538898</v>
      </c>
    </row>
    <row r="166" spans="1:6" x14ac:dyDescent="0.35">
      <c r="A166" s="15">
        <v>43270</v>
      </c>
      <c r="B166">
        <v>-3102</v>
      </c>
      <c r="C166">
        <v>535796</v>
      </c>
      <c r="D166">
        <f t="shared" si="6"/>
        <v>47</v>
      </c>
      <c r="E166">
        <f t="shared" si="7"/>
        <v>535796</v>
      </c>
      <c r="F166">
        <f t="shared" si="8"/>
        <v>0</v>
      </c>
    </row>
    <row r="167" spans="1:6" x14ac:dyDescent="0.35">
      <c r="A167" s="17">
        <v>43270</v>
      </c>
      <c r="B167">
        <v>-150</v>
      </c>
      <c r="C167">
        <v>535646</v>
      </c>
      <c r="D167">
        <f t="shared" si="6"/>
        <v>47</v>
      </c>
      <c r="E167">
        <f t="shared" si="7"/>
        <v>535646</v>
      </c>
      <c r="F167">
        <f t="shared" si="8"/>
        <v>0</v>
      </c>
    </row>
    <row r="168" spans="1:6" x14ac:dyDescent="0.35">
      <c r="A168" s="15">
        <v>43270</v>
      </c>
      <c r="B168">
        <v>-1927</v>
      </c>
      <c r="C168">
        <v>533719</v>
      </c>
      <c r="D168">
        <f t="shared" si="6"/>
        <v>47</v>
      </c>
      <c r="E168">
        <f t="shared" si="7"/>
        <v>533719</v>
      </c>
      <c r="F168">
        <f t="shared" si="8"/>
        <v>533719</v>
      </c>
    </row>
    <row r="169" spans="1:6" x14ac:dyDescent="0.35">
      <c r="A169" s="17">
        <v>43292</v>
      </c>
      <c r="B169">
        <v>2304</v>
      </c>
      <c r="C169">
        <v>536023</v>
      </c>
      <c r="D169">
        <f t="shared" si="6"/>
        <v>48</v>
      </c>
      <c r="E169">
        <f t="shared" si="7"/>
        <v>536023</v>
      </c>
      <c r="F169">
        <f t="shared" si="8"/>
        <v>0</v>
      </c>
    </row>
    <row r="170" spans="1:6" x14ac:dyDescent="0.35">
      <c r="A170" s="15">
        <v>43292</v>
      </c>
      <c r="B170">
        <v>1776</v>
      </c>
      <c r="C170">
        <v>537799</v>
      </c>
      <c r="D170">
        <f t="shared" si="6"/>
        <v>48</v>
      </c>
      <c r="E170">
        <f t="shared" si="7"/>
        <v>537799</v>
      </c>
      <c r="F170">
        <f t="shared" si="8"/>
        <v>0</v>
      </c>
    </row>
    <row r="171" spans="1:6" x14ac:dyDescent="0.35">
      <c r="A171" s="17">
        <v>43292</v>
      </c>
      <c r="B171">
        <v>-1116</v>
      </c>
      <c r="C171">
        <v>536683</v>
      </c>
      <c r="D171">
        <f t="shared" si="6"/>
        <v>48</v>
      </c>
      <c r="E171">
        <f t="shared" si="7"/>
        <v>536683</v>
      </c>
      <c r="F171">
        <f t="shared" si="8"/>
        <v>0</v>
      </c>
    </row>
    <row r="172" spans="1:6" x14ac:dyDescent="0.35">
      <c r="A172" s="15">
        <v>43292</v>
      </c>
      <c r="B172">
        <v>-975</v>
      </c>
      <c r="C172">
        <v>535708</v>
      </c>
      <c r="D172">
        <f t="shared" si="6"/>
        <v>48</v>
      </c>
      <c r="E172">
        <f t="shared" si="7"/>
        <v>535708</v>
      </c>
      <c r="F172">
        <f t="shared" si="8"/>
        <v>0</v>
      </c>
    </row>
    <row r="173" spans="1:6" x14ac:dyDescent="0.35">
      <c r="A173" s="19">
        <v>43292</v>
      </c>
      <c r="B173">
        <v>-40</v>
      </c>
      <c r="C173">
        <v>535668</v>
      </c>
      <c r="D173">
        <f t="shared" si="6"/>
        <v>48</v>
      </c>
      <c r="E173">
        <f t="shared" si="7"/>
        <v>535668</v>
      </c>
      <c r="F173">
        <f t="shared" si="8"/>
        <v>535668</v>
      </c>
    </row>
    <row r="174" spans="1:6" x14ac:dyDescent="0.35">
      <c r="A174" s="15">
        <v>43317</v>
      </c>
      <c r="B174">
        <v>494</v>
      </c>
      <c r="C174">
        <v>536162</v>
      </c>
      <c r="D174">
        <f t="shared" si="6"/>
        <v>49</v>
      </c>
      <c r="E174">
        <f t="shared" si="7"/>
        <v>536162</v>
      </c>
      <c r="F174">
        <f t="shared" si="8"/>
        <v>0</v>
      </c>
    </row>
    <row r="175" spans="1:6" x14ac:dyDescent="0.35">
      <c r="A175" s="17">
        <v>43317</v>
      </c>
      <c r="B175">
        <v>7623</v>
      </c>
      <c r="C175">
        <v>543785</v>
      </c>
      <c r="D175">
        <f t="shared" si="6"/>
        <v>49</v>
      </c>
      <c r="E175">
        <f t="shared" si="7"/>
        <v>543785</v>
      </c>
      <c r="F175">
        <f t="shared" si="8"/>
        <v>0</v>
      </c>
    </row>
    <row r="176" spans="1:6" x14ac:dyDescent="0.35">
      <c r="A176" s="15">
        <v>43317</v>
      </c>
      <c r="B176">
        <v>-570</v>
      </c>
      <c r="C176">
        <v>543215</v>
      </c>
      <c r="D176">
        <f t="shared" si="6"/>
        <v>49</v>
      </c>
      <c r="E176">
        <f t="shared" si="7"/>
        <v>543215</v>
      </c>
      <c r="F176">
        <f t="shared" si="8"/>
        <v>0</v>
      </c>
    </row>
    <row r="177" spans="1:6" x14ac:dyDescent="0.35">
      <c r="A177" s="17">
        <v>43317</v>
      </c>
      <c r="B177">
        <v>-368</v>
      </c>
      <c r="C177">
        <v>542847</v>
      </c>
      <c r="D177">
        <f t="shared" si="6"/>
        <v>49</v>
      </c>
      <c r="E177">
        <f t="shared" si="7"/>
        <v>542847</v>
      </c>
      <c r="F177">
        <f t="shared" si="8"/>
        <v>542847</v>
      </c>
    </row>
    <row r="178" spans="1:6" x14ac:dyDescent="0.35">
      <c r="A178" s="15">
        <v>43330</v>
      </c>
      <c r="B178">
        <v>539</v>
      </c>
      <c r="C178">
        <v>543386</v>
      </c>
      <c r="D178">
        <f t="shared" si="6"/>
        <v>50</v>
      </c>
      <c r="E178">
        <f t="shared" si="7"/>
        <v>543386</v>
      </c>
      <c r="F178">
        <f t="shared" si="8"/>
        <v>0</v>
      </c>
    </row>
    <row r="179" spans="1:6" x14ac:dyDescent="0.35">
      <c r="A179" s="17">
        <v>43330</v>
      </c>
      <c r="B179">
        <v>5490</v>
      </c>
      <c r="C179">
        <v>548876</v>
      </c>
      <c r="D179">
        <f t="shared" si="6"/>
        <v>50</v>
      </c>
      <c r="E179">
        <f t="shared" si="7"/>
        <v>548876</v>
      </c>
      <c r="F179">
        <f t="shared" si="8"/>
        <v>0</v>
      </c>
    </row>
    <row r="180" spans="1:6" x14ac:dyDescent="0.35">
      <c r="A180" s="15">
        <v>43330</v>
      </c>
      <c r="B180">
        <v>-418</v>
      </c>
      <c r="C180">
        <v>548458</v>
      </c>
      <c r="D180">
        <f t="shared" si="6"/>
        <v>50</v>
      </c>
      <c r="E180">
        <f t="shared" si="7"/>
        <v>548458</v>
      </c>
      <c r="F180">
        <f t="shared" si="8"/>
        <v>0</v>
      </c>
    </row>
    <row r="181" spans="1:6" x14ac:dyDescent="0.35">
      <c r="A181" s="17">
        <v>43330</v>
      </c>
      <c r="B181">
        <v>-968</v>
      </c>
      <c r="C181">
        <v>547490</v>
      </c>
      <c r="D181">
        <f t="shared" si="6"/>
        <v>50</v>
      </c>
      <c r="E181">
        <f t="shared" si="7"/>
        <v>547490</v>
      </c>
      <c r="F181">
        <f t="shared" si="8"/>
        <v>547490</v>
      </c>
    </row>
    <row r="182" spans="1:6" x14ac:dyDescent="0.35">
      <c r="A182" s="15">
        <v>43347</v>
      </c>
      <c r="B182">
        <v>-225</v>
      </c>
      <c r="C182">
        <v>547265</v>
      </c>
      <c r="D182">
        <f t="shared" si="6"/>
        <v>51</v>
      </c>
      <c r="E182">
        <f t="shared" si="7"/>
        <v>547265</v>
      </c>
      <c r="F182">
        <f t="shared" si="8"/>
        <v>0</v>
      </c>
    </row>
    <row r="183" spans="1:6" x14ac:dyDescent="0.35">
      <c r="A183" s="17">
        <v>43347</v>
      </c>
      <c r="B183">
        <v>376</v>
      </c>
      <c r="C183">
        <v>547641</v>
      </c>
      <c r="D183">
        <f t="shared" si="6"/>
        <v>51</v>
      </c>
      <c r="E183">
        <f t="shared" si="7"/>
        <v>547641</v>
      </c>
      <c r="F183">
        <f t="shared" si="8"/>
        <v>0</v>
      </c>
    </row>
    <row r="184" spans="1:6" x14ac:dyDescent="0.35">
      <c r="A184" s="15">
        <v>43347</v>
      </c>
      <c r="B184">
        <v>-168</v>
      </c>
      <c r="C184">
        <v>547473</v>
      </c>
      <c r="D184">
        <f t="shared" si="6"/>
        <v>51</v>
      </c>
      <c r="E184">
        <f t="shared" si="7"/>
        <v>547473</v>
      </c>
      <c r="F184">
        <f t="shared" si="8"/>
        <v>0</v>
      </c>
    </row>
    <row r="185" spans="1:6" x14ac:dyDescent="0.35">
      <c r="A185" s="17">
        <v>43347</v>
      </c>
      <c r="B185">
        <v>-376</v>
      </c>
      <c r="C185">
        <v>547097</v>
      </c>
      <c r="D185">
        <f t="shared" si="6"/>
        <v>51</v>
      </c>
      <c r="E185">
        <f t="shared" si="7"/>
        <v>547097</v>
      </c>
      <c r="F185">
        <f t="shared" si="8"/>
        <v>547097</v>
      </c>
    </row>
    <row r="186" spans="1:6" x14ac:dyDescent="0.35">
      <c r="A186" s="15">
        <v>43362</v>
      </c>
      <c r="B186">
        <v>2378</v>
      </c>
      <c r="C186">
        <v>549475</v>
      </c>
      <c r="D186">
        <f t="shared" si="6"/>
        <v>52</v>
      </c>
      <c r="E186">
        <f t="shared" si="7"/>
        <v>549475</v>
      </c>
      <c r="F186">
        <f t="shared" si="8"/>
        <v>0</v>
      </c>
    </row>
    <row r="187" spans="1:6" x14ac:dyDescent="0.35">
      <c r="A187" s="17">
        <v>43362</v>
      </c>
      <c r="B187">
        <v>1508</v>
      </c>
      <c r="C187">
        <v>550983</v>
      </c>
      <c r="D187">
        <f t="shared" si="6"/>
        <v>52</v>
      </c>
      <c r="E187">
        <f t="shared" si="7"/>
        <v>550983</v>
      </c>
      <c r="F187">
        <f t="shared" si="8"/>
        <v>0</v>
      </c>
    </row>
    <row r="188" spans="1:6" x14ac:dyDescent="0.35">
      <c r="A188" s="15">
        <v>43362</v>
      </c>
      <c r="B188">
        <v>-216</v>
      </c>
      <c r="C188">
        <v>550767</v>
      </c>
      <c r="D188">
        <f t="shared" si="6"/>
        <v>52</v>
      </c>
      <c r="E188">
        <f t="shared" si="7"/>
        <v>550767</v>
      </c>
      <c r="F188">
        <f t="shared" si="8"/>
        <v>0</v>
      </c>
    </row>
    <row r="189" spans="1:6" x14ac:dyDescent="0.35">
      <c r="A189" s="17">
        <v>43362</v>
      </c>
      <c r="B189">
        <v>-936</v>
      </c>
      <c r="C189">
        <v>549831</v>
      </c>
      <c r="D189">
        <f t="shared" si="6"/>
        <v>52</v>
      </c>
      <c r="E189">
        <f t="shared" si="7"/>
        <v>549831</v>
      </c>
      <c r="F189">
        <f t="shared" si="8"/>
        <v>0</v>
      </c>
    </row>
    <row r="190" spans="1:6" x14ac:dyDescent="0.35">
      <c r="A190" s="15">
        <v>43362</v>
      </c>
      <c r="B190">
        <v>-408</v>
      </c>
      <c r="C190">
        <v>549423</v>
      </c>
      <c r="D190">
        <f t="shared" si="6"/>
        <v>52</v>
      </c>
      <c r="E190">
        <f t="shared" si="7"/>
        <v>549423</v>
      </c>
      <c r="F190">
        <f t="shared" si="8"/>
        <v>549423</v>
      </c>
    </row>
    <row r="191" spans="1:6" x14ac:dyDescent="0.35">
      <c r="A191" s="17">
        <v>43381</v>
      </c>
      <c r="B191">
        <v>1620</v>
      </c>
      <c r="C191">
        <v>551043</v>
      </c>
      <c r="D191">
        <f t="shared" si="6"/>
        <v>53</v>
      </c>
      <c r="E191">
        <f t="shared" si="7"/>
        <v>551043</v>
      </c>
      <c r="F191">
        <f t="shared" si="8"/>
        <v>0</v>
      </c>
    </row>
    <row r="192" spans="1:6" x14ac:dyDescent="0.35">
      <c r="A192" s="15">
        <v>43381</v>
      </c>
      <c r="B192">
        <v>-144</v>
      </c>
      <c r="C192">
        <v>550899</v>
      </c>
      <c r="D192">
        <f t="shared" si="6"/>
        <v>53</v>
      </c>
      <c r="E192">
        <f t="shared" si="7"/>
        <v>550899</v>
      </c>
      <c r="F192">
        <f t="shared" si="8"/>
        <v>0</v>
      </c>
    </row>
    <row r="193" spans="1:6" x14ac:dyDescent="0.35">
      <c r="A193" s="19">
        <v>43381</v>
      </c>
      <c r="B193" s="13">
        <v>-820</v>
      </c>
      <c r="C193" s="13">
        <v>550079</v>
      </c>
      <c r="D193" s="13">
        <f t="shared" si="6"/>
        <v>53</v>
      </c>
      <c r="E193" s="13">
        <f t="shared" si="7"/>
        <v>550079</v>
      </c>
      <c r="F193">
        <f t="shared" si="8"/>
        <v>550079</v>
      </c>
    </row>
    <row r="194" spans="1:6" x14ac:dyDescent="0.35">
      <c r="A194" s="15">
        <v>43407</v>
      </c>
      <c r="B194">
        <v>128</v>
      </c>
      <c r="C194">
        <v>550207</v>
      </c>
      <c r="D194">
        <f t="shared" si="6"/>
        <v>54</v>
      </c>
      <c r="E194">
        <f t="shared" si="7"/>
        <v>550207</v>
      </c>
      <c r="F194">
        <f t="shared" si="8"/>
        <v>0</v>
      </c>
    </row>
    <row r="195" spans="1:6" x14ac:dyDescent="0.35">
      <c r="A195" s="17">
        <v>43407</v>
      </c>
      <c r="B195">
        <v>-1776</v>
      </c>
      <c r="C195">
        <v>548431</v>
      </c>
      <c r="D195">
        <f t="shared" si="6"/>
        <v>54</v>
      </c>
      <c r="E195">
        <f t="shared" si="7"/>
        <v>548431</v>
      </c>
      <c r="F195">
        <f t="shared" si="8"/>
        <v>548431</v>
      </c>
    </row>
    <row r="196" spans="1:6" x14ac:dyDescent="0.35">
      <c r="A196" s="19">
        <v>43428</v>
      </c>
      <c r="B196">
        <v>3904</v>
      </c>
      <c r="C196">
        <v>552335</v>
      </c>
      <c r="D196">
        <f t="shared" ref="D196:D203" si="9">IF(A196=A195,D195,D195+1)</f>
        <v>55</v>
      </c>
      <c r="E196">
        <f t="shared" ref="E196:E203" si="10" xml:space="preserve"> E195+B196</f>
        <v>552335</v>
      </c>
      <c r="F196">
        <f t="shared" ref="F196:F203" si="11">IF(D196&lt;&gt;D197, E196, 0)</f>
        <v>0</v>
      </c>
    </row>
    <row r="197" spans="1:6" x14ac:dyDescent="0.35">
      <c r="A197" s="17">
        <v>43428</v>
      </c>
      <c r="B197">
        <v>-2709</v>
      </c>
      <c r="C197">
        <v>549626</v>
      </c>
      <c r="D197">
        <f t="shared" si="9"/>
        <v>55</v>
      </c>
      <c r="E197">
        <f t="shared" si="10"/>
        <v>549626</v>
      </c>
      <c r="F197">
        <f t="shared" si="11"/>
        <v>0</v>
      </c>
    </row>
    <row r="198" spans="1:6" x14ac:dyDescent="0.35">
      <c r="A198" s="15">
        <v>43428</v>
      </c>
      <c r="B198">
        <v>-576</v>
      </c>
      <c r="C198">
        <v>549050</v>
      </c>
      <c r="D198">
        <f t="shared" si="9"/>
        <v>55</v>
      </c>
      <c r="E198">
        <f t="shared" si="10"/>
        <v>549050</v>
      </c>
      <c r="F198">
        <f t="shared" si="11"/>
        <v>549050</v>
      </c>
    </row>
    <row r="199" spans="1:6" x14ac:dyDescent="0.35">
      <c r="A199" s="17">
        <v>43452</v>
      </c>
      <c r="B199">
        <v>248</v>
      </c>
      <c r="C199">
        <v>549298</v>
      </c>
      <c r="D199">
        <f t="shared" si="9"/>
        <v>56</v>
      </c>
      <c r="E199">
        <f t="shared" si="10"/>
        <v>549298</v>
      </c>
      <c r="F199">
        <f t="shared" si="11"/>
        <v>0</v>
      </c>
    </row>
    <row r="200" spans="1:6" x14ac:dyDescent="0.35">
      <c r="A200" s="15">
        <v>43452</v>
      </c>
      <c r="B200">
        <v>-665</v>
      </c>
      <c r="C200">
        <v>548633</v>
      </c>
      <c r="D200">
        <f t="shared" si="9"/>
        <v>56</v>
      </c>
      <c r="E200">
        <f t="shared" si="10"/>
        <v>548633</v>
      </c>
      <c r="F200">
        <f t="shared" si="11"/>
        <v>0</v>
      </c>
    </row>
    <row r="201" spans="1:6" x14ac:dyDescent="0.35">
      <c r="A201" s="17">
        <v>43452</v>
      </c>
      <c r="B201">
        <v>-328</v>
      </c>
      <c r="C201">
        <v>548305</v>
      </c>
      <c r="D201">
        <f t="shared" si="9"/>
        <v>56</v>
      </c>
      <c r="E201">
        <f t="shared" si="10"/>
        <v>548305</v>
      </c>
      <c r="F201">
        <f t="shared" si="11"/>
        <v>0</v>
      </c>
    </row>
    <row r="202" spans="1:6" x14ac:dyDescent="0.35">
      <c r="A202" s="15">
        <v>43452</v>
      </c>
      <c r="B202">
        <v>-1403</v>
      </c>
      <c r="C202">
        <v>546902</v>
      </c>
      <c r="D202">
        <f t="shared" si="9"/>
        <v>56</v>
      </c>
      <c r="E202">
        <f t="shared" si="10"/>
        <v>546902</v>
      </c>
      <c r="F202">
        <f t="shared" si="11"/>
        <v>0</v>
      </c>
    </row>
    <row r="203" spans="1:6" x14ac:dyDescent="0.35">
      <c r="A203" s="17">
        <v>43452</v>
      </c>
      <c r="B203">
        <v>-1058</v>
      </c>
      <c r="C203">
        <v>545844</v>
      </c>
      <c r="D203">
        <f t="shared" si="9"/>
        <v>56</v>
      </c>
      <c r="E203">
        <f t="shared" si="10"/>
        <v>545844</v>
      </c>
      <c r="F203">
        <f t="shared" si="11"/>
        <v>545844</v>
      </c>
    </row>
    <row r="204" spans="1:6" x14ac:dyDescent="0.35">
      <c r="A204" s="21"/>
    </row>
  </sheetData>
  <autoFilter ref="A1:F203" xr:uid="{6A6FB6F8-E646-4486-8212-03DF4C799659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7 Z 2 t V P I 3 H l a j A A A A 9 g A A A B I A H A B D b 2 5 m a W c v U G F j a 2 F n Z S 5 4 b W w g o h g A K K A U A A A A A A A A A A A A A A A A A A A A A A A A A A A A h Y 8 x D o I w G I W v Q r r T F n A g 5 K c M r p C Q m B j X p l R o g E J o s d z N w S N 5 B T G K u j m + 7 3 3 D e / f r D b K l 7 7 y L n I w a d I o C T J E n t R g q p e s U z f b s x y h j U H L R 8 l p 6 q 6 x N s p g q R Y 2 1 Y 0 K I c w 6 7 C A 9 T T U J K A 3 I q 8 o N o Z M / R R 1 b / Z V 9 p Y 7 k W E j E 4 v s a w E A d 0 h 6 N 4 3 Q R k g 1 A o / R X C t X u 2 P x D 2 c 2 f n S b K x 8 8 s c y B a B v D + w B 1 B L A w Q U A A I A C A D t n a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Z 2 t V F c J o K h u A Q A A U A I A A B M A H A B G b 3 J t d W x h c y 9 T Z W N 0 a W 9 u M S 5 t I K I Y A C i g F A A A A A A A A A A A A A A A A A A A A A A A A A A A A I 1 R P U / D M B C d q d T / c A p L K k W h r Y A B l A G 1 I F g Q q E V I E A b X O V p T x x f Z V 9 K 0 6 s J f Y k J i Q / 1 f u J R P w Y A X 3 7 3 z v X v v 7 F C y I g O 9 9 d 3 a r 9 f q N T c S F j N w L B j H k I B G r t f A n + W T f X n M l g / k w Y 6 7 j 7 s k J z k a D o + U x r h D h n 3 i w q C z l 1 4 4 t C 7 V Y o B Z 2 k U 3 Z i r S X N y F c o a 2 V C g b 0 G 6 2 m y l O J e p 0 P S n m K Q e N 6 L q L W u W K 0 S b B R h B B h / Q k N y 7 Z j e D Q S M q U G S a t 9 k 4 z g v M J M f a 4 0 p h 8 h f E p G b x p R G v F m 8 G p G C 4 f X h 7 L s Q K C g r K y W j 6 7 G Z k q 9 9 l M U a 4 w 8 H b 6 Y u B 7 z y z l n u g Y R e b l h 5 9 + I 7 h + L x 1 o 3 Z N C C + s S t p P v g 6 4 8 k / E 7 J O C q + K L s W 2 H c L d l 8 7 a N f F e j C / 8 m K 5 v M g E y z 8 E j w l g o 9 x E c E 8 K M j y B 8 g 4 5 T e Q q R T 2 F 3 q 1 d f k L 8 5 8 F T M b j J 4 Z 3 t + O V p r e C R C N g J l Z F h B J 4 5 V P I 0 c + H i 0 a 9 p s z f r v d f A V B L A Q I t A B Q A A g A I A O 2 d r V T y N x 5 W o w A A A P Y A A A A S A A A A A A A A A A A A A A A A A A A A A A B D b 2 5 m a W c v U G F j a 2 F n Z S 5 4 b W x Q S w E C L Q A U A A I A C A D t n a 1 U D 8 r p q 6 Q A A A D p A A A A E w A A A A A A A A A A A A A A A A D v A A A A W 0 N v b n R l b n R f V H l w Z X N d L n h t b F B L A Q I t A B Q A A g A I A O 2 d r V R X C a C o b g E A A F A C A A A T A A A A A A A A A A A A A A A A A O A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L A A A A A A A A G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0 Z W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z V D E 3 O j Q 3 O j I 2 L j Y w N D M 1 M T F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V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n q e G K S o U 0 i p c 9 / n v n 5 8 7 Q A A A A A C A A A A A A A Q Z g A A A A E A A C A A A A A q l B Y o E n J I X t e 1 g b c O A 0 T B E p E k m p 7 m r 3 K 5 a Q R s 5 R G b w w A A A A A O g A A A A A I A A C A A A A A L A o K s + Z O I j j O l O M 4 X 8 9 6 t Z j e B w k G x O 2 P k P R / 2 l l L L v l A A A A D z a j y f 7 I h M / a o J b R 3 g H S t c u D y / X M T J h b 4 A u O i s x F P Z G W t U / n y 9 V j S O j 0 k B m 9 z l q y y 6 0 6 X F 0 0 U R d A Y q 9 O Y j U S 4 z g / 7 4 9 1 4 T R T x W e D s z d 3 M 0 x 0 A A A A D n a k 4 r c Z i J K x d s V S x C a G W V n r m 8 H O f / W x K P W 5 x E f 6 y 3 s + Q W Z y y 3 p 7 R j R y Q H A 3 I D P P 8 i L 6 R 6 l D F a U s L H h A n h O e j p < / D a t a M a s h u p > 
</file>

<file path=customXml/itemProps1.xml><?xml version="1.0" encoding="utf-8"?>
<ds:datastoreItem xmlns:ds="http://schemas.openxmlformats.org/officeDocument/2006/customXml" ds:itemID="{3CA5A836-EAA3-4141-93CE-B4560E8393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statek</vt:lpstr>
      <vt:lpstr>wykres</vt:lpstr>
      <vt:lpstr>4)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2015-06-05T18:19:34Z</dcterms:created>
  <dcterms:modified xsi:type="dcterms:W3CDTF">2022-05-13T18:56:36Z</dcterms:modified>
</cp:coreProperties>
</file>