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maj 2015 rozszerzona nowa\excel\"/>
    </mc:Choice>
  </mc:AlternateContent>
  <xr:revisionPtr revIDLastSave="0" documentId="13_ncr:1_{D2ABF789-0535-446E-AEAB-785350CD0CEC}" xr6:coauthVersionLast="47" xr6:coauthVersionMax="47" xr10:uidLastSave="{00000000-0000-0000-0000-000000000000}"/>
  <bookViews>
    <workbookView xWindow="-110" yWindow="-110" windowWidth="19420" windowHeight="10300" activeTab="1" xr2:uid="{78372486-C204-4192-9476-46972BD31613}"/>
  </bookViews>
  <sheets>
    <sheet name="3) odp" sheetId="9" r:id="rId1"/>
    <sheet name="3) " sheetId="7" r:id="rId2"/>
    <sheet name="2" sheetId="4" r:id="rId3"/>
    <sheet name="2) odp" sheetId="5" r:id="rId4"/>
    <sheet name="1) odp" sheetId="3" r:id="rId5"/>
    <sheet name="kraina" sheetId="2" r:id="rId6"/>
  </sheets>
  <definedNames>
    <definedName name="DaneZewnętrzne_1" localSheetId="4" hidden="1">'1) odp'!$A$1:$E$51</definedName>
    <definedName name="DaneZewnętrzne_1" localSheetId="2" hidden="1">'2'!$A$1:$E$51</definedName>
    <definedName name="DaneZewnętrzne_1" localSheetId="1" hidden="1">'3) '!$A$1:$E$51</definedName>
    <definedName name="DaneZewnętrzne_1" localSheetId="5" hidden="1">kraina!$A$1:$E$51</definedName>
  </definedNames>
  <calcPr calcId="191029"/>
  <pivotCaches>
    <pivotCache cacheId="8" r:id="rId7"/>
    <pivotCache cacheId="12" r:id="rId8"/>
    <pivotCache cacheId="17" r:id="rId9"/>
    <pivotCache cacheId="2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7" l="1"/>
  <c r="H23" i="7"/>
  <c r="H20" i="7"/>
  <c r="I20" i="7"/>
  <c r="H36" i="7"/>
  <c r="I36" i="7"/>
  <c r="H28" i="7"/>
  <c r="I28" i="7"/>
  <c r="H4" i="7"/>
  <c r="I4" i="7"/>
  <c r="H24" i="7"/>
  <c r="I24" i="7"/>
  <c r="H19" i="7"/>
  <c r="I19" i="7"/>
  <c r="H37" i="7"/>
  <c r="I37" i="7"/>
  <c r="H35" i="7"/>
  <c r="I35" i="7"/>
  <c r="H22" i="7"/>
  <c r="I22" i="7"/>
  <c r="H2" i="7"/>
  <c r="I2" i="7"/>
  <c r="H15" i="7"/>
  <c r="I15" i="7"/>
  <c r="H32" i="7"/>
  <c r="I32" i="7"/>
  <c r="H30" i="7"/>
  <c r="I30" i="7"/>
  <c r="H6" i="7"/>
  <c r="I6" i="7"/>
  <c r="H38" i="7"/>
  <c r="I38" i="7"/>
  <c r="H41" i="7"/>
  <c r="I41" i="7"/>
  <c r="H39" i="7"/>
  <c r="I39" i="7"/>
  <c r="H26" i="7"/>
  <c r="I26" i="7"/>
  <c r="H43" i="7"/>
  <c r="I43" i="7"/>
  <c r="H10" i="7"/>
  <c r="I10" i="7"/>
  <c r="H33" i="7"/>
  <c r="I33" i="7"/>
  <c r="H18" i="7"/>
  <c r="I18" i="7"/>
  <c r="H17" i="7"/>
  <c r="I17" i="7"/>
  <c r="H27" i="7"/>
  <c r="I27" i="7"/>
  <c r="H40" i="7"/>
  <c r="I40" i="7"/>
  <c r="H44" i="7"/>
  <c r="I44" i="7"/>
  <c r="H29" i="7"/>
  <c r="I29" i="7"/>
  <c r="H45" i="7"/>
  <c r="I45" i="7"/>
  <c r="H25" i="7"/>
  <c r="I25" i="7"/>
  <c r="H5" i="7"/>
  <c r="I5" i="7"/>
  <c r="H46" i="7"/>
  <c r="I46" i="7"/>
  <c r="H21" i="7"/>
  <c r="I21" i="7"/>
  <c r="H42" i="7"/>
  <c r="I42" i="7"/>
  <c r="H47" i="7"/>
  <c r="I47" i="7"/>
  <c r="H31" i="7"/>
  <c r="I31" i="7"/>
  <c r="H48" i="7"/>
  <c r="I48" i="7"/>
  <c r="H8" i="7"/>
  <c r="I8" i="7"/>
  <c r="H13" i="7"/>
  <c r="I13" i="7"/>
  <c r="H49" i="7"/>
  <c r="I49" i="7"/>
  <c r="H50" i="7"/>
  <c r="I50" i="7"/>
  <c r="H51" i="7"/>
  <c r="I51" i="7"/>
  <c r="H16" i="7"/>
  <c r="I16" i="7"/>
  <c r="H14" i="7"/>
  <c r="I14" i="7"/>
  <c r="H11" i="7"/>
  <c r="I11" i="7"/>
  <c r="H12" i="7"/>
  <c r="I12" i="7"/>
  <c r="H3" i="7"/>
  <c r="I3" i="7"/>
  <c r="H7" i="7"/>
  <c r="I7" i="7"/>
  <c r="H34" i="7"/>
  <c r="I34" i="7"/>
  <c r="I9" i="7"/>
  <c r="H9" i="7"/>
  <c r="G34" i="7"/>
  <c r="F34" i="7"/>
  <c r="G7" i="7"/>
  <c r="F7" i="7"/>
  <c r="G3" i="7"/>
  <c r="F3" i="7"/>
  <c r="G12" i="7"/>
  <c r="F12" i="7"/>
  <c r="G11" i="7"/>
  <c r="F11" i="7"/>
  <c r="G14" i="7"/>
  <c r="F14" i="7"/>
  <c r="G16" i="7"/>
  <c r="F16" i="7"/>
  <c r="G51" i="7"/>
  <c r="F51" i="7"/>
  <c r="G50" i="7"/>
  <c r="F50" i="7"/>
  <c r="G49" i="7"/>
  <c r="F49" i="7"/>
  <c r="G13" i="7"/>
  <c r="F13" i="7"/>
  <c r="G8" i="7"/>
  <c r="F8" i="7"/>
  <c r="G48" i="7"/>
  <c r="F48" i="7"/>
  <c r="G31" i="7"/>
  <c r="F31" i="7"/>
  <c r="G47" i="7"/>
  <c r="F47" i="7"/>
  <c r="G42" i="7"/>
  <c r="F42" i="7"/>
  <c r="G21" i="7"/>
  <c r="F21" i="7"/>
  <c r="G46" i="7"/>
  <c r="F46" i="7"/>
  <c r="G5" i="7"/>
  <c r="F5" i="7"/>
  <c r="G25" i="7"/>
  <c r="F25" i="7"/>
  <c r="G45" i="7"/>
  <c r="F45" i="7"/>
  <c r="G29" i="7"/>
  <c r="F29" i="7"/>
  <c r="G44" i="7"/>
  <c r="F44" i="7"/>
  <c r="G40" i="7"/>
  <c r="F40" i="7"/>
  <c r="G27" i="7"/>
  <c r="F27" i="7"/>
  <c r="G17" i="7"/>
  <c r="F17" i="7"/>
  <c r="G18" i="7"/>
  <c r="F18" i="7"/>
  <c r="G33" i="7"/>
  <c r="F33" i="7"/>
  <c r="G10" i="7"/>
  <c r="F10" i="7"/>
  <c r="G43" i="7"/>
  <c r="F43" i="7"/>
  <c r="G26" i="7"/>
  <c r="F26" i="7"/>
  <c r="G39" i="7"/>
  <c r="F39" i="7"/>
  <c r="G41" i="7"/>
  <c r="F41" i="7"/>
  <c r="G38" i="7"/>
  <c r="F38" i="7"/>
  <c r="G6" i="7"/>
  <c r="F6" i="7"/>
  <c r="G30" i="7"/>
  <c r="F30" i="7"/>
  <c r="G32" i="7"/>
  <c r="F32" i="7"/>
  <c r="G15" i="7"/>
  <c r="F15" i="7"/>
  <c r="G2" i="7"/>
  <c r="F2" i="7"/>
  <c r="G22" i="7"/>
  <c r="F22" i="7"/>
  <c r="G35" i="7"/>
  <c r="F35" i="7"/>
  <c r="G37" i="7"/>
  <c r="F37" i="7"/>
  <c r="G19" i="7"/>
  <c r="F19" i="7"/>
  <c r="G24" i="7"/>
  <c r="F24" i="7"/>
  <c r="G4" i="7"/>
  <c r="F4" i="7"/>
  <c r="G28" i="7"/>
  <c r="F28" i="7"/>
  <c r="G36" i="7"/>
  <c r="F36" i="7"/>
  <c r="G20" i="7"/>
  <c r="F20" i="7"/>
  <c r="G23" i="7"/>
  <c r="F23" i="7"/>
  <c r="G9" i="7"/>
  <c r="F9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G2" i="2"/>
  <c r="F2" i="2"/>
  <c r="J7" i="7" l="1"/>
  <c r="J14" i="7"/>
  <c r="J49" i="7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J31" i="7"/>
  <c r="J46" i="7"/>
  <c r="J29" i="7"/>
  <c r="J17" i="7"/>
  <c r="J43" i="7"/>
  <c r="J38" i="7"/>
  <c r="J15" i="7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J37" i="7"/>
  <c r="J28" i="7"/>
  <c r="J34" i="7"/>
  <c r="J11" i="7"/>
  <c r="J50" i="7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J48" i="7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J21" i="7"/>
  <c r="J45" i="7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J27" i="7"/>
  <c r="J10" i="7"/>
  <c r="J41" i="7"/>
  <c r="J32" i="7"/>
  <c r="K11" i="7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K32" i="7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K29" i="7"/>
  <c r="L29" i="7" s="1"/>
  <c r="M29" i="7" s="1"/>
  <c r="N29" i="7" s="1"/>
  <c r="O29" i="7" s="1"/>
  <c r="P29" i="7" s="1"/>
  <c r="Q29" i="7" s="1"/>
  <c r="R29" i="7" s="1"/>
  <c r="J35" i="7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K10" i="7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K43" i="7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K14" i="7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J3" i="7"/>
  <c r="J16" i="7"/>
  <c r="J13" i="7"/>
  <c r="J47" i="7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J5" i="7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J44" i="7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J26" i="7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J6" i="7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J2" i="7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J19" i="7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J36" i="7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K31" i="7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K28" i="7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K16" i="7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K34" i="7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K21" i="7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K27" i="7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K41" i="7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K7" i="7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K46" i="7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K17" i="7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K38" i="7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K37" i="7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K3" i="7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K13" i="7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J12" i="7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J8" i="7"/>
  <c r="J42" i="7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J25" i="7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J40" i="7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J33" i="7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J39" i="7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J30" i="7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J22" i="7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J24" i="7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J20" i="7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K12" i="7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K8" i="7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S29" i="7"/>
  <c r="T29" i="7" s="1"/>
  <c r="U29" i="7" s="1"/>
  <c r="V29" i="7" s="1"/>
  <c r="J9" i="7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J23" i="7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DC557-DB5E-49F9-BD70-AE64400FC230}" keepAlive="1" name="Zapytanie — kraina" description="Połączenie z zapytaniem „kraina” w skoroszycie." type="5" refreshedVersion="7" background="1" saveData="1">
    <dbPr connection="Provider=Microsoft.Mashup.OleDb.1;Data Source=$Workbook$;Location=kraina;Extended Properties=&quot;&quot;" command="SELECT * FROM [kraina]"/>
  </connection>
  <connection id="2" xr16:uid="{A317DCDA-E10D-4D5B-8701-16EB323B1B8F}" keepAlive="1" name="Zapytanie — kraina (2)" description="Połączenie z zapytaniem „kraina (2)” w skoroszycie." type="5" refreshedVersion="7" background="1" saveData="1">
    <dbPr connection="Provider=Microsoft.Mashup.OleDb.1;Data Source=$Workbook$;Location=&quot;kraina (2)&quot;;Extended Properties=&quot;&quot;" command="SELECT * FROM [kraina (2)]"/>
  </connection>
  <connection id="3" xr16:uid="{2EC4DF9C-4723-4E4F-9B65-D3FA45B09C47}" keepAlive="1" name="Zapytanie — kraina (3)" description="Połączenie z zapytaniem „kraina (3)” w skoroszycie." type="5" refreshedVersion="7" background="1" saveData="1">
    <dbPr connection="Provider=Microsoft.Mashup.OleDb.1;Data Source=$Workbook$;Location=&quot;kraina (3)&quot;;Extended Properties=&quot;&quot;" command="SELECT * FROM [kraina (3)]"/>
  </connection>
  <connection id="4" xr16:uid="{0601D5F8-25BD-45EE-95C0-58CBCEAC3BA2}" keepAlive="1" name="Zapytanie — kraina (4)" description="Połączenie z zapytaniem „kraina (4)” w skoroszycie." type="5" refreshedVersion="7" background="1" saveData="1">
    <dbPr connection="Provider=Microsoft.Mashup.OleDb.1;Data Source=$Workbook$;Location=&quot;kraina (4)&quot;;Extended Properties=&quot;&quot;" command="SELECT * FROM [kraina (4)]"/>
  </connection>
  <connection id="5" xr16:uid="{DEF8F6DA-86D1-4405-81C6-5441B63BEE88}" keepAlive="1" name="Zapytanie — kraina (5)" description="Połączenie z zapytaniem „kraina (5)” w skoroszycie." type="5" refreshedVersion="7" background="1" saveData="1">
    <dbPr connection="Provider=Microsoft.Mashup.OleDb.1;Data Source=$Workbook$;Location=&quot;kraina (5)&quot;;Extended Properties=&quot;&quot;" command="SELECT * FROM [kraina (5)]"/>
  </connection>
</connections>
</file>

<file path=xl/sharedStrings.xml><?xml version="1.0" encoding="utf-8"?>
<sst xmlns="http://schemas.openxmlformats.org/spreadsheetml/2006/main" count="473" uniqueCount="106">
  <si>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</si>
  <si>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</si>
  <si>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</si>
  <si>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</si>
  <si>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</si>
  <si>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</si>
  <si>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</si>
  <si>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</si>
  <si>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</si>
  <si>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</si>
  <si>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</si>
  <si>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</si>
  <si>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</si>
  <si>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</si>
  <si>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</si>
  <si>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</si>
  <si>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</si>
  <si>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</si>
  <si>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</si>
  <si>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</si>
  <si>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</si>
  <si>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</si>
  <si>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</si>
  <si>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</si>
  <si>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</si>
  <si>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</si>
  <si>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</si>
  <si>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</si>
  <si>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</si>
  <si>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</si>
  <si>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</si>
  <si>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</si>
  <si>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</si>
  <si>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</si>
  <si>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</si>
  <si>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</si>
  <si>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</si>
  <si>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</si>
  <si>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</si>
  <si>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</si>
  <si>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</si>
  <si>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</si>
  <si>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</si>
  <si>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</si>
  <si>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</si>
  <si>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</si>
  <si>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</si>
  <si>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</si>
  <si>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</si>
  <si>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</si>
  <si>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</si>
  <si>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kobiety 2013</t>
  </si>
  <si>
    <t>mezczyzni 2013</t>
  </si>
  <si>
    <t>kobiety 2014</t>
  </si>
  <si>
    <t>mezczyzni 2014</t>
  </si>
  <si>
    <t>nr</t>
  </si>
  <si>
    <t>region</t>
  </si>
  <si>
    <t>Etykiety wierszy</t>
  </si>
  <si>
    <t>A</t>
  </si>
  <si>
    <t>B</t>
  </si>
  <si>
    <t>C</t>
  </si>
  <si>
    <t>D</t>
  </si>
  <si>
    <t>mieszkancy 2013</t>
  </si>
  <si>
    <t>liczba mieszkancow w  2013</t>
  </si>
  <si>
    <t>koiet i mezczyzn wiecej w 2014</t>
  </si>
  <si>
    <t>w01</t>
  </si>
  <si>
    <t>w06</t>
  </si>
  <si>
    <t>w08</t>
  </si>
  <si>
    <t>w12</t>
  </si>
  <si>
    <t>w13</t>
  </si>
  <si>
    <t>w16</t>
  </si>
  <si>
    <t>w22</t>
  </si>
  <si>
    <t>w24</t>
  </si>
  <si>
    <t>w25</t>
  </si>
  <si>
    <t>w32</t>
  </si>
  <si>
    <t>w34</t>
  </si>
  <si>
    <t>w39</t>
  </si>
  <si>
    <t>w40</t>
  </si>
  <si>
    <t>w44</t>
  </si>
  <si>
    <t>w45</t>
  </si>
  <si>
    <t>w46</t>
  </si>
  <si>
    <t>w47</t>
  </si>
  <si>
    <t>w48</t>
  </si>
  <si>
    <t>w49</t>
  </si>
  <si>
    <t>Liczba z nr</t>
  </si>
  <si>
    <t>liczba wojewodztw w regionie</t>
  </si>
  <si>
    <t xml:space="preserve">liczba wojewodztw </t>
  </si>
  <si>
    <t>tempo wzrostu</t>
  </si>
  <si>
    <t>ludnosc 2013</t>
  </si>
  <si>
    <t>ludnosc  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</si>
  <si>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</si>
  <si>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</si>
  <si>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</si>
  <si>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</si>
  <si>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</si>
  <si>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</si>
  <si>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</si>
  <si>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</si>
  <si>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</si>
  <si>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</si>
  <si>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</si>
  <si>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wojewodztwo</t>
  </si>
  <si>
    <t>liczba osob w 2025</t>
  </si>
  <si>
    <t>liczba mieszkancow lacznie</t>
  </si>
  <si>
    <t>czy przeludnione kiedykolwiek</t>
  </si>
  <si>
    <t>liczba wojewodztw z przeludnieniem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</si>
</sst>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5" borderId="1" xfId="0" applyNumberFormat="1" applyFont="1" applyFill="1" applyBorder="1"/>
    <xf numFmtId="0" fontId="0" fillId="5" borderId="2" xfId="0" applyFont="1" applyFill="1" applyBorder="1"/>
  </cellXfs>
  <cellStyles count="1">
    <cellStyle name="Normalny" xfId="0" builtinId="0"/>
  </cellStyles>
  <dxfs count="25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0" formatCode="General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0" formatCode="General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[demografia.xlsx]1) odp!Tabela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porownanie ludnosci daneych regionow</a:t>
            </a:r>
            <a:r>
              <a:rPr lang="pl-PL" baseline="0"/>
              <a:t> w 2013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21067625262334"/>
          <c:y val="0.24115475503880338"/>
          <c:w val="0.83516179247439937"/>
          <c:h val="0.6558648690327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'1) odp'!$K$3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odp'!$J$4:$J$7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'1) odp'!$K$4:$K$7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E0D-8961-935EF28151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84143"/>
        <c:axId val="1755381647"/>
      </c:barChart>
      <c:catAx>
        <c:axId val="175538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381647"/>
        <c:crosses val="autoZero"/>
        <c:auto val="1"/>
        <c:lblAlgn val="ctr"/>
        <c:lblOffset val="100"/>
        <c:noMultiLvlLbl val="0"/>
      </c:catAx>
      <c:valAx>
        <c:axId val="17553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ludnosci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3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6</xdr:row>
      <xdr:rowOff>127000</xdr:rowOff>
    </xdr:from>
    <xdr:to>
      <xdr:col>10</xdr:col>
      <xdr:colOff>167409</xdr:colOff>
      <xdr:row>30</xdr:row>
      <xdr:rowOff>57727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0722B6-912F-47AF-ACE5-BB2886342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14.779621527778" createdVersion="7" refreshedVersion="7" minRefreshableVersion="3" recordCount="50" xr:uid="{EBFD8F67-0648-4551-9154-A5AC36AC0FC7}">
  <cacheSource type="worksheet">
    <worksheetSource name="kraina3"/>
  </cacheSource>
  <cacheFields count="8">
    <cacheField name="nazwa" numFmtId="0">
      <sharedItems/>
    </cacheField>
    <cacheField name="kobiety 2013" numFmtId="0">
      <sharedItems containsSemiMixedTypes="0" containsString="0" containsNumber="1" containsInteger="1" minValue="76648" maxValue="3997724"/>
    </cacheField>
    <cacheField name="mezczyzni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mezczyzni 2014" numFmtId="0">
      <sharedItems containsSemiMixedTypes="0" containsString="0" containsNumber="1" containsInteger="1" minValue="14652" maxValue="4639643"/>
    </cacheField>
    <cacheField name="nr" numFmtId="0">
      <sharedItems/>
    </cacheField>
    <cacheField name="region" numFmtId="0">
      <sharedItems count="4">
        <s v="D"/>
        <s v="C"/>
        <s v="A"/>
        <s v="B"/>
      </sharedItems>
    </cacheField>
    <cacheField name="mieszkancy 2013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14.784232523147" createdVersion="7" refreshedVersion="7" minRefreshableVersion="3" recordCount="19" xr:uid="{CDBF3DE8-C11D-4C2D-9BB1-E2442D73BEFA}">
  <cacheSource type="worksheet">
    <worksheetSource ref="A1:H20" sheet="2) odp"/>
  </cacheSource>
  <cacheFields count="8">
    <cacheField name="nazwa" numFmtId="0">
      <sharedItems/>
    </cacheField>
    <cacheField name="kobiety 2013" numFmtId="0">
      <sharedItems containsSemiMixedTypes="0" containsString="0" containsNumber="1" containsInteger="1" minValue="76648" maxValue="3997724"/>
    </cacheField>
    <cacheField name="mezczyzni 2013" numFmtId="0">
      <sharedItems containsSemiMixedTypes="0" containsString="0" containsNumber="1" containsInteger="1" minValue="81385" maxValue="3690756"/>
    </cacheField>
    <cacheField name="kobiety 2014" numFmtId="0">
      <sharedItems containsSemiMixedTypes="0" containsString="0" containsNumber="1" containsInteger="1" minValue="796213" maxValue="4339393"/>
    </cacheField>
    <cacheField name="mezczyzni 2014" numFmtId="0">
      <sharedItems containsSemiMixedTypes="0" containsString="0" containsNumber="1" containsInteger="1" minValue="867904" maxValue="4639643"/>
    </cacheField>
    <cacheField name="nr" numFmtId="0">
      <sharedItems count="19">
        <s v="w01"/>
        <s v="w06"/>
        <s v="w08"/>
        <s v="w12"/>
        <s v="w13"/>
        <s v="w16"/>
        <s v="w22"/>
        <s v="w24"/>
        <s v="w25"/>
        <s v="w32"/>
        <s v="w34"/>
        <s v="w39"/>
        <s v="w40"/>
        <s v="w44"/>
        <s v="w45"/>
        <s v="w46"/>
        <s v="w47"/>
        <s v="w48"/>
        <s v="w49"/>
      </sharedItems>
    </cacheField>
    <cacheField name="region" numFmtId="0">
      <sharedItems count="4">
        <s v="D"/>
        <s v="A"/>
        <s v="C"/>
        <s v="B"/>
      </sharedItems>
    </cacheField>
    <cacheField name="koiet i mezczyzn wiecej w 2014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14.80252824074" createdVersion="7" refreshedVersion="7" minRefreshableVersion="3" recordCount="50" xr:uid="{E5F8DD40-F941-4F52-80AB-D60911C28506}">
  <cacheSource type="worksheet">
    <worksheetSource name="kraina5"/>
  </cacheSource>
  <cacheFields count="21">
    <cacheField name="nazwa" numFmtId="0">
      <sharedItems count="50">
        <s v="w12C"/>
        <s v="w48C"/>
        <s v="w06D"/>
        <s v="w32D"/>
        <s v="w16C"/>
        <s v="w49C"/>
        <s v="w39D"/>
        <s v="w01D"/>
        <s v="w22B"/>
        <s v="w46C"/>
        <s v="w47B"/>
        <s v="w40A"/>
        <s v="w45B"/>
        <s v="w13A"/>
        <s v="w44C"/>
        <s v="w25B"/>
        <s v="w24C"/>
        <s v="w08A"/>
        <s v="w03C"/>
        <s v="w34C"/>
        <s v="w11D"/>
        <s v="w02D"/>
        <s v="w07B"/>
        <s v="w31C"/>
        <s v="w20C"/>
        <s v="w26C"/>
        <s v="w05A"/>
        <s v="w29A"/>
        <s v="w15A"/>
        <s v="w37A"/>
        <s v="w14A"/>
        <s v="w23B"/>
        <s v="w50B"/>
        <s v="w10C"/>
        <s v="w04D"/>
        <s v="w09C"/>
        <s v="w17A"/>
        <s v="w19C"/>
        <s v="w27C"/>
        <s v="w18D"/>
        <s v="w35C"/>
        <s v="w21A"/>
        <s v="w28D"/>
        <s v="w30C"/>
        <s v="w33B"/>
        <s v="w36B"/>
        <s v="w38B"/>
        <s v="w41D"/>
        <s v="w42B"/>
        <s v="w43D"/>
      </sharedItems>
    </cacheField>
    <cacheField name="kobiety 2013" numFmtId="0">
      <sharedItems containsSemiMixedTypes="0" containsString="0" containsNumber="1" containsInteger="1" minValue="76648" maxValue="3997724"/>
    </cacheField>
    <cacheField name="mezczyzni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mezczyzni 2014" numFmtId="0">
      <sharedItems containsSemiMixedTypes="0" containsString="0" containsNumber="1" containsInteger="1" minValue="14652" maxValue="4639643"/>
    </cacheField>
    <cacheField name="nr" numFmtId="0">
      <sharedItems count="50">
        <s v="w12"/>
        <s v="w48"/>
        <s v="w06"/>
        <s v="w32"/>
        <s v="w16"/>
        <s v="w49"/>
        <s v="w39"/>
        <s v="w01"/>
        <s v="w22"/>
        <s v="w46"/>
        <s v="w47"/>
        <s v="w40"/>
        <s v="w45"/>
        <s v="w13"/>
        <s v="w44"/>
        <s v="w25"/>
        <s v="w24"/>
        <s v="w08"/>
        <s v="w03"/>
        <s v="w34"/>
        <s v="w11"/>
        <s v="w02"/>
        <s v="w07"/>
        <s v="w31"/>
        <s v="w20"/>
        <s v="w26"/>
        <s v="w05"/>
        <s v="w29"/>
        <s v="w15"/>
        <s v="w37"/>
        <s v="w14"/>
        <s v="w23"/>
        <s v="w50"/>
        <s v="w10"/>
        <s v="w04"/>
        <s v="w09"/>
        <s v="w17"/>
        <s v="w19"/>
        <s v="w27"/>
        <s v="w18"/>
        <s v="w35"/>
        <s v="w21"/>
        <s v="w28"/>
        <s v="w30"/>
        <s v="w33"/>
        <s v="w36"/>
        <s v="w38"/>
        <s v="w41"/>
        <s v="w42"/>
        <s v="w43"/>
      </sharedItems>
    </cacheField>
    <cacheField name="region" numFmtId="0">
      <sharedItems/>
    </cacheField>
    <cacheField name="ludnosc 2013" numFmtId="0">
      <sharedItems containsSemiMixedTypes="0" containsString="0" containsNumber="1" containsInteger="1" minValue="158033" maxValue="7689971"/>
    </cacheField>
    <cacheField name="ludnosc  2014" numFmtId="0">
      <sharedItems containsSemiMixedTypes="0" containsString="0" containsNumber="1" containsInteger="1" minValue="29991" maxValue="8979036"/>
    </cacheField>
    <cacheField name="tempo wzrostu" numFmtId="0">
      <sharedItems containsSemiMixedTypes="0" containsString="0" containsNumber="1" minValue="6.8999999999999999E-3" maxValue="19.212599999999998"/>
    </cacheField>
    <cacheField name="2015" numFmtId="0">
      <sharedItems containsSemiMixedTypes="0" containsString="0" containsNumber="1" containsInteger="1" minValue="206" maxValue="10485718"/>
    </cacheField>
    <cacheField name="2016" numFmtId="0">
      <sharedItems containsSemiMixedTypes="0" containsString="0" containsNumber="1" containsInteger="1" minValue="1" maxValue="12245221"/>
    </cacheField>
    <cacheField name="2017" numFmtId="0">
      <sharedItems containsSemiMixedTypes="0" containsString="0" containsNumber="1" containsInteger="1" minValue="0" maxValue="14299969"/>
    </cacheField>
    <cacheField name="2018" numFmtId="0">
      <sharedItems containsSemiMixedTypes="0" containsString="0" containsNumber="1" containsInteger="1" minValue="0" maxValue="16699503"/>
    </cacheField>
    <cacheField name="2019" numFmtId="0">
      <sharedItems containsSemiMixedTypes="0" containsString="0" containsNumber="1" containsInteger="1" minValue="0" maxValue="16699503"/>
    </cacheField>
    <cacheField name="2020" numFmtId="0">
      <sharedItems containsSemiMixedTypes="0" containsString="0" containsNumber="1" containsInteger="1" minValue="0" maxValue="16699503"/>
    </cacheField>
    <cacheField name="2021" numFmtId="0">
      <sharedItems containsSemiMixedTypes="0" containsString="0" containsNumber="1" containsInteger="1" minValue="0" maxValue="16699503"/>
    </cacheField>
    <cacheField name="2022" numFmtId="0">
      <sharedItems containsSemiMixedTypes="0" containsString="0" containsNumber="1" containsInteger="1" minValue="0" maxValue="16699503"/>
    </cacheField>
    <cacheField name="2023" numFmtId="0">
      <sharedItems containsSemiMixedTypes="0" containsString="0" containsNumber="1" containsInteger="1" minValue="0" maxValue="16699503"/>
    </cacheField>
    <cacheField name="2024" numFmtId="0">
      <sharedItems containsSemiMixedTypes="0" containsString="0" containsNumber="1" containsInteger="1" minValue="0" maxValue="16699503"/>
    </cacheField>
    <cacheField name="2025" numFmtId="0">
      <sharedItems containsSemiMixedTypes="0" containsString="0" containsNumber="1" containsInteger="1" minValue="0" maxValue="16699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14.806783680557" createdVersion="7" refreshedVersion="7" minRefreshableVersion="3" recordCount="18" xr:uid="{8D745282-B4AA-4EE0-8633-C2DCA6ED4011}">
  <cacheSource type="worksheet">
    <worksheetSource ref="A1:V19" sheet="3) odp"/>
  </cacheSource>
  <cacheFields count="22">
    <cacheField name="nazwa" numFmtId="0">
      <sharedItems count="18">
        <s v="w12C"/>
        <s v="w06D"/>
        <s v="w32D"/>
        <s v="w16C"/>
        <s v="w49C"/>
        <s v="w39D"/>
        <s v="w01D"/>
        <s v="w22B"/>
        <s v="w46C"/>
        <s v="w47B"/>
        <s v="w40A"/>
        <s v="w45B"/>
        <s v="w13A"/>
        <s v="w44C"/>
        <s v="w25B"/>
        <s v="w24C"/>
        <s v="w08A"/>
        <s v="w34C"/>
      </sharedItems>
    </cacheField>
    <cacheField name="kobiety 2013" numFmtId="0">
      <sharedItems containsSemiMixedTypes="0" containsString="0" containsNumber="1" containsInteger="1" minValue="76648" maxValue="3997724"/>
    </cacheField>
    <cacheField name="mezczyzni 2013" numFmtId="0">
      <sharedItems containsSemiMixedTypes="0" containsString="0" containsNumber="1" containsInteger="1" minValue="81385" maxValue="3690756"/>
    </cacheField>
    <cacheField name="kobiety 2014" numFmtId="0">
      <sharedItems containsSemiMixedTypes="0" containsString="0" containsNumber="1" containsInteger="1" minValue="796213" maxValue="4339393"/>
    </cacheField>
    <cacheField name="mezczyzni 2014" numFmtId="0">
      <sharedItems containsSemiMixedTypes="0" containsString="0" containsNumber="1" containsInteger="1" minValue="867904" maxValue="4639643"/>
    </cacheField>
    <cacheField name="nr" numFmtId="0">
      <sharedItems count="18">
        <s v="w12"/>
        <s v="w06"/>
        <s v="w32"/>
        <s v="w16"/>
        <s v="w49"/>
        <s v="w39"/>
        <s v="w01"/>
        <s v="w22"/>
        <s v="w46"/>
        <s v="w47"/>
        <s v="w40"/>
        <s v="w45"/>
        <s v="w13"/>
        <s v="w44"/>
        <s v="w25"/>
        <s v="w24"/>
        <s v="w08"/>
        <s v="w34"/>
      </sharedItems>
    </cacheField>
    <cacheField name="region" numFmtId="0">
      <sharedItems/>
    </cacheField>
    <cacheField name="ludnosc 2013" numFmtId="0">
      <sharedItems containsSemiMixedTypes="0" containsString="0" containsNumber="1" containsInteger="1" minValue="158033" maxValue="7688480"/>
    </cacheField>
    <cacheField name="ludnosc  2014" numFmtId="0">
      <sharedItems containsSemiMixedTypes="0" containsString="0" containsNumber="1" containsInteger="1" minValue="1664117" maxValue="8979036"/>
    </cacheField>
    <cacheField name="tempo wzrostu" numFmtId="0">
      <sharedItems containsSemiMixedTypes="0" containsString="0" containsNumber="1" minValue="1.0597000000000001" maxValue="19.212599999999998"/>
    </cacheField>
    <cacheField name="2015" numFmtId="0">
      <sharedItems containsSemiMixedTypes="0" containsString="0" containsNumber="1" containsInteger="1" minValue="2086303" maxValue="10485718"/>
    </cacheField>
    <cacheField name="2016" numFmtId="0">
      <sharedItems containsSemiMixedTypes="0" containsString="0" containsNumber="1" containsInteger="1" minValue="2554977" maxValue="12245221"/>
    </cacheField>
    <cacheField name="2017" numFmtId="0">
      <sharedItems containsSemiMixedTypes="0" containsString="0" containsNumber="1" containsInteger="1" minValue="2754275" maxValue="14299969"/>
    </cacheField>
    <cacheField name="2018" numFmtId="0">
      <sharedItems containsSemiMixedTypes="0" containsString="0" containsNumber="1" containsInteger="1" minValue="2754275" maxValue="16699503"/>
    </cacheField>
    <cacheField name="2019" numFmtId="0">
      <sharedItems containsSemiMixedTypes="0" containsString="0" containsNumber="1" containsInteger="1" minValue="2754275" maxValue="16699503"/>
    </cacheField>
    <cacheField name="2020" numFmtId="0">
      <sharedItems containsSemiMixedTypes="0" containsString="0" containsNumber="1" containsInteger="1" minValue="2754275" maxValue="16699503"/>
    </cacheField>
    <cacheField name="2021" numFmtId="0">
      <sharedItems containsSemiMixedTypes="0" containsString="0" containsNumber="1" containsInteger="1" minValue="2754275" maxValue="16699503"/>
    </cacheField>
    <cacheField name="2022" numFmtId="0">
      <sharedItems containsSemiMixedTypes="0" containsString="0" containsNumber="1" containsInteger="1" minValue="2754275" maxValue="16699503"/>
    </cacheField>
    <cacheField name="2023" numFmtId="0">
      <sharedItems containsSemiMixedTypes="0" containsString="0" containsNumber="1" containsInteger="1" minValue="2754275" maxValue="16699503"/>
    </cacheField>
    <cacheField name="2024" numFmtId="0">
      <sharedItems containsSemiMixedTypes="0" containsString="0" containsNumber="1" containsInteger="1" minValue="2754275" maxValue="16699503"/>
    </cacheField>
    <cacheField name="2025" numFmtId="0">
      <sharedItems containsSemiMixedTypes="0" containsString="0" containsNumber="1" containsInteger="1" minValue="2754275" maxValue="16699503"/>
    </cacheField>
    <cacheField name="czy przeludnione kiedykolwiek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s v="w01"/>
    <x v="0"/>
    <n v="2812202"/>
  </r>
  <r>
    <s v="w02D"/>
    <n v="1711390"/>
    <n v="1641773"/>
    <n v="1522030"/>
    <n v="1618733"/>
    <s v="w02"/>
    <x v="0"/>
    <n v="3353163"/>
  </r>
  <r>
    <s v="w03C"/>
    <n v="1165105"/>
    <n v="1278732"/>
    <n v="1299953"/>
    <n v="1191621"/>
    <s v="w03"/>
    <x v="1"/>
    <n v="2443837"/>
  </r>
  <r>
    <s v="w04D"/>
    <n v="949065"/>
    <n v="1026050"/>
    <n v="688027"/>
    <n v="723233"/>
    <s v="w04"/>
    <x v="0"/>
    <n v="1975115"/>
  </r>
  <r>
    <s v="w05A"/>
    <n v="2436107"/>
    <n v="2228622"/>
    <n v="1831600"/>
    <n v="1960624"/>
    <s v="w05"/>
    <x v="2"/>
    <n v="4664729"/>
  </r>
  <r>
    <s v="w06D"/>
    <n v="1846928"/>
    <n v="1851433"/>
    <n v="2125113"/>
    <n v="2028635"/>
    <s v="w06"/>
    <x v="0"/>
    <n v="3698361"/>
  </r>
  <r>
    <s v="w07B"/>
    <n v="3841577"/>
    <n v="3848394"/>
    <n v="3595975"/>
    <n v="3123039"/>
    <s v="w07"/>
    <x v="3"/>
    <n v="7689971"/>
  </r>
  <r>
    <s v="w08A"/>
    <n v="679557"/>
    <n v="655500"/>
    <n v="1012012"/>
    <n v="1067022"/>
    <s v="w08"/>
    <x v="2"/>
    <n v="1335057"/>
  </r>
  <r>
    <s v="w09C"/>
    <n v="1660998"/>
    <n v="1630345"/>
    <n v="1130119"/>
    <n v="1080238"/>
    <s v="w09"/>
    <x v="1"/>
    <n v="3291343"/>
  </r>
  <r>
    <s v="w10C"/>
    <n v="1157622"/>
    <n v="1182345"/>
    <n v="830785"/>
    <n v="833779"/>
    <s v="w10"/>
    <x v="1"/>
    <n v="2339967"/>
  </r>
  <r>
    <s v="w11D"/>
    <n v="1987047"/>
    <n v="1996208"/>
    <n v="2053892"/>
    <n v="1697247"/>
    <s v="w11"/>
    <x v="0"/>
    <n v="3983255"/>
  </r>
  <r>
    <s v="w12C"/>
    <n v="3997724"/>
    <n v="3690756"/>
    <n v="4339393"/>
    <n v="4639643"/>
    <s v="w12"/>
    <x v="1"/>
    <n v="7688480"/>
  </r>
  <r>
    <s v="w13A"/>
    <n v="996113"/>
    <n v="964279"/>
    <n v="1012487"/>
    <n v="1128940"/>
    <s v="w13"/>
    <x v="2"/>
    <n v="1960392"/>
  </r>
  <r>
    <s v="w14A"/>
    <n v="1143634"/>
    <n v="1033836"/>
    <n v="909534"/>
    <n v="856349"/>
    <s v="w14"/>
    <x v="2"/>
    <n v="2177470"/>
  </r>
  <r>
    <s v="w15A"/>
    <n v="2549276"/>
    <n v="2584751"/>
    <n v="2033079"/>
    <n v="2066918"/>
    <s v="w15"/>
    <x v="2"/>
    <n v="5134027"/>
  </r>
  <r>
    <s v="w16C"/>
    <n v="1367212"/>
    <n v="1361389"/>
    <n v="1572320"/>
    <n v="1836258"/>
    <s v="w16"/>
    <x v="1"/>
    <n v="2728601"/>
  </r>
  <r>
    <s v="w17A"/>
    <n v="2567464"/>
    <n v="2441857"/>
    <n v="1524132"/>
    <n v="1496810"/>
    <s v="w17"/>
    <x v="2"/>
    <n v="5009321"/>
  </r>
  <r>
    <s v="w18D"/>
    <n v="1334060"/>
    <n v="1395231"/>
    <n v="578655"/>
    <n v="677663"/>
    <s v="w18"/>
    <x v="0"/>
    <n v="2729291"/>
  </r>
  <r>
    <s v="w19C"/>
    <n v="2976209"/>
    <n v="3199665"/>
    <n v="1666477"/>
    <n v="1759240"/>
    <s v="w19"/>
    <x v="1"/>
    <n v="6175874"/>
  </r>
  <r>
    <s v="w20C"/>
    <n v="1443351"/>
    <n v="1565539"/>
    <n v="1355276"/>
    <n v="1423414"/>
    <s v="w20"/>
    <x v="1"/>
    <n v="3008890"/>
  </r>
  <r>
    <s v="w21A"/>
    <n v="2486640"/>
    <n v="2265936"/>
    <n v="297424"/>
    <n v="274759"/>
    <s v="w21"/>
    <x v="2"/>
    <n v="4752576"/>
  </r>
  <r>
    <s v="w22B"/>
    <n v="685438"/>
    <n v="749124"/>
    <n v="2697677"/>
    <n v="2821550"/>
    <s v="w22"/>
    <x v="3"/>
    <n v="1434562"/>
  </r>
  <r>
    <s v="w23B"/>
    <n v="2166753"/>
    <n v="2338698"/>
    <n v="1681433"/>
    <n v="1592443"/>
    <s v="w23"/>
    <x v="3"/>
    <n v="4505451"/>
  </r>
  <r>
    <s v="w24C"/>
    <n v="643177"/>
    <n v="684187"/>
    <n v="796213"/>
    <n v="867904"/>
    <s v="w24"/>
    <x v="1"/>
    <n v="1327364"/>
  </r>
  <r>
    <s v="w25B"/>
    <n v="450192"/>
    <n v="434755"/>
    <n v="1656446"/>
    <n v="1691000"/>
    <s v="w25"/>
    <x v="3"/>
    <n v="884947"/>
  </r>
  <r>
    <s v="w26C"/>
    <n v="1037774"/>
    <n v="1113789"/>
    <n v="877464"/>
    <n v="990837"/>
    <s v="w26"/>
    <x v="1"/>
    <n v="2151563"/>
  </r>
  <r>
    <s v="w27C"/>
    <n v="2351213"/>
    <n v="2358482"/>
    <n v="1098384"/>
    <n v="1121488"/>
    <s v="w27"/>
    <x v="1"/>
    <n v="4709695"/>
  </r>
  <r>
    <s v="w28D"/>
    <n v="2613354"/>
    <n v="2837241"/>
    <n v="431144"/>
    <n v="434113"/>
    <s v="w28"/>
    <x v="0"/>
    <n v="5450595"/>
  </r>
  <r>
    <s v="w29A"/>
    <n v="1859691"/>
    <n v="1844250"/>
    <n v="1460134"/>
    <n v="1585258"/>
    <s v="w29"/>
    <x v="2"/>
    <n v="3703941"/>
  </r>
  <r>
    <s v="w30C"/>
    <n v="2478386"/>
    <n v="2562144"/>
    <n v="30035"/>
    <n v="29396"/>
    <s v="w30"/>
    <x v="1"/>
    <n v="5040530"/>
  </r>
  <r>
    <s v="w31C"/>
    <n v="1938122"/>
    <n v="1816647"/>
    <n v="1602356"/>
    <n v="1875221"/>
    <s v="w31"/>
    <x v="1"/>
    <n v="3754769"/>
  </r>
  <r>
    <s v="w32D"/>
    <n v="992523"/>
    <n v="1028501"/>
    <n v="1995446"/>
    <n v="1860524"/>
    <s v="w32"/>
    <x v="0"/>
    <n v="2021024"/>
  </r>
  <r>
    <s v="w33B"/>
    <n v="2966291"/>
    <n v="2889963"/>
    <n v="462453"/>
    <n v="486354"/>
    <s v="w33"/>
    <x v="3"/>
    <n v="5856254"/>
  </r>
  <r>
    <s v="w34C"/>
    <n v="76648"/>
    <n v="81385"/>
    <n v="1374708"/>
    <n v="1379567"/>
    <s v="w34"/>
    <x v="1"/>
    <n v="158033"/>
  </r>
  <r>
    <s v="w35C"/>
    <n v="2574432"/>
    <n v="2409710"/>
    <n v="987486"/>
    <n v="999043"/>
    <s v="w35"/>
    <x v="1"/>
    <n v="4984142"/>
  </r>
  <r>
    <s v="w36B"/>
    <n v="1778590"/>
    <n v="1874844"/>
    <n v="111191"/>
    <n v="117846"/>
    <s v="w36"/>
    <x v="3"/>
    <n v="3653434"/>
  </r>
  <r>
    <s v="w37A"/>
    <n v="1506541"/>
    <n v="1414887"/>
    <n v="1216612"/>
    <n v="1166775"/>
    <s v="w37"/>
    <x v="2"/>
    <n v="2921428"/>
  </r>
  <r>
    <s v="w38B"/>
    <n v="1598886"/>
    <n v="1687917"/>
    <n v="449788"/>
    <n v="427615"/>
    <s v="w38"/>
    <x v="3"/>
    <n v="3286803"/>
  </r>
  <r>
    <s v="w39D"/>
    <n v="548989"/>
    <n v="514636"/>
    <n v="2770344"/>
    <n v="3187897"/>
    <s v="w39"/>
    <x v="0"/>
    <n v="1063625"/>
  </r>
  <r>
    <s v="w40A"/>
    <n v="1175198"/>
    <n v="1095440"/>
    <n v="2657174"/>
    <n v="2491947"/>
    <s v="w40"/>
    <x v="2"/>
    <n v="2270638"/>
  </r>
  <r>
    <s v="w41D"/>
    <n v="2115336"/>
    <n v="2202769"/>
    <n v="15339"/>
    <n v="14652"/>
    <s v="w41"/>
    <x v="0"/>
    <n v="4318105"/>
  </r>
  <r>
    <s v="w42B"/>
    <n v="2346640"/>
    <n v="2197559"/>
    <n v="373470"/>
    <n v="353365"/>
    <s v="w42"/>
    <x v="3"/>
    <n v="4544199"/>
  </r>
  <r>
    <s v="w43D"/>
    <n v="2548438"/>
    <n v="2577213"/>
    <n v="37986"/>
    <n v="37766"/>
    <s v="w43"/>
    <x v="0"/>
    <n v="5125651"/>
  </r>
  <r>
    <s v="w44C"/>
    <n v="835495"/>
    <n v="837746"/>
    <n v="1106177"/>
    <n v="917781"/>
    <s v="w44"/>
    <x v="1"/>
    <n v="1673241"/>
  </r>
  <r>
    <s v="w45B"/>
    <n v="1187448"/>
    <n v="1070426"/>
    <n v="1504608"/>
    <n v="1756990"/>
    <s v="w45"/>
    <x v="3"/>
    <n v="2257874"/>
  </r>
  <r>
    <s v="w46C"/>
    <n v="140026"/>
    <n v="146354"/>
    <n v="2759991"/>
    <n v="2742120"/>
    <s v="w46"/>
    <x v="1"/>
    <n v="286380"/>
  </r>
  <r>
    <s v="w47B"/>
    <n v="1198765"/>
    <n v="1304945"/>
    <n v="2786493"/>
    <n v="2602643"/>
    <s v="w47"/>
    <x v="3"/>
    <n v="2503710"/>
  </r>
  <r>
    <s v="w48C"/>
    <n v="2619776"/>
    <n v="2749623"/>
    <n v="2888215"/>
    <n v="2800174"/>
    <s v="w48"/>
    <x v="1"/>
    <n v="5369399"/>
  </r>
  <r>
    <s v="w49C"/>
    <n v="248398"/>
    <n v="268511"/>
    <n v="3110853"/>
    <n v="2986411"/>
    <s v="w49"/>
    <x v="1"/>
    <n v="516909"/>
  </r>
  <r>
    <s v="w50B"/>
    <n v="2494207"/>
    <n v="2625207"/>
    <n v="1796293"/>
    <n v="1853602"/>
    <s v="w50"/>
    <x v="3"/>
    <n v="51194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w01D"/>
    <n v="1415007"/>
    <n v="1397195"/>
    <n v="1499070"/>
    <n v="1481105"/>
    <x v="0"/>
    <x v="0"/>
    <n v="1"/>
  </r>
  <r>
    <s v="w06D"/>
    <n v="1846928"/>
    <n v="1851433"/>
    <n v="2125113"/>
    <n v="2028635"/>
    <x v="1"/>
    <x v="0"/>
    <n v="1"/>
  </r>
  <r>
    <s v="w08A"/>
    <n v="679557"/>
    <n v="655500"/>
    <n v="1012012"/>
    <n v="1067022"/>
    <x v="2"/>
    <x v="1"/>
    <n v="1"/>
  </r>
  <r>
    <s v="w12C"/>
    <n v="3997724"/>
    <n v="3690756"/>
    <n v="4339393"/>
    <n v="4639643"/>
    <x v="3"/>
    <x v="2"/>
    <n v="1"/>
  </r>
  <r>
    <s v="w13A"/>
    <n v="996113"/>
    <n v="964279"/>
    <n v="1012487"/>
    <n v="1128940"/>
    <x v="4"/>
    <x v="1"/>
    <n v="1"/>
  </r>
  <r>
    <s v="w16C"/>
    <n v="1367212"/>
    <n v="1361389"/>
    <n v="1572320"/>
    <n v="1836258"/>
    <x v="5"/>
    <x v="2"/>
    <n v="1"/>
  </r>
  <r>
    <s v="w22B"/>
    <n v="685438"/>
    <n v="749124"/>
    <n v="2697677"/>
    <n v="2821550"/>
    <x v="6"/>
    <x v="3"/>
    <n v="1"/>
  </r>
  <r>
    <s v="w24C"/>
    <n v="643177"/>
    <n v="684187"/>
    <n v="796213"/>
    <n v="867904"/>
    <x v="7"/>
    <x v="2"/>
    <n v="1"/>
  </r>
  <r>
    <s v="w25B"/>
    <n v="450192"/>
    <n v="434755"/>
    <n v="1656446"/>
    <n v="1691000"/>
    <x v="8"/>
    <x v="3"/>
    <n v="1"/>
  </r>
  <r>
    <s v="w32D"/>
    <n v="992523"/>
    <n v="1028501"/>
    <n v="1995446"/>
    <n v="1860524"/>
    <x v="9"/>
    <x v="0"/>
    <n v="1"/>
  </r>
  <r>
    <s v="w34C"/>
    <n v="76648"/>
    <n v="81385"/>
    <n v="1374708"/>
    <n v="1379567"/>
    <x v="10"/>
    <x v="2"/>
    <n v="1"/>
  </r>
  <r>
    <s v="w39D"/>
    <n v="548989"/>
    <n v="514636"/>
    <n v="2770344"/>
    <n v="3187897"/>
    <x v="11"/>
    <x v="0"/>
    <n v="1"/>
  </r>
  <r>
    <s v="w40A"/>
    <n v="1175198"/>
    <n v="1095440"/>
    <n v="2657174"/>
    <n v="2491947"/>
    <x v="12"/>
    <x v="1"/>
    <n v="1"/>
  </r>
  <r>
    <s v="w44C"/>
    <n v="835495"/>
    <n v="837746"/>
    <n v="1106177"/>
    <n v="917781"/>
    <x v="13"/>
    <x v="2"/>
    <n v="1"/>
  </r>
  <r>
    <s v="w45B"/>
    <n v="1187448"/>
    <n v="1070426"/>
    <n v="1504608"/>
    <n v="1756990"/>
    <x v="14"/>
    <x v="3"/>
    <n v="1"/>
  </r>
  <r>
    <s v="w46C"/>
    <n v="140026"/>
    <n v="146354"/>
    <n v="2759991"/>
    <n v="2742120"/>
    <x v="15"/>
    <x v="2"/>
    <n v="1"/>
  </r>
  <r>
    <s v="w47B"/>
    <n v="1198765"/>
    <n v="1304945"/>
    <n v="2786493"/>
    <n v="2602643"/>
    <x v="16"/>
    <x v="3"/>
    <n v="1"/>
  </r>
  <r>
    <s v="w48C"/>
    <n v="2619776"/>
    <n v="2749623"/>
    <n v="2888215"/>
    <n v="2800174"/>
    <x v="17"/>
    <x v="2"/>
    <n v="1"/>
  </r>
  <r>
    <s v="w49C"/>
    <n v="248398"/>
    <n v="268511"/>
    <n v="3110853"/>
    <n v="2986411"/>
    <x v="18"/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997724"/>
    <n v="3690756"/>
    <n v="4339393"/>
    <n v="4639643"/>
    <x v="0"/>
    <s v="C"/>
    <n v="7688480"/>
    <n v="8979036"/>
    <n v="1.1677999999999999"/>
    <n v="10485718"/>
    <n v="12245221"/>
    <n v="14299969"/>
    <n v="16699503"/>
    <n v="16699503"/>
    <n v="16699503"/>
    <n v="16699503"/>
    <n v="16699503"/>
    <n v="16699503"/>
    <n v="16699503"/>
    <n v="16699503"/>
  </r>
  <r>
    <x v="1"/>
    <n v="2619776"/>
    <n v="2749623"/>
    <n v="2888215"/>
    <n v="2800174"/>
    <x v="1"/>
    <s v="C"/>
    <n v="5369399"/>
    <n v="5688389"/>
    <n v="1.0593999999999999"/>
    <n v="6026279"/>
    <n v="6384239"/>
    <n v="6763462"/>
    <n v="7165211"/>
    <n v="7590824"/>
    <n v="8041718"/>
    <n v="8519396"/>
    <n v="9025448"/>
    <n v="9561559"/>
    <n v="10129515"/>
    <n v="10731208"/>
  </r>
  <r>
    <x v="2"/>
    <n v="1846928"/>
    <n v="1851433"/>
    <n v="2125113"/>
    <n v="2028635"/>
    <x v="2"/>
    <s v="D"/>
    <n v="3698361"/>
    <n v="4153748"/>
    <n v="1.1231"/>
    <n v="4665074"/>
    <n v="5239344"/>
    <n v="5884307"/>
    <n v="6608665"/>
    <n v="7422191"/>
    <n v="7422191"/>
    <n v="7422191"/>
    <n v="7422191"/>
    <n v="7422191"/>
    <n v="7422191"/>
    <n v="7422191"/>
  </r>
  <r>
    <x v="3"/>
    <n v="992523"/>
    <n v="1028501"/>
    <n v="1995446"/>
    <n v="1860524"/>
    <x v="3"/>
    <s v="D"/>
    <n v="2021024"/>
    <n v="3855970"/>
    <n v="1.9078999999999999"/>
    <n v="7356805"/>
    <n v="7356805"/>
    <n v="7356805"/>
    <n v="7356805"/>
    <n v="7356805"/>
    <n v="7356805"/>
    <n v="7356805"/>
    <n v="7356805"/>
    <n v="7356805"/>
    <n v="7356805"/>
    <n v="7356805"/>
  </r>
  <r>
    <x v="4"/>
    <n v="1367212"/>
    <n v="1361389"/>
    <n v="1572320"/>
    <n v="1836258"/>
    <x v="4"/>
    <s v="C"/>
    <n v="2728601"/>
    <n v="3408578"/>
    <n v="1.2492000000000001"/>
    <n v="4257995"/>
    <n v="5319087"/>
    <n v="6644603"/>
    <n v="6644603"/>
    <n v="6644603"/>
    <n v="6644603"/>
    <n v="6644603"/>
    <n v="6644603"/>
    <n v="6644603"/>
    <n v="6644603"/>
    <n v="6644603"/>
  </r>
  <r>
    <x v="5"/>
    <n v="248398"/>
    <n v="268511"/>
    <n v="3110853"/>
    <n v="2986411"/>
    <x v="5"/>
    <s v="C"/>
    <n v="516909"/>
    <n v="6097264"/>
    <n v="11.7956"/>
    <n v="6097264"/>
    <n v="6097264"/>
    <n v="6097264"/>
    <n v="6097264"/>
    <n v="6097264"/>
    <n v="6097264"/>
    <n v="6097264"/>
    <n v="6097264"/>
    <n v="6097264"/>
    <n v="6097264"/>
    <n v="6097264"/>
  </r>
  <r>
    <x v="6"/>
    <n v="548989"/>
    <n v="514636"/>
    <n v="2770344"/>
    <n v="3187897"/>
    <x v="6"/>
    <s v="D"/>
    <n v="1063625"/>
    <n v="5958241"/>
    <n v="5.6017999999999999"/>
    <n v="5958241"/>
    <n v="5958241"/>
    <n v="5958241"/>
    <n v="5958241"/>
    <n v="5958241"/>
    <n v="5958241"/>
    <n v="5958241"/>
    <n v="5958241"/>
    <n v="5958241"/>
    <n v="5958241"/>
    <n v="5958241"/>
  </r>
  <r>
    <x v="7"/>
    <n v="1415007"/>
    <n v="1397195"/>
    <n v="1499070"/>
    <n v="1481105"/>
    <x v="7"/>
    <s v="D"/>
    <n v="2812202"/>
    <n v="2980175"/>
    <n v="1.0597000000000001"/>
    <n v="3158091"/>
    <n v="3346629"/>
    <n v="3546422"/>
    <n v="3758143"/>
    <n v="3982504"/>
    <n v="4220259"/>
    <n v="4472208"/>
    <n v="4739198"/>
    <n v="5022128"/>
    <n v="5321949"/>
    <n v="5639669"/>
  </r>
  <r>
    <x v="8"/>
    <n v="685438"/>
    <n v="749124"/>
    <n v="2697677"/>
    <n v="2821550"/>
    <x v="8"/>
    <s v="B"/>
    <n v="1434562"/>
    <n v="5519227"/>
    <n v="3.8473000000000002"/>
    <n v="5519227"/>
    <n v="5519227"/>
    <n v="5519227"/>
    <n v="5519227"/>
    <n v="5519227"/>
    <n v="5519227"/>
    <n v="5519227"/>
    <n v="5519227"/>
    <n v="5519227"/>
    <n v="5519227"/>
    <n v="5519227"/>
  </r>
  <r>
    <x v="9"/>
    <n v="140026"/>
    <n v="146354"/>
    <n v="2759991"/>
    <n v="2742120"/>
    <x v="9"/>
    <s v="C"/>
    <n v="286380"/>
    <n v="5502111"/>
    <n v="19.212599999999998"/>
    <n v="5502111"/>
    <n v="5502111"/>
    <n v="5502111"/>
    <n v="5502111"/>
    <n v="5502111"/>
    <n v="5502111"/>
    <n v="5502111"/>
    <n v="5502111"/>
    <n v="5502111"/>
    <n v="5502111"/>
    <n v="5502111"/>
  </r>
  <r>
    <x v="10"/>
    <n v="1198765"/>
    <n v="1304945"/>
    <n v="2786493"/>
    <n v="2602643"/>
    <x v="10"/>
    <s v="B"/>
    <n v="2503710"/>
    <n v="5389136"/>
    <n v="2.1524000000000001"/>
    <n v="5389136"/>
    <n v="5389136"/>
    <n v="5389136"/>
    <n v="5389136"/>
    <n v="5389136"/>
    <n v="5389136"/>
    <n v="5389136"/>
    <n v="5389136"/>
    <n v="5389136"/>
    <n v="5389136"/>
    <n v="5389136"/>
  </r>
  <r>
    <x v="11"/>
    <n v="1175198"/>
    <n v="1095440"/>
    <n v="2657174"/>
    <n v="2491947"/>
    <x v="11"/>
    <s v="A"/>
    <n v="2270638"/>
    <n v="5149121"/>
    <n v="2.2675999999999998"/>
    <n v="5149121"/>
    <n v="5149121"/>
    <n v="5149121"/>
    <n v="5149121"/>
    <n v="5149121"/>
    <n v="5149121"/>
    <n v="5149121"/>
    <n v="5149121"/>
    <n v="5149121"/>
    <n v="5149121"/>
    <n v="5149121"/>
  </r>
  <r>
    <x v="12"/>
    <n v="1187448"/>
    <n v="1070426"/>
    <n v="1504608"/>
    <n v="1756990"/>
    <x v="12"/>
    <s v="B"/>
    <n v="2257874"/>
    <n v="3261598"/>
    <n v="1.4444999999999999"/>
    <n v="4711378"/>
    <n v="4711378"/>
    <n v="4711378"/>
    <n v="4711378"/>
    <n v="4711378"/>
    <n v="4711378"/>
    <n v="4711378"/>
    <n v="4711378"/>
    <n v="4711378"/>
    <n v="4711378"/>
    <n v="4711378"/>
  </r>
  <r>
    <x v="13"/>
    <n v="996113"/>
    <n v="964279"/>
    <n v="1012487"/>
    <n v="1128940"/>
    <x v="13"/>
    <s v="A"/>
    <n v="1960392"/>
    <n v="2141427"/>
    <n v="1.0923"/>
    <n v="2339080"/>
    <n v="2554977"/>
    <n v="2790801"/>
    <n v="3048391"/>
    <n v="3329757"/>
    <n v="3637093"/>
    <n v="3972796"/>
    <n v="3972796"/>
    <n v="3972796"/>
    <n v="3972796"/>
    <n v="3972796"/>
  </r>
  <r>
    <x v="14"/>
    <n v="835495"/>
    <n v="837746"/>
    <n v="1106177"/>
    <n v="917781"/>
    <x v="14"/>
    <s v="C"/>
    <n v="1673241"/>
    <n v="2023958"/>
    <n v="1.2096"/>
    <n v="2448179"/>
    <n v="2961317"/>
    <n v="3582009"/>
    <n v="3582009"/>
    <n v="3582009"/>
    <n v="3582009"/>
    <n v="3582009"/>
    <n v="3582009"/>
    <n v="3582009"/>
    <n v="3582009"/>
    <n v="3582009"/>
  </r>
  <r>
    <x v="15"/>
    <n v="450192"/>
    <n v="434755"/>
    <n v="1656446"/>
    <n v="1691000"/>
    <x v="15"/>
    <s v="B"/>
    <n v="884947"/>
    <n v="3347446"/>
    <n v="3.7826"/>
    <n v="3347446"/>
    <n v="3347446"/>
    <n v="3347446"/>
    <n v="3347446"/>
    <n v="3347446"/>
    <n v="3347446"/>
    <n v="3347446"/>
    <n v="3347446"/>
    <n v="3347446"/>
    <n v="3347446"/>
    <n v="3347446"/>
  </r>
  <r>
    <x v="16"/>
    <n v="643177"/>
    <n v="684187"/>
    <n v="796213"/>
    <n v="867904"/>
    <x v="16"/>
    <s v="C"/>
    <n v="1327364"/>
    <n v="1664117"/>
    <n v="1.2537"/>
    <n v="2086303"/>
    <n v="2615598"/>
    <n v="3279175"/>
    <n v="3279175"/>
    <n v="3279175"/>
    <n v="3279175"/>
    <n v="3279175"/>
    <n v="3279175"/>
    <n v="3279175"/>
    <n v="3279175"/>
    <n v="3279175"/>
  </r>
  <r>
    <x v="17"/>
    <n v="679557"/>
    <n v="655500"/>
    <n v="1012012"/>
    <n v="1067022"/>
    <x v="17"/>
    <s v="A"/>
    <n v="1335057"/>
    <n v="2079034"/>
    <n v="1.5571999999999999"/>
    <n v="3237471"/>
    <n v="3237471"/>
    <n v="3237471"/>
    <n v="3237471"/>
    <n v="3237471"/>
    <n v="3237471"/>
    <n v="3237471"/>
    <n v="3237471"/>
    <n v="3237471"/>
    <n v="3237471"/>
    <n v="3237471"/>
  </r>
  <r>
    <x v="18"/>
    <n v="1165105"/>
    <n v="1278732"/>
    <n v="1299953"/>
    <n v="1191621"/>
    <x v="18"/>
    <s v="C"/>
    <n v="2443837"/>
    <n v="2491574"/>
    <n v="1.0195000000000001"/>
    <n v="2540159"/>
    <n v="2589692"/>
    <n v="2640190"/>
    <n v="2691673"/>
    <n v="2744160"/>
    <n v="2797671"/>
    <n v="2852225"/>
    <n v="2907843"/>
    <n v="2964545"/>
    <n v="3022353"/>
    <n v="3081288"/>
  </r>
  <r>
    <x v="19"/>
    <n v="76648"/>
    <n v="81385"/>
    <n v="1374708"/>
    <n v="1379567"/>
    <x v="19"/>
    <s v="C"/>
    <n v="158033"/>
    <n v="2754275"/>
    <n v="17.4284"/>
    <n v="2754275"/>
    <n v="2754275"/>
    <n v="2754275"/>
    <n v="2754275"/>
    <n v="2754275"/>
    <n v="2754275"/>
    <n v="2754275"/>
    <n v="2754275"/>
    <n v="2754275"/>
    <n v="2754275"/>
    <n v="2754275"/>
  </r>
  <r>
    <x v="20"/>
    <n v="1987047"/>
    <n v="1996208"/>
    <n v="2053892"/>
    <n v="1697247"/>
    <x v="20"/>
    <s v="D"/>
    <n v="3983255"/>
    <n v="3751139"/>
    <n v="0.94169999999999998"/>
    <n v="3532447"/>
    <n v="3326505"/>
    <n v="3132569"/>
    <n v="2949940"/>
    <n v="2777958"/>
    <n v="2616003"/>
    <n v="2463490"/>
    <n v="2319868"/>
    <n v="2184619"/>
    <n v="2057255"/>
    <n v="1937317"/>
  </r>
  <r>
    <x v="21"/>
    <n v="1711390"/>
    <n v="1641773"/>
    <n v="1522030"/>
    <n v="1618733"/>
    <x v="21"/>
    <s v="D"/>
    <n v="3353163"/>
    <n v="3140763"/>
    <n v="0.93659999999999999"/>
    <n v="2941638"/>
    <n v="2755138"/>
    <n v="2580462"/>
    <n v="2416860"/>
    <n v="2263631"/>
    <n v="2120116"/>
    <n v="1985700"/>
    <n v="1859806"/>
    <n v="1741894"/>
    <n v="1631457"/>
    <n v="1528022"/>
  </r>
  <r>
    <x v="22"/>
    <n v="3841577"/>
    <n v="3848394"/>
    <n v="3595975"/>
    <n v="3123039"/>
    <x v="22"/>
    <s v="B"/>
    <n v="7689971"/>
    <n v="6719014"/>
    <n v="0.87370000000000003"/>
    <n v="5870402"/>
    <n v="5128970"/>
    <n v="4481181"/>
    <n v="3915207"/>
    <n v="3420716"/>
    <n v="2988679"/>
    <n v="2611208"/>
    <n v="2281412"/>
    <n v="1993269"/>
    <n v="1741519"/>
    <n v="1521565"/>
  </r>
  <r>
    <x v="23"/>
    <n v="1938122"/>
    <n v="1816647"/>
    <n v="1602356"/>
    <n v="1875221"/>
    <x v="23"/>
    <s v="C"/>
    <n v="3754769"/>
    <n v="3477577"/>
    <n v="0.92610000000000003"/>
    <n v="3220584"/>
    <n v="2982582"/>
    <n v="2762169"/>
    <n v="2558044"/>
    <n v="2369004"/>
    <n v="2193934"/>
    <n v="2031802"/>
    <n v="1881651"/>
    <n v="1742596"/>
    <n v="1613818"/>
    <n v="1494556"/>
  </r>
  <r>
    <x v="24"/>
    <n v="1443351"/>
    <n v="1565539"/>
    <n v="1355276"/>
    <n v="1423414"/>
    <x v="24"/>
    <s v="C"/>
    <n v="3008890"/>
    <n v="2778690"/>
    <n v="0.9234"/>
    <n v="2565842"/>
    <n v="2369298"/>
    <n v="2187809"/>
    <n v="2020222"/>
    <n v="1865472"/>
    <n v="1722576"/>
    <n v="1590626"/>
    <n v="1468784"/>
    <n v="1356275"/>
    <n v="1252384"/>
    <n v="1156451"/>
  </r>
  <r>
    <x v="25"/>
    <n v="1037774"/>
    <n v="1113789"/>
    <n v="877464"/>
    <n v="990837"/>
    <x v="25"/>
    <s v="C"/>
    <n v="2151563"/>
    <n v="1868301"/>
    <n v="0.86829999999999996"/>
    <n v="1622245"/>
    <n v="1408595"/>
    <n v="1223083"/>
    <n v="1062002"/>
    <n v="922136"/>
    <n v="800690"/>
    <n v="695239"/>
    <n v="603676"/>
    <n v="524171"/>
    <n v="455137"/>
    <n v="395195"/>
  </r>
  <r>
    <x v="26"/>
    <n v="2436107"/>
    <n v="2228622"/>
    <n v="1831600"/>
    <n v="1960624"/>
    <x v="26"/>
    <s v="A"/>
    <n v="4664729"/>
    <n v="3792224"/>
    <n v="0.81289999999999996"/>
    <n v="3082698"/>
    <n v="2505925"/>
    <n v="2037066"/>
    <n v="1655930"/>
    <n v="1346105"/>
    <n v="1094248"/>
    <n v="889514"/>
    <n v="723085"/>
    <n v="587795"/>
    <n v="477818"/>
    <n v="388418"/>
  </r>
  <r>
    <x v="27"/>
    <n v="1859691"/>
    <n v="1844250"/>
    <n v="1460134"/>
    <n v="1585258"/>
    <x v="27"/>
    <s v="A"/>
    <n v="3703941"/>
    <n v="3045392"/>
    <n v="0.82220000000000004"/>
    <n v="2503921"/>
    <n v="2058723"/>
    <n v="1692682"/>
    <n v="1391723"/>
    <n v="1144274"/>
    <n v="940822"/>
    <n v="773543"/>
    <n v="636007"/>
    <n v="522924"/>
    <n v="429948"/>
    <n v="353503"/>
  </r>
  <r>
    <x v="28"/>
    <n v="2549276"/>
    <n v="2584751"/>
    <n v="2033079"/>
    <n v="2066918"/>
    <x v="28"/>
    <s v="A"/>
    <n v="5134027"/>
    <n v="4099997"/>
    <n v="0.79849999999999999"/>
    <n v="3273847"/>
    <n v="2614166"/>
    <n v="2087411"/>
    <n v="1666797"/>
    <n v="1330937"/>
    <n v="1062753"/>
    <n v="848608"/>
    <n v="677613"/>
    <n v="541073"/>
    <n v="432046"/>
    <n v="344988"/>
  </r>
  <r>
    <x v="29"/>
    <n v="1506541"/>
    <n v="1414887"/>
    <n v="1216612"/>
    <n v="1166775"/>
    <x v="29"/>
    <s v="A"/>
    <n v="2921428"/>
    <n v="2383387"/>
    <n v="0.81579999999999997"/>
    <n v="1944367"/>
    <n v="1586214"/>
    <n v="1294033"/>
    <n v="1055672"/>
    <n v="861217"/>
    <n v="702580"/>
    <n v="573164"/>
    <n v="467587"/>
    <n v="381457"/>
    <n v="311192"/>
    <n v="253870"/>
  </r>
  <r>
    <x v="30"/>
    <n v="1143634"/>
    <n v="1033836"/>
    <n v="909534"/>
    <n v="856349"/>
    <x v="30"/>
    <s v="A"/>
    <n v="2177470"/>
    <n v="1765883"/>
    <n v="0.81089999999999995"/>
    <n v="1431954"/>
    <n v="1161171"/>
    <n v="941593"/>
    <n v="763537"/>
    <n v="619152"/>
    <n v="502070"/>
    <n v="407128"/>
    <n v="330140"/>
    <n v="267710"/>
    <n v="217086"/>
    <n v="176035"/>
  </r>
  <r>
    <x v="31"/>
    <n v="2166753"/>
    <n v="2338698"/>
    <n v="1681433"/>
    <n v="1592443"/>
    <x v="31"/>
    <s v="B"/>
    <n v="4505451"/>
    <n v="3273876"/>
    <n v="0.72660000000000002"/>
    <n v="2378798"/>
    <n v="1728434"/>
    <n v="1255880"/>
    <n v="912522"/>
    <n v="663038"/>
    <n v="481763"/>
    <n v="350048"/>
    <n v="254344"/>
    <n v="184806"/>
    <n v="134280"/>
    <n v="97567"/>
  </r>
  <r>
    <x v="32"/>
    <n v="2494207"/>
    <n v="2625207"/>
    <n v="1796293"/>
    <n v="1853602"/>
    <x v="32"/>
    <s v="B"/>
    <n v="5119414"/>
    <n v="3649895"/>
    <n v="0.71289999999999998"/>
    <n v="2602010"/>
    <n v="1854972"/>
    <n v="1322409"/>
    <n v="942745"/>
    <n v="672082"/>
    <n v="479127"/>
    <n v="341569"/>
    <n v="243504"/>
    <n v="173594"/>
    <n v="123755"/>
    <n v="88224"/>
  </r>
  <r>
    <x v="33"/>
    <n v="1157622"/>
    <n v="1182345"/>
    <n v="830785"/>
    <n v="833779"/>
    <x v="33"/>
    <s v="C"/>
    <n v="2339967"/>
    <n v="1664564"/>
    <n v="0.71130000000000004"/>
    <n v="1184004"/>
    <n v="842182"/>
    <n v="599044"/>
    <n v="426099"/>
    <n v="303084"/>
    <n v="215583"/>
    <n v="153344"/>
    <n v="109073"/>
    <n v="77583"/>
    <n v="55184"/>
    <n v="39252"/>
  </r>
  <r>
    <x v="34"/>
    <n v="949065"/>
    <n v="1026050"/>
    <n v="688027"/>
    <n v="723233"/>
    <x v="34"/>
    <s v="D"/>
    <n v="1975115"/>
    <n v="1411260"/>
    <n v="0.71450000000000002"/>
    <n v="1008345"/>
    <n v="720462"/>
    <n v="514770"/>
    <n v="367803"/>
    <n v="262795"/>
    <n v="187767"/>
    <n v="134159"/>
    <n v="95856"/>
    <n v="68489"/>
    <n v="48935"/>
    <n v="34964"/>
  </r>
  <r>
    <x v="35"/>
    <n v="1660998"/>
    <n v="1630345"/>
    <n v="1130119"/>
    <n v="1080238"/>
    <x v="35"/>
    <s v="C"/>
    <n v="3291343"/>
    <n v="2210357"/>
    <n v="0.67149999999999999"/>
    <n v="1484254"/>
    <n v="996676"/>
    <n v="669267"/>
    <n v="449412"/>
    <n v="301780"/>
    <n v="202645"/>
    <n v="136076"/>
    <n v="91375"/>
    <n v="61358"/>
    <n v="41201"/>
    <n v="27666"/>
  </r>
  <r>
    <x v="36"/>
    <n v="2567464"/>
    <n v="2441857"/>
    <n v="1524132"/>
    <n v="1496810"/>
    <x v="36"/>
    <s v="A"/>
    <n v="5009321"/>
    <n v="3020942"/>
    <n v="0.60299999999999998"/>
    <n v="1821628"/>
    <n v="1098441"/>
    <n v="662359"/>
    <n v="399402"/>
    <n v="240839"/>
    <n v="145225"/>
    <n v="87570"/>
    <n v="52804"/>
    <n v="31840"/>
    <n v="19199"/>
    <n v="11576"/>
  </r>
  <r>
    <x v="37"/>
    <n v="2976209"/>
    <n v="3199665"/>
    <n v="1666477"/>
    <n v="1759240"/>
    <x v="37"/>
    <s v="C"/>
    <n v="6175874"/>
    <n v="3425717"/>
    <n v="0.55459999999999998"/>
    <n v="1899902"/>
    <n v="1053685"/>
    <n v="584373"/>
    <n v="324093"/>
    <n v="179741"/>
    <n v="99684"/>
    <n v="55284"/>
    <n v="30660"/>
    <n v="17004"/>
    <n v="9430"/>
    <n v="5229"/>
  </r>
  <r>
    <x v="38"/>
    <n v="2351213"/>
    <n v="2358482"/>
    <n v="1098384"/>
    <n v="1121488"/>
    <x v="38"/>
    <s v="C"/>
    <n v="4709695"/>
    <n v="2219872"/>
    <n v="0.4713"/>
    <n v="1046225"/>
    <n v="493085"/>
    <n v="232390"/>
    <n v="109525"/>
    <n v="51619"/>
    <n v="24328"/>
    <n v="11465"/>
    <n v="5403"/>
    <n v="2546"/>
    <n v="1199"/>
    <n v="565"/>
  </r>
  <r>
    <x v="39"/>
    <n v="1334060"/>
    <n v="1395231"/>
    <n v="578655"/>
    <n v="677663"/>
    <x v="39"/>
    <s v="D"/>
    <n v="2729291"/>
    <n v="1256318"/>
    <n v="0.46029999999999999"/>
    <n v="578283"/>
    <n v="266183"/>
    <n v="122524"/>
    <n v="56397"/>
    <n v="25959"/>
    <n v="11948"/>
    <n v="5499"/>
    <n v="2531"/>
    <n v="1165"/>
    <n v="536"/>
    <n v="246"/>
  </r>
  <r>
    <x v="40"/>
    <n v="2574432"/>
    <n v="2409710"/>
    <n v="987486"/>
    <n v="999043"/>
    <x v="40"/>
    <s v="C"/>
    <n v="4984142"/>
    <n v="1986529"/>
    <n v="0.39850000000000002"/>
    <n v="791631"/>
    <n v="315464"/>
    <n v="125712"/>
    <n v="50096"/>
    <n v="19963"/>
    <n v="7955"/>
    <n v="3170"/>
    <n v="1263"/>
    <n v="503"/>
    <n v="200"/>
    <n v="79"/>
  </r>
  <r>
    <x v="41"/>
    <n v="2486640"/>
    <n v="2265936"/>
    <n v="297424"/>
    <n v="274759"/>
    <x v="41"/>
    <s v="A"/>
    <n v="4752576"/>
    <n v="572183"/>
    <n v="0.1203"/>
    <n v="68833"/>
    <n v="8280"/>
    <n v="996"/>
    <n v="119"/>
    <n v="14"/>
    <n v="1"/>
    <n v="0"/>
    <n v="0"/>
    <n v="0"/>
    <n v="0"/>
    <n v="0"/>
  </r>
  <r>
    <x v="42"/>
    <n v="2613354"/>
    <n v="2837241"/>
    <n v="431144"/>
    <n v="434113"/>
    <x v="42"/>
    <s v="D"/>
    <n v="5450595"/>
    <n v="865257"/>
    <n v="0.15870000000000001"/>
    <n v="137316"/>
    <n v="21792"/>
    <n v="3458"/>
    <n v="548"/>
    <n v="86"/>
    <n v="13"/>
    <n v="2"/>
    <n v="0"/>
    <n v="0"/>
    <n v="0"/>
    <n v="0"/>
  </r>
  <r>
    <x v="43"/>
    <n v="2478386"/>
    <n v="2562144"/>
    <n v="30035"/>
    <n v="29396"/>
    <x v="43"/>
    <s v="C"/>
    <n v="5040530"/>
    <n v="59431"/>
    <n v="1.17E-2"/>
    <n v="695"/>
    <n v="8"/>
    <n v="0"/>
    <n v="0"/>
    <n v="0"/>
    <n v="0"/>
    <n v="0"/>
    <n v="0"/>
    <n v="0"/>
    <n v="0"/>
    <n v="0"/>
  </r>
  <r>
    <x v="44"/>
    <n v="2966291"/>
    <n v="2889963"/>
    <n v="462453"/>
    <n v="486354"/>
    <x v="44"/>
    <s v="B"/>
    <n v="5856254"/>
    <n v="948807"/>
    <n v="0.16200000000000001"/>
    <n v="153706"/>
    <n v="24900"/>
    <n v="4033"/>
    <n v="653"/>
    <n v="105"/>
    <n v="17"/>
    <n v="2"/>
    <n v="0"/>
    <n v="0"/>
    <n v="0"/>
    <n v="0"/>
  </r>
  <r>
    <x v="45"/>
    <n v="1778590"/>
    <n v="1874844"/>
    <n v="111191"/>
    <n v="117846"/>
    <x v="45"/>
    <s v="B"/>
    <n v="3653434"/>
    <n v="229037"/>
    <n v="6.2600000000000003E-2"/>
    <n v="14337"/>
    <n v="897"/>
    <n v="56"/>
    <n v="3"/>
    <n v="0"/>
    <n v="0"/>
    <n v="0"/>
    <n v="0"/>
    <n v="0"/>
    <n v="0"/>
    <n v="0"/>
  </r>
  <r>
    <x v="46"/>
    <n v="1598886"/>
    <n v="1687917"/>
    <n v="449788"/>
    <n v="427615"/>
    <x v="46"/>
    <s v="B"/>
    <n v="3286803"/>
    <n v="877403"/>
    <n v="0.26690000000000003"/>
    <n v="234178"/>
    <n v="62502"/>
    <n v="16681"/>
    <n v="4452"/>
    <n v="1188"/>
    <n v="317"/>
    <n v="84"/>
    <n v="22"/>
    <n v="5"/>
    <n v="1"/>
    <n v="0"/>
  </r>
  <r>
    <x v="47"/>
    <n v="2115336"/>
    <n v="2202769"/>
    <n v="15339"/>
    <n v="14652"/>
    <x v="47"/>
    <s v="D"/>
    <n v="4318105"/>
    <n v="29991"/>
    <n v="6.8999999999999999E-3"/>
    <n v="206"/>
    <n v="1"/>
    <n v="0"/>
    <n v="0"/>
    <n v="0"/>
    <n v="0"/>
    <n v="0"/>
    <n v="0"/>
    <n v="0"/>
    <n v="0"/>
    <n v="0"/>
  </r>
  <r>
    <x v="48"/>
    <n v="2346640"/>
    <n v="2197559"/>
    <n v="373470"/>
    <n v="353365"/>
    <x v="48"/>
    <s v="B"/>
    <n v="4544199"/>
    <n v="726835"/>
    <n v="0.15989999999999999"/>
    <n v="116220"/>
    <n v="18583"/>
    <n v="2971"/>
    <n v="475"/>
    <n v="75"/>
    <n v="11"/>
    <n v="1"/>
    <n v="0"/>
    <n v="0"/>
    <n v="0"/>
    <n v="0"/>
  </r>
  <r>
    <x v="49"/>
    <n v="2548438"/>
    <n v="2577213"/>
    <n v="37986"/>
    <n v="37766"/>
    <x v="49"/>
    <s v="D"/>
    <n v="5125651"/>
    <n v="75752"/>
    <n v="1.47E-2"/>
    <n v="1113"/>
    <n v="16"/>
    <n v="0"/>
    <n v="0"/>
    <n v="0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3997724"/>
    <n v="3690756"/>
    <n v="4339393"/>
    <n v="4639643"/>
    <x v="0"/>
    <s v="C"/>
    <n v="7688480"/>
    <n v="8979036"/>
    <n v="1.1677999999999999"/>
    <n v="10485718"/>
    <n v="12245221"/>
    <n v="14299969"/>
    <n v="16699503"/>
    <n v="16699503"/>
    <n v="16699503"/>
    <n v="16699503"/>
    <n v="16699503"/>
    <n v="16699503"/>
    <n v="16699503"/>
    <n v="16699503"/>
    <n v="1"/>
  </r>
  <r>
    <x v="1"/>
    <n v="1846928"/>
    <n v="1851433"/>
    <n v="2125113"/>
    <n v="2028635"/>
    <x v="1"/>
    <s v="D"/>
    <n v="3698361"/>
    <n v="4153748"/>
    <n v="1.1231"/>
    <n v="4665074"/>
    <n v="5239344"/>
    <n v="5884307"/>
    <n v="6608665"/>
    <n v="7422191"/>
    <n v="7422191"/>
    <n v="7422191"/>
    <n v="7422191"/>
    <n v="7422191"/>
    <n v="7422191"/>
    <n v="7422191"/>
    <n v="1"/>
  </r>
  <r>
    <x v="2"/>
    <n v="992523"/>
    <n v="1028501"/>
    <n v="1995446"/>
    <n v="1860524"/>
    <x v="2"/>
    <s v="D"/>
    <n v="2021024"/>
    <n v="3855970"/>
    <n v="1.9078999999999999"/>
    <n v="7356805"/>
    <n v="7356805"/>
    <n v="7356805"/>
    <n v="7356805"/>
    <n v="7356805"/>
    <n v="7356805"/>
    <n v="7356805"/>
    <n v="7356805"/>
    <n v="7356805"/>
    <n v="7356805"/>
    <n v="7356805"/>
    <n v="1"/>
  </r>
  <r>
    <x v="3"/>
    <n v="1367212"/>
    <n v="1361389"/>
    <n v="1572320"/>
    <n v="1836258"/>
    <x v="3"/>
    <s v="C"/>
    <n v="2728601"/>
    <n v="3408578"/>
    <n v="1.2492000000000001"/>
    <n v="4257995"/>
    <n v="5319087"/>
    <n v="6644603"/>
    <n v="6644603"/>
    <n v="6644603"/>
    <n v="6644603"/>
    <n v="6644603"/>
    <n v="6644603"/>
    <n v="6644603"/>
    <n v="6644603"/>
    <n v="6644603"/>
    <n v="1"/>
  </r>
  <r>
    <x v="4"/>
    <n v="248398"/>
    <n v="268511"/>
    <n v="3110853"/>
    <n v="2986411"/>
    <x v="4"/>
    <s v="C"/>
    <n v="516909"/>
    <n v="6097264"/>
    <n v="11.7956"/>
    <n v="6097264"/>
    <n v="6097264"/>
    <n v="6097264"/>
    <n v="6097264"/>
    <n v="6097264"/>
    <n v="6097264"/>
    <n v="6097264"/>
    <n v="6097264"/>
    <n v="6097264"/>
    <n v="6097264"/>
    <n v="6097264"/>
    <n v="1"/>
  </r>
  <r>
    <x v="5"/>
    <n v="548989"/>
    <n v="514636"/>
    <n v="2770344"/>
    <n v="3187897"/>
    <x v="5"/>
    <s v="D"/>
    <n v="1063625"/>
    <n v="5958241"/>
    <n v="5.6017999999999999"/>
    <n v="5958241"/>
    <n v="5958241"/>
    <n v="5958241"/>
    <n v="5958241"/>
    <n v="5958241"/>
    <n v="5958241"/>
    <n v="5958241"/>
    <n v="5958241"/>
    <n v="5958241"/>
    <n v="5958241"/>
    <n v="5958241"/>
    <n v="1"/>
  </r>
  <r>
    <x v="6"/>
    <n v="1415007"/>
    <n v="1397195"/>
    <n v="1499070"/>
    <n v="1481105"/>
    <x v="6"/>
    <s v="D"/>
    <n v="2812202"/>
    <n v="2980175"/>
    <n v="1.0597000000000001"/>
    <n v="3158091"/>
    <n v="3346629"/>
    <n v="3546422"/>
    <n v="3758143"/>
    <n v="3982504"/>
    <n v="4220259"/>
    <n v="4472208"/>
    <n v="4739198"/>
    <n v="5022128"/>
    <n v="5321949"/>
    <n v="5639669"/>
    <n v="1"/>
  </r>
  <r>
    <x v="7"/>
    <n v="685438"/>
    <n v="749124"/>
    <n v="2697677"/>
    <n v="2821550"/>
    <x v="7"/>
    <s v="B"/>
    <n v="1434562"/>
    <n v="5519227"/>
    <n v="3.8473000000000002"/>
    <n v="5519227"/>
    <n v="5519227"/>
    <n v="5519227"/>
    <n v="5519227"/>
    <n v="5519227"/>
    <n v="5519227"/>
    <n v="5519227"/>
    <n v="5519227"/>
    <n v="5519227"/>
    <n v="5519227"/>
    <n v="5519227"/>
    <n v="1"/>
  </r>
  <r>
    <x v="8"/>
    <n v="140026"/>
    <n v="146354"/>
    <n v="2759991"/>
    <n v="2742120"/>
    <x v="8"/>
    <s v="C"/>
    <n v="286380"/>
    <n v="5502111"/>
    <n v="19.212599999999998"/>
    <n v="5502111"/>
    <n v="5502111"/>
    <n v="5502111"/>
    <n v="5502111"/>
    <n v="5502111"/>
    <n v="5502111"/>
    <n v="5502111"/>
    <n v="5502111"/>
    <n v="5502111"/>
    <n v="5502111"/>
    <n v="5502111"/>
    <n v="1"/>
  </r>
  <r>
    <x v="9"/>
    <n v="1198765"/>
    <n v="1304945"/>
    <n v="2786493"/>
    <n v="2602643"/>
    <x v="9"/>
    <s v="B"/>
    <n v="2503710"/>
    <n v="5389136"/>
    <n v="2.1524000000000001"/>
    <n v="5389136"/>
    <n v="5389136"/>
    <n v="5389136"/>
    <n v="5389136"/>
    <n v="5389136"/>
    <n v="5389136"/>
    <n v="5389136"/>
    <n v="5389136"/>
    <n v="5389136"/>
    <n v="5389136"/>
    <n v="5389136"/>
    <n v="1"/>
  </r>
  <r>
    <x v="10"/>
    <n v="1175198"/>
    <n v="1095440"/>
    <n v="2657174"/>
    <n v="2491947"/>
    <x v="10"/>
    <s v="A"/>
    <n v="2270638"/>
    <n v="5149121"/>
    <n v="2.2675999999999998"/>
    <n v="5149121"/>
    <n v="5149121"/>
    <n v="5149121"/>
    <n v="5149121"/>
    <n v="5149121"/>
    <n v="5149121"/>
    <n v="5149121"/>
    <n v="5149121"/>
    <n v="5149121"/>
    <n v="5149121"/>
    <n v="5149121"/>
    <n v="1"/>
  </r>
  <r>
    <x v="11"/>
    <n v="1187448"/>
    <n v="1070426"/>
    <n v="1504608"/>
    <n v="1756990"/>
    <x v="11"/>
    <s v="B"/>
    <n v="2257874"/>
    <n v="3261598"/>
    <n v="1.4444999999999999"/>
    <n v="4711378"/>
    <n v="4711378"/>
    <n v="4711378"/>
    <n v="4711378"/>
    <n v="4711378"/>
    <n v="4711378"/>
    <n v="4711378"/>
    <n v="4711378"/>
    <n v="4711378"/>
    <n v="4711378"/>
    <n v="4711378"/>
    <n v="1"/>
  </r>
  <r>
    <x v="12"/>
    <n v="996113"/>
    <n v="964279"/>
    <n v="1012487"/>
    <n v="1128940"/>
    <x v="12"/>
    <s v="A"/>
    <n v="1960392"/>
    <n v="2141427"/>
    <n v="1.0923"/>
    <n v="2339080"/>
    <n v="2554977"/>
    <n v="2790801"/>
    <n v="3048391"/>
    <n v="3329757"/>
    <n v="3637093"/>
    <n v="3972796"/>
    <n v="3972796"/>
    <n v="3972796"/>
    <n v="3972796"/>
    <n v="3972796"/>
    <n v="1"/>
  </r>
  <r>
    <x v="13"/>
    <n v="835495"/>
    <n v="837746"/>
    <n v="1106177"/>
    <n v="917781"/>
    <x v="13"/>
    <s v="C"/>
    <n v="1673241"/>
    <n v="2023958"/>
    <n v="1.2096"/>
    <n v="2448179"/>
    <n v="2961317"/>
    <n v="3582009"/>
    <n v="3582009"/>
    <n v="3582009"/>
    <n v="3582009"/>
    <n v="3582009"/>
    <n v="3582009"/>
    <n v="3582009"/>
    <n v="3582009"/>
    <n v="3582009"/>
    <n v="1"/>
  </r>
  <r>
    <x v="14"/>
    <n v="450192"/>
    <n v="434755"/>
    <n v="1656446"/>
    <n v="1691000"/>
    <x v="14"/>
    <s v="B"/>
    <n v="884947"/>
    <n v="3347446"/>
    <n v="3.7826"/>
    <n v="3347446"/>
    <n v="3347446"/>
    <n v="3347446"/>
    <n v="3347446"/>
    <n v="3347446"/>
    <n v="3347446"/>
    <n v="3347446"/>
    <n v="3347446"/>
    <n v="3347446"/>
    <n v="3347446"/>
    <n v="3347446"/>
    <n v="1"/>
  </r>
  <r>
    <x v="15"/>
    <n v="643177"/>
    <n v="684187"/>
    <n v="796213"/>
    <n v="867904"/>
    <x v="15"/>
    <s v="C"/>
    <n v="1327364"/>
    <n v="1664117"/>
    <n v="1.2537"/>
    <n v="2086303"/>
    <n v="2615598"/>
    <n v="3279175"/>
    <n v="3279175"/>
    <n v="3279175"/>
    <n v="3279175"/>
    <n v="3279175"/>
    <n v="3279175"/>
    <n v="3279175"/>
    <n v="3279175"/>
    <n v="3279175"/>
    <n v="1"/>
  </r>
  <r>
    <x v="16"/>
    <n v="679557"/>
    <n v="655500"/>
    <n v="1012012"/>
    <n v="1067022"/>
    <x v="16"/>
    <s v="A"/>
    <n v="1335057"/>
    <n v="2079034"/>
    <n v="1.5571999999999999"/>
    <n v="3237471"/>
    <n v="3237471"/>
    <n v="3237471"/>
    <n v="3237471"/>
    <n v="3237471"/>
    <n v="3237471"/>
    <n v="3237471"/>
    <n v="3237471"/>
    <n v="3237471"/>
    <n v="3237471"/>
    <n v="3237471"/>
    <n v="1"/>
  </r>
  <r>
    <x v="17"/>
    <n v="76648"/>
    <n v="81385"/>
    <n v="1374708"/>
    <n v="1379567"/>
    <x v="17"/>
    <s v="C"/>
    <n v="158033"/>
    <n v="2754275"/>
    <n v="17.4284"/>
    <n v="2754275"/>
    <n v="2754275"/>
    <n v="2754275"/>
    <n v="2754275"/>
    <n v="2754275"/>
    <n v="2754275"/>
    <n v="2754275"/>
    <n v="2754275"/>
    <n v="2754275"/>
    <n v="2754275"/>
    <n v="275427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1D695-7D07-4DD9-9639-F8E36D3DFBD2}" name="Tabela przestawna7" cacheId="21" applyNumberFormats="0" applyBorderFormats="0" applyFontFormats="0" applyPatternFormats="0" applyAlignmentFormats="0" applyWidthHeightFormats="1" dataCaption="Wartości" grandTotalCaption="liczba wojewodztw z przeludnieniem" updatedVersion="7" minRefreshableVersion="3" useAutoFormatting="1" itemPrintTitles="1" createdVersion="7" indent="0" outline="1" outlineData="1" multipleFieldFilters="0">
  <location ref="B24:C43" firstHeaderRow="1" firstDataRow="1" firstDataCol="1"/>
  <pivotFields count="22">
    <pivotField axis="axisRow" showAll="0">
      <items count="19">
        <item x="6"/>
        <item x="1"/>
        <item x="16"/>
        <item x="0"/>
        <item x="12"/>
        <item x="3"/>
        <item x="7"/>
        <item x="15"/>
        <item x="14"/>
        <item x="2"/>
        <item x="17"/>
        <item x="5"/>
        <item x="10"/>
        <item x="13"/>
        <item x="11"/>
        <item x="8"/>
        <item x="9"/>
        <item x="4"/>
        <item t="default"/>
      </items>
    </pivotField>
    <pivotField showAll="0"/>
    <pivotField showAll="0"/>
    <pivotField showAll="0"/>
    <pivotField showAll="0"/>
    <pivotField dataField="1" showAll="0">
      <items count="19">
        <item x="6"/>
        <item x="1"/>
        <item x="16"/>
        <item x="0"/>
        <item x="12"/>
        <item x="3"/>
        <item x="7"/>
        <item x="15"/>
        <item x="14"/>
        <item x="2"/>
        <item x="17"/>
        <item x="5"/>
        <item x="10"/>
        <item x="13"/>
        <item x="11"/>
        <item x="8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z nr" fld="5" subtotal="count" baseField="0" baseItem="0"/>
  </dataFields>
  <formats count="2">
    <format dxfId="9">
      <pivotArea grandRow="1" outline="0" collapsedLevelsAreSubtotals="1" fieldPosition="0"/>
    </format>
    <format dxfId="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51BA9-0581-43D3-AE52-478DA2EEF36D}" name="Tabela przestawna5" cacheId="17" applyNumberFormats="0" applyBorderFormats="0" applyFontFormats="0" applyPatternFormats="0" applyAlignmentFormats="0" applyWidthHeightFormats="1" dataCaption="Wartości" grandTotalCaption="liczba mieszkancow lacznie" updatedVersion="7" minRefreshableVersion="3" useAutoFormatting="1" itemPrintTitles="1" createdVersion="7" indent="0" outline="1" outlineData="1" multipleFieldFilters="0" rowHeaderCaption="wojewodztwo">
  <location ref="Y2:Z53" firstHeaderRow="1" firstDataRow="1" firstDataCol="1"/>
  <pivotFields count="21">
    <pivotField axis="axisRow" showAll="0" sortType="descending">
      <items count="51">
        <item x="7"/>
        <item x="21"/>
        <item x="18"/>
        <item x="34"/>
        <item x="26"/>
        <item x="2"/>
        <item x="22"/>
        <item x="17"/>
        <item x="35"/>
        <item x="33"/>
        <item x="20"/>
        <item x="0"/>
        <item x="13"/>
        <item x="30"/>
        <item x="28"/>
        <item x="4"/>
        <item x="36"/>
        <item x="39"/>
        <item x="37"/>
        <item x="24"/>
        <item x="41"/>
        <item x="8"/>
        <item x="31"/>
        <item x="16"/>
        <item x="15"/>
        <item x="25"/>
        <item x="38"/>
        <item x="42"/>
        <item x="27"/>
        <item x="43"/>
        <item x="23"/>
        <item x="3"/>
        <item x="44"/>
        <item x="19"/>
        <item x="40"/>
        <item x="45"/>
        <item x="29"/>
        <item x="46"/>
        <item x="6"/>
        <item x="11"/>
        <item x="47"/>
        <item x="48"/>
        <item x="49"/>
        <item x="14"/>
        <item x="12"/>
        <item x="9"/>
        <item x="10"/>
        <item x="1"/>
        <item x="5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sortType="descending">
      <items count="51">
        <item x="7"/>
        <item x="21"/>
        <item x="18"/>
        <item x="34"/>
        <item x="26"/>
        <item x="2"/>
        <item x="22"/>
        <item x="17"/>
        <item x="35"/>
        <item x="33"/>
        <item x="20"/>
        <item x="0"/>
        <item x="13"/>
        <item x="30"/>
        <item x="28"/>
        <item x="4"/>
        <item x="36"/>
        <item x="39"/>
        <item x="37"/>
        <item x="24"/>
        <item x="41"/>
        <item x="8"/>
        <item x="31"/>
        <item x="16"/>
        <item x="15"/>
        <item x="25"/>
        <item x="38"/>
        <item x="42"/>
        <item x="27"/>
        <item x="43"/>
        <item x="23"/>
        <item x="3"/>
        <item x="44"/>
        <item x="19"/>
        <item x="40"/>
        <item x="45"/>
        <item x="29"/>
        <item x="46"/>
        <item x="6"/>
        <item x="11"/>
        <item x="47"/>
        <item x="48"/>
        <item x="49"/>
        <item x="14"/>
        <item x="12"/>
        <item x="9"/>
        <item x="10"/>
        <item x="1"/>
        <item x="5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1">
    <i>
      <x v="11"/>
    </i>
    <i>
      <x v="47"/>
    </i>
    <i>
      <x v="5"/>
    </i>
    <i>
      <x v="31"/>
    </i>
    <i>
      <x v="15"/>
    </i>
    <i>
      <x v="48"/>
    </i>
    <i>
      <x v="38"/>
    </i>
    <i>
      <x/>
    </i>
    <i>
      <x v="21"/>
    </i>
    <i>
      <x v="45"/>
    </i>
    <i>
      <x v="46"/>
    </i>
    <i>
      <x v="39"/>
    </i>
    <i>
      <x v="44"/>
    </i>
    <i>
      <x v="12"/>
    </i>
    <i>
      <x v="43"/>
    </i>
    <i>
      <x v="24"/>
    </i>
    <i>
      <x v="23"/>
    </i>
    <i>
      <x v="7"/>
    </i>
    <i>
      <x v="2"/>
    </i>
    <i>
      <x v="33"/>
    </i>
    <i>
      <x v="10"/>
    </i>
    <i>
      <x v="1"/>
    </i>
    <i>
      <x v="6"/>
    </i>
    <i>
      <x v="30"/>
    </i>
    <i>
      <x v="19"/>
    </i>
    <i>
      <x v="25"/>
    </i>
    <i>
      <x v="4"/>
    </i>
    <i>
      <x v="28"/>
    </i>
    <i>
      <x v="14"/>
    </i>
    <i>
      <x v="36"/>
    </i>
    <i>
      <x v="13"/>
    </i>
    <i>
      <x v="22"/>
    </i>
    <i>
      <x v="49"/>
    </i>
    <i>
      <x v="9"/>
    </i>
    <i>
      <x v="3"/>
    </i>
    <i>
      <x v="8"/>
    </i>
    <i>
      <x v="16"/>
    </i>
    <i>
      <x v="18"/>
    </i>
    <i>
      <x v="26"/>
    </i>
    <i>
      <x v="17"/>
    </i>
    <i>
      <x v="34"/>
    </i>
    <i>
      <x v="20"/>
    </i>
    <i>
      <x v="29"/>
    </i>
    <i>
      <x v="27"/>
    </i>
    <i>
      <x v="40"/>
    </i>
    <i>
      <x v="35"/>
    </i>
    <i>
      <x v="41"/>
    </i>
    <i>
      <x v="37"/>
    </i>
    <i>
      <x v="42"/>
    </i>
    <i>
      <x v="32"/>
    </i>
    <i t="grand">
      <x/>
    </i>
  </rowItems>
  <colItems count="1">
    <i/>
  </colItems>
  <dataFields count="1">
    <dataField name="liczba osob w 2025" fld="20" baseField="0" baseItem="0"/>
  </dataFields>
  <formats count="2">
    <format dxfId="1">
      <pivotArea collapsedLevelsAreSubtotals="1" fieldPosition="0">
        <references count="1">
          <reference field="0" count="1">
            <x v="11"/>
          </reference>
        </references>
      </pivotArea>
    </format>
    <format dxfId="0">
      <pivotArea dataOnly="0" labelOnly="1" fieldPosition="0">
        <references count="1">
          <reference field="0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B25B3-CA4D-4F1D-B33A-3D0678589147}" name="Tabela przestawna4" cacheId="12" applyNumberFormats="0" applyBorderFormats="0" applyFontFormats="0" applyPatternFormats="0" applyAlignmentFormats="0" applyWidthHeightFormats="1" dataCaption="Wartości" grandTotalCaption="liczba wojewodztw " updatedVersion="7" minRefreshableVersion="3" useAutoFormatting="1" itemPrintTitles="1" createdVersion="7" indent="0" outline="1" outlineData="1" multipleFieldFilters="0" rowHeaderCaption="region">
  <location ref="J2:K7" firstHeaderRow="1" firstDataRow="1" firstDataCol="1"/>
  <pivotFields count="8">
    <pivotField showAll="0"/>
    <pivotField showAll="0"/>
    <pivotField showAll="0"/>
    <pivotField showAll="0"/>
    <pivotField showAll="0"/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wojewodztw w regionie" fld="5" subtotal="count" baseField="0" baseItem="0"/>
  </dataFields>
  <formats count="6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07052-DE9D-44D4-802F-A4ECBFBCE3FE}" name="Tabela przestawna3" cacheId="8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8" rowHeaderCaption="region">
  <location ref="J3:K7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liczba mieszkancow w  2013" fld="7" baseField="0" baseItem="0"/>
  </dataFields>
  <formats count="5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1748C9D3-46DB-4AAE-9AF1-F11BB0218B9D}" autoFormatId="16" applyNumberFormats="0" applyBorderFormats="0" applyFontFormats="0" applyPatternFormats="0" applyAlignmentFormats="0" applyWidthHeightFormats="0">
  <queryTableRefresh nextId="23" unboundColumnsRight="17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9" dataBound="0" tableColumnId="9"/>
      <queryTableField id="10" dataBound="0" tableColumnId="10"/>
      <queryTableField id="8" dataBound="0" tableColumnId="8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7780F268-78FF-44DF-9EE7-F02F0570E498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E5AD99D-74DE-4456-BA8C-56A5D2741246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E6F1078-5BD4-465A-BB28-227E3F072B9F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91709D-6CD6-43D1-843E-61BFD8757799}" name="kraina5" displayName="kraina5" ref="A1:V51" tableType="queryTable" totalsRowShown="0">
  <autoFilter ref="A1:V51" xr:uid="{3629AFCC-AC05-4145-98DB-26582B45D123}"/>
  <sortState xmlns:xlrd2="http://schemas.microsoft.com/office/spreadsheetml/2017/richdata2" ref="A2:U51">
    <sortCondition descending="1" ref="U1:U51"/>
  </sortState>
  <tableColumns count="22">
    <tableColumn id="1" xr3:uid="{4D2315B3-BDB1-4BBF-8AFC-E6F1A0AACDEE}" uniqueName="1" name="nazwa" queryTableFieldId="1" dataDxfId="10"/>
    <tableColumn id="2" xr3:uid="{CBCEA7A7-7D69-48B9-AED6-D23361264E77}" uniqueName="2" name="kobiety 2013" queryTableFieldId="2"/>
    <tableColumn id="3" xr3:uid="{D3237735-E008-4896-B3C1-7CCB7824CC42}" uniqueName="3" name="mezczyzni 2013" queryTableFieldId="3"/>
    <tableColumn id="4" xr3:uid="{55343ADF-F03F-4FE8-8567-E7B2C7298F9B}" uniqueName="4" name="kobiety 2014" queryTableFieldId="4"/>
    <tableColumn id="5" xr3:uid="{A5B8C7FB-29EB-4EDA-9264-803F8DBDF0CE}" uniqueName="5" name="mezczyzni 2014" queryTableFieldId="5"/>
    <tableColumn id="6" xr3:uid="{B2689F85-F00F-42A3-A668-40F79998C52E}" uniqueName="6" name="nr" queryTableFieldId="6">
      <calculatedColumnFormula>LEFT(A2, 3)</calculatedColumnFormula>
    </tableColumn>
    <tableColumn id="7" xr3:uid="{1DD502B6-9339-40DE-95ED-1C455C43CE25}" uniqueName="7" name="region" queryTableFieldId="7">
      <calculatedColumnFormula>RIGHT(A2, 1)</calculatedColumnFormula>
    </tableColumn>
    <tableColumn id="9" xr3:uid="{7686754A-C98C-45EE-9F33-FF331524464D}" uniqueName="9" name="ludnosc 2013" queryTableFieldId="9">
      <calculatedColumnFormula>kraina5[[#This Row],[kobiety 2013]]+kraina5[[#This Row],[mezczyzni 2013]]</calculatedColumnFormula>
    </tableColumn>
    <tableColumn id="10" xr3:uid="{FFC3E6F0-96D5-43CA-83B3-BAABE8D8D04E}" uniqueName="10" name="ludnosc  2014" queryTableFieldId="10">
      <calculatedColumnFormula>kraina5[[#This Row],[kobiety 2014]]+kraina5[[#This Row],[mezczyzni 2014]]</calculatedColumnFormula>
    </tableColumn>
    <tableColumn id="8" xr3:uid="{0E4598F0-4522-49C3-B86B-2ED70573692C}" uniqueName="8" name="tempo wzrostu" queryTableFieldId="8">
      <calculatedColumnFormula>ROUNDDOWN(kraina5[[#This Row],[ludnosc  2014]]/kraina5[[#This Row],[ludnosc 2013]], 4)</calculatedColumnFormula>
    </tableColumn>
    <tableColumn id="11" xr3:uid="{4E9DE267-4B76-4B73-8CAF-407425FD131A}" uniqueName="11" name="2015" queryTableFieldId="11">
      <calculatedColumnFormula>IF(kraina5[[#This Row],[ludnosc  2014]]&gt;2*kraina5[[#This Row],[ludnosc 2013]], kraina5[[#This Row],[ludnosc  2014]], TRUNC(kraina5[[#This Row],[ludnosc  2014]]*kraina5[[#This Row],[tempo wzrostu]]))</calculatedColumnFormula>
    </tableColumn>
    <tableColumn id="12" xr3:uid="{A2DD9AB8-4185-4400-9BE1-168E2BF0690E}" uniqueName="12" name="2016" queryTableFieldId="12">
      <calculatedColumnFormula>IF(kraina5[[#This Row],[2015]]&gt;2*$H2, kraina5[[#This Row],[2015]], TRUNC(kraina5[[#This Row],[2015]]*$J2))</calculatedColumnFormula>
    </tableColumn>
    <tableColumn id="13" xr3:uid="{14556E74-662A-4723-9C0B-61F2C3611D55}" uniqueName="13" name="2017" queryTableFieldId="13">
      <calculatedColumnFormula>IF(kraina5[[#This Row],[2016]]&gt;2*$H2, kraina5[[#This Row],[2016]], TRUNC(kraina5[[#This Row],[2016]]*$J2))</calculatedColumnFormula>
    </tableColumn>
    <tableColumn id="14" xr3:uid="{EE2D54B5-36C2-4917-8A84-B90E21FA747D}" uniqueName="14" name="2018" queryTableFieldId="14">
      <calculatedColumnFormula>IF(kraina5[[#This Row],[2017]]&gt;2*$H2, kraina5[[#This Row],[2017]], TRUNC(kraina5[[#This Row],[2017]]*$J2))</calculatedColumnFormula>
    </tableColumn>
    <tableColumn id="15" xr3:uid="{6CAF8C9A-9016-4F0C-A230-379FC286F299}" uniqueName="15" name="2019" queryTableFieldId="15">
      <calculatedColumnFormula>IF(kraina5[[#This Row],[2018]]&gt;2*$H2, kraina5[[#This Row],[2018]], TRUNC(kraina5[[#This Row],[2018]]*$J2))</calculatedColumnFormula>
    </tableColumn>
    <tableColumn id="16" xr3:uid="{A8146608-F113-487B-95C5-B66D1B5E2FAA}" uniqueName="16" name="2020" queryTableFieldId="16">
      <calculatedColumnFormula>IF(kraina5[[#This Row],[2019]]&gt;2*$H2, kraina5[[#This Row],[2019]], TRUNC(kraina5[[#This Row],[2019]]*$J2))</calculatedColumnFormula>
    </tableColumn>
    <tableColumn id="17" xr3:uid="{29255301-BF19-49BA-BD12-552143B5DC06}" uniqueName="17" name="2021" queryTableFieldId="17">
      <calculatedColumnFormula>IF(kraina5[[#This Row],[2020]]&gt;2*$H2, kraina5[[#This Row],[2020]], TRUNC(kraina5[[#This Row],[2020]]*$J2))</calculatedColumnFormula>
    </tableColumn>
    <tableColumn id="18" xr3:uid="{52879A73-A367-49F8-AAD7-912E2D5122FC}" uniqueName="18" name="2022" queryTableFieldId="18">
      <calculatedColumnFormula>IF(kraina5[[#This Row],[2021]]&gt;2*$H2, kraina5[[#This Row],[2021]], TRUNC(kraina5[[#This Row],[2021]]*$J2))</calculatedColumnFormula>
    </tableColumn>
    <tableColumn id="19" xr3:uid="{25DDFF6F-A28C-4547-8D8C-8652D6C4E708}" uniqueName="19" name="2023" queryTableFieldId="19">
      <calculatedColumnFormula>IF(kraina5[[#This Row],[2022]]&gt;2*$H2, kraina5[[#This Row],[2022]], TRUNC(kraina5[[#This Row],[2022]]*$J2))</calculatedColumnFormula>
    </tableColumn>
    <tableColumn id="20" xr3:uid="{75A61B92-F3BF-4F0E-A425-7A618A8A6B37}" uniqueName="20" name="2024" queryTableFieldId="20">
      <calculatedColumnFormula>IF(kraina5[[#This Row],[2023]]&gt;2*$H2, kraina5[[#This Row],[2023]], TRUNC(kraina5[[#This Row],[2023]]*$J2))</calculatedColumnFormula>
    </tableColumn>
    <tableColumn id="21" xr3:uid="{726529B2-4B1D-4EDF-BB19-8FC04C1D72ED}" uniqueName="21" name="2025" queryTableFieldId="21">
      <calculatedColumnFormula>IF(kraina5[[#This Row],[2024]]&gt;2*$H2, kraina5[[#This Row],[2024]], TRUNC(kraina5[[#This Row],[2024]]*$J2))</calculatedColumnFormula>
    </tableColumn>
    <tableColumn id="22" xr3:uid="{A023E2F7-47CC-4C98-B0F1-987DE6FB0371}" uniqueName="22" name="czy przeludnione kiedykolwiek" queryTableFieldId="22">
      <calculatedColumnFormula>IF(kraina5[[#This Row],[2025]]&gt;2*kraina5[[#This Row],[ludnosc 2013]],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1A6031-F7AE-443F-BD9A-E4A0714CAA18}" name="kraina4" displayName="kraina4" ref="A1:H51" tableType="queryTable" totalsRowShown="0">
  <autoFilter ref="A1:H51" xr:uid="{3629AFCC-AC05-4145-98DB-26582B45D123}">
    <filterColumn colId="7">
      <filters>
        <filter val="1"/>
      </filters>
    </filterColumn>
  </autoFilter>
  <tableColumns count="8">
    <tableColumn id="1" xr3:uid="{BABB4CED-174C-49B6-9A52-FDE83BC14A28}" uniqueName="1" name="nazwa" queryTableFieldId="1" dataDxfId="17"/>
    <tableColumn id="2" xr3:uid="{922DA159-EB05-49C9-BBC6-3B16B3887AE3}" uniqueName="2" name="kobiety 2013" queryTableFieldId="2"/>
    <tableColumn id="3" xr3:uid="{D681658B-3D5F-4D2A-868E-F2DD96B7CDFE}" uniqueName="3" name="mezczyzni 2013" queryTableFieldId="3"/>
    <tableColumn id="4" xr3:uid="{9971474A-6FC0-43D3-B0C0-20F3CD47187A}" uniqueName="4" name="kobiety 2014" queryTableFieldId="4"/>
    <tableColumn id="5" xr3:uid="{43ED5AB0-A91C-4CEC-8831-E4714954B1C3}" uniqueName="5" name="mezczyzni 2014" queryTableFieldId="5"/>
    <tableColumn id="6" xr3:uid="{F746FB33-00B3-489D-A305-BFB9030684C4}" uniqueName="6" name="nr" queryTableFieldId="6">
      <calculatedColumnFormula>LEFT(A2, 3)</calculatedColumnFormula>
    </tableColumn>
    <tableColumn id="7" xr3:uid="{2FBEFED5-D8F9-47AA-AA0B-216116C152DC}" uniqueName="7" name="region" queryTableFieldId="7">
      <calculatedColumnFormula>RIGHT(A2, 1)</calculatedColumnFormula>
    </tableColumn>
    <tableColumn id="8" xr3:uid="{C39F58A2-AA1F-4985-A200-BA8315EF764A}" uniqueName="8" name="koiet i mezczyzn wiecej w 2014" queryTableFieldId="8">
      <calculatedColumnFormula>IF(AND(D2&gt;B2, E2&gt;C2), 1,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AB6D2-9933-46E2-AAF2-776F55C38772}" name="kraina3" displayName="kraina3" ref="A1:H51" tableType="queryTable" totalsRowShown="0">
  <autoFilter ref="A1:H51" xr:uid="{3629AFCC-AC05-4145-98DB-26582B45D123}"/>
  <tableColumns count="8">
    <tableColumn id="1" xr3:uid="{A56AA546-62D9-478D-9AE5-F88E5944940F}" uniqueName="1" name="nazwa" queryTableFieldId="1" dataDxfId="23"/>
    <tableColumn id="2" xr3:uid="{B0A6D3B2-F7DB-4E22-B831-E33E9728571B}" uniqueName="2" name="kobiety 2013" queryTableFieldId="2"/>
    <tableColumn id="3" xr3:uid="{4C60DDDC-6640-464D-8292-4B4359CDEC93}" uniqueName="3" name="mezczyzni 2013" queryTableFieldId="3"/>
    <tableColumn id="4" xr3:uid="{E92D4696-E904-4D24-B84B-9E3035B01CB0}" uniqueName="4" name="kobiety 2014" queryTableFieldId="4"/>
    <tableColumn id="5" xr3:uid="{3C10C611-01B1-4FAC-93EB-0ED0C72A017E}" uniqueName="5" name="mezczyzni 2014" queryTableFieldId="5"/>
    <tableColumn id="6" xr3:uid="{971B9101-B7E2-4751-8A01-1FDAA021CD51}" uniqueName="6" name="nr" queryTableFieldId="6">
      <calculatedColumnFormula>LEFT(A2, 3)</calculatedColumnFormula>
    </tableColumn>
    <tableColumn id="7" xr3:uid="{59B35EDD-2E59-4ACD-B625-58720A3CE1DE}" uniqueName="7" name="region" queryTableFieldId="7">
      <calculatedColumnFormula>RIGHT(A2, 1)</calculatedColumnFormula>
    </tableColumn>
    <tableColumn id="8" xr3:uid="{79CD6613-7DE6-45CB-912D-4421B162EE67}" uniqueName="8" name="mieszkancy 2013" queryTableFieldId="8">
      <calculatedColumnFormula>kraina3[[#This Row],[kobiety 2013]]+kraina3[[#This Row],[mezczyzni 2013]]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9AFCC-AC05-4145-98DB-26582B45D123}" name="kraina" displayName="kraina" ref="A1:G51" tableType="queryTable" totalsRowShown="0">
  <autoFilter ref="A1:G51" xr:uid="{3629AFCC-AC05-4145-98DB-26582B45D123}"/>
  <tableColumns count="7">
    <tableColumn id="1" xr3:uid="{E4B0B972-E975-49F6-BDB1-6259111B1C07}" uniqueName="1" name="nazwa" queryTableFieldId="1" dataDxfId="24"/>
    <tableColumn id="2" xr3:uid="{48866F54-6BC5-4317-BF56-683BCFE0DD8F}" uniqueName="2" name="kobiety 2013" queryTableFieldId="2"/>
    <tableColumn id="3" xr3:uid="{4EFA425E-5BBC-4FF4-B0B5-1E85AF4A6DE2}" uniqueName="3" name="mezczyzni 2013" queryTableFieldId="3"/>
    <tableColumn id="4" xr3:uid="{F6553676-92E0-450F-8535-CF0CAD06C7C5}" uniqueName="4" name="kobiety 2014" queryTableFieldId="4"/>
    <tableColumn id="5" xr3:uid="{9C2A07C4-16C6-4E95-84AF-E942054C16EB}" uniqueName="5" name="mezczyzni 2014" queryTableFieldId="5"/>
    <tableColumn id="6" xr3:uid="{F9FDDBDB-B718-4417-A092-B69F7A158497}" uniqueName="6" name="nr" queryTableFieldId="6">
      <calculatedColumnFormula>LEFT(A2, 3)</calculatedColumnFormula>
    </tableColumn>
    <tableColumn id="7" xr3:uid="{1B5ACB6F-7C85-40FA-8912-3C752BF181F1}" uniqueName="7" name="region" queryTableFieldId="7">
      <calculatedColumnFormula>RIGHT(A2,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C602-CB9F-4F26-BFC2-47A1356BCA1F}">
  <dimension ref="A1:V43"/>
  <sheetViews>
    <sheetView topLeftCell="A22" zoomScale="70" zoomScaleNormal="70" workbookViewId="0">
      <selection activeCell="B43" sqref="B43:C43"/>
    </sheetView>
  </sheetViews>
  <sheetFormatPr defaultRowHeight="14.5" x14ac:dyDescent="0.35"/>
  <cols>
    <col min="2" max="2" width="31.81640625" bestFit="1" customWidth="1"/>
    <col min="3" max="3" width="9.36328125" bestFit="1" customWidth="1"/>
  </cols>
  <sheetData>
    <row r="1" spans="1:22" x14ac:dyDescent="0.35">
      <c r="A1" s="2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88</v>
      </c>
      <c r="I1" s="3" t="s">
        <v>89</v>
      </c>
      <c r="J1" s="3" t="s">
        <v>87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3" t="s">
        <v>99</v>
      </c>
      <c r="U1" s="3" t="s">
        <v>100</v>
      </c>
      <c r="V1" s="4" t="s">
        <v>104</v>
      </c>
    </row>
    <row r="2" spans="1:22" x14ac:dyDescent="0.35">
      <c r="A2" s="19" t="s">
        <v>11</v>
      </c>
      <c r="B2" s="20">
        <v>3997724</v>
      </c>
      <c r="C2" s="20">
        <v>3690756</v>
      </c>
      <c r="D2" s="20">
        <v>4339393</v>
      </c>
      <c r="E2" s="20">
        <v>4639643</v>
      </c>
      <c r="F2" s="20" t="s">
        <v>68</v>
      </c>
      <c r="G2" s="20" t="s">
        <v>60</v>
      </c>
      <c r="H2" s="20">
        <v>7688480</v>
      </c>
      <c r="I2" s="20">
        <v>8979036</v>
      </c>
      <c r="J2" s="20">
        <v>1.1677999999999999</v>
      </c>
      <c r="K2" s="20">
        <v>10485718</v>
      </c>
      <c r="L2" s="20">
        <v>12245221</v>
      </c>
      <c r="M2" s="20">
        <v>14299969</v>
      </c>
      <c r="N2" s="20">
        <v>16699503</v>
      </c>
      <c r="O2" s="20">
        <v>16699503</v>
      </c>
      <c r="P2" s="20">
        <v>16699503</v>
      </c>
      <c r="Q2" s="20">
        <v>16699503</v>
      </c>
      <c r="R2" s="20">
        <v>16699503</v>
      </c>
      <c r="S2" s="20">
        <v>16699503</v>
      </c>
      <c r="T2" s="20">
        <v>16699503</v>
      </c>
      <c r="U2" s="20">
        <v>16699503</v>
      </c>
      <c r="V2" s="6">
        <v>1</v>
      </c>
    </row>
    <row r="3" spans="1:22" x14ac:dyDescent="0.35">
      <c r="A3" s="15" t="s">
        <v>5</v>
      </c>
      <c r="B3" s="7">
        <v>1846928</v>
      </c>
      <c r="C3" s="7">
        <v>1851433</v>
      </c>
      <c r="D3" s="7">
        <v>2125113</v>
      </c>
      <c r="E3" s="7">
        <v>2028635</v>
      </c>
      <c r="F3" s="7" t="s">
        <v>66</v>
      </c>
      <c r="G3" s="7" t="s">
        <v>61</v>
      </c>
      <c r="H3" s="7">
        <v>3698361</v>
      </c>
      <c r="I3" s="7">
        <v>4153748</v>
      </c>
      <c r="J3" s="7">
        <v>1.1231</v>
      </c>
      <c r="K3" s="7">
        <v>4665074</v>
      </c>
      <c r="L3" s="7">
        <v>5239344</v>
      </c>
      <c r="M3" s="7">
        <v>5884307</v>
      </c>
      <c r="N3" s="7">
        <v>6608665</v>
      </c>
      <c r="O3" s="7">
        <v>7422191</v>
      </c>
      <c r="P3" s="7">
        <v>7422191</v>
      </c>
      <c r="Q3" s="7">
        <v>7422191</v>
      </c>
      <c r="R3" s="7">
        <v>7422191</v>
      </c>
      <c r="S3" s="7">
        <v>7422191</v>
      </c>
      <c r="T3" s="7">
        <v>7422191</v>
      </c>
      <c r="U3" s="7">
        <v>7422191</v>
      </c>
      <c r="V3" s="8">
        <v>1</v>
      </c>
    </row>
    <row r="4" spans="1:22" x14ac:dyDescent="0.35">
      <c r="A4" s="14" t="s">
        <v>31</v>
      </c>
      <c r="B4" s="5">
        <v>992523</v>
      </c>
      <c r="C4" s="5">
        <v>1028501</v>
      </c>
      <c r="D4" s="5">
        <v>1995446</v>
      </c>
      <c r="E4" s="5">
        <v>1860524</v>
      </c>
      <c r="F4" s="5" t="s">
        <v>74</v>
      </c>
      <c r="G4" s="5" t="s">
        <v>61</v>
      </c>
      <c r="H4" s="5">
        <v>2021024</v>
      </c>
      <c r="I4" s="5">
        <v>3855970</v>
      </c>
      <c r="J4" s="5">
        <v>1.9078999999999999</v>
      </c>
      <c r="K4" s="5">
        <v>7356805</v>
      </c>
      <c r="L4" s="5">
        <v>7356805</v>
      </c>
      <c r="M4" s="5">
        <v>7356805</v>
      </c>
      <c r="N4" s="5">
        <v>7356805</v>
      </c>
      <c r="O4" s="5">
        <v>7356805</v>
      </c>
      <c r="P4" s="5">
        <v>7356805</v>
      </c>
      <c r="Q4" s="5">
        <v>7356805</v>
      </c>
      <c r="R4" s="5">
        <v>7356805</v>
      </c>
      <c r="S4" s="5">
        <v>7356805</v>
      </c>
      <c r="T4" s="5">
        <v>7356805</v>
      </c>
      <c r="U4" s="5">
        <v>7356805</v>
      </c>
      <c r="V4" s="6">
        <v>1</v>
      </c>
    </row>
    <row r="5" spans="1:22" x14ac:dyDescent="0.35">
      <c r="A5" s="15" t="s">
        <v>15</v>
      </c>
      <c r="B5" s="7">
        <v>1367212</v>
      </c>
      <c r="C5" s="7">
        <v>1361389</v>
      </c>
      <c r="D5" s="7">
        <v>1572320</v>
      </c>
      <c r="E5" s="7">
        <v>1836258</v>
      </c>
      <c r="F5" s="7" t="s">
        <v>70</v>
      </c>
      <c r="G5" s="7" t="s">
        <v>60</v>
      </c>
      <c r="H5" s="7">
        <v>2728601</v>
      </c>
      <c r="I5" s="7">
        <v>3408578</v>
      </c>
      <c r="J5" s="7">
        <v>1.2492000000000001</v>
      </c>
      <c r="K5" s="7">
        <v>4257995</v>
      </c>
      <c r="L5" s="7">
        <v>5319087</v>
      </c>
      <c r="M5" s="7">
        <v>6644603</v>
      </c>
      <c r="N5" s="7">
        <v>6644603</v>
      </c>
      <c r="O5" s="7">
        <v>6644603</v>
      </c>
      <c r="P5" s="7">
        <v>6644603</v>
      </c>
      <c r="Q5" s="7">
        <v>6644603</v>
      </c>
      <c r="R5" s="7">
        <v>6644603</v>
      </c>
      <c r="S5" s="7">
        <v>6644603</v>
      </c>
      <c r="T5" s="7">
        <v>6644603</v>
      </c>
      <c r="U5" s="7">
        <v>6644603</v>
      </c>
      <c r="V5" s="8">
        <v>1</v>
      </c>
    </row>
    <row r="6" spans="1:22" x14ac:dyDescent="0.35">
      <c r="A6" s="14" t="s">
        <v>48</v>
      </c>
      <c r="B6" s="5">
        <v>248398</v>
      </c>
      <c r="C6" s="5">
        <v>268511</v>
      </c>
      <c r="D6" s="5">
        <v>3110853</v>
      </c>
      <c r="E6" s="5">
        <v>2986411</v>
      </c>
      <c r="F6" s="5" t="s">
        <v>83</v>
      </c>
      <c r="G6" s="5" t="s">
        <v>60</v>
      </c>
      <c r="H6" s="5">
        <v>516909</v>
      </c>
      <c r="I6" s="5">
        <v>6097264</v>
      </c>
      <c r="J6" s="5">
        <v>11.7956</v>
      </c>
      <c r="K6" s="5">
        <v>6097264</v>
      </c>
      <c r="L6" s="5">
        <v>6097264</v>
      </c>
      <c r="M6" s="5">
        <v>6097264</v>
      </c>
      <c r="N6" s="5">
        <v>6097264</v>
      </c>
      <c r="O6" s="5">
        <v>6097264</v>
      </c>
      <c r="P6" s="5">
        <v>6097264</v>
      </c>
      <c r="Q6" s="5">
        <v>6097264</v>
      </c>
      <c r="R6" s="5">
        <v>6097264</v>
      </c>
      <c r="S6" s="5">
        <v>6097264</v>
      </c>
      <c r="T6" s="5">
        <v>6097264</v>
      </c>
      <c r="U6" s="5">
        <v>6097264</v>
      </c>
      <c r="V6" s="6">
        <v>1</v>
      </c>
    </row>
    <row r="7" spans="1:22" x14ac:dyDescent="0.35">
      <c r="A7" s="15" t="s">
        <v>38</v>
      </c>
      <c r="B7" s="7">
        <v>548989</v>
      </c>
      <c r="C7" s="7">
        <v>514636</v>
      </c>
      <c r="D7" s="7">
        <v>2770344</v>
      </c>
      <c r="E7" s="7">
        <v>3187897</v>
      </c>
      <c r="F7" s="7" t="s">
        <v>76</v>
      </c>
      <c r="G7" s="7" t="s">
        <v>61</v>
      </c>
      <c r="H7" s="7">
        <v>1063625</v>
      </c>
      <c r="I7" s="7">
        <v>5958241</v>
      </c>
      <c r="J7" s="7">
        <v>5.6017999999999999</v>
      </c>
      <c r="K7" s="7">
        <v>5958241</v>
      </c>
      <c r="L7" s="7">
        <v>5958241</v>
      </c>
      <c r="M7" s="7">
        <v>5958241</v>
      </c>
      <c r="N7" s="7">
        <v>5958241</v>
      </c>
      <c r="O7" s="7">
        <v>5958241</v>
      </c>
      <c r="P7" s="7">
        <v>5958241</v>
      </c>
      <c r="Q7" s="7">
        <v>5958241</v>
      </c>
      <c r="R7" s="7">
        <v>5958241</v>
      </c>
      <c r="S7" s="7">
        <v>5958241</v>
      </c>
      <c r="T7" s="7">
        <v>5958241</v>
      </c>
      <c r="U7" s="7">
        <v>5958241</v>
      </c>
      <c r="V7" s="8">
        <v>1</v>
      </c>
    </row>
    <row r="8" spans="1:22" x14ac:dyDescent="0.35">
      <c r="A8" s="14" t="s">
        <v>0</v>
      </c>
      <c r="B8" s="5">
        <v>1415007</v>
      </c>
      <c r="C8" s="5">
        <v>1397195</v>
      </c>
      <c r="D8" s="5">
        <v>1499070</v>
      </c>
      <c r="E8" s="5">
        <v>1481105</v>
      </c>
      <c r="F8" s="5" t="s">
        <v>65</v>
      </c>
      <c r="G8" s="5" t="s">
        <v>61</v>
      </c>
      <c r="H8" s="5">
        <v>2812202</v>
      </c>
      <c r="I8" s="5">
        <v>2980175</v>
      </c>
      <c r="J8" s="5">
        <v>1.0597000000000001</v>
      </c>
      <c r="K8" s="5">
        <v>3158091</v>
      </c>
      <c r="L8" s="5">
        <v>3346629</v>
      </c>
      <c r="M8" s="5">
        <v>3546422</v>
      </c>
      <c r="N8" s="5">
        <v>3758143</v>
      </c>
      <c r="O8" s="5">
        <v>3982504</v>
      </c>
      <c r="P8" s="5">
        <v>4220259</v>
      </c>
      <c r="Q8" s="5">
        <v>4472208</v>
      </c>
      <c r="R8" s="5">
        <v>4739198</v>
      </c>
      <c r="S8" s="5">
        <v>5022128</v>
      </c>
      <c r="T8" s="5">
        <v>5321949</v>
      </c>
      <c r="U8" s="5">
        <v>5639669</v>
      </c>
      <c r="V8" s="6">
        <v>1</v>
      </c>
    </row>
    <row r="9" spans="1:22" x14ac:dyDescent="0.35">
      <c r="A9" s="15" t="s">
        <v>21</v>
      </c>
      <c r="B9" s="7">
        <v>685438</v>
      </c>
      <c r="C9" s="7">
        <v>749124</v>
      </c>
      <c r="D9" s="7">
        <v>2697677</v>
      </c>
      <c r="E9" s="7">
        <v>2821550</v>
      </c>
      <c r="F9" s="7" t="s">
        <v>71</v>
      </c>
      <c r="G9" s="7" t="s">
        <v>59</v>
      </c>
      <c r="H9" s="7">
        <v>1434562</v>
      </c>
      <c r="I9" s="7">
        <v>5519227</v>
      </c>
      <c r="J9" s="7">
        <v>3.8473000000000002</v>
      </c>
      <c r="K9" s="7">
        <v>5519227</v>
      </c>
      <c r="L9" s="7">
        <v>5519227</v>
      </c>
      <c r="M9" s="7">
        <v>5519227</v>
      </c>
      <c r="N9" s="7">
        <v>5519227</v>
      </c>
      <c r="O9" s="7">
        <v>5519227</v>
      </c>
      <c r="P9" s="7">
        <v>5519227</v>
      </c>
      <c r="Q9" s="7">
        <v>5519227</v>
      </c>
      <c r="R9" s="7">
        <v>5519227</v>
      </c>
      <c r="S9" s="7">
        <v>5519227</v>
      </c>
      <c r="T9" s="7">
        <v>5519227</v>
      </c>
      <c r="U9" s="7">
        <v>5519227</v>
      </c>
      <c r="V9" s="8">
        <v>1</v>
      </c>
    </row>
    <row r="10" spans="1:22" x14ac:dyDescent="0.35">
      <c r="A10" s="14" t="s">
        <v>45</v>
      </c>
      <c r="B10" s="5">
        <v>140026</v>
      </c>
      <c r="C10" s="5">
        <v>146354</v>
      </c>
      <c r="D10" s="5">
        <v>2759991</v>
      </c>
      <c r="E10" s="5">
        <v>2742120</v>
      </c>
      <c r="F10" s="5" t="s">
        <v>80</v>
      </c>
      <c r="G10" s="5" t="s">
        <v>60</v>
      </c>
      <c r="H10" s="5">
        <v>286380</v>
      </c>
      <c r="I10" s="5">
        <v>5502111</v>
      </c>
      <c r="J10" s="5">
        <v>19.212599999999998</v>
      </c>
      <c r="K10" s="5">
        <v>5502111</v>
      </c>
      <c r="L10" s="5">
        <v>5502111</v>
      </c>
      <c r="M10" s="5">
        <v>5502111</v>
      </c>
      <c r="N10" s="5">
        <v>5502111</v>
      </c>
      <c r="O10" s="5">
        <v>5502111</v>
      </c>
      <c r="P10" s="5">
        <v>5502111</v>
      </c>
      <c r="Q10" s="5">
        <v>5502111</v>
      </c>
      <c r="R10" s="5">
        <v>5502111</v>
      </c>
      <c r="S10" s="5">
        <v>5502111</v>
      </c>
      <c r="T10" s="5">
        <v>5502111</v>
      </c>
      <c r="U10" s="5">
        <v>5502111</v>
      </c>
      <c r="V10" s="6">
        <v>1</v>
      </c>
    </row>
    <row r="11" spans="1:22" x14ac:dyDescent="0.35">
      <c r="A11" s="15" t="s">
        <v>46</v>
      </c>
      <c r="B11" s="7">
        <v>1198765</v>
      </c>
      <c r="C11" s="7">
        <v>1304945</v>
      </c>
      <c r="D11" s="7">
        <v>2786493</v>
      </c>
      <c r="E11" s="7">
        <v>2602643</v>
      </c>
      <c r="F11" s="7" t="s">
        <v>81</v>
      </c>
      <c r="G11" s="7" t="s">
        <v>59</v>
      </c>
      <c r="H11" s="7">
        <v>2503710</v>
      </c>
      <c r="I11" s="7">
        <v>5389136</v>
      </c>
      <c r="J11" s="7">
        <v>2.1524000000000001</v>
      </c>
      <c r="K11" s="7">
        <v>5389136</v>
      </c>
      <c r="L11" s="7">
        <v>5389136</v>
      </c>
      <c r="M11" s="7">
        <v>5389136</v>
      </c>
      <c r="N11" s="7">
        <v>5389136</v>
      </c>
      <c r="O11" s="7">
        <v>5389136</v>
      </c>
      <c r="P11" s="7">
        <v>5389136</v>
      </c>
      <c r="Q11" s="7">
        <v>5389136</v>
      </c>
      <c r="R11" s="7">
        <v>5389136</v>
      </c>
      <c r="S11" s="7">
        <v>5389136</v>
      </c>
      <c r="T11" s="7">
        <v>5389136</v>
      </c>
      <c r="U11" s="7">
        <v>5389136</v>
      </c>
      <c r="V11" s="8">
        <v>1</v>
      </c>
    </row>
    <row r="12" spans="1:22" x14ac:dyDescent="0.35">
      <c r="A12" s="14" t="s">
        <v>39</v>
      </c>
      <c r="B12" s="5">
        <v>1175198</v>
      </c>
      <c r="C12" s="5">
        <v>1095440</v>
      </c>
      <c r="D12" s="5">
        <v>2657174</v>
      </c>
      <c r="E12" s="5">
        <v>2491947</v>
      </c>
      <c r="F12" s="5" t="s">
        <v>77</v>
      </c>
      <c r="G12" s="5" t="s">
        <v>58</v>
      </c>
      <c r="H12" s="5">
        <v>2270638</v>
      </c>
      <c r="I12" s="5">
        <v>5149121</v>
      </c>
      <c r="J12" s="5">
        <v>2.2675999999999998</v>
      </c>
      <c r="K12" s="5">
        <v>5149121</v>
      </c>
      <c r="L12" s="5">
        <v>5149121</v>
      </c>
      <c r="M12" s="5">
        <v>5149121</v>
      </c>
      <c r="N12" s="5">
        <v>5149121</v>
      </c>
      <c r="O12" s="5">
        <v>5149121</v>
      </c>
      <c r="P12" s="5">
        <v>5149121</v>
      </c>
      <c r="Q12" s="5">
        <v>5149121</v>
      </c>
      <c r="R12" s="5">
        <v>5149121</v>
      </c>
      <c r="S12" s="5">
        <v>5149121</v>
      </c>
      <c r="T12" s="5">
        <v>5149121</v>
      </c>
      <c r="U12" s="5">
        <v>5149121</v>
      </c>
      <c r="V12" s="6">
        <v>1</v>
      </c>
    </row>
    <row r="13" spans="1:22" x14ac:dyDescent="0.35">
      <c r="A13" s="15" t="s">
        <v>44</v>
      </c>
      <c r="B13" s="7">
        <v>1187448</v>
      </c>
      <c r="C13" s="7">
        <v>1070426</v>
      </c>
      <c r="D13" s="7">
        <v>1504608</v>
      </c>
      <c r="E13" s="7">
        <v>1756990</v>
      </c>
      <c r="F13" s="7" t="s">
        <v>79</v>
      </c>
      <c r="G13" s="7" t="s">
        <v>59</v>
      </c>
      <c r="H13" s="7">
        <v>2257874</v>
      </c>
      <c r="I13" s="7">
        <v>3261598</v>
      </c>
      <c r="J13" s="7">
        <v>1.4444999999999999</v>
      </c>
      <c r="K13" s="7">
        <v>4711378</v>
      </c>
      <c r="L13" s="7">
        <v>4711378</v>
      </c>
      <c r="M13" s="7">
        <v>4711378</v>
      </c>
      <c r="N13" s="7">
        <v>4711378</v>
      </c>
      <c r="O13" s="7">
        <v>4711378</v>
      </c>
      <c r="P13" s="7">
        <v>4711378</v>
      </c>
      <c r="Q13" s="7">
        <v>4711378</v>
      </c>
      <c r="R13" s="7">
        <v>4711378</v>
      </c>
      <c r="S13" s="7">
        <v>4711378</v>
      </c>
      <c r="T13" s="7">
        <v>4711378</v>
      </c>
      <c r="U13" s="7">
        <v>4711378</v>
      </c>
      <c r="V13" s="8">
        <v>1</v>
      </c>
    </row>
    <row r="14" spans="1:22" x14ac:dyDescent="0.35">
      <c r="A14" s="14" t="s">
        <v>12</v>
      </c>
      <c r="B14" s="5">
        <v>996113</v>
      </c>
      <c r="C14" s="5">
        <v>964279</v>
      </c>
      <c r="D14" s="5">
        <v>1012487</v>
      </c>
      <c r="E14" s="5">
        <v>1128940</v>
      </c>
      <c r="F14" s="5" t="s">
        <v>69</v>
      </c>
      <c r="G14" s="5" t="s">
        <v>58</v>
      </c>
      <c r="H14" s="5">
        <v>1960392</v>
      </c>
      <c r="I14" s="5">
        <v>2141427</v>
      </c>
      <c r="J14" s="5">
        <v>1.0923</v>
      </c>
      <c r="K14" s="5">
        <v>2339080</v>
      </c>
      <c r="L14" s="5">
        <v>2554977</v>
      </c>
      <c r="M14" s="5">
        <v>2790801</v>
      </c>
      <c r="N14" s="5">
        <v>3048391</v>
      </c>
      <c r="O14" s="5">
        <v>3329757</v>
      </c>
      <c r="P14" s="5">
        <v>3637093</v>
      </c>
      <c r="Q14" s="5">
        <v>3972796</v>
      </c>
      <c r="R14" s="5">
        <v>3972796</v>
      </c>
      <c r="S14" s="5">
        <v>3972796</v>
      </c>
      <c r="T14" s="5">
        <v>3972796</v>
      </c>
      <c r="U14" s="5">
        <v>3972796</v>
      </c>
      <c r="V14" s="6">
        <v>1</v>
      </c>
    </row>
    <row r="15" spans="1:22" x14ac:dyDescent="0.35">
      <c r="A15" s="15" t="s">
        <v>43</v>
      </c>
      <c r="B15" s="7">
        <v>835495</v>
      </c>
      <c r="C15" s="7">
        <v>837746</v>
      </c>
      <c r="D15" s="7">
        <v>1106177</v>
      </c>
      <c r="E15" s="7">
        <v>917781</v>
      </c>
      <c r="F15" s="7" t="s">
        <v>78</v>
      </c>
      <c r="G15" s="7" t="s">
        <v>60</v>
      </c>
      <c r="H15" s="7">
        <v>1673241</v>
      </c>
      <c r="I15" s="7">
        <v>2023958</v>
      </c>
      <c r="J15" s="7">
        <v>1.2096</v>
      </c>
      <c r="K15" s="7">
        <v>2448179</v>
      </c>
      <c r="L15" s="7">
        <v>2961317</v>
      </c>
      <c r="M15" s="7">
        <v>3582009</v>
      </c>
      <c r="N15" s="7">
        <v>3582009</v>
      </c>
      <c r="O15" s="7">
        <v>3582009</v>
      </c>
      <c r="P15" s="7">
        <v>3582009</v>
      </c>
      <c r="Q15" s="7">
        <v>3582009</v>
      </c>
      <c r="R15" s="7">
        <v>3582009</v>
      </c>
      <c r="S15" s="7">
        <v>3582009</v>
      </c>
      <c r="T15" s="7">
        <v>3582009</v>
      </c>
      <c r="U15" s="7">
        <v>3582009</v>
      </c>
      <c r="V15" s="8">
        <v>1</v>
      </c>
    </row>
    <row r="16" spans="1:22" x14ac:dyDescent="0.35">
      <c r="A16" s="14" t="s">
        <v>24</v>
      </c>
      <c r="B16" s="5">
        <v>450192</v>
      </c>
      <c r="C16" s="5">
        <v>434755</v>
      </c>
      <c r="D16" s="5">
        <v>1656446</v>
      </c>
      <c r="E16" s="5">
        <v>1691000</v>
      </c>
      <c r="F16" s="5" t="s">
        <v>73</v>
      </c>
      <c r="G16" s="5" t="s">
        <v>59</v>
      </c>
      <c r="H16" s="5">
        <v>884947</v>
      </c>
      <c r="I16" s="5">
        <v>3347446</v>
      </c>
      <c r="J16" s="5">
        <v>3.7826</v>
      </c>
      <c r="K16" s="5">
        <v>3347446</v>
      </c>
      <c r="L16" s="5">
        <v>3347446</v>
      </c>
      <c r="M16" s="5">
        <v>3347446</v>
      </c>
      <c r="N16" s="5">
        <v>3347446</v>
      </c>
      <c r="O16" s="5">
        <v>3347446</v>
      </c>
      <c r="P16" s="5">
        <v>3347446</v>
      </c>
      <c r="Q16" s="5">
        <v>3347446</v>
      </c>
      <c r="R16" s="5">
        <v>3347446</v>
      </c>
      <c r="S16" s="5">
        <v>3347446</v>
      </c>
      <c r="T16" s="5">
        <v>3347446</v>
      </c>
      <c r="U16" s="5">
        <v>3347446</v>
      </c>
      <c r="V16" s="6">
        <v>1</v>
      </c>
    </row>
    <row r="17" spans="1:22" x14ac:dyDescent="0.35">
      <c r="A17" s="15" t="s">
        <v>23</v>
      </c>
      <c r="B17" s="7">
        <v>643177</v>
      </c>
      <c r="C17" s="7">
        <v>684187</v>
      </c>
      <c r="D17" s="7">
        <v>796213</v>
      </c>
      <c r="E17" s="7">
        <v>867904</v>
      </c>
      <c r="F17" s="7" t="s">
        <v>72</v>
      </c>
      <c r="G17" s="7" t="s">
        <v>60</v>
      </c>
      <c r="H17" s="7">
        <v>1327364</v>
      </c>
      <c r="I17" s="7">
        <v>1664117</v>
      </c>
      <c r="J17" s="7">
        <v>1.2537</v>
      </c>
      <c r="K17" s="7">
        <v>2086303</v>
      </c>
      <c r="L17" s="7">
        <v>2615598</v>
      </c>
      <c r="M17" s="7">
        <v>3279175</v>
      </c>
      <c r="N17" s="7">
        <v>3279175</v>
      </c>
      <c r="O17" s="7">
        <v>3279175</v>
      </c>
      <c r="P17" s="7">
        <v>3279175</v>
      </c>
      <c r="Q17" s="7">
        <v>3279175</v>
      </c>
      <c r="R17" s="7">
        <v>3279175</v>
      </c>
      <c r="S17" s="7">
        <v>3279175</v>
      </c>
      <c r="T17" s="7">
        <v>3279175</v>
      </c>
      <c r="U17" s="7">
        <v>3279175</v>
      </c>
      <c r="V17" s="8">
        <v>1</v>
      </c>
    </row>
    <row r="18" spans="1:22" x14ac:dyDescent="0.35">
      <c r="A18" s="14" t="s">
        <v>7</v>
      </c>
      <c r="B18" s="5">
        <v>679557</v>
      </c>
      <c r="C18" s="5">
        <v>655500</v>
      </c>
      <c r="D18" s="5">
        <v>1012012</v>
      </c>
      <c r="E18" s="5">
        <v>1067022</v>
      </c>
      <c r="F18" s="5" t="s">
        <v>67</v>
      </c>
      <c r="G18" s="5" t="s">
        <v>58</v>
      </c>
      <c r="H18" s="5">
        <v>1335057</v>
      </c>
      <c r="I18" s="5">
        <v>2079034</v>
      </c>
      <c r="J18" s="5">
        <v>1.5571999999999999</v>
      </c>
      <c r="K18" s="5">
        <v>3237471</v>
      </c>
      <c r="L18" s="5">
        <v>3237471</v>
      </c>
      <c r="M18" s="5">
        <v>3237471</v>
      </c>
      <c r="N18" s="5">
        <v>3237471</v>
      </c>
      <c r="O18" s="5">
        <v>3237471</v>
      </c>
      <c r="P18" s="5">
        <v>3237471</v>
      </c>
      <c r="Q18" s="5">
        <v>3237471</v>
      </c>
      <c r="R18" s="5">
        <v>3237471</v>
      </c>
      <c r="S18" s="5">
        <v>3237471</v>
      </c>
      <c r="T18" s="5">
        <v>3237471</v>
      </c>
      <c r="U18" s="5">
        <v>3237471</v>
      </c>
      <c r="V18" s="6">
        <v>1</v>
      </c>
    </row>
    <row r="19" spans="1:22" x14ac:dyDescent="0.35">
      <c r="A19" s="15" t="s">
        <v>33</v>
      </c>
      <c r="B19" s="7">
        <v>76648</v>
      </c>
      <c r="C19" s="7">
        <v>81385</v>
      </c>
      <c r="D19" s="7">
        <v>1374708</v>
      </c>
      <c r="E19" s="7">
        <v>1379567</v>
      </c>
      <c r="F19" s="7" t="s">
        <v>75</v>
      </c>
      <c r="G19" s="7" t="s">
        <v>60</v>
      </c>
      <c r="H19" s="7">
        <v>158033</v>
      </c>
      <c r="I19" s="7">
        <v>2754275</v>
      </c>
      <c r="J19" s="7">
        <v>17.4284</v>
      </c>
      <c r="K19" s="7">
        <v>2754275</v>
      </c>
      <c r="L19" s="7">
        <v>2754275</v>
      </c>
      <c r="M19" s="7">
        <v>2754275</v>
      </c>
      <c r="N19" s="7">
        <v>2754275</v>
      </c>
      <c r="O19" s="7">
        <v>2754275</v>
      </c>
      <c r="P19" s="7">
        <v>2754275</v>
      </c>
      <c r="Q19" s="7">
        <v>2754275</v>
      </c>
      <c r="R19" s="7">
        <v>2754275</v>
      </c>
      <c r="S19" s="7">
        <v>2754275</v>
      </c>
      <c r="T19" s="7">
        <v>2754275</v>
      </c>
      <c r="U19" s="7">
        <v>2754275</v>
      </c>
      <c r="V19" s="8">
        <v>1</v>
      </c>
    </row>
    <row r="24" spans="1:22" x14ac:dyDescent="0.35">
      <c r="B24" s="9" t="s">
        <v>57</v>
      </c>
      <c r="C24" t="s">
        <v>84</v>
      </c>
    </row>
    <row r="25" spans="1:22" x14ac:dyDescent="0.35">
      <c r="B25" s="10" t="s">
        <v>0</v>
      </c>
      <c r="C25" s="1">
        <v>1</v>
      </c>
    </row>
    <row r="26" spans="1:22" x14ac:dyDescent="0.35">
      <c r="B26" s="10" t="s">
        <v>5</v>
      </c>
      <c r="C26" s="1">
        <v>1</v>
      </c>
    </row>
    <row r="27" spans="1:22" x14ac:dyDescent="0.35">
      <c r="B27" s="10" t="s">
        <v>7</v>
      </c>
      <c r="C27" s="1">
        <v>1</v>
      </c>
    </row>
    <row r="28" spans="1:22" x14ac:dyDescent="0.35">
      <c r="B28" s="10" t="s">
        <v>11</v>
      </c>
      <c r="C28" s="1">
        <v>1</v>
      </c>
    </row>
    <row r="29" spans="1:22" x14ac:dyDescent="0.35">
      <c r="B29" s="10" t="s">
        <v>12</v>
      </c>
      <c r="C29" s="1">
        <v>1</v>
      </c>
    </row>
    <row r="30" spans="1:22" x14ac:dyDescent="0.35">
      <c r="B30" s="10" t="s">
        <v>15</v>
      </c>
      <c r="C30" s="1">
        <v>1</v>
      </c>
    </row>
    <row r="31" spans="1:22" x14ac:dyDescent="0.35">
      <c r="B31" s="10" t="s">
        <v>21</v>
      </c>
      <c r="C31" s="1">
        <v>1</v>
      </c>
    </row>
    <row r="32" spans="1:22" x14ac:dyDescent="0.35">
      <c r="B32" s="10" t="s">
        <v>23</v>
      </c>
      <c r="C32" s="1">
        <v>1</v>
      </c>
    </row>
    <row r="33" spans="2:3" x14ac:dyDescent="0.35">
      <c r="B33" s="10" t="s">
        <v>24</v>
      </c>
      <c r="C33" s="1">
        <v>1</v>
      </c>
    </row>
    <row r="34" spans="2:3" x14ac:dyDescent="0.35">
      <c r="B34" s="10" t="s">
        <v>31</v>
      </c>
      <c r="C34" s="1">
        <v>1</v>
      </c>
    </row>
    <row r="35" spans="2:3" x14ac:dyDescent="0.35">
      <c r="B35" s="10" t="s">
        <v>33</v>
      </c>
      <c r="C35" s="1">
        <v>1</v>
      </c>
    </row>
    <row r="36" spans="2:3" x14ac:dyDescent="0.35">
      <c r="B36" s="10" t="s">
        <v>38</v>
      </c>
      <c r="C36" s="1">
        <v>1</v>
      </c>
    </row>
    <row r="37" spans="2:3" x14ac:dyDescent="0.35">
      <c r="B37" s="10" t="s">
        <v>39</v>
      </c>
      <c r="C37" s="1">
        <v>1</v>
      </c>
    </row>
    <row r="38" spans="2:3" x14ac:dyDescent="0.35">
      <c r="B38" s="10" t="s">
        <v>43</v>
      </c>
      <c r="C38" s="1">
        <v>1</v>
      </c>
    </row>
    <row r="39" spans="2:3" x14ac:dyDescent="0.35">
      <c r="B39" s="10" t="s">
        <v>44</v>
      </c>
      <c r="C39" s="1">
        <v>1</v>
      </c>
    </row>
    <row r="40" spans="2:3" x14ac:dyDescent="0.35">
      <c r="B40" s="10" t="s">
        <v>45</v>
      </c>
      <c r="C40" s="1">
        <v>1</v>
      </c>
    </row>
    <row r="41" spans="2:3" x14ac:dyDescent="0.35">
      <c r="B41" s="10" t="s">
        <v>46</v>
      </c>
      <c r="C41" s="1">
        <v>1</v>
      </c>
    </row>
    <row r="42" spans="2:3" x14ac:dyDescent="0.35">
      <c r="B42" s="10" t="s">
        <v>48</v>
      </c>
      <c r="C42" s="1">
        <v>1</v>
      </c>
    </row>
    <row r="43" spans="2:3" x14ac:dyDescent="0.35">
      <c r="B43" s="17" t="s">
        <v>105</v>
      </c>
      <c r="C43" s="1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B11-2D62-46DB-9F53-CBF31B2D660C}">
  <dimension ref="A1:Z53"/>
  <sheetViews>
    <sheetView tabSelected="1" topLeftCell="K1" zoomScale="55" zoomScaleNormal="55" workbookViewId="0">
      <selection activeCell="S12" sqref="S12"/>
    </sheetView>
  </sheetViews>
  <sheetFormatPr defaultRowHeight="14.5" x14ac:dyDescent="0.35"/>
  <cols>
    <col min="1" max="1" width="10.54296875" bestFit="1" customWidth="1"/>
    <col min="2" max="2" width="20" customWidth="1"/>
    <col min="3" max="3" width="16" customWidth="1"/>
    <col min="4" max="4" width="15.08984375" customWidth="1"/>
    <col min="5" max="5" width="18.81640625" customWidth="1"/>
    <col min="8" max="8" width="16.26953125" customWidth="1"/>
    <col min="9" max="9" width="16.1796875" customWidth="1"/>
    <col min="10" max="10" width="27.08984375" customWidth="1"/>
    <col min="12" max="12" width="12.6328125" customWidth="1"/>
    <col min="25" max="25" width="23.90625" bestFit="1" customWidth="1"/>
    <col min="26" max="26" width="16.6328125" bestFit="1" customWidth="1"/>
  </cols>
  <sheetData>
    <row r="1" spans="1:26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88</v>
      </c>
      <c r="I1" t="s">
        <v>89</v>
      </c>
      <c r="J1" t="s">
        <v>87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104</v>
      </c>
    </row>
    <row r="2" spans="1:26" x14ac:dyDescent="0.35">
      <c r="A2" s="18" t="s">
        <v>11</v>
      </c>
      <c r="B2" s="16">
        <v>3997724</v>
      </c>
      <c r="C2" s="16">
        <v>3690756</v>
      </c>
      <c r="D2" s="16">
        <v>4339393</v>
      </c>
      <c r="E2" s="16">
        <v>4639643</v>
      </c>
      <c r="F2" s="16" t="str">
        <f>LEFT(A2, 3)</f>
        <v>w12</v>
      </c>
      <c r="G2" s="16" t="str">
        <f>RIGHT(A2, 1)</f>
        <v>C</v>
      </c>
      <c r="H2" s="16">
        <f>kraina5[[#This Row],[kobiety 2013]]+kraina5[[#This Row],[mezczyzni 2013]]</f>
        <v>7688480</v>
      </c>
      <c r="I2" s="16">
        <f>kraina5[[#This Row],[kobiety 2014]]+kraina5[[#This Row],[mezczyzni 2014]]</f>
        <v>8979036</v>
      </c>
      <c r="J2" s="16">
        <f>ROUNDDOWN(kraina5[[#This Row],[ludnosc  2014]]/kraina5[[#This Row],[ludnosc 2013]], 4)</f>
        <v>1.1677999999999999</v>
      </c>
      <c r="K2" s="16">
        <f>IF(kraina5[[#This Row],[ludnosc  2014]]&gt;2*kraina5[[#This Row],[ludnosc 2013]], kraina5[[#This Row],[ludnosc  2014]], TRUNC(kraina5[[#This Row],[ludnosc  2014]]*kraina5[[#This Row],[tempo wzrostu]]))</f>
        <v>10485718</v>
      </c>
      <c r="L2" s="16">
        <f>IF(kraina5[[#This Row],[2015]]&gt;2*$H2, kraina5[[#This Row],[2015]], TRUNC(kraina5[[#This Row],[2015]]*$J2))</f>
        <v>12245221</v>
      </c>
      <c r="M2" s="16">
        <f>IF(kraina5[[#This Row],[2016]]&gt;2*$H2, kraina5[[#This Row],[2016]], TRUNC(kraina5[[#This Row],[2016]]*$J2))</f>
        <v>14299969</v>
      </c>
      <c r="N2" s="16">
        <f>IF(kraina5[[#This Row],[2017]]&gt;2*$H2, kraina5[[#This Row],[2017]], TRUNC(kraina5[[#This Row],[2017]]*$J2))</f>
        <v>16699503</v>
      </c>
      <c r="O2" s="16">
        <f>IF(kraina5[[#This Row],[2018]]&gt;2*$H2, kraina5[[#This Row],[2018]], TRUNC(kraina5[[#This Row],[2018]]*$J2))</f>
        <v>16699503</v>
      </c>
      <c r="P2" s="16">
        <f>IF(kraina5[[#This Row],[2019]]&gt;2*$H2, kraina5[[#This Row],[2019]], TRUNC(kraina5[[#This Row],[2019]]*$J2))</f>
        <v>16699503</v>
      </c>
      <c r="Q2" s="16">
        <f>IF(kraina5[[#This Row],[2020]]&gt;2*$H2, kraina5[[#This Row],[2020]], TRUNC(kraina5[[#This Row],[2020]]*$J2))</f>
        <v>16699503</v>
      </c>
      <c r="R2" s="16">
        <f>IF(kraina5[[#This Row],[2021]]&gt;2*$H2, kraina5[[#This Row],[2021]], TRUNC(kraina5[[#This Row],[2021]]*$J2))</f>
        <v>16699503</v>
      </c>
      <c r="S2" s="16">
        <f>IF(kraina5[[#This Row],[2022]]&gt;2*$H2, kraina5[[#This Row],[2022]], TRUNC(kraina5[[#This Row],[2022]]*$J2))</f>
        <v>16699503</v>
      </c>
      <c r="T2" s="16">
        <f>IF(kraina5[[#This Row],[2023]]&gt;2*$H2, kraina5[[#This Row],[2023]], TRUNC(kraina5[[#This Row],[2023]]*$J2))</f>
        <v>16699503</v>
      </c>
      <c r="U2" s="16">
        <f>IF(kraina5[[#This Row],[2024]]&gt;2*$H2, kraina5[[#This Row],[2024]], TRUNC(kraina5[[#This Row],[2024]]*$J2))</f>
        <v>16699503</v>
      </c>
      <c r="V2">
        <f>IF(kraina5[[#This Row],[2025]]&gt;2*kraina5[[#This Row],[ludnosc 2013]], 1, 0)</f>
        <v>1</v>
      </c>
      <c r="Y2" s="9" t="s">
        <v>101</v>
      </c>
      <c r="Z2" t="s">
        <v>102</v>
      </c>
    </row>
    <row r="3" spans="1:26" x14ac:dyDescent="0.35">
      <c r="A3" s="1" t="s">
        <v>47</v>
      </c>
      <c r="B3">
        <v>2619776</v>
      </c>
      <c r="C3">
        <v>2749623</v>
      </c>
      <c r="D3">
        <v>2888215</v>
      </c>
      <c r="E3">
        <v>2800174</v>
      </c>
      <c r="F3" t="str">
        <f>LEFT(A3, 3)</f>
        <v>w48</v>
      </c>
      <c r="G3" t="str">
        <f>RIGHT(A3, 1)</f>
        <v>C</v>
      </c>
      <c r="H3">
        <f>kraina5[[#This Row],[kobiety 2013]]+kraina5[[#This Row],[mezczyzni 2013]]</f>
        <v>5369399</v>
      </c>
      <c r="I3">
        <f>kraina5[[#This Row],[kobiety 2014]]+kraina5[[#This Row],[mezczyzni 2014]]</f>
        <v>5688389</v>
      </c>
      <c r="J3">
        <f>ROUNDDOWN(kraina5[[#This Row],[ludnosc  2014]]/kraina5[[#This Row],[ludnosc 2013]], 4)</f>
        <v>1.0593999999999999</v>
      </c>
      <c r="K3">
        <f>IF(kraina5[[#This Row],[ludnosc  2014]]&gt;2*kraina5[[#This Row],[ludnosc 2013]], kraina5[[#This Row],[ludnosc  2014]], TRUNC(kraina5[[#This Row],[ludnosc  2014]]*kraina5[[#This Row],[tempo wzrostu]]))</f>
        <v>6026279</v>
      </c>
      <c r="L3">
        <f>IF(kraina5[[#This Row],[2015]]&gt;2*$H3, kraina5[[#This Row],[2015]], TRUNC(kraina5[[#This Row],[2015]]*$J3))</f>
        <v>6384239</v>
      </c>
      <c r="M3">
        <f>IF(kraina5[[#This Row],[2016]]&gt;2*$H3, kraina5[[#This Row],[2016]], TRUNC(kraina5[[#This Row],[2016]]*$J3))</f>
        <v>6763462</v>
      </c>
      <c r="N3">
        <f>IF(kraina5[[#This Row],[2017]]&gt;2*$H3, kraina5[[#This Row],[2017]], TRUNC(kraina5[[#This Row],[2017]]*$J3))</f>
        <v>7165211</v>
      </c>
      <c r="O3">
        <f>IF(kraina5[[#This Row],[2018]]&gt;2*$H3, kraina5[[#This Row],[2018]], TRUNC(kraina5[[#This Row],[2018]]*$J3))</f>
        <v>7590824</v>
      </c>
      <c r="P3">
        <f>IF(kraina5[[#This Row],[2019]]&gt;2*$H3, kraina5[[#This Row],[2019]], TRUNC(kraina5[[#This Row],[2019]]*$J3))</f>
        <v>8041718</v>
      </c>
      <c r="Q3">
        <f>IF(kraina5[[#This Row],[2020]]&gt;2*$H3, kraina5[[#This Row],[2020]], TRUNC(kraina5[[#This Row],[2020]]*$J3))</f>
        <v>8519396</v>
      </c>
      <c r="R3">
        <f>IF(kraina5[[#This Row],[2021]]&gt;2*$H3, kraina5[[#This Row],[2021]], TRUNC(kraina5[[#This Row],[2021]]*$J3))</f>
        <v>9025448</v>
      </c>
      <c r="S3">
        <f>IF(kraina5[[#This Row],[2022]]&gt;2*$H3, kraina5[[#This Row],[2022]], TRUNC(kraina5[[#This Row],[2022]]*$J3))</f>
        <v>9561559</v>
      </c>
      <c r="T3">
        <f>IF(kraina5[[#This Row],[2023]]&gt;2*$H3, kraina5[[#This Row],[2023]], TRUNC(kraina5[[#This Row],[2023]]*$J3))</f>
        <v>10129515</v>
      </c>
      <c r="U3">
        <f>IF(kraina5[[#This Row],[2024]]&gt;2*$H3, kraina5[[#This Row],[2024]], TRUNC(kraina5[[#This Row],[2024]]*$J3))</f>
        <v>10731208</v>
      </c>
      <c r="V3">
        <f>IF(kraina5[[#This Row],[2025]]&gt;2*kraina5[[#This Row],[ludnosc 2013]], 1, 0)</f>
        <v>0</v>
      </c>
      <c r="Y3" s="17" t="s">
        <v>11</v>
      </c>
      <c r="Z3" s="18">
        <v>16699503</v>
      </c>
    </row>
    <row r="4" spans="1:26" x14ac:dyDescent="0.35">
      <c r="A4" s="1" t="s">
        <v>5</v>
      </c>
      <c r="B4">
        <v>1846928</v>
      </c>
      <c r="C4">
        <v>1851433</v>
      </c>
      <c r="D4">
        <v>2125113</v>
      </c>
      <c r="E4">
        <v>2028635</v>
      </c>
      <c r="F4" t="str">
        <f>LEFT(A4, 3)</f>
        <v>w06</v>
      </c>
      <c r="G4" t="str">
        <f>RIGHT(A4, 1)</f>
        <v>D</v>
      </c>
      <c r="H4">
        <f>kraina5[[#This Row],[kobiety 2013]]+kraina5[[#This Row],[mezczyzni 2013]]</f>
        <v>3698361</v>
      </c>
      <c r="I4">
        <f>kraina5[[#This Row],[kobiety 2014]]+kraina5[[#This Row],[mezczyzni 2014]]</f>
        <v>4153748</v>
      </c>
      <c r="J4">
        <f>ROUNDDOWN(kraina5[[#This Row],[ludnosc  2014]]/kraina5[[#This Row],[ludnosc 2013]], 4)</f>
        <v>1.1231</v>
      </c>
      <c r="K4">
        <f>IF(kraina5[[#This Row],[ludnosc  2014]]&gt;2*kraina5[[#This Row],[ludnosc 2013]], kraina5[[#This Row],[ludnosc  2014]], TRUNC(kraina5[[#This Row],[ludnosc  2014]]*kraina5[[#This Row],[tempo wzrostu]]))</f>
        <v>4665074</v>
      </c>
      <c r="L4">
        <f>IF(kraina5[[#This Row],[2015]]&gt;2*$H4, kraina5[[#This Row],[2015]], TRUNC(kraina5[[#This Row],[2015]]*$J4))</f>
        <v>5239344</v>
      </c>
      <c r="M4">
        <f>IF(kraina5[[#This Row],[2016]]&gt;2*$H4, kraina5[[#This Row],[2016]], TRUNC(kraina5[[#This Row],[2016]]*$J4))</f>
        <v>5884307</v>
      </c>
      <c r="N4">
        <f>IF(kraina5[[#This Row],[2017]]&gt;2*$H4, kraina5[[#This Row],[2017]], TRUNC(kraina5[[#This Row],[2017]]*$J4))</f>
        <v>6608665</v>
      </c>
      <c r="O4">
        <f>IF(kraina5[[#This Row],[2018]]&gt;2*$H4, kraina5[[#This Row],[2018]], TRUNC(kraina5[[#This Row],[2018]]*$J4))</f>
        <v>7422191</v>
      </c>
      <c r="P4">
        <f>IF(kraina5[[#This Row],[2019]]&gt;2*$H4, kraina5[[#This Row],[2019]], TRUNC(kraina5[[#This Row],[2019]]*$J4))</f>
        <v>7422191</v>
      </c>
      <c r="Q4">
        <f>IF(kraina5[[#This Row],[2020]]&gt;2*$H4, kraina5[[#This Row],[2020]], TRUNC(kraina5[[#This Row],[2020]]*$J4))</f>
        <v>7422191</v>
      </c>
      <c r="R4">
        <f>IF(kraina5[[#This Row],[2021]]&gt;2*$H4, kraina5[[#This Row],[2021]], TRUNC(kraina5[[#This Row],[2021]]*$J4))</f>
        <v>7422191</v>
      </c>
      <c r="S4">
        <f>IF(kraina5[[#This Row],[2022]]&gt;2*$H4, kraina5[[#This Row],[2022]], TRUNC(kraina5[[#This Row],[2022]]*$J4))</f>
        <v>7422191</v>
      </c>
      <c r="T4">
        <f>IF(kraina5[[#This Row],[2023]]&gt;2*$H4, kraina5[[#This Row],[2023]], TRUNC(kraina5[[#This Row],[2023]]*$J4))</f>
        <v>7422191</v>
      </c>
      <c r="U4">
        <f>IF(kraina5[[#This Row],[2024]]&gt;2*$H4, kraina5[[#This Row],[2024]], TRUNC(kraina5[[#This Row],[2024]]*$J4))</f>
        <v>7422191</v>
      </c>
      <c r="V4">
        <f>IF(kraina5[[#This Row],[2025]]&gt;2*kraina5[[#This Row],[ludnosc 2013]], 1, 0)</f>
        <v>1</v>
      </c>
      <c r="Y4" s="10" t="s">
        <v>47</v>
      </c>
      <c r="Z4" s="1">
        <v>10731208</v>
      </c>
    </row>
    <row r="5" spans="1:26" x14ac:dyDescent="0.35">
      <c r="A5" s="1" t="s">
        <v>31</v>
      </c>
      <c r="B5">
        <v>992523</v>
      </c>
      <c r="C5">
        <v>1028501</v>
      </c>
      <c r="D5">
        <v>1995446</v>
      </c>
      <c r="E5">
        <v>1860524</v>
      </c>
      <c r="F5" t="str">
        <f>LEFT(A5, 3)</f>
        <v>w32</v>
      </c>
      <c r="G5" t="str">
        <f>RIGHT(A5, 1)</f>
        <v>D</v>
      </c>
      <c r="H5">
        <f>kraina5[[#This Row],[kobiety 2013]]+kraina5[[#This Row],[mezczyzni 2013]]</f>
        <v>2021024</v>
      </c>
      <c r="I5">
        <f>kraina5[[#This Row],[kobiety 2014]]+kraina5[[#This Row],[mezczyzni 2014]]</f>
        <v>3855970</v>
      </c>
      <c r="J5">
        <f>ROUNDDOWN(kraina5[[#This Row],[ludnosc  2014]]/kraina5[[#This Row],[ludnosc 2013]], 4)</f>
        <v>1.9078999999999999</v>
      </c>
      <c r="K5">
        <f>IF(kraina5[[#This Row],[ludnosc  2014]]&gt;2*kraina5[[#This Row],[ludnosc 2013]], kraina5[[#This Row],[ludnosc  2014]], TRUNC(kraina5[[#This Row],[ludnosc  2014]]*kraina5[[#This Row],[tempo wzrostu]]))</f>
        <v>7356805</v>
      </c>
      <c r="L5">
        <f>IF(kraina5[[#This Row],[2015]]&gt;2*$H5, kraina5[[#This Row],[2015]], TRUNC(kraina5[[#This Row],[2015]]*$J5))</f>
        <v>7356805</v>
      </c>
      <c r="M5">
        <f>IF(kraina5[[#This Row],[2016]]&gt;2*$H5, kraina5[[#This Row],[2016]], TRUNC(kraina5[[#This Row],[2016]]*$J5))</f>
        <v>7356805</v>
      </c>
      <c r="N5">
        <f>IF(kraina5[[#This Row],[2017]]&gt;2*$H5, kraina5[[#This Row],[2017]], TRUNC(kraina5[[#This Row],[2017]]*$J5))</f>
        <v>7356805</v>
      </c>
      <c r="O5">
        <f>IF(kraina5[[#This Row],[2018]]&gt;2*$H5, kraina5[[#This Row],[2018]], TRUNC(kraina5[[#This Row],[2018]]*$J5))</f>
        <v>7356805</v>
      </c>
      <c r="P5">
        <f>IF(kraina5[[#This Row],[2019]]&gt;2*$H5, kraina5[[#This Row],[2019]], TRUNC(kraina5[[#This Row],[2019]]*$J5))</f>
        <v>7356805</v>
      </c>
      <c r="Q5">
        <f>IF(kraina5[[#This Row],[2020]]&gt;2*$H5, kraina5[[#This Row],[2020]], TRUNC(kraina5[[#This Row],[2020]]*$J5))</f>
        <v>7356805</v>
      </c>
      <c r="R5">
        <f>IF(kraina5[[#This Row],[2021]]&gt;2*$H5, kraina5[[#This Row],[2021]], TRUNC(kraina5[[#This Row],[2021]]*$J5))</f>
        <v>7356805</v>
      </c>
      <c r="S5">
        <f>IF(kraina5[[#This Row],[2022]]&gt;2*$H5, kraina5[[#This Row],[2022]], TRUNC(kraina5[[#This Row],[2022]]*$J5))</f>
        <v>7356805</v>
      </c>
      <c r="T5">
        <f>IF(kraina5[[#This Row],[2023]]&gt;2*$H5, kraina5[[#This Row],[2023]], TRUNC(kraina5[[#This Row],[2023]]*$J5))</f>
        <v>7356805</v>
      </c>
      <c r="U5">
        <f>IF(kraina5[[#This Row],[2024]]&gt;2*$H5, kraina5[[#This Row],[2024]], TRUNC(kraina5[[#This Row],[2024]]*$J5))</f>
        <v>7356805</v>
      </c>
      <c r="V5">
        <f>IF(kraina5[[#This Row],[2025]]&gt;2*kraina5[[#This Row],[ludnosc 2013]], 1, 0)</f>
        <v>1</v>
      </c>
      <c r="Y5" s="10" t="s">
        <v>5</v>
      </c>
      <c r="Z5" s="1">
        <v>7422191</v>
      </c>
    </row>
    <row r="6" spans="1:26" x14ac:dyDescent="0.35">
      <c r="A6" s="1" t="s">
        <v>15</v>
      </c>
      <c r="B6">
        <v>1367212</v>
      </c>
      <c r="C6">
        <v>1361389</v>
      </c>
      <c r="D6">
        <v>1572320</v>
      </c>
      <c r="E6">
        <v>1836258</v>
      </c>
      <c r="F6" t="str">
        <f>LEFT(A6, 3)</f>
        <v>w16</v>
      </c>
      <c r="G6" t="str">
        <f>RIGHT(A6, 1)</f>
        <v>C</v>
      </c>
      <c r="H6">
        <f>kraina5[[#This Row],[kobiety 2013]]+kraina5[[#This Row],[mezczyzni 2013]]</f>
        <v>2728601</v>
      </c>
      <c r="I6">
        <f>kraina5[[#This Row],[kobiety 2014]]+kraina5[[#This Row],[mezczyzni 2014]]</f>
        <v>3408578</v>
      </c>
      <c r="J6">
        <f>ROUNDDOWN(kraina5[[#This Row],[ludnosc  2014]]/kraina5[[#This Row],[ludnosc 2013]], 4)</f>
        <v>1.2492000000000001</v>
      </c>
      <c r="K6">
        <f>IF(kraina5[[#This Row],[ludnosc  2014]]&gt;2*kraina5[[#This Row],[ludnosc 2013]], kraina5[[#This Row],[ludnosc  2014]], TRUNC(kraina5[[#This Row],[ludnosc  2014]]*kraina5[[#This Row],[tempo wzrostu]]))</f>
        <v>4257995</v>
      </c>
      <c r="L6">
        <f>IF(kraina5[[#This Row],[2015]]&gt;2*$H6, kraina5[[#This Row],[2015]], TRUNC(kraina5[[#This Row],[2015]]*$J6))</f>
        <v>5319087</v>
      </c>
      <c r="M6">
        <f>IF(kraina5[[#This Row],[2016]]&gt;2*$H6, kraina5[[#This Row],[2016]], TRUNC(kraina5[[#This Row],[2016]]*$J6))</f>
        <v>6644603</v>
      </c>
      <c r="N6">
        <f>IF(kraina5[[#This Row],[2017]]&gt;2*$H6, kraina5[[#This Row],[2017]], TRUNC(kraina5[[#This Row],[2017]]*$J6))</f>
        <v>6644603</v>
      </c>
      <c r="O6">
        <f>IF(kraina5[[#This Row],[2018]]&gt;2*$H6, kraina5[[#This Row],[2018]], TRUNC(kraina5[[#This Row],[2018]]*$J6))</f>
        <v>6644603</v>
      </c>
      <c r="P6">
        <f>IF(kraina5[[#This Row],[2019]]&gt;2*$H6, kraina5[[#This Row],[2019]], TRUNC(kraina5[[#This Row],[2019]]*$J6))</f>
        <v>6644603</v>
      </c>
      <c r="Q6">
        <f>IF(kraina5[[#This Row],[2020]]&gt;2*$H6, kraina5[[#This Row],[2020]], TRUNC(kraina5[[#This Row],[2020]]*$J6))</f>
        <v>6644603</v>
      </c>
      <c r="R6">
        <f>IF(kraina5[[#This Row],[2021]]&gt;2*$H6, kraina5[[#This Row],[2021]], TRUNC(kraina5[[#This Row],[2021]]*$J6))</f>
        <v>6644603</v>
      </c>
      <c r="S6">
        <f>IF(kraina5[[#This Row],[2022]]&gt;2*$H6, kraina5[[#This Row],[2022]], TRUNC(kraina5[[#This Row],[2022]]*$J6))</f>
        <v>6644603</v>
      </c>
      <c r="T6">
        <f>IF(kraina5[[#This Row],[2023]]&gt;2*$H6, kraina5[[#This Row],[2023]], TRUNC(kraina5[[#This Row],[2023]]*$J6))</f>
        <v>6644603</v>
      </c>
      <c r="U6">
        <f>IF(kraina5[[#This Row],[2024]]&gt;2*$H6, kraina5[[#This Row],[2024]], TRUNC(kraina5[[#This Row],[2024]]*$J6))</f>
        <v>6644603</v>
      </c>
      <c r="V6">
        <f>IF(kraina5[[#This Row],[2025]]&gt;2*kraina5[[#This Row],[ludnosc 2013]], 1, 0)</f>
        <v>1</v>
      </c>
      <c r="Y6" s="10" t="s">
        <v>31</v>
      </c>
      <c r="Z6" s="1">
        <v>7356805</v>
      </c>
    </row>
    <row r="7" spans="1:26" x14ac:dyDescent="0.35">
      <c r="A7" s="1" t="s">
        <v>48</v>
      </c>
      <c r="B7">
        <v>248398</v>
      </c>
      <c r="C7">
        <v>268511</v>
      </c>
      <c r="D7">
        <v>3110853</v>
      </c>
      <c r="E7">
        <v>2986411</v>
      </c>
      <c r="F7" t="str">
        <f>LEFT(A7, 3)</f>
        <v>w49</v>
      </c>
      <c r="G7" t="str">
        <f>RIGHT(A7, 1)</f>
        <v>C</v>
      </c>
      <c r="H7">
        <f>kraina5[[#This Row],[kobiety 2013]]+kraina5[[#This Row],[mezczyzni 2013]]</f>
        <v>516909</v>
      </c>
      <c r="I7">
        <f>kraina5[[#This Row],[kobiety 2014]]+kraina5[[#This Row],[mezczyzni 2014]]</f>
        <v>6097264</v>
      </c>
      <c r="J7">
        <f>ROUNDDOWN(kraina5[[#This Row],[ludnosc  2014]]/kraina5[[#This Row],[ludnosc 2013]], 4)</f>
        <v>11.7956</v>
      </c>
      <c r="K7">
        <f>IF(kraina5[[#This Row],[ludnosc  2014]]&gt;2*kraina5[[#This Row],[ludnosc 2013]], kraina5[[#This Row],[ludnosc  2014]], TRUNC(kraina5[[#This Row],[ludnosc  2014]]*kraina5[[#This Row],[tempo wzrostu]]))</f>
        <v>6097264</v>
      </c>
      <c r="L7">
        <f>IF(kraina5[[#This Row],[2015]]&gt;2*$H7, kraina5[[#This Row],[2015]], TRUNC(kraina5[[#This Row],[2015]]*$J7))</f>
        <v>6097264</v>
      </c>
      <c r="M7">
        <f>IF(kraina5[[#This Row],[2016]]&gt;2*$H7, kraina5[[#This Row],[2016]], TRUNC(kraina5[[#This Row],[2016]]*$J7))</f>
        <v>6097264</v>
      </c>
      <c r="N7">
        <f>IF(kraina5[[#This Row],[2017]]&gt;2*$H7, kraina5[[#This Row],[2017]], TRUNC(kraina5[[#This Row],[2017]]*$J7))</f>
        <v>6097264</v>
      </c>
      <c r="O7">
        <f>IF(kraina5[[#This Row],[2018]]&gt;2*$H7, kraina5[[#This Row],[2018]], TRUNC(kraina5[[#This Row],[2018]]*$J7))</f>
        <v>6097264</v>
      </c>
      <c r="P7">
        <f>IF(kraina5[[#This Row],[2019]]&gt;2*$H7, kraina5[[#This Row],[2019]], TRUNC(kraina5[[#This Row],[2019]]*$J7))</f>
        <v>6097264</v>
      </c>
      <c r="Q7">
        <f>IF(kraina5[[#This Row],[2020]]&gt;2*$H7, kraina5[[#This Row],[2020]], TRUNC(kraina5[[#This Row],[2020]]*$J7))</f>
        <v>6097264</v>
      </c>
      <c r="R7">
        <f>IF(kraina5[[#This Row],[2021]]&gt;2*$H7, kraina5[[#This Row],[2021]], TRUNC(kraina5[[#This Row],[2021]]*$J7))</f>
        <v>6097264</v>
      </c>
      <c r="S7">
        <f>IF(kraina5[[#This Row],[2022]]&gt;2*$H7, kraina5[[#This Row],[2022]], TRUNC(kraina5[[#This Row],[2022]]*$J7))</f>
        <v>6097264</v>
      </c>
      <c r="T7">
        <f>IF(kraina5[[#This Row],[2023]]&gt;2*$H7, kraina5[[#This Row],[2023]], TRUNC(kraina5[[#This Row],[2023]]*$J7))</f>
        <v>6097264</v>
      </c>
      <c r="U7">
        <f>IF(kraina5[[#This Row],[2024]]&gt;2*$H7, kraina5[[#This Row],[2024]], TRUNC(kraina5[[#This Row],[2024]]*$J7))</f>
        <v>6097264</v>
      </c>
      <c r="V7">
        <f>IF(kraina5[[#This Row],[2025]]&gt;2*kraina5[[#This Row],[ludnosc 2013]], 1, 0)</f>
        <v>1</v>
      </c>
      <c r="Y7" s="10" t="s">
        <v>15</v>
      </c>
      <c r="Z7" s="1">
        <v>6644603</v>
      </c>
    </row>
    <row r="8" spans="1:26" x14ac:dyDescent="0.35">
      <c r="A8" s="1" t="s">
        <v>38</v>
      </c>
      <c r="B8">
        <v>548989</v>
      </c>
      <c r="C8">
        <v>514636</v>
      </c>
      <c r="D8">
        <v>2770344</v>
      </c>
      <c r="E8">
        <v>3187897</v>
      </c>
      <c r="F8" t="str">
        <f>LEFT(A8, 3)</f>
        <v>w39</v>
      </c>
      <c r="G8" t="str">
        <f>RIGHT(A8, 1)</f>
        <v>D</v>
      </c>
      <c r="H8">
        <f>kraina5[[#This Row],[kobiety 2013]]+kraina5[[#This Row],[mezczyzni 2013]]</f>
        <v>1063625</v>
      </c>
      <c r="I8">
        <f>kraina5[[#This Row],[kobiety 2014]]+kraina5[[#This Row],[mezczyzni 2014]]</f>
        <v>5958241</v>
      </c>
      <c r="J8">
        <f>ROUNDDOWN(kraina5[[#This Row],[ludnosc  2014]]/kraina5[[#This Row],[ludnosc 2013]], 4)</f>
        <v>5.6017999999999999</v>
      </c>
      <c r="K8">
        <f>IF(kraina5[[#This Row],[ludnosc  2014]]&gt;2*kraina5[[#This Row],[ludnosc 2013]], kraina5[[#This Row],[ludnosc  2014]], TRUNC(kraina5[[#This Row],[ludnosc  2014]]*kraina5[[#This Row],[tempo wzrostu]]))</f>
        <v>5958241</v>
      </c>
      <c r="L8">
        <f>IF(kraina5[[#This Row],[2015]]&gt;2*$H8, kraina5[[#This Row],[2015]], TRUNC(kraina5[[#This Row],[2015]]*$J8))</f>
        <v>5958241</v>
      </c>
      <c r="M8">
        <f>IF(kraina5[[#This Row],[2016]]&gt;2*$H8, kraina5[[#This Row],[2016]], TRUNC(kraina5[[#This Row],[2016]]*$J8))</f>
        <v>5958241</v>
      </c>
      <c r="N8">
        <f>IF(kraina5[[#This Row],[2017]]&gt;2*$H8, kraina5[[#This Row],[2017]], TRUNC(kraina5[[#This Row],[2017]]*$J8))</f>
        <v>5958241</v>
      </c>
      <c r="O8">
        <f>IF(kraina5[[#This Row],[2018]]&gt;2*$H8, kraina5[[#This Row],[2018]], TRUNC(kraina5[[#This Row],[2018]]*$J8))</f>
        <v>5958241</v>
      </c>
      <c r="P8">
        <f>IF(kraina5[[#This Row],[2019]]&gt;2*$H8, kraina5[[#This Row],[2019]], TRUNC(kraina5[[#This Row],[2019]]*$J8))</f>
        <v>5958241</v>
      </c>
      <c r="Q8">
        <f>IF(kraina5[[#This Row],[2020]]&gt;2*$H8, kraina5[[#This Row],[2020]], TRUNC(kraina5[[#This Row],[2020]]*$J8))</f>
        <v>5958241</v>
      </c>
      <c r="R8">
        <f>IF(kraina5[[#This Row],[2021]]&gt;2*$H8, kraina5[[#This Row],[2021]], TRUNC(kraina5[[#This Row],[2021]]*$J8))</f>
        <v>5958241</v>
      </c>
      <c r="S8">
        <f>IF(kraina5[[#This Row],[2022]]&gt;2*$H8, kraina5[[#This Row],[2022]], TRUNC(kraina5[[#This Row],[2022]]*$J8))</f>
        <v>5958241</v>
      </c>
      <c r="T8">
        <f>IF(kraina5[[#This Row],[2023]]&gt;2*$H8, kraina5[[#This Row],[2023]], TRUNC(kraina5[[#This Row],[2023]]*$J8))</f>
        <v>5958241</v>
      </c>
      <c r="U8">
        <f>IF(kraina5[[#This Row],[2024]]&gt;2*$H8, kraina5[[#This Row],[2024]], TRUNC(kraina5[[#This Row],[2024]]*$J8))</f>
        <v>5958241</v>
      </c>
      <c r="V8">
        <f>IF(kraina5[[#This Row],[2025]]&gt;2*kraina5[[#This Row],[ludnosc 2013]], 1, 0)</f>
        <v>1</v>
      </c>
      <c r="Y8" s="10" t="s">
        <v>48</v>
      </c>
      <c r="Z8" s="1">
        <v>6097264</v>
      </c>
    </row>
    <row r="9" spans="1:26" x14ac:dyDescent="0.35">
      <c r="A9" s="1" t="s">
        <v>0</v>
      </c>
      <c r="B9">
        <v>1415007</v>
      </c>
      <c r="C9">
        <v>1397195</v>
      </c>
      <c r="D9">
        <v>1499070</v>
      </c>
      <c r="E9">
        <v>1481105</v>
      </c>
      <c r="F9" t="str">
        <f>LEFT(A9, 3)</f>
        <v>w01</v>
      </c>
      <c r="G9" t="str">
        <f>RIGHT(A9, 1)</f>
        <v>D</v>
      </c>
      <c r="H9">
        <f>kraina5[[#This Row],[kobiety 2013]]+kraina5[[#This Row],[mezczyzni 2013]]</f>
        <v>2812202</v>
      </c>
      <c r="I9">
        <f>kraina5[[#This Row],[kobiety 2014]]+kraina5[[#This Row],[mezczyzni 2014]]</f>
        <v>2980175</v>
      </c>
      <c r="J9">
        <f>ROUNDDOWN(kraina5[[#This Row],[ludnosc  2014]]/kraina5[[#This Row],[ludnosc 2013]], 4)</f>
        <v>1.0597000000000001</v>
      </c>
      <c r="K9">
        <f>IF(kraina5[[#This Row],[ludnosc  2014]]&gt;2*kraina5[[#This Row],[ludnosc 2013]], kraina5[[#This Row],[ludnosc  2014]], TRUNC(kraina5[[#This Row],[ludnosc  2014]]*kraina5[[#This Row],[tempo wzrostu]]))</f>
        <v>3158091</v>
      </c>
      <c r="L9">
        <f>IF(kraina5[[#This Row],[2015]]&gt;2*$H9, kraina5[[#This Row],[2015]], TRUNC(kraina5[[#This Row],[2015]]*$J9))</f>
        <v>3346629</v>
      </c>
      <c r="M9">
        <f>IF(kraina5[[#This Row],[2016]]&gt;2*$H9, kraina5[[#This Row],[2016]], TRUNC(kraina5[[#This Row],[2016]]*$J9))</f>
        <v>3546422</v>
      </c>
      <c r="N9">
        <f>IF(kraina5[[#This Row],[2017]]&gt;2*$H9, kraina5[[#This Row],[2017]], TRUNC(kraina5[[#This Row],[2017]]*$J9))</f>
        <v>3758143</v>
      </c>
      <c r="O9">
        <f>IF(kraina5[[#This Row],[2018]]&gt;2*$H9, kraina5[[#This Row],[2018]], TRUNC(kraina5[[#This Row],[2018]]*$J9))</f>
        <v>3982504</v>
      </c>
      <c r="P9">
        <f>IF(kraina5[[#This Row],[2019]]&gt;2*$H9, kraina5[[#This Row],[2019]], TRUNC(kraina5[[#This Row],[2019]]*$J9))</f>
        <v>4220259</v>
      </c>
      <c r="Q9">
        <f>IF(kraina5[[#This Row],[2020]]&gt;2*$H9, kraina5[[#This Row],[2020]], TRUNC(kraina5[[#This Row],[2020]]*$J9))</f>
        <v>4472208</v>
      </c>
      <c r="R9">
        <f>IF(kraina5[[#This Row],[2021]]&gt;2*$H9, kraina5[[#This Row],[2021]], TRUNC(kraina5[[#This Row],[2021]]*$J9))</f>
        <v>4739198</v>
      </c>
      <c r="S9">
        <f>IF(kraina5[[#This Row],[2022]]&gt;2*$H9, kraina5[[#This Row],[2022]], TRUNC(kraina5[[#This Row],[2022]]*$J9))</f>
        <v>5022128</v>
      </c>
      <c r="T9">
        <f>IF(kraina5[[#This Row],[2023]]&gt;2*$H9, kraina5[[#This Row],[2023]], TRUNC(kraina5[[#This Row],[2023]]*$J9))</f>
        <v>5321949</v>
      </c>
      <c r="U9">
        <f>IF(kraina5[[#This Row],[2024]]&gt;2*$H9, kraina5[[#This Row],[2024]], TRUNC(kraina5[[#This Row],[2024]]*$J9))</f>
        <v>5639669</v>
      </c>
      <c r="V9">
        <f>IF(kraina5[[#This Row],[2025]]&gt;2*kraina5[[#This Row],[ludnosc 2013]], 1, 0)</f>
        <v>1</v>
      </c>
      <c r="Y9" s="10" t="s">
        <v>38</v>
      </c>
      <c r="Z9" s="1">
        <v>5958241</v>
      </c>
    </row>
    <row r="10" spans="1:26" x14ac:dyDescent="0.35">
      <c r="A10" s="1" t="s">
        <v>21</v>
      </c>
      <c r="B10">
        <v>685438</v>
      </c>
      <c r="C10">
        <v>749124</v>
      </c>
      <c r="D10">
        <v>2697677</v>
      </c>
      <c r="E10">
        <v>2821550</v>
      </c>
      <c r="F10" t="str">
        <f>LEFT(A10, 3)</f>
        <v>w22</v>
      </c>
      <c r="G10" t="str">
        <f>RIGHT(A10, 1)</f>
        <v>B</v>
      </c>
      <c r="H10">
        <f>kraina5[[#This Row],[kobiety 2013]]+kraina5[[#This Row],[mezczyzni 2013]]</f>
        <v>1434562</v>
      </c>
      <c r="I10">
        <f>kraina5[[#This Row],[kobiety 2014]]+kraina5[[#This Row],[mezczyzni 2014]]</f>
        <v>5519227</v>
      </c>
      <c r="J10">
        <f>ROUNDDOWN(kraina5[[#This Row],[ludnosc  2014]]/kraina5[[#This Row],[ludnosc 2013]], 4)</f>
        <v>3.8473000000000002</v>
      </c>
      <c r="K10">
        <f>IF(kraina5[[#This Row],[ludnosc  2014]]&gt;2*kraina5[[#This Row],[ludnosc 2013]], kraina5[[#This Row],[ludnosc  2014]], TRUNC(kraina5[[#This Row],[ludnosc  2014]]*kraina5[[#This Row],[tempo wzrostu]]))</f>
        <v>5519227</v>
      </c>
      <c r="L10">
        <f>IF(kraina5[[#This Row],[2015]]&gt;2*$H10, kraina5[[#This Row],[2015]], TRUNC(kraina5[[#This Row],[2015]]*$J10))</f>
        <v>5519227</v>
      </c>
      <c r="M10">
        <f>IF(kraina5[[#This Row],[2016]]&gt;2*$H10, kraina5[[#This Row],[2016]], TRUNC(kraina5[[#This Row],[2016]]*$J10))</f>
        <v>5519227</v>
      </c>
      <c r="N10">
        <f>IF(kraina5[[#This Row],[2017]]&gt;2*$H10, kraina5[[#This Row],[2017]], TRUNC(kraina5[[#This Row],[2017]]*$J10))</f>
        <v>5519227</v>
      </c>
      <c r="O10">
        <f>IF(kraina5[[#This Row],[2018]]&gt;2*$H10, kraina5[[#This Row],[2018]], TRUNC(kraina5[[#This Row],[2018]]*$J10))</f>
        <v>5519227</v>
      </c>
      <c r="P10">
        <f>IF(kraina5[[#This Row],[2019]]&gt;2*$H10, kraina5[[#This Row],[2019]], TRUNC(kraina5[[#This Row],[2019]]*$J10))</f>
        <v>5519227</v>
      </c>
      <c r="Q10">
        <f>IF(kraina5[[#This Row],[2020]]&gt;2*$H10, kraina5[[#This Row],[2020]], TRUNC(kraina5[[#This Row],[2020]]*$J10))</f>
        <v>5519227</v>
      </c>
      <c r="R10">
        <f>IF(kraina5[[#This Row],[2021]]&gt;2*$H10, kraina5[[#This Row],[2021]], TRUNC(kraina5[[#This Row],[2021]]*$J10))</f>
        <v>5519227</v>
      </c>
      <c r="S10">
        <f>IF(kraina5[[#This Row],[2022]]&gt;2*$H10, kraina5[[#This Row],[2022]], TRUNC(kraina5[[#This Row],[2022]]*$J10))</f>
        <v>5519227</v>
      </c>
      <c r="T10">
        <f>IF(kraina5[[#This Row],[2023]]&gt;2*$H10, kraina5[[#This Row],[2023]], TRUNC(kraina5[[#This Row],[2023]]*$J10))</f>
        <v>5519227</v>
      </c>
      <c r="U10">
        <f>IF(kraina5[[#This Row],[2024]]&gt;2*$H10, kraina5[[#This Row],[2024]], TRUNC(kraina5[[#This Row],[2024]]*$J10))</f>
        <v>5519227</v>
      </c>
      <c r="V10">
        <f>IF(kraina5[[#This Row],[2025]]&gt;2*kraina5[[#This Row],[ludnosc 2013]], 1, 0)</f>
        <v>1</v>
      </c>
      <c r="Y10" s="10" t="s">
        <v>0</v>
      </c>
      <c r="Z10" s="1">
        <v>5639669</v>
      </c>
    </row>
    <row r="11" spans="1:26" x14ac:dyDescent="0.35">
      <c r="A11" s="1" t="s">
        <v>45</v>
      </c>
      <c r="B11">
        <v>140026</v>
      </c>
      <c r="C11">
        <v>146354</v>
      </c>
      <c r="D11">
        <v>2759991</v>
      </c>
      <c r="E11">
        <v>2742120</v>
      </c>
      <c r="F11" t="str">
        <f>LEFT(A11, 3)</f>
        <v>w46</v>
      </c>
      <c r="G11" t="str">
        <f>RIGHT(A11, 1)</f>
        <v>C</v>
      </c>
      <c r="H11">
        <f>kraina5[[#This Row],[kobiety 2013]]+kraina5[[#This Row],[mezczyzni 2013]]</f>
        <v>286380</v>
      </c>
      <c r="I11">
        <f>kraina5[[#This Row],[kobiety 2014]]+kraina5[[#This Row],[mezczyzni 2014]]</f>
        <v>5502111</v>
      </c>
      <c r="J11">
        <f>ROUNDDOWN(kraina5[[#This Row],[ludnosc  2014]]/kraina5[[#This Row],[ludnosc 2013]], 4)</f>
        <v>19.212599999999998</v>
      </c>
      <c r="K11">
        <f>IF(kraina5[[#This Row],[ludnosc  2014]]&gt;2*kraina5[[#This Row],[ludnosc 2013]], kraina5[[#This Row],[ludnosc  2014]], TRUNC(kraina5[[#This Row],[ludnosc  2014]]*kraina5[[#This Row],[tempo wzrostu]]))</f>
        <v>5502111</v>
      </c>
      <c r="L11">
        <f>IF(kraina5[[#This Row],[2015]]&gt;2*$H11, kraina5[[#This Row],[2015]], TRUNC(kraina5[[#This Row],[2015]]*$J11))</f>
        <v>5502111</v>
      </c>
      <c r="M11">
        <f>IF(kraina5[[#This Row],[2016]]&gt;2*$H11, kraina5[[#This Row],[2016]], TRUNC(kraina5[[#This Row],[2016]]*$J11))</f>
        <v>5502111</v>
      </c>
      <c r="N11">
        <f>IF(kraina5[[#This Row],[2017]]&gt;2*$H11, kraina5[[#This Row],[2017]], TRUNC(kraina5[[#This Row],[2017]]*$J11))</f>
        <v>5502111</v>
      </c>
      <c r="O11">
        <f>IF(kraina5[[#This Row],[2018]]&gt;2*$H11, kraina5[[#This Row],[2018]], TRUNC(kraina5[[#This Row],[2018]]*$J11))</f>
        <v>5502111</v>
      </c>
      <c r="P11">
        <f>IF(kraina5[[#This Row],[2019]]&gt;2*$H11, kraina5[[#This Row],[2019]], TRUNC(kraina5[[#This Row],[2019]]*$J11))</f>
        <v>5502111</v>
      </c>
      <c r="Q11">
        <f>IF(kraina5[[#This Row],[2020]]&gt;2*$H11, kraina5[[#This Row],[2020]], TRUNC(kraina5[[#This Row],[2020]]*$J11))</f>
        <v>5502111</v>
      </c>
      <c r="R11">
        <f>IF(kraina5[[#This Row],[2021]]&gt;2*$H11, kraina5[[#This Row],[2021]], TRUNC(kraina5[[#This Row],[2021]]*$J11))</f>
        <v>5502111</v>
      </c>
      <c r="S11">
        <f>IF(kraina5[[#This Row],[2022]]&gt;2*$H11, kraina5[[#This Row],[2022]], TRUNC(kraina5[[#This Row],[2022]]*$J11))</f>
        <v>5502111</v>
      </c>
      <c r="T11">
        <f>IF(kraina5[[#This Row],[2023]]&gt;2*$H11, kraina5[[#This Row],[2023]], TRUNC(kraina5[[#This Row],[2023]]*$J11))</f>
        <v>5502111</v>
      </c>
      <c r="U11">
        <f>IF(kraina5[[#This Row],[2024]]&gt;2*$H11, kraina5[[#This Row],[2024]], TRUNC(kraina5[[#This Row],[2024]]*$J11))</f>
        <v>5502111</v>
      </c>
      <c r="V11">
        <f>IF(kraina5[[#This Row],[2025]]&gt;2*kraina5[[#This Row],[ludnosc 2013]], 1, 0)</f>
        <v>1</v>
      </c>
      <c r="Y11" s="10" t="s">
        <v>21</v>
      </c>
      <c r="Z11" s="1">
        <v>5519227</v>
      </c>
    </row>
    <row r="12" spans="1:26" x14ac:dyDescent="0.35">
      <c r="A12" s="1" t="s">
        <v>46</v>
      </c>
      <c r="B12">
        <v>1198765</v>
      </c>
      <c r="C12">
        <v>1304945</v>
      </c>
      <c r="D12">
        <v>2786493</v>
      </c>
      <c r="E12">
        <v>2602643</v>
      </c>
      <c r="F12" t="str">
        <f>LEFT(A12, 3)</f>
        <v>w47</v>
      </c>
      <c r="G12" t="str">
        <f>RIGHT(A12, 1)</f>
        <v>B</v>
      </c>
      <c r="H12">
        <f>kraina5[[#This Row],[kobiety 2013]]+kraina5[[#This Row],[mezczyzni 2013]]</f>
        <v>2503710</v>
      </c>
      <c r="I12">
        <f>kraina5[[#This Row],[kobiety 2014]]+kraina5[[#This Row],[mezczyzni 2014]]</f>
        <v>5389136</v>
      </c>
      <c r="J12">
        <f>ROUNDDOWN(kraina5[[#This Row],[ludnosc  2014]]/kraina5[[#This Row],[ludnosc 2013]], 4)</f>
        <v>2.1524000000000001</v>
      </c>
      <c r="K12">
        <f>IF(kraina5[[#This Row],[ludnosc  2014]]&gt;2*kraina5[[#This Row],[ludnosc 2013]], kraina5[[#This Row],[ludnosc  2014]], TRUNC(kraina5[[#This Row],[ludnosc  2014]]*kraina5[[#This Row],[tempo wzrostu]]))</f>
        <v>5389136</v>
      </c>
      <c r="L12">
        <f>IF(kraina5[[#This Row],[2015]]&gt;2*$H12, kraina5[[#This Row],[2015]], TRUNC(kraina5[[#This Row],[2015]]*$J12))</f>
        <v>5389136</v>
      </c>
      <c r="M12">
        <f>IF(kraina5[[#This Row],[2016]]&gt;2*$H12, kraina5[[#This Row],[2016]], TRUNC(kraina5[[#This Row],[2016]]*$J12))</f>
        <v>5389136</v>
      </c>
      <c r="N12">
        <f>IF(kraina5[[#This Row],[2017]]&gt;2*$H12, kraina5[[#This Row],[2017]], TRUNC(kraina5[[#This Row],[2017]]*$J12))</f>
        <v>5389136</v>
      </c>
      <c r="O12">
        <f>IF(kraina5[[#This Row],[2018]]&gt;2*$H12, kraina5[[#This Row],[2018]], TRUNC(kraina5[[#This Row],[2018]]*$J12))</f>
        <v>5389136</v>
      </c>
      <c r="P12">
        <f>IF(kraina5[[#This Row],[2019]]&gt;2*$H12, kraina5[[#This Row],[2019]], TRUNC(kraina5[[#This Row],[2019]]*$J12))</f>
        <v>5389136</v>
      </c>
      <c r="Q12">
        <f>IF(kraina5[[#This Row],[2020]]&gt;2*$H12, kraina5[[#This Row],[2020]], TRUNC(kraina5[[#This Row],[2020]]*$J12))</f>
        <v>5389136</v>
      </c>
      <c r="R12">
        <f>IF(kraina5[[#This Row],[2021]]&gt;2*$H12, kraina5[[#This Row],[2021]], TRUNC(kraina5[[#This Row],[2021]]*$J12))</f>
        <v>5389136</v>
      </c>
      <c r="S12">
        <f>IF(kraina5[[#This Row],[2022]]&gt;2*$H12, kraina5[[#This Row],[2022]], TRUNC(kraina5[[#This Row],[2022]]*$J12))</f>
        <v>5389136</v>
      </c>
      <c r="T12">
        <f>IF(kraina5[[#This Row],[2023]]&gt;2*$H12, kraina5[[#This Row],[2023]], TRUNC(kraina5[[#This Row],[2023]]*$J12))</f>
        <v>5389136</v>
      </c>
      <c r="U12">
        <f>IF(kraina5[[#This Row],[2024]]&gt;2*$H12, kraina5[[#This Row],[2024]], TRUNC(kraina5[[#This Row],[2024]]*$J12))</f>
        <v>5389136</v>
      </c>
      <c r="V12">
        <f>IF(kraina5[[#This Row],[2025]]&gt;2*kraina5[[#This Row],[ludnosc 2013]], 1, 0)</f>
        <v>1</v>
      </c>
      <c r="Y12" s="10" t="s">
        <v>45</v>
      </c>
      <c r="Z12" s="1">
        <v>5502111</v>
      </c>
    </row>
    <row r="13" spans="1:26" x14ac:dyDescent="0.35">
      <c r="A13" s="1" t="s">
        <v>39</v>
      </c>
      <c r="B13">
        <v>1175198</v>
      </c>
      <c r="C13">
        <v>1095440</v>
      </c>
      <c r="D13">
        <v>2657174</v>
      </c>
      <c r="E13">
        <v>2491947</v>
      </c>
      <c r="F13" t="str">
        <f>LEFT(A13, 3)</f>
        <v>w40</v>
      </c>
      <c r="G13" t="str">
        <f>RIGHT(A13, 1)</f>
        <v>A</v>
      </c>
      <c r="H13">
        <f>kraina5[[#This Row],[kobiety 2013]]+kraina5[[#This Row],[mezczyzni 2013]]</f>
        <v>2270638</v>
      </c>
      <c r="I13">
        <f>kraina5[[#This Row],[kobiety 2014]]+kraina5[[#This Row],[mezczyzni 2014]]</f>
        <v>5149121</v>
      </c>
      <c r="J13">
        <f>ROUNDDOWN(kraina5[[#This Row],[ludnosc  2014]]/kraina5[[#This Row],[ludnosc 2013]], 4)</f>
        <v>2.2675999999999998</v>
      </c>
      <c r="K13">
        <f>IF(kraina5[[#This Row],[ludnosc  2014]]&gt;2*kraina5[[#This Row],[ludnosc 2013]], kraina5[[#This Row],[ludnosc  2014]], TRUNC(kraina5[[#This Row],[ludnosc  2014]]*kraina5[[#This Row],[tempo wzrostu]]))</f>
        <v>5149121</v>
      </c>
      <c r="L13">
        <f>IF(kraina5[[#This Row],[2015]]&gt;2*$H13, kraina5[[#This Row],[2015]], TRUNC(kraina5[[#This Row],[2015]]*$J13))</f>
        <v>5149121</v>
      </c>
      <c r="M13">
        <f>IF(kraina5[[#This Row],[2016]]&gt;2*$H13, kraina5[[#This Row],[2016]], TRUNC(kraina5[[#This Row],[2016]]*$J13))</f>
        <v>5149121</v>
      </c>
      <c r="N13">
        <f>IF(kraina5[[#This Row],[2017]]&gt;2*$H13, kraina5[[#This Row],[2017]], TRUNC(kraina5[[#This Row],[2017]]*$J13))</f>
        <v>5149121</v>
      </c>
      <c r="O13">
        <f>IF(kraina5[[#This Row],[2018]]&gt;2*$H13, kraina5[[#This Row],[2018]], TRUNC(kraina5[[#This Row],[2018]]*$J13))</f>
        <v>5149121</v>
      </c>
      <c r="P13">
        <f>IF(kraina5[[#This Row],[2019]]&gt;2*$H13, kraina5[[#This Row],[2019]], TRUNC(kraina5[[#This Row],[2019]]*$J13))</f>
        <v>5149121</v>
      </c>
      <c r="Q13">
        <f>IF(kraina5[[#This Row],[2020]]&gt;2*$H13, kraina5[[#This Row],[2020]], TRUNC(kraina5[[#This Row],[2020]]*$J13))</f>
        <v>5149121</v>
      </c>
      <c r="R13">
        <f>IF(kraina5[[#This Row],[2021]]&gt;2*$H13, kraina5[[#This Row],[2021]], TRUNC(kraina5[[#This Row],[2021]]*$J13))</f>
        <v>5149121</v>
      </c>
      <c r="S13">
        <f>IF(kraina5[[#This Row],[2022]]&gt;2*$H13, kraina5[[#This Row],[2022]], TRUNC(kraina5[[#This Row],[2022]]*$J13))</f>
        <v>5149121</v>
      </c>
      <c r="T13">
        <f>IF(kraina5[[#This Row],[2023]]&gt;2*$H13, kraina5[[#This Row],[2023]], TRUNC(kraina5[[#This Row],[2023]]*$J13))</f>
        <v>5149121</v>
      </c>
      <c r="U13">
        <f>IF(kraina5[[#This Row],[2024]]&gt;2*$H13, kraina5[[#This Row],[2024]], TRUNC(kraina5[[#This Row],[2024]]*$J13))</f>
        <v>5149121</v>
      </c>
      <c r="V13">
        <f>IF(kraina5[[#This Row],[2025]]&gt;2*kraina5[[#This Row],[ludnosc 2013]], 1, 0)</f>
        <v>1</v>
      </c>
      <c r="Y13" s="10" t="s">
        <v>46</v>
      </c>
      <c r="Z13" s="1">
        <v>5389136</v>
      </c>
    </row>
    <row r="14" spans="1:26" x14ac:dyDescent="0.35">
      <c r="A14" s="1" t="s">
        <v>44</v>
      </c>
      <c r="B14">
        <v>1187448</v>
      </c>
      <c r="C14">
        <v>1070426</v>
      </c>
      <c r="D14">
        <v>1504608</v>
      </c>
      <c r="E14">
        <v>1756990</v>
      </c>
      <c r="F14" t="str">
        <f>LEFT(A14, 3)</f>
        <v>w45</v>
      </c>
      <c r="G14" t="str">
        <f>RIGHT(A14, 1)</f>
        <v>B</v>
      </c>
      <c r="H14">
        <f>kraina5[[#This Row],[kobiety 2013]]+kraina5[[#This Row],[mezczyzni 2013]]</f>
        <v>2257874</v>
      </c>
      <c r="I14">
        <f>kraina5[[#This Row],[kobiety 2014]]+kraina5[[#This Row],[mezczyzni 2014]]</f>
        <v>3261598</v>
      </c>
      <c r="J14">
        <f>ROUNDDOWN(kraina5[[#This Row],[ludnosc  2014]]/kraina5[[#This Row],[ludnosc 2013]], 4)</f>
        <v>1.4444999999999999</v>
      </c>
      <c r="K14">
        <f>IF(kraina5[[#This Row],[ludnosc  2014]]&gt;2*kraina5[[#This Row],[ludnosc 2013]], kraina5[[#This Row],[ludnosc  2014]], TRUNC(kraina5[[#This Row],[ludnosc  2014]]*kraina5[[#This Row],[tempo wzrostu]]))</f>
        <v>4711378</v>
      </c>
      <c r="L14">
        <f>IF(kraina5[[#This Row],[2015]]&gt;2*$H14, kraina5[[#This Row],[2015]], TRUNC(kraina5[[#This Row],[2015]]*$J14))</f>
        <v>4711378</v>
      </c>
      <c r="M14">
        <f>IF(kraina5[[#This Row],[2016]]&gt;2*$H14, kraina5[[#This Row],[2016]], TRUNC(kraina5[[#This Row],[2016]]*$J14))</f>
        <v>4711378</v>
      </c>
      <c r="N14">
        <f>IF(kraina5[[#This Row],[2017]]&gt;2*$H14, kraina5[[#This Row],[2017]], TRUNC(kraina5[[#This Row],[2017]]*$J14))</f>
        <v>4711378</v>
      </c>
      <c r="O14">
        <f>IF(kraina5[[#This Row],[2018]]&gt;2*$H14, kraina5[[#This Row],[2018]], TRUNC(kraina5[[#This Row],[2018]]*$J14))</f>
        <v>4711378</v>
      </c>
      <c r="P14">
        <f>IF(kraina5[[#This Row],[2019]]&gt;2*$H14, kraina5[[#This Row],[2019]], TRUNC(kraina5[[#This Row],[2019]]*$J14))</f>
        <v>4711378</v>
      </c>
      <c r="Q14">
        <f>IF(kraina5[[#This Row],[2020]]&gt;2*$H14, kraina5[[#This Row],[2020]], TRUNC(kraina5[[#This Row],[2020]]*$J14))</f>
        <v>4711378</v>
      </c>
      <c r="R14">
        <f>IF(kraina5[[#This Row],[2021]]&gt;2*$H14, kraina5[[#This Row],[2021]], TRUNC(kraina5[[#This Row],[2021]]*$J14))</f>
        <v>4711378</v>
      </c>
      <c r="S14">
        <f>IF(kraina5[[#This Row],[2022]]&gt;2*$H14, kraina5[[#This Row],[2022]], TRUNC(kraina5[[#This Row],[2022]]*$J14))</f>
        <v>4711378</v>
      </c>
      <c r="T14">
        <f>IF(kraina5[[#This Row],[2023]]&gt;2*$H14, kraina5[[#This Row],[2023]], TRUNC(kraina5[[#This Row],[2023]]*$J14))</f>
        <v>4711378</v>
      </c>
      <c r="U14">
        <f>IF(kraina5[[#This Row],[2024]]&gt;2*$H14, kraina5[[#This Row],[2024]], TRUNC(kraina5[[#This Row],[2024]]*$J14))</f>
        <v>4711378</v>
      </c>
      <c r="V14">
        <f>IF(kraina5[[#This Row],[2025]]&gt;2*kraina5[[#This Row],[ludnosc 2013]], 1, 0)</f>
        <v>1</v>
      </c>
      <c r="Y14" s="10" t="s">
        <v>39</v>
      </c>
      <c r="Z14" s="1">
        <v>5149121</v>
      </c>
    </row>
    <row r="15" spans="1:26" x14ac:dyDescent="0.35">
      <c r="A15" s="1" t="s">
        <v>12</v>
      </c>
      <c r="B15">
        <v>996113</v>
      </c>
      <c r="C15">
        <v>964279</v>
      </c>
      <c r="D15">
        <v>1012487</v>
      </c>
      <c r="E15">
        <v>1128940</v>
      </c>
      <c r="F15" t="str">
        <f>LEFT(A15, 3)</f>
        <v>w13</v>
      </c>
      <c r="G15" t="str">
        <f>RIGHT(A15, 1)</f>
        <v>A</v>
      </c>
      <c r="H15">
        <f>kraina5[[#This Row],[kobiety 2013]]+kraina5[[#This Row],[mezczyzni 2013]]</f>
        <v>1960392</v>
      </c>
      <c r="I15">
        <f>kraina5[[#This Row],[kobiety 2014]]+kraina5[[#This Row],[mezczyzni 2014]]</f>
        <v>2141427</v>
      </c>
      <c r="J15">
        <f>ROUNDDOWN(kraina5[[#This Row],[ludnosc  2014]]/kraina5[[#This Row],[ludnosc 2013]], 4)</f>
        <v>1.0923</v>
      </c>
      <c r="K15">
        <f>IF(kraina5[[#This Row],[ludnosc  2014]]&gt;2*kraina5[[#This Row],[ludnosc 2013]], kraina5[[#This Row],[ludnosc  2014]], TRUNC(kraina5[[#This Row],[ludnosc  2014]]*kraina5[[#This Row],[tempo wzrostu]]))</f>
        <v>2339080</v>
      </c>
      <c r="L15">
        <f>IF(kraina5[[#This Row],[2015]]&gt;2*$H15, kraina5[[#This Row],[2015]], TRUNC(kraina5[[#This Row],[2015]]*$J15))</f>
        <v>2554977</v>
      </c>
      <c r="M15">
        <f>IF(kraina5[[#This Row],[2016]]&gt;2*$H15, kraina5[[#This Row],[2016]], TRUNC(kraina5[[#This Row],[2016]]*$J15))</f>
        <v>2790801</v>
      </c>
      <c r="N15">
        <f>IF(kraina5[[#This Row],[2017]]&gt;2*$H15, kraina5[[#This Row],[2017]], TRUNC(kraina5[[#This Row],[2017]]*$J15))</f>
        <v>3048391</v>
      </c>
      <c r="O15">
        <f>IF(kraina5[[#This Row],[2018]]&gt;2*$H15, kraina5[[#This Row],[2018]], TRUNC(kraina5[[#This Row],[2018]]*$J15))</f>
        <v>3329757</v>
      </c>
      <c r="P15">
        <f>IF(kraina5[[#This Row],[2019]]&gt;2*$H15, kraina5[[#This Row],[2019]], TRUNC(kraina5[[#This Row],[2019]]*$J15))</f>
        <v>3637093</v>
      </c>
      <c r="Q15">
        <f>IF(kraina5[[#This Row],[2020]]&gt;2*$H15, kraina5[[#This Row],[2020]], TRUNC(kraina5[[#This Row],[2020]]*$J15))</f>
        <v>3972796</v>
      </c>
      <c r="R15">
        <f>IF(kraina5[[#This Row],[2021]]&gt;2*$H15, kraina5[[#This Row],[2021]], TRUNC(kraina5[[#This Row],[2021]]*$J15))</f>
        <v>3972796</v>
      </c>
      <c r="S15">
        <f>IF(kraina5[[#This Row],[2022]]&gt;2*$H15, kraina5[[#This Row],[2022]], TRUNC(kraina5[[#This Row],[2022]]*$J15))</f>
        <v>3972796</v>
      </c>
      <c r="T15">
        <f>IF(kraina5[[#This Row],[2023]]&gt;2*$H15, kraina5[[#This Row],[2023]], TRUNC(kraina5[[#This Row],[2023]]*$J15))</f>
        <v>3972796</v>
      </c>
      <c r="U15">
        <f>IF(kraina5[[#This Row],[2024]]&gt;2*$H15, kraina5[[#This Row],[2024]], TRUNC(kraina5[[#This Row],[2024]]*$J15))</f>
        <v>3972796</v>
      </c>
      <c r="V15">
        <f>IF(kraina5[[#This Row],[2025]]&gt;2*kraina5[[#This Row],[ludnosc 2013]], 1, 0)</f>
        <v>1</v>
      </c>
      <c r="Y15" s="10" t="s">
        <v>44</v>
      </c>
      <c r="Z15" s="1">
        <v>4711378</v>
      </c>
    </row>
    <row r="16" spans="1:26" x14ac:dyDescent="0.35">
      <c r="A16" s="1" t="s">
        <v>43</v>
      </c>
      <c r="B16">
        <v>835495</v>
      </c>
      <c r="C16">
        <v>837746</v>
      </c>
      <c r="D16">
        <v>1106177</v>
      </c>
      <c r="E16">
        <v>917781</v>
      </c>
      <c r="F16" t="str">
        <f>LEFT(A16, 3)</f>
        <v>w44</v>
      </c>
      <c r="G16" t="str">
        <f>RIGHT(A16, 1)</f>
        <v>C</v>
      </c>
      <c r="H16">
        <f>kraina5[[#This Row],[kobiety 2013]]+kraina5[[#This Row],[mezczyzni 2013]]</f>
        <v>1673241</v>
      </c>
      <c r="I16">
        <f>kraina5[[#This Row],[kobiety 2014]]+kraina5[[#This Row],[mezczyzni 2014]]</f>
        <v>2023958</v>
      </c>
      <c r="J16">
        <f>ROUNDDOWN(kraina5[[#This Row],[ludnosc  2014]]/kraina5[[#This Row],[ludnosc 2013]], 4)</f>
        <v>1.2096</v>
      </c>
      <c r="K16">
        <f>IF(kraina5[[#This Row],[ludnosc  2014]]&gt;2*kraina5[[#This Row],[ludnosc 2013]], kraina5[[#This Row],[ludnosc  2014]], TRUNC(kraina5[[#This Row],[ludnosc  2014]]*kraina5[[#This Row],[tempo wzrostu]]))</f>
        <v>2448179</v>
      </c>
      <c r="L16">
        <f>IF(kraina5[[#This Row],[2015]]&gt;2*$H16, kraina5[[#This Row],[2015]], TRUNC(kraina5[[#This Row],[2015]]*$J16))</f>
        <v>2961317</v>
      </c>
      <c r="M16">
        <f>IF(kraina5[[#This Row],[2016]]&gt;2*$H16, kraina5[[#This Row],[2016]], TRUNC(kraina5[[#This Row],[2016]]*$J16))</f>
        <v>3582009</v>
      </c>
      <c r="N16">
        <f>IF(kraina5[[#This Row],[2017]]&gt;2*$H16, kraina5[[#This Row],[2017]], TRUNC(kraina5[[#This Row],[2017]]*$J16))</f>
        <v>3582009</v>
      </c>
      <c r="O16">
        <f>IF(kraina5[[#This Row],[2018]]&gt;2*$H16, kraina5[[#This Row],[2018]], TRUNC(kraina5[[#This Row],[2018]]*$J16))</f>
        <v>3582009</v>
      </c>
      <c r="P16">
        <f>IF(kraina5[[#This Row],[2019]]&gt;2*$H16, kraina5[[#This Row],[2019]], TRUNC(kraina5[[#This Row],[2019]]*$J16))</f>
        <v>3582009</v>
      </c>
      <c r="Q16">
        <f>IF(kraina5[[#This Row],[2020]]&gt;2*$H16, kraina5[[#This Row],[2020]], TRUNC(kraina5[[#This Row],[2020]]*$J16))</f>
        <v>3582009</v>
      </c>
      <c r="R16">
        <f>IF(kraina5[[#This Row],[2021]]&gt;2*$H16, kraina5[[#This Row],[2021]], TRUNC(kraina5[[#This Row],[2021]]*$J16))</f>
        <v>3582009</v>
      </c>
      <c r="S16">
        <f>IF(kraina5[[#This Row],[2022]]&gt;2*$H16, kraina5[[#This Row],[2022]], TRUNC(kraina5[[#This Row],[2022]]*$J16))</f>
        <v>3582009</v>
      </c>
      <c r="T16">
        <f>IF(kraina5[[#This Row],[2023]]&gt;2*$H16, kraina5[[#This Row],[2023]], TRUNC(kraina5[[#This Row],[2023]]*$J16))</f>
        <v>3582009</v>
      </c>
      <c r="U16">
        <f>IF(kraina5[[#This Row],[2024]]&gt;2*$H16, kraina5[[#This Row],[2024]], TRUNC(kraina5[[#This Row],[2024]]*$J16))</f>
        <v>3582009</v>
      </c>
      <c r="V16">
        <f>IF(kraina5[[#This Row],[2025]]&gt;2*kraina5[[#This Row],[ludnosc 2013]], 1, 0)</f>
        <v>1</v>
      </c>
      <c r="Y16" s="10" t="s">
        <v>12</v>
      </c>
      <c r="Z16" s="1">
        <v>3972796</v>
      </c>
    </row>
    <row r="17" spans="1:26" x14ac:dyDescent="0.35">
      <c r="A17" s="1" t="s">
        <v>24</v>
      </c>
      <c r="B17">
        <v>450192</v>
      </c>
      <c r="C17">
        <v>434755</v>
      </c>
      <c r="D17">
        <v>1656446</v>
      </c>
      <c r="E17">
        <v>1691000</v>
      </c>
      <c r="F17" t="str">
        <f>LEFT(A17, 3)</f>
        <v>w25</v>
      </c>
      <c r="G17" t="str">
        <f>RIGHT(A17, 1)</f>
        <v>B</v>
      </c>
      <c r="H17">
        <f>kraina5[[#This Row],[kobiety 2013]]+kraina5[[#This Row],[mezczyzni 2013]]</f>
        <v>884947</v>
      </c>
      <c r="I17">
        <f>kraina5[[#This Row],[kobiety 2014]]+kraina5[[#This Row],[mezczyzni 2014]]</f>
        <v>3347446</v>
      </c>
      <c r="J17">
        <f>ROUNDDOWN(kraina5[[#This Row],[ludnosc  2014]]/kraina5[[#This Row],[ludnosc 2013]], 4)</f>
        <v>3.7826</v>
      </c>
      <c r="K17">
        <f>IF(kraina5[[#This Row],[ludnosc  2014]]&gt;2*kraina5[[#This Row],[ludnosc 2013]], kraina5[[#This Row],[ludnosc  2014]], TRUNC(kraina5[[#This Row],[ludnosc  2014]]*kraina5[[#This Row],[tempo wzrostu]]))</f>
        <v>3347446</v>
      </c>
      <c r="L17">
        <f>IF(kraina5[[#This Row],[2015]]&gt;2*$H17, kraina5[[#This Row],[2015]], TRUNC(kraina5[[#This Row],[2015]]*$J17))</f>
        <v>3347446</v>
      </c>
      <c r="M17">
        <f>IF(kraina5[[#This Row],[2016]]&gt;2*$H17, kraina5[[#This Row],[2016]], TRUNC(kraina5[[#This Row],[2016]]*$J17))</f>
        <v>3347446</v>
      </c>
      <c r="N17">
        <f>IF(kraina5[[#This Row],[2017]]&gt;2*$H17, kraina5[[#This Row],[2017]], TRUNC(kraina5[[#This Row],[2017]]*$J17))</f>
        <v>3347446</v>
      </c>
      <c r="O17">
        <f>IF(kraina5[[#This Row],[2018]]&gt;2*$H17, kraina5[[#This Row],[2018]], TRUNC(kraina5[[#This Row],[2018]]*$J17))</f>
        <v>3347446</v>
      </c>
      <c r="P17">
        <f>IF(kraina5[[#This Row],[2019]]&gt;2*$H17, kraina5[[#This Row],[2019]], TRUNC(kraina5[[#This Row],[2019]]*$J17))</f>
        <v>3347446</v>
      </c>
      <c r="Q17">
        <f>IF(kraina5[[#This Row],[2020]]&gt;2*$H17, kraina5[[#This Row],[2020]], TRUNC(kraina5[[#This Row],[2020]]*$J17))</f>
        <v>3347446</v>
      </c>
      <c r="R17">
        <f>IF(kraina5[[#This Row],[2021]]&gt;2*$H17, kraina5[[#This Row],[2021]], TRUNC(kraina5[[#This Row],[2021]]*$J17))</f>
        <v>3347446</v>
      </c>
      <c r="S17">
        <f>IF(kraina5[[#This Row],[2022]]&gt;2*$H17, kraina5[[#This Row],[2022]], TRUNC(kraina5[[#This Row],[2022]]*$J17))</f>
        <v>3347446</v>
      </c>
      <c r="T17">
        <f>IF(kraina5[[#This Row],[2023]]&gt;2*$H17, kraina5[[#This Row],[2023]], TRUNC(kraina5[[#This Row],[2023]]*$J17))</f>
        <v>3347446</v>
      </c>
      <c r="U17">
        <f>IF(kraina5[[#This Row],[2024]]&gt;2*$H17, kraina5[[#This Row],[2024]], TRUNC(kraina5[[#This Row],[2024]]*$J17))</f>
        <v>3347446</v>
      </c>
      <c r="V17">
        <f>IF(kraina5[[#This Row],[2025]]&gt;2*kraina5[[#This Row],[ludnosc 2013]], 1, 0)</f>
        <v>1</v>
      </c>
      <c r="Y17" s="10" t="s">
        <v>43</v>
      </c>
      <c r="Z17" s="1">
        <v>3582009</v>
      </c>
    </row>
    <row r="18" spans="1:26" x14ac:dyDescent="0.35">
      <c r="A18" s="1" t="s">
        <v>23</v>
      </c>
      <c r="B18">
        <v>643177</v>
      </c>
      <c r="C18">
        <v>684187</v>
      </c>
      <c r="D18">
        <v>796213</v>
      </c>
      <c r="E18">
        <v>867904</v>
      </c>
      <c r="F18" t="str">
        <f>LEFT(A18, 3)</f>
        <v>w24</v>
      </c>
      <c r="G18" t="str">
        <f>RIGHT(A18, 1)</f>
        <v>C</v>
      </c>
      <c r="H18">
        <f>kraina5[[#This Row],[kobiety 2013]]+kraina5[[#This Row],[mezczyzni 2013]]</f>
        <v>1327364</v>
      </c>
      <c r="I18">
        <f>kraina5[[#This Row],[kobiety 2014]]+kraina5[[#This Row],[mezczyzni 2014]]</f>
        <v>1664117</v>
      </c>
      <c r="J18">
        <f>ROUNDDOWN(kraina5[[#This Row],[ludnosc  2014]]/kraina5[[#This Row],[ludnosc 2013]], 4)</f>
        <v>1.2537</v>
      </c>
      <c r="K18">
        <f>IF(kraina5[[#This Row],[ludnosc  2014]]&gt;2*kraina5[[#This Row],[ludnosc 2013]], kraina5[[#This Row],[ludnosc  2014]], TRUNC(kraina5[[#This Row],[ludnosc  2014]]*kraina5[[#This Row],[tempo wzrostu]]))</f>
        <v>2086303</v>
      </c>
      <c r="L18">
        <f>IF(kraina5[[#This Row],[2015]]&gt;2*$H18, kraina5[[#This Row],[2015]], TRUNC(kraina5[[#This Row],[2015]]*$J18))</f>
        <v>2615598</v>
      </c>
      <c r="M18">
        <f>IF(kraina5[[#This Row],[2016]]&gt;2*$H18, kraina5[[#This Row],[2016]], TRUNC(kraina5[[#This Row],[2016]]*$J18))</f>
        <v>3279175</v>
      </c>
      <c r="N18">
        <f>IF(kraina5[[#This Row],[2017]]&gt;2*$H18, kraina5[[#This Row],[2017]], TRUNC(kraina5[[#This Row],[2017]]*$J18))</f>
        <v>3279175</v>
      </c>
      <c r="O18">
        <f>IF(kraina5[[#This Row],[2018]]&gt;2*$H18, kraina5[[#This Row],[2018]], TRUNC(kraina5[[#This Row],[2018]]*$J18))</f>
        <v>3279175</v>
      </c>
      <c r="P18">
        <f>IF(kraina5[[#This Row],[2019]]&gt;2*$H18, kraina5[[#This Row],[2019]], TRUNC(kraina5[[#This Row],[2019]]*$J18))</f>
        <v>3279175</v>
      </c>
      <c r="Q18">
        <f>IF(kraina5[[#This Row],[2020]]&gt;2*$H18, kraina5[[#This Row],[2020]], TRUNC(kraina5[[#This Row],[2020]]*$J18))</f>
        <v>3279175</v>
      </c>
      <c r="R18">
        <f>IF(kraina5[[#This Row],[2021]]&gt;2*$H18, kraina5[[#This Row],[2021]], TRUNC(kraina5[[#This Row],[2021]]*$J18))</f>
        <v>3279175</v>
      </c>
      <c r="S18">
        <f>IF(kraina5[[#This Row],[2022]]&gt;2*$H18, kraina5[[#This Row],[2022]], TRUNC(kraina5[[#This Row],[2022]]*$J18))</f>
        <v>3279175</v>
      </c>
      <c r="T18">
        <f>IF(kraina5[[#This Row],[2023]]&gt;2*$H18, kraina5[[#This Row],[2023]], TRUNC(kraina5[[#This Row],[2023]]*$J18))</f>
        <v>3279175</v>
      </c>
      <c r="U18">
        <f>IF(kraina5[[#This Row],[2024]]&gt;2*$H18, kraina5[[#This Row],[2024]], TRUNC(kraina5[[#This Row],[2024]]*$J18))</f>
        <v>3279175</v>
      </c>
      <c r="V18">
        <f>IF(kraina5[[#This Row],[2025]]&gt;2*kraina5[[#This Row],[ludnosc 2013]], 1, 0)</f>
        <v>1</v>
      </c>
      <c r="Y18" s="10" t="s">
        <v>24</v>
      </c>
      <c r="Z18" s="1">
        <v>3347446</v>
      </c>
    </row>
    <row r="19" spans="1:26" x14ac:dyDescent="0.35">
      <c r="A19" s="1" t="s">
        <v>7</v>
      </c>
      <c r="B19">
        <v>679557</v>
      </c>
      <c r="C19">
        <v>655500</v>
      </c>
      <c r="D19">
        <v>1012012</v>
      </c>
      <c r="E19">
        <v>1067022</v>
      </c>
      <c r="F19" t="str">
        <f>LEFT(A19, 3)</f>
        <v>w08</v>
      </c>
      <c r="G19" t="str">
        <f>RIGHT(A19, 1)</f>
        <v>A</v>
      </c>
      <c r="H19">
        <f>kraina5[[#This Row],[kobiety 2013]]+kraina5[[#This Row],[mezczyzni 2013]]</f>
        <v>1335057</v>
      </c>
      <c r="I19">
        <f>kraina5[[#This Row],[kobiety 2014]]+kraina5[[#This Row],[mezczyzni 2014]]</f>
        <v>2079034</v>
      </c>
      <c r="J19">
        <f>ROUNDDOWN(kraina5[[#This Row],[ludnosc  2014]]/kraina5[[#This Row],[ludnosc 2013]], 4)</f>
        <v>1.5571999999999999</v>
      </c>
      <c r="K19">
        <f>IF(kraina5[[#This Row],[ludnosc  2014]]&gt;2*kraina5[[#This Row],[ludnosc 2013]], kraina5[[#This Row],[ludnosc  2014]], TRUNC(kraina5[[#This Row],[ludnosc  2014]]*kraina5[[#This Row],[tempo wzrostu]]))</f>
        <v>3237471</v>
      </c>
      <c r="L19">
        <f>IF(kraina5[[#This Row],[2015]]&gt;2*$H19, kraina5[[#This Row],[2015]], TRUNC(kraina5[[#This Row],[2015]]*$J19))</f>
        <v>3237471</v>
      </c>
      <c r="M19">
        <f>IF(kraina5[[#This Row],[2016]]&gt;2*$H19, kraina5[[#This Row],[2016]], TRUNC(kraina5[[#This Row],[2016]]*$J19))</f>
        <v>3237471</v>
      </c>
      <c r="N19">
        <f>IF(kraina5[[#This Row],[2017]]&gt;2*$H19, kraina5[[#This Row],[2017]], TRUNC(kraina5[[#This Row],[2017]]*$J19))</f>
        <v>3237471</v>
      </c>
      <c r="O19">
        <f>IF(kraina5[[#This Row],[2018]]&gt;2*$H19, kraina5[[#This Row],[2018]], TRUNC(kraina5[[#This Row],[2018]]*$J19))</f>
        <v>3237471</v>
      </c>
      <c r="P19">
        <f>IF(kraina5[[#This Row],[2019]]&gt;2*$H19, kraina5[[#This Row],[2019]], TRUNC(kraina5[[#This Row],[2019]]*$J19))</f>
        <v>3237471</v>
      </c>
      <c r="Q19">
        <f>IF(kraina5[[#This Row],[2020]]&gt;2*$H19, kraina5[[#This Row],[2020]], TRUNC(kraina5[[#This Row],[2020]]*$J19))</f>
        <v>3237471</v>
      </c>
      <c r="R19">
        <f>IF(kraina5[[#This Row],[2021]]&gt;2*$H19, kraina5[[#This Row],[2021]], TRUNC(kraina5[[#This Row],[2021]]*$J19))</f>
        <v>3237471</v>
      </c>
      <c r="S19">
        <f>IF(kraina5[[#This Row],[2022]]&gt;2*$H19, kraina5[[#This Row],[2022]], TRUNC(kraina5[[#This Row],[2022]]*$J19))</f>
        <v>3237471</v>
      </c>
      <c r="T19">
        <f>IF(kraina5[[#This Row],[2023]]&gt;2*$H19, kraina5[[#This Row],[2023]], TRUNC(kraina5[[#This Row],[2023]]*$J19))</f>
        <v>3237471</v>
      </c>
      <c r="U19">
        <f>IF(kraina5[[#This Row],[2024]]&gt;2*$H19, kraina5[[#This Row],[2024]], TRUNC(kraina5[[#This Row],[2024]]*$J19))</f>
        <v>3237471</v>
      </c>
      <c r="V19">
        <f>IF(kraina5[[#This Row],[2025]]&gt;2*kraina5[[#This Row],[ludnosc 2013]], 1, 0)</f>
        <v>1</v>
      </c>
      <c r="Y19" s="10" t="s">
        <v>23</v>
      </c>
      <c r="Z19" s="1">
        <v>3279175</v>
      </c>
    </row>
    <row r="20" spans="1:26" x14ac:dyDescent="0.35">
      <c r="A20" s="1" t="s">
        <v>2</v>
      </c>
      <c r="B20">
        <v>1165105</v>
      </c>
      <c r="C20">
        <v>1278732</v>
      </c>
      <c r="D20">
        <v>1299953</v>
      </c>
      <c r="E20">
        <v>1191621</v>
      </c>
      <c r="F20" t="str">
        <f>LEFT(A20, 3)</f>
        <v>w03</v>
      </c>
      <c r="G20" t="str">
        <f>RIGHT(A20, 1)</f>
        <v>C</v>
      </c>
      <c r="H20">
        <f>kraina5[[#This Row],[kobiety 2013]]+kraina5[[#This Row],[mezczyzni 2013]]</f>
        <v>2443837</v>
      </c>
      <c r="I20">
        <f>kraina5[[#This Row],[kobiety 2014]]+kraina5[[#This Row],[mezczyzni 2014]]</f>
        <v>2491574</v>
      </c>
      <c r="J20">
        <f>ROUNDDOWN(kraina5[[#This Row],[ludnosc  2014]]/kraina5[[#This Row],[ludnosc 2013]], 4)</f>
        <v>1.0195000000000001</v>
      </c>
      <c r="K20">
        <f>IF(kraina5[[#This Row],[ludnosc  2014]]&gt;2*kraina5[[#This Row],[ludnosc 2013]], kraina5[[#This Row],[ludnosc  2014]], TRUNC(kraina5[[#This Row],[ludnosc  2014]]*kraina5[[#This Row],[tempo wzrostu]]))</f>
        <v>2540159</v>
      </c>
      <c r="L20">
        <f>IF(kraina5[[#This Row],[2015]]&gt;2*$H20, kraina5[[#This Row],[2015]], TRUNC(kraina5[[#This Row],[2015]]*$J20))</f>
        <v>2589692</v>
      </c>
      <c r="M20">
        <f>IF(kraina5[[#This Row],[2016]]&gt;2*$H20, kraina5[[#This Row],[2016]], TRUNC(kraina5[[#This Row],[2016]]*$J20))</f>
        <v>2640190</v>
      </c>
      <c r="N20">
        <f>IF(kraina5[[#This Row],[2017]]&gt;2*$H20, kraina5[[#This Row],[2017]], TRUNC(kraina5[[#This Row],[2017]]*$J20))</f>
        <v>2691673</v>
      </c>
      <c r="O20">
        <f>IF(kraina5[[#This Row],[2018]]&gt;2*$H20, kraina5[[#This Row],[2018]], TRUNC(kraina5[[#This Row],[2018]]*$J20))</f>
        <v>2744160</v>
      </c>
      <c r="P20">
        <f>IF(kraina5[[#This Row],[2019]]&gt;2*$H20, kraina5[[#This Row],[2019]], TRUNC(kraina5[[#This Row],[2019]]*$J20))</f>
        <v>2797671</v>
      </c>
      <c r="Q20">
        <f>IF(kraina5[[#This Row],[2020]]&gt;2*$H20, kraina5[[#This Row],[2020]], TRUNC(kraina5[[#This Row],[2020]]*$J20))</f>
        <v>2852225</v>
      </c>
      <c r="R20">
        <f>IF(kraina5[[#This Row],[2021]]&gt;2*$H20, kraina5[[#This Row],[2021]], TRUNC(kraina5[[#This Row],[2021]]*$J20))</f>
        <v>2907843</v>
      </c>
      <c r="S20">
        <f>IF(kraina5[[#This Row],[2022]]&gt;2*$H20, kraina5[[#This Row],[2022]], TRUNC(kraina5[[#This Row],[2022]]*$J20))</f>
        <v>2964545</v>
      </c>
      <c r="T20">
        <f>IF(kraina5[[#This Row],[2023]]&gt;2*$H20, kraina5[[#This Row],[2023]], TRUNC(kraina5[[#This Row],[2023]]*$J20))</f>
        <v>3022353</v>
      </c>
      <c r="U20">
        <f>IF(kraina5[[#This Row],[2024]]&gt;2*$H20, kraina5[[#This Row],[2024]], TRUNC(kraina5[[#This Row],[2024]]*$J20))</f>
        <v>3081288</v>
      </c>
      <c r="V20">
        <f>IF(kraina5[[#This Row],[2025]]&gt;2*kraina5[[#This Row],[ludnosc 2013]], 1, 0)</f>
        <v>0</v>
      </c>
      <c r="Y20" s="10" t="s">
        <v>7</v>
      </c>
      <c r="Z20" s="1">
        <v>3237471</v>
      </c>
    </row>
    <row r="21" spans="1:26" x14ac:dyDescent="0.35">
      <c r="A21" s="1" t="s">
        <v>33</v>
      </c>
      <c r="B21">
        <v>76648</v>
      </c>
      <c r="C21">
        <v>81385</v>
      </c>
      <c r="D21">
        <v>1374708</v>
      </c>
      <c r="E21">
        <v>1379567</v>
      </c>
      <c r="F21" t="str">
        <f>LEFT(A21, 3)</f>
        <v>w34</v>
      </c>
      <c r="G21" t="str">
        <f>RIGHT(A21, 1)</f>
        <v>C</v>
      </c>
      <c r="H21">
        <f>kraina5[[#This Row],[kobiety 2013]]+kraina5[[#This Row],[mezczyzni 2013]]</f>
        <v>158033</v>
      </c>
      <c r="I21">
        <f>kraina5[[#This Row],[kobiety 2014]]+kraina5[[#This Row],[mezczyzni 2014]]</f>
        <v>2754275</v>
      </c>
      <c r="J21">
        <f>ROUNDDOWN(kraina5[[#This Row],[ludnosc  2014]]/kraina5[[#This Row],[ludnosc 2013]], 4)</f>
        <v>17.4284</v>
      </c>
      <c r="K21">
        <f>IF(kraina5[[#This Row],[ludnosc  2014]]&gt;2*kraina5[[#This Row],[ludnosc 2013]], kraina5[[#This Row],[ludnosc  2014]], TRUNC(kraina5[[#This Row],[ludnosc  2014]]*kraina5[[#This Row],[tempo wzrostu]]))</f>
        <v>2754275</v>
      </c>
      <c r="L21">
        <f>IF(kraina5[[#This Row],[2015]]&gt;2*$H21, kraina5[[#This Row],[2015]], TRUNC(kraina5[[#This Row],[2015]]*$J21))</f>
        <v>2754275</v>
      </c>
      <c r="M21">
        <f>IF(kraina5[[#This Row],[2016]]&gt;2*$H21, kraina5[[#This Row],[2016]], TRUNC(kraina5[[#This Row],[2016]]*$J21))</f>
        <v>2754275</v>
      </c>
      <c r="N21">
        <f>IF(kraina5[[#This Row],[2017]]&gt;2*$H21, kraina5[[#This Row],[2017]], TRUNC(kraina5[[#This Row],[2017]]*$J21))</f>
        <v>2754275</v>
      </c>
      <c r="O21">
        <f>IF(kraina5[[#This Row],[2018]]&gt;2*$H21, kraina5[[#This Row],[2018]], TRUNC(kraina5[[#This Row],[2018]]*$J21))</f>
        <v>2754275</v>
      </c>
      <c r="P21">
        <f>IF(kraina5[[#This Row],[2019]]&gt;2*$H21, kraina5[[#This Row],[2019]], TRUNC(kraina5[[#This Row],[2019]]*$J21))</f>
        <v>2754275</v>
      </c>
      <c r="Q21">
        <f>IF(kraina5[[#This Row],[2020]]&gt;2*$H21, kraina5[[#This Row],[2020]], TRUNC(kraina5[[#This Row],[2020]]*$J21))</f>
        <v>2754275</v>
      </c>
      <c r="R21">
        <f>IF(kraina5[[#This Row],[2021]]&gt;2*$H21, kraina5[[#This Row],[2021]], TRUNC(kraina5[[#This Row],[2021]]*$J21))</f>
        <v>2754275</v>
      </c>
      <c r="S21">
        <f>IF(kraina5[[#This Row],[2022]]&gt;2*$H21, kraina5[[#This Row],[2022]], TRUNC(kraina5[[#This Row],[2022]]*$J21))</f>
        <v>2754275</v>
      </c>
      <c r="T21">
        <f>IF(kraina5[[#This Row],[2023]]&gt;2*$H21, kraina5[[#This Row],[2023]], TRUNC(kraina5[[#This Row],[2023]]*$J21))</f>
        <v>2754275</v>
      </c>
      <c r="U21">
        <f>IF(kraina5[[#This Row],[2024]]&gt;2*$H21, kraina5[[#This Row],[2024]], TRUNC(kraina5[[#This Row],[2024]]*$J21))</f>
        <v>2754275</v>
      </c>
      <c r="V21">
        <f>IF(kraina5[[#This Row],[2025]]&gt;2*kraina5[[#This Row],[ludnosc 2013]], 1, 0)</f>
        <v>1</v>
      </c>
      <c r="Y21" s="10" t="s">
        <v>2</v>
      </c>
      <c r="Z21" s="1">
        <v>3081288</v>
      </c>
    </row>
    <row r="22" spans="1:26" x14ac:dyDescent="0.35">
      <c r="A22" s="1" t="s">
        <v>10</v>
      </c>
      <c r="B22">
        <v>1987047</v>
      </c>
      <c r="C22">
        <v>1996208</v>
      </c>
      <c r="D22">
        <v>2053892</v>
      </c>
      <c r="E22">
        <v>1697247</v>
      </c>
      <c r="F22" t="str">
        <f>LEFT(A22, 3)</f>
        <v>w11</v>
      </c>
      <c r="G22" t="str">
        <f>RIGHT(A22, 1)</f>
        <v>D</v>
      </c>
      <c r="H22">
        <f>kraina5[[#This Row],[kobiety 2013]]+kraina5[[#This Row],[mezczyzni 2013]]</f>
        <v>3983255</v>
      </c>
      <c r="I22">
        <f>kraina5[[#This Row],[kobiety 2014]]+kraina5[[#This Row],[mezczyzni 2014]]</f>
        <v>3751139</v>
      </c>
      <c r="J22">
        <f>ROUNDDOWN(kraina5[[#This Row],[ludnosc  2014]]/kraina5[[#This Row],[ludnosc 2013]], 4)</f>
        <v>0.94169999999999998</v>
      </c>
      <c r="K22">
        <f>IF(kraina5[[#This Row],[ludnosc  2014]]&gt;2*kraina5[[#This Row],[ludnosc 2013]], kraina5[[#This Row],[ludnosc  2014]], TRUNC(kraina5[[#This Row],[ludnosc  2014]]*kraina5[[#This Row],[tempo wzrostu]]))</f>
        <v>3532447</v>
      </c>
      <c r="L22">
        <f>IF(kraina5[[#This Row],[2015]]&gt;2*$H22, kraina5[[#This Row],[2015]], TRUNC(kraina5[[#This Row],[2015]]*$J22))</f>
        <v>3326505</v>
      </c>
      <c r="M22">
        <f>IF(kraina5[[#This Row],[2016]]&gt;2*$H22, kraina5[[#This Row],[2016]], TRUNC(kraina5[[#This Row],[2016]]*$J22))</f>
        <v>3132569</v>
      </c>
      <c r="N22">
        <f>IF(kraina5[[#This Row],[2017]]&gt;2*$H22, kraina5[[#This Row],[2017]], TRUNC(kraina5[[#This Row],[2017]]*$J22))</f>
        <v>2949940</v>
      </c>
      <c r="O22">
        <f>IF(kraina5[[#This Row],[2018]]&gt;2*$H22, kraina5[[#This Row],[2018]], TRUNC(kraina5[[#This Row],[2018]]*$J22))</f>
        <v>2777958</v>
      </c>
      <c r="P22">
        <f>IF(kraina5[[#This Row],[2019]]&gt;2*$H22, kraina5[[#This Row],[2019]], TRUNC(kraina5[[#This Row],[2019]]*$J22))</f>
        <v>2616003</v>
      </c>
      <c r="Q22">
        <f>IF(kraina5[[#This Row],[2020]]&gt;2*$H22, kraina5[[#This Row],[2020]], TRUNC(kraina5[[#This Row],[2020]]*$J22))</f>
        <v>2463490</v>
      </c>
      <c r="R22">
        <f>IF(kraina5[[#This Row],[2021]]&gt;2*$H22, kraina5[[#This Row],[2021]], TRUNC(kraina5[[#This Row],[2021]]*$J22))</f>
        <v>2319868</v>
      </c>
      <c r="S22">
        <f>IF(kraina5[[#This Row],[2022]]&gt;2*$H22, kraina5[[#This Row],[2022]], TRUNC(kraina5[[#This Row],[2022]]*$J22))</f>
        <v>2184619</v>
      </c>
      <c r="T22">
        <f>IF(kraina5[[#This Row],[2023]]&gt;2*$H22, kraina5[[#This Row],[2023]], TRUNC(kraina5[[#This Row],[2023]]*$J22))</f>
        <v>2057255</v>
      </c>
      <c r="U22">
        <f>IF(kraina5[[#This Row],[2024]]&gt;2*$H22, kraina5[[#This Row],[2024]], TRUNC(kraina5[[#This Row],[2024]]*$J22))</f>
        <v>1937317</v>
      </c>
      <c r="V22">
        <f>IF(kraina5[[#This Row],[2025]]&gt;2*kraina5[[#This Row],[ludnosc 2013]], 1, 0)</f>
        <v>0</v>
      </c>
      <c r="Y22" s="10" t="s">
        <v>33</v>
      </c>
      <c r="Z22" s="1">
        <v>2754275</v>
      </c>
    </row>
    <row r="23" spans="1:26" x14ac:dyDescent="0.35">
      <c r="A23" s="1" t="s">
        <v>1</v>
      </c>
      <c r="B23">
        <v>1711390</v>
      </c>
      <c r="C23">
        <v>1641773</v>
      </c>
      <c r="D23">
        <v>1522030</v>
      </c>
      <c r="E23">
        <v>1618733</v>
      </c>
      <c r="F23" t="str">
        <f>LEFT(A23, 3)</f>
        <v>w02</v>
      </c>
      <c r="G23" t="str">
        <f>RIGHT(A23, 1)</f>
        <v>D</v>
      </c>
      <c r="H23">
        <f>kraina5[[#This Row],[kobiety 2013]]+kraina5[[#This Row],[mezczyzni 2013]]</f>
        <v>3353163</v>
      </c>
      <c r="I23">
        <f>kraina5[[#This Row],[kobiety 2014]]+kraina5[[#This Row],[mezczyzni 2014]]</f>
        <v>3140763</v>
      </c>
      <c r="J23">
        <f>ROUNDDOWN(kraina5[[#This Row],[ludnosc  2014]]/kraina5[[#This Row],[ludnosc 2013]], 4)</f>
        <v>0.93659999999999999</v>
      </c>
      <c r="K23">
        <f>IF(kraina5[[#This Row],[ludnosc  2014]]&gt;2*kraina5[[#This Row],[ludnosc 2013]], kraina5[[#This Row],[ludnosc  2014]], TRUNC(kraina5[[#This Row],[ludnosc  2014]]*kraina5[[#This Row],[tempo wzrostu]]))</f>
        <v>2941638</v>
      </c>
      <c r="L23">
        <f>IF(kraina5[[#This Row],[2015]]&gt;2*$H23, kraina5[[#This Row],[2015]], TRUNC(kraina5[[#This Row],[2015]]*$J23))</f>
        <v>2755138</v>
      </c>
      <c r="M23">
        <f>IF(kraina5[[#This Row],[2016]]&gt;2*$H23, kraina5[[#This Row],[2016]], TRUNC(kraina5[[#This Row],[2016]]*$J23))</f>
        <v>2580462</v>
      </c>
      <c r="N23">
        <f>IF(kraina5[[#This Row],[2017]]&gt;2*$H23, kraina5[[#This Row],[2017]], TRUNC(kraina5[[#This Row],[2017]]*$J23))</f>
        <v>2416860</v>
      </c>
      <c r="O23">
        <f>IF(kraina5[[#This Row],[2018]]&gt;2*$H23, kraina5[[#This Row],[2018]], TRUNC(kraina5[[#This Row],[2018]]*$J23))</f>
        <v>2263631</v>
      </c>
      <c r="P23">
        <f>IF(kraina5[[#This Row],[2019]]&gt;2*$H23, kraina5[[#This Row],[2019]], TRUNC(kraina5[[#This Row],[2019]]*$J23))</f>
        <v>2120116</v>
      </c>
      <c r="Q23">
        <f>IF(kraina5[[#This Row],[2020]]&gt;2*$H23, kraina5[[#This Row],[2020]], TRUNC(kraina5[[#This Row],[2020]]*$J23))</f>
        <v>1985700</v>
      </c>
      <c r="R23">
        <f>IF(kraina5[[#This Row],[2021]]&gt;2*$H23, kraina5[[#This Row],[2021]], TRUNC(kraina5[[#This Row],[2021]]*$J23))</f>
        <v>1859806</v>
      </c>
      <c r="S23">
        <f>IF(kraina5[[#This Row],[2022]]&gt;2*$H23, kraina5[[#This Row],[2022]], TRUNC(kraina5[[#This Row],[2022]]*$J23))</f>
        <v>1741894</v>
      </c>
      <c r="T23">
        <f>IF(kraina5[[#This Row],[2023]]&gt;2*$H23, kraina5[[#This Row],[2023]], TRUNC(kraina5[[#This Row],[2023]]*$J23))</f>
        <v>1631457</v>
      </c>
      <c r="U23">
        <f>IF(kraina5[[#This Row],[2024]]&gt;2*$H23, kraina5[[#This Row],[2024]], TRUNC(kraina5[[#This Row],[2024]]*$J23))</f>
        <v>1528022</v>
      </c>
      <c r="V23">
        <f>IF(kraina5[[#This Row],[2025]]&gt;2*kraina5[[#This Row],[ludnosc 2013]], 1, 0)</f>
        <v>0</v>
      </c>
      <c r="Y23" s="10" t="s">
        <v>10</v>
      </c>
      <c r="Z23" s="1">
        <v>1937317</v>
      </c>
    </row>
    <row r="24" spans="1:26" x14ac:dyDescent="0.35">
      <c r="A24" s="1" t="s">
        <v>6</v>
      </c>
      <c r="B24">
        <v>3841577</v>
      </c>
      <c r="C24">
        <v>3848394</v>
      </c>
      <c r="D24">
        <v>3595975</v>
      </c>
      <c r="E24">
        <v>3123039</v>
      </c>
      <c r="F24" t="str">
        <f>LEFT(A24, 3)</f>
        <v>w07</v>
      </c>
      <c r="G24" t="str">
        <f>RIGHT(A24, 1)</f>
        <v>B</v>
      </c>
      <c r="H24">
        <f>kraina5[[#This Row],[kobiety 2013]]+kraina5[[#This Row],[mezczyzni 2013]]</f>
        <v>7689971</v>
      </c>
      <c r="I24">
        <f>kraina5[[#This Row],[kobiety 2014]]+kraina5[[#This Row],[mezczyzni 2014]]</f>
        <v>6719014</v>
      </c>
      <c r="J24">
        <f>ROUNDDOWN(kraina5[[#This Row],[ludnosc  2014]]/kraina5[[#This Row],[ludnosc 2013]], 4)</f>
        <v>0.87370000000000003</v>
      </c>
      <c r="K24">
        <f>IF(kraina5[[#This Row],[ludnosc  2014]]&gt;2*kraina5[[#This Row],[ludnosc 2013]], kraina5[[#This Row],[ludnosc  2014]], TRUNC(kraina5[[#This Row],[ludnosc  2014]]*kraina5[[#This Row],[tempo wzrostu]]))</f>
        <v>5870402</v>
      </c>
      <c r="L24">
        <f>IF(kraina5[[#This Row],[2015]]&gt;2*$H24, kraina5[[#This Row],[2015]], TRUNC(kraina5[[#This Row],[2015]]*$J24))</f>
        <v>5128970</v>
      </c>
      <c r="M24">
        <f>IF(kraina5[[#This Row],[2016]]&gt;2*$H24, kraina5[[#This Row],[2016]], TRUNC(kraina5[[#This Row],[2016]]*$J24))</f>
        <v>4481181</v>
      </c>
      <c r="N24">
        <f>IF(kraina5[[#This Row],[2017]]&gt;2*$H24, kraina5[[#This Row],[2017]], TRUNC(kraina5[[#This Row],[2017]]*$J24))</f>
        <v>3915207</v>
      </c>
      <c r="O24">
        <f>IF(kraina5[[#This Row],[2018]]&gt;2*$H24, kraina5[[#This Row],[2018]], TRUNC(kraina5[[#This Row],[2018]]*$J24))</f>
        <v>3420716</v>
      </c>
      <c r="P24">
        <f>IF(kraina5[[#This Row],[2019]]&gt;2*$H24, kraina5[[#This Row],[2019]], TRUNC(kraina5[[#This Row],[2019]]*$J24))</f>
        <v>2988679</v>
      </c>
      <c r="Q24">
        <f>IF(kraina5[[#This Row],[2020]]&gt;2*$H24, kraina5[[#This Row],[2020]], TRUNC(kraina5[[#This Row],[2020]]*$J24))</f>
        <v>2611208</v>
      </c>
      <c r="R24">
        <f>IF(kraina5[[#This Row],[2021]]&gt;2*$H24, kraina5[[#This Row],[2021]], TRUNC(kraina5[[#This Row],[2021]]*$J24))</f>
        <v>2281412</v>
      </c>
      <c r="S24">
        <f>IF(kraina5[[#This Row],[2022]]&gt;2*$H24, kraina5[[#This Row],[2022]], TRUNC(kraina5[[#This Row],[2022]]*$J24))</f>
        <v>1993269</v>
      </c>
      <c r="T24">
        <f>IF(kraina5[[#This Row],[2023]]&gt;2*$H24, kraina5[[#This Row],[2023]], TRUNC(kraina5[[#This Row],[2023]]*$J24))</f>
        <v>1741519</v>
      </c>
      <c r="U24">
        <f>IF(kraina5[[#This Row],[2024]]&gt;2*$H24, kraina5[[#This Row],[2024]], TRUNC(kraina5[[#This Row],[2024]]*$J24))</f>
        <v>1521565</v>
      </c>
      <c r="V24">
        <f>IF(kraina5[[#This Row],[2025]]&gt;2*kraina5[[#This Row],[ludnosc 2013]], 1, 0)</f>
        <v>0</v>
      </c>
      <c r="Y24" s="10" t="s">
        <v>1</v>
      </c>
      <c r="Z24" s="1">
        <v>1528022</v>
      </c>
    </row>
    <row r="25" spans="1:26" x14ac:dyDescent="0.35">
      <c r="A25" s="1" t="s">
        <v>30</v>
      </c>
      <c r="B25">
        <v>1938122</v>
      </c>
      <c r="C25">
        <v>1816647</v>
      </c>
      <c r="D25">
        <v>1602356</v>
      </c>
      <c r="E25">
        <v>1875221</v>
      </c>
      <c r="F25" t="str">
        <f>LEFT(A25, 3)</f>
        <v>w31</v>
      </c>
      <c r="G25" t="str">
        <f>RIGHT(A25, 1)</f>
        <v>C</v>
      </c>
      <c r="H25">
        <f>kraina5[[#This Row],[kobiety 2013]]+kraina5[[#This Row],[mezczyzni 2013]]</f>
        <v>3754769</v>
      </c>
      <c r="I25">
        <f>kraina5[[#This Row],[kobiety 2014]]+kraina5[[#This Row],[mezczyzni 2014]]</f>
        <v>3477577</v>
      </c>
      <c r="J25">
        <f>ROUNDDOWN(kraina5[[#This Row],[ludnosc  2014]]/kraina5[[#This Row],[ludnosc 2013]], 4)</f>
        <v>0.92610000000000003</v>
      </c>
      <c r="K25">
        <f>IF(kraina5[[#This Row],[ludnosc  2014]]&gt;2*kraina5[[#This Row],[ludnosc 2013]], kraina5[[#This Row],[ludnosc  2014]], TRUNC(kraina5[[#This Row],[ludnosc  2014]]*kraina5[[#This Row],[tempo wzrostu]]))</f>
        <v>3220584</v>
      </c>
      <c r="L25">
        <f>IF(kraina5[[#This Row],[2015]]&gt;2*$H25, kraina5[[#This Row],[2015]], TRUNC(kraina5[[#This Row],[2015]]*$J25))</f>
        <v>2982582</v>
      </c>
      <c r="M25">
        <f>IF(kraina5[[#This Row],[2016]]&gt;2*$H25, kraina5[[#This Row],[2016]], TRUNC(kraina5[[#This Row],[2016]]*$J25))</f>
        <v>2762169</v>
      </c>
      <c r="N25">
        <f>IF(kraina5[[#This Row],[2017]]&gt;2*$H25, kraina5[[#This Row],[2017]], TRUNC(kraina5[[#This Row],[2017]]*$J25))</f>
        <v>2558044</v>
      </c>
      <c r="O25">
        <f>IF(kraina5[[#This Row],[2018]]&gt;2*$H25, kraina5[[#This Row],[2018]], TRUNC(kraina5[[#This Row],[2018]]*$J25))</f>
        <v>2369004</v>
      </c>
      <c r="P25">
        <f>IF(kraina5[[#This Row],[2019]]&gt;2*$H25, kraina5[[#This Row],[2019]], TRUNC(kraina5[[#This Row],[2019]]*$J25))</f>
        <v>2193934</v>
      </c>
      <c r="Q25">
        <f>IF(kraina5[[#This Row],[2020]]&gt;2*$H25, kraina5[[#This Row],[2020]], TRUNC(kraina5[[#This Row],[2020]]*$J25))</f>
        <v>2031802</v>
      </c>
      <c r="R25">
        <f>IF(kraina5[[#This Row],[2021]]&gt;2*$H25, kraina5[[#This Row],[2021]], TRUNC(kraina5[[#This Row],[2021]]*$J25))</f>
        <v>1881651</v>
      </c>
      <c r="S25">
        <f>IF(kraina5[[#This Row],[2022]]&gt;2*$H25, kraina5[[#This Row],[2022]], TRUNC(kraina5[[#This Row],[2022]]*$J25))</f>
        <v>1742596</v>
      </c>
      <c r="T25">
        <f>IF(kraina5[[#This Row],[2023]]&gt;2*$H25, kraina5[[#This Row],[2023]], TRUNC(kraina5[[#This Row],[2023]]*$J25))</f>
        <v>1613818</v>
      </c>
      <c r="U25">
        <f>IF(kraina5[[#This Row],[2024]]&gt;2*$H25, kraina5[[#This Row],[2024]], TRUNC(kraina5[[#This Row],[2024]]*$J25))</f>
        <v>1494556</v>
      </c>
      <c r="V25">
        <f>IF(kraina5[[#This Row],[2025]]&gt;2*kraina5[[#This Row],[ludnosc 2013]], 1, 0)</f>
        <v>0</v>
      </c>
      <c r="Y25" s="10" t="s">
        <v>6</v>
      </c>
      <c r="Z25" s="1">
        <v>1521565</v>
      </c>
    </row>
    <row r="26" spans="1:26" x14ac:dyDescent="0.35">
      <c r="A26" s="1" t="s">
        <v>19</v>
      </c>
      <c r="B26">
        <v>1443351</v>
      </c>
      <c r="C26">
        <v>1565539</v>
      </c>
      <c r="D26">
        <v>1355276</v>
      </c>
      <c r="E26">
        <v>1423414</v>
      </c>
      <c r="F26" t="str">
        <f>LEFT(A26, 3)</f>
        <v>w20</v>
      </c>
      <c r="G26" t="str">
        <f>RIGHT(A26, 1)</f>
        <v>C</v>
      </c>
      <c r="H26">
        <f>kraina5[[#This Row],[kobiety 2013]]+kraina5[[#This Row],[mezczyzni 2013]]</f>
        <v>3008890</v>
      </c>
      <c r="I26">
        <f>kraina5[[#This Row],[kobiety 2014]]+kraina5[[#This Row],[mezczyzni 2014]]</f>
        <v>2778690</v>
      </c>
      <c r="J26">
        <f>ROUNDDOWN(kraina5[[#This Row],[ludnosc  2014]]/kraina5[[#This Row],[ludnosc 2013]], 4)</f>
        <v>0.9234</v>
      </c>
      <c r="K26">
        <f>IF(kraina5[[#This Row],[ludnosc  2014]]&gt;2*kraina5[[#This Row],[ludnosc 2013]], kraina5[[#This Row],[ludnosc  2014]], TRUNC(kraina5[[#This Row],[ludnosc  2014]]*kraina5[[#This Row],[tempo wzrostu]]))</f>
        <v>2565842</v>
      </c>
      <c r="L26">
        <f>IF(kraina5[[#This Row],[2015]]&gt;2*$H26, kraina5[[#This Row],[2015]], TRUNC(kraina5[[#This Row],[2015]]*$J26))</f>
        <v>2369298</v>
      </c>
      <c r="M26">
        <f>IF(kraina5[[#This Row],[2016]]&gt;2*$H26, kraina5[[#This Row],[2016]], TRUNC(kraina5[[#This Row],[2016]]*$J26))</f>
        <v>2187809</v>
      </c>
      <c r="N26">
        <f>IF(kraina5[[#This Row],[2017]]&gt;2*$H26, kraina5[[#This Row],[2017]], TRUNC(kraina5[[#This Row],[2017]]*$J26))</f>
        <v>2020222</v>
      </c>
      <c r="O26">
        <f>IF(kraina5[[#This Row],[2018]]&gt;2*$H26, kraina5[[#This Row],[2018]], TRUNC(kraina5[[#This Row],[2018]]*$J26))</f>
        <v>1865472</v>
      </c>
      <c r="P26">
        <f>IF(kraina5[[#This Row],[2019]]&gt;2*$H26, kraina5[[#This Row],[2019]], TRUNC(kraina5[[#This Row],[2019]]*$J26))</f>
        <v>1722576</v>
      </c>
      <c r="Q26">
        <f>IF(kraina5[[#This Row],[2020]]&gt;2*$H26, kraina5[[#This Row],[2020]], TRUNC(kraina5[[#This Row],[2020]]*$J26))</f>
        <v>1590626</v>
      </c>
      <c r="R26">
        <f>IF(kraina5[[#This Row],[2021]]&gt;2*$H26, kraina5[[#This Row],[2021]], TRUNC(kraina5[[#This Row],[2021]]*$J26))</f>
        <v>1468784</v>
      </c>
      <c r="S26">
        <f>IF(kraina5[[#This Row],[2022]]&gt;2*$H26, kraina5[[#This Row],[2022]], TRUNC(kraina5[[#This Row],[2022]]*$J26))</f>
        <v>1356275</v>
      </c>
      <c r="T26">
        <f>IF(kraina5[[#This Row],[2023]]&gt;2*$H26, kraina5[[#This Row],[2023]], TRUNC(kraina5[[#This Row],[2023]]*$J26))</f>
        <v>1252384</v>
      </c>
      <c r="U26">
        <f>IF(kraina5[[#This Row],[2024]]&gt;2*$H26, kraina5[[#This Row],[2024]], TRUNC(kraina5[[#This Row],[2024]]*$J26))</f>
        <v>1156451</v>
      </c>
      <c r="V26">
        <f>IF(kraina5[[#This Row],[2025]]&gt;2*kraina5[[#This Row],[ludnosc 2013]], 1, 0)</f>
        <v>0</v>
      </c>
      <c r="Y26" s="10" t="s">
        <v>30</v>
      </c>
      <c r="Z26" s="1">
        <v>1494556</v>
      </c>
    </row>
    <row r="27" spans="1:26" x14ac:dyDescent="0.3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LEFT(A27, 3)</f>
        <v>w26</v>
      </c>
      <c r="G27" t="str">
        <f>RIGHT(A27, 1)</f>
        <v>C</v>
      </c>
      <c r="H27">
        <f>kraina5[[#This Row],[kobiety 2013]]+kraina5[[#This Row],[mezczyzni 2013]]</f>
        <v>2151563</v>
      </c>
      <c r="I27">
        <f>kraina5[[#This Row],[kobiety 2014]]+kraina5[[#This Row],[mezczyzni 2014]]</f>
        <v>1868301</v>
      </c>
      <c r="J27">
        <f>ROUNDDOWN(kraina5[[#This Row],[ludnosc  2014]]/kraina5[[#This Row],[ludnosc 2013]], 4)</f>
        <v>0.86829999999999996</v>
      </c>
      <c r="K27">
        <f>IF(kraina5[[#This Row],[ludnosc  2014]]&gt;2*kraina5[[#This Row],[ludnosc 2013]], kraina5[[#This Row],[ludnosc  2014]], TRUNC(kraina5[[#This Row],[ludnosc  2014]]*kraina5[[#This Row],[tempo wzrostu]]))</f>
        <v>1622245</v>
      </c>
      <c r="L27">
        <f>IF(kraina5[[#This Row],[2015]]&gt;2*$H27, kraina5[[#This Row],[2015]], TRUNC(kraina5[[#This Row],[2015]]*$J27))</f>
        <v>1408595</v>
      </c>
      <c r="M27">
        <f>IF(kraina5[[#This Row],[2016]]&gt;2*$H27, kraina5[[#This Row],[2016]], TRUNC(kraina5[[#This Row],[2016]]*$J27))</f>
        <v>1223083</v>
      </c>
      <c r="N27">
        <f>IF(kraina5[[#This Row],[2017]]&gt;2*$H27, kraina5[[#This Row],[2017]], TRUNC(kraina5[[#This Row],[2017]]*$J27))</f>
        <v>1062002</v>
      </c>
      <c r="O27">
        <f>IF(kraina5[[#This Row],[2018]]&gt;2*$H27, kraina5[[#This Row],[2018]], TRUNC(kraina5[[#This Row],[2018]]*$J27))</f>
        <v>922136</v>
      </c>
      <c r="P27">
        <f>IF(kraina5[[#This Row],[2019]]&gt;2*$H27, kraina5[[#This Row],[2019]], TRUNC(kraina5[[#This Row],[2019]]*$J27))</f>
        <v>800690</v>
      </c>
      <c r="Q27">
        <f>IF(kraina5[[#This Row],[2020]]&gt;2*$H27, kraina5[[#This Row],[2020]], TRUNC(kraina5[[#This Row],[2020]]*$J27))</f>
        <v>695239</v>
      </c>
      <c r="R27">
        <f>IF(kraina5[[#This Row],[2021]]&gt;2*$H27, kraina5[[#This Row],[2021]], TRUNC(kraina5[[#This Row],[2021]]*$J27))</f>
        <v>603676</v>
      </c>
      <c r="S27">
        <f>IF(kraina5[[#This Row],[2022]]&gt;2*$H27, kraina5[[#This Row],[2022]], TRUNC(kraina5[[#This Row],[2022]]*$J27))</f>
        <v>524171</v>
      </c>
      <c r="T27">
        <f>IF(kraina5[[#This Row],[2023]]&gt;2*$H27, kraina5[[#This Row],[2023]], TRUNC(kraina5[[#This Row],[2023]]*$J27))</f>
        <v>455137</v>
      </c>
      <c r="U27">
        <f>IF(kraina5[[#This Row],[2024]]&gt;2*$H27, kraina5[[#This Row],[2024]], TRUNC(kraina5[[#This Row],[2024]]*$J27))</f>
        <v>395195</v>
      </c>
      <c r="V27">
        <f>IF(kraina5[[#This Row],[2025]]&gt;2*kraina5[[#This Row],[ludnosc 2013]], 1, 0)</f>
        <v>0</v>
      </c>
      <c r="Y27" s="10" t="s">
        <v>19</v>
      </c>
      <c r="Z27" s="1">
        <v>1156451</v>
      </c>
    </row>
    <row r="28" spans="1:26" x14ac:dyDescent="0.35">
      <c r="A28" s="1" t="s">
        <v>4</v>
      </c>
      <c r="B28">
        <v>2436107</v>
      </c>
      <c r="C28">
        <v>2228622</v>
      </c>
      <c r="D28">
        <v>1831600</v>
      </c>
      <c r="E28">
        <v>1960624</v>
      </c>
      <c r="F28" t="str">
        <f>LEFT(A28, 3)</f>
        <v>w05</v>
      </c>
      <c r="G28" t="str">
        <f>RIGHT(A28, 1)</f>
        <v>A</v>
      </c>
      <c r="H28">
        <f>kraina5[[#This Row],[kobiety 2013]]+kraina5[[#This Row],[mezczyzni 2013]]</f>
        <v>4664729</v>
      </c>
      <c r="I28">
        <f>kraina5[[#This Row],[kobiety 2014]]+kraina5[[#This Row],[mezczyzni 2014]]</f>
        <v>3792224</v>
      </c>
      <c r="J28">
        <f>ROUNDDOWN(kraina5[[#This Row],[ludnosc  2014]]/kraina5[[#This Row],[ludnosc 2013]], 4)</f>
        <v>0.81289999999999996</v>
      </c>
      <c r="K28">
        <f>IF(kraina5[[#This Row],[ludnosc  2014]]&gt;2*kraina5[[#This Row],[ludnosc 2013]], kraina5[[#This Row],[ludnosc  2014]], TRUNC(kraina5[[#This Row],[ludnosc  2014]]*kraina5[[#This Row],[tempo wzrostu]]))</f>
        <v>3082698</v>
      </c>
      <c r="L28">
        <f>IF(kraina5[[#This Row],[2015]]&gt;2*$H28, kraina5[[#This Row],[2015]], TRUNC(kraina5[[#This Row],[2015]]*$J28))</f>
        <v>2505925</v>
      </c>
      <c r="M28">
        <f>IF(kraina5[[#This Row],[2016]]&gt;2*$H28, kraina5[[#This Row],[2016]], TRUNC(kraina5[[#This Row],[2016]]*$J28))</f>
        <v>2037066</v>
      </c>
      <c r="N28">
        <f>IF(kraina5[[#This Row],[2017]]&gt;2*$H28, kraina5[[#This Row],[2017]], TRUNC(kraina5[[#This Row],[2017]]*$J28))</f>
        <v>1655930</v>
      </c>
      <c r="O28">
        <f>IF(kraina5[[#This Row],[2018]]&gt;2*$H28, kraina5[[#This Row],[2018]], TRUNC(kraina5[[#This Row],[2018]]*$J28))</f>
        <v>1346105</v>
      </c>
      <c r="P28">
        <f>IF(kraina5[[#This Row],[2019]]&gt;2*$H28, kraina5[[#This Row],[2019]], TRUNC(kraina5[[#This Row],[2019]]*$J28))</f>
        <v>1094248</v>
      </c>
      <c r="Q28">
        <f>IF(kraina5[[#This Row],[2020]]&gt;2*$H28, kraina5[[#This Row],[2020]], TRUNC(kraina5[[#This Row],[2020]]*$J28))</f>
        <v>889514</v>
      </c>
      <c r="R28">
        <f>IF(kraina5[[#This Row],[2021]]&gt;2*$H28, kraina5[[#This Row],[2021]], TRUNC(kraina5[[#This Row],[2021]]*$J28))</f>
        <v>723085</v>
      </c>
      <c r="S28">
        <f>IF(kraina5[[#This Row],[2022]]&gt;2*$H28, kraina5[[#This Row],[2022]], TRUNC(kraina5[[#This Row],[2022]]*$J28))</f>
        <v>587795</v>
      </c>
      <c r="T28">
        <f>IF(kraina5[[#This Row],[2023]]&gt;2*$H28, kraina5[[#This Row],[2023]], TRUNC(kraina5[[#This Row],[2023]]*$J28))</f>
        <v>477818</v>
      </c>
      <c r="U28">
        <f>IF(kraina5[[#This Row],[2024]]&gt;2*$H28, kraina5[[#This Row],[2024]], TRUNC(kraina5[[#This Row],[2024]]*$J28))</f>
        <v>388418</v>
      </c>
      <c r="V28">
        <f>IF(kraina5[[#This Row],[2025]]&gt;2*kraina5[[#This Row],[ludnosc 2013]], 1, 0)</f>
        <v>0</v>
      </c>
      <c r="Y28" s="10" t="s">
        <v>25</v>
      </c>
      <c r="Z28" s="1">
        <v>395195</v>
      </c>
    </row>
    <row r="29" spans="1:26" x14ac:dyDescent="0.35">
      <c r="A29" s="1" t="s">
        <v>28</v>
      </c>
      <c r="B29">
        <v>1859691</v>
      </c>
      <c r="C29">
        <v>1844250</v>
      </c>
      <c r="D29">
        <v>1460134</v>
      </c>
      <c r="E29">
        <v>1585258</v>
      </c>
      <c r="F29" t="str">
        <f>LEFT(A29, 3)</f>
        <v>w29</v>
      </c>
      <c r="G29" t="str">
        <f>RIGHT(A29, 1)</f>
        <v>A</v>
      </c>
      <c r="H29">
        <f>kraina5[[#This Row],[kobiety 2013]]+kraina5[[#This Row],[mezczyzni 2013]]</f>
        <v>3703941</v>
      </c>
      <c r="I29">
        <f>kraina5[[#This Row],[kobiety 2014]]+kraina5[[#This Row],[mezczyzni 2014]]</f>
        <v>3045392</v>
      </c>
      <c r="J29">
        <f>ROUNDDOWN(kraina5[[#This Row],[ludnosc  2014]]/kraina5[[#This Row],[ludnosc 2013]], 4)</f>
        <v>0.82220000000000004</v>
      </c>
      <c r="K29">
        <f>IF(kraina5[[#This Row],[ludnosc  2014]]&gt;2*kraina5[[#This Row],[ludnosc 2013]], kraina5[[#This Row],[ludnosc  2014]], TRUNC(kraina5[[#This Row],[ludnosc  2014]]*kraina5[[#This Row],[tempo wzrostu]]))</f>
        <v>2503921</v>
      </c>
      <c r="L29">
        <f>IF(kraina5[[#This Row],[2015]]&gt;2*$H29, kraina5[[#This Row],[2015]], TRUNC(kraina5[[#This Row],[2015]]*$J29))</f>
        <v>2058723</v>
      </c>
      <c r="M29">
        <f>IF(kraina5[[#This Row],[2016]]&gt;2*$H29, kraina5[[#This Row],[2016]], TRUNC(kraina5[[#This Row],[2016]]*$J29))</f>
        <v>1692682</v>
      </c>
      <c r="N29">
        <f>IF(kraina5[[#This Row],[2017]]&gt;2*$H29, kraina5[[#This Row],[2017]], TRUNC(kraina5[[#This Row],[2017]]*$J29))</f>
        <v>1391723</v>
      </c>
      <c r="O29">
        <f>IF(kraina5[[#This Row],[2018]]&gt;2*$H29, kraina5[[#This Row],[2018]], TRUNC(kraina5[[#This Row],[2018]]*$J29))</f>
        <v>1144274</v>
      </c>
      <c r="P29">
        <f>IF(kraina5[[#This Row],[2019]]&gt;2*$H29, kraina5[[#This Row],[2019]], TRUNC(kraina5[[#This Row],[2019]]*$J29))</f>
        <v>940822</v>
      </c>
      <c r="Q29">
        <f>IF(kraina5[[#This Row],[2020]]&gt;2*$H29, kraina5[[#This Row],[2020]], TRUNC(kraina5[[#This Row],[2020]]*$J29))</f>
        <v>773543</v>
      </c>
      <c r="R29">
        <f>IF(kraina5[[#This Row],[2021]]&gt;2*$H29, kraina5[[#This Row],[2021]], TRUNC(kraina5[[#This Row],[2021]]*$J29))</f>
        <v>636007</v>
      </c>
      <c r="S29">
        <f>IF(kraina5[[#This Row],[2022]]&gt;2*$H29, kraina5[[#This Row],[2022]], TRUNC(kraina5[[#This Row],[2022]]*$J29))</f>
        <v>522924</v>
      </c>
      <c r="T29">
        <f>IF(kraina5[[#This Row],[2023]]&gt;2*$H29, kraina5[[#This Row],[2023]], TRUNC(kraina5[[#This Row],[2023]]*$J29))</f>
        <v>429948</v>
      </c>
      <c r="U29">
        <f>IF(kraina5[[#This Row],[2024]]&gt;2*$H29, kraina5[[#This Row],[2024]], TRUNC(kraina5[[#This Row],[2024]]*$J29))</f>
        <v>353503</v>
      </c>
      <c r="V29">
        <f>IF(kraina5[[#This Row],[2025]]&gt;2*kraina5[[#This Row],[ludnosc 2013]], 1, 0)</f>
        <v>0</v>
      </c>
      <c r="Y29" s="10" t="s">
        <v>4</v>
      </c>
      <c r="Z29" s="1">
        <v>388418</v>
      </c>
    </row>
    <row r="30" spans="1:26" x14ac:dyDescent="0.35">
      <c r="A30" s="1" t="s">
        <v>14</v>
      </c>
      <c r="B30">
        <v>2549276</v>
      </c>
      <c r="C30">
        <v>2584751</v>
      </c>
      <c r="D30">
        <v>2033079</v>
      </c>
      <c r="E30">
        <v>2066918</v>
      </c>
      <c r="F30" t="str">
        <f>LEFT(A30, 3)</f>
        <v>w15</v>
      </c>
      <c r="G30" t="str">
        <f>RIGHT(A30, 1)</f>
        <v>A</v>
      </c>
      <c r="H30">
        <f>kraina5[[#This Row],[kobiety 2013]]+kraina5[[#This Row],[mezczyzni 2013]]</f>
        <v>5134027</v>
      </c>
      <c r="I30">
        <f>kraina5[[#This Row],[kobiety 2014]]+kraina5[[#This Row],[mezczyzni 2014]]</f>
        <v>4099997</v>
      </c>
      <c r="J30">
        <f>ROUNDDOWN(kraina5[[#This Row],[ludnosc  2014]]/kraina5[[#This Row],[ludnosc 2013]], 4)</f>
        <v>0.79849999999999999</v>
      </c>
      <c r="K30">
        <f>IF(kraina5[[#This Row],[ludnosc  2014]]&gt;2*kraina5[[#This Row],[ludnosc 2013]], kraina5[[#This Row],[ludnosc  2014]], TRUNC(kraina5[[#This Row],[ludnosc  2014]]*kraina5[[#This Row],[tempo wzrostu]]))</f>
        <v>3273847</v>
      </c>
      <c r="L30">
        <f>IF(kraina5[[#This Row],[2015]]&gt;2*$H30, kraina5[[#This Row],[2015]], TRUNC(kraina5[[#This Row],[2015]]*$J30))</f>
        <v>2614166</v>
      </c>
      <c r="M30">
        <f>IF(kraina5[[#This Row],[2016]]&gt;2*$H30, kraina5[[#This Row],[2016]], TRUNC(kraina5[[#This Row],[2016]]*$J30))</f>
        <v>2087411</v>
      </c>
      <c r="N30">
        <f>IF(kraina5[[#This Row],[2017]]&gt;2*$H30, kraina5[[#This Row],[2017]], TRUNC(kraina5[[#This Row],[2017]]*$J30))</f>
        <v>1666797</v>
      </c>
      <c r="O30">
        <f>IF(kraina5[[#This Row],[2018]]&gt;2*$H30, kraina5[[#This Row],[2018]], TRUNC(kraina5[[#This Row],[2018]]*$J30))</f>
        <v>1330937</v>
      </c>
      <c r="P30">
        <f>IF(kraina5[[#This Row],[2019]]&gt;2*$H30, kraina5[[#This Row],[2019]], TRUNC(kraina5[[#This Row],[2019]]*$J30))</f>
        <v>1062753</v>
      </c>
      <c r="Q30">
        <f>IF(kraina5[[#This Row],[2020]]&gt;2*$H30, kraina5[[#This Row],[2020]], TRUNC(kraina5[[#This Row],[2020]]*$J30))</f>
        <v>848608</v>
      </c>
      <c r="R30">
        <f>IF(kraina5[[#This Row],[2021]]&gt;2*$H30, kraina5[[#This Row],[2021]], TRUNC(kraina5[[#This Row],[2021]]*$J30))</f>
        <v>677613</v>
      </c>
      <c r="S30">
        <f>IF(kraina5[[#This Row],[2022]]&gt;2*$H30, kraina5[[#This Row],[2022]], TRUNC(kraina5[[#This Row],[2022]]*$J30))</f>
        <v>541073</v>
      </c>
      <c r="T30">
        <f>IF(kraina5[[#This Row],[2023]]&gt;2*$H30, kraina5[[#This Row],[2023]], TRUNC(kraina5[[#This Row],[2023]]*$J30))</f>
        <v>432046</v>
      </c>
      <c r="U30">
        <f>IF(kraina5[[#This Row],[2024]]&gt;2*$H30, kraina5[[#This Row],[2024]], TRUNC(kraina5[[#This Row],[2024]]*$J30))</f>
        <v>344988</v>
      </c>
      <c r="V30">
        <f>IF(kraina5[[#This Row],[2025]]&gt;2*kraina5[[#This Row],[ludnosc 2013]], 1, 0)</f>
        <v>0</v>
      </c>
      <c r="Y30" s="10" t="s">
        <v>28</v>
      </c>
      <c r="Z30" s="1">
        <v>353503</v>
      </c>
    </row>
    <row r="31" spans="1:26" x14ac:dyDescent="0.35">
      <c r="A31" s="1" t="s">
        <v>36</v>
      </c>
      <c r="B31">
        <v>1506541</v>
      </c>
      <c r="C31">
        <v>1414887</v>
      </c>
      <c r="D31">
        <v>1216612</v>
      </c>
      <c r="E31">
        <v>1166775</v>
      </c>
      <c r="F31" t="str">
        <f>LEFT(A31, 3)</f>
        <v>w37</v>
      </c>
      <c r="G31" t="str">
        <f>RIGHT(A31, 1)</f>
        <v>A</v>
      </c>
      <c r="H31">
        <f>kraina5[[#This Row],[kobiety 2013]]+kraina5[[#This Row],[mezczyzni 2013]]</f>
        <v>2921428</v>
      </c>
      <c r="I31">
        <f>kraina5[[#This Row],[kobiety 2014]]+kraina5[[#This Row],[mezczyzni 2014]]</f>
        <v>2383387</v>
      </c>
      <c r="J31">
        <f>ROUNDDOWN(kraina5[[#This Row],[ludnosc  2014]]/kraina5[[#This Row],[ludnosc 2013]], 4)</f>
        <v>0.81579999999999997</v>
      </c>
      <c r="K31">
        <f>IF(kraina5[[#This Row],[ludnosc  2014]]&gt;2*kraina5[[#This Row],[ludnosc 2013]], kraina5[[#This Row],[ludnosc  2014]], TRUNC(kraina5[[#This Row],[ludnosc  2014]]*kraina5[[#This Row],[tempo wzrostu]]))</f>
        <v>1944367</v>
      </c>
      <c r="L31">
        <f>IF(kraina5[[#This Row],[2015]]&gt;2*$H31, kraina5[[#This Row],[2015]], TRUNC(kraina5[[#This Row],[2015]]*$J31))</f>
        <v>1586214</v>
      </c>
      <c r="M31">
        <f>IF(kraina5[[#This Row],[2016]]&gt;2*$H31, kraina5[[#This Row],[2016]], TRUNC(kraina5[[#This Row],[2016]]*$J31))</f>
        <v>1294033</v>
      </c>
      <c r="N31">
        <f>IF(kraina5[[#This Row],[2017]]&gt;2*$H31, kraina5[[#This Row],[2017]], TRUNC(kraina5[[#This Row],[2017]]*$J31))</f>
        <v>1055672</v>
      </c>
      <c r="O31">
        <f>IF(kraina5[[#This Row],[2018]]&gt;2*$H31, kraina5[[#This Row],[2018]], TRUNC(kraina5[[#This Row],[2018]]*$J31))</f>
        <v>861217</v>
      </c>
      <c r="P31">
        <f>IF(kraina5[[#This Row],[2019]]&gt;2*$H31, kraina5[[#This Row],[2019]], TRUNC(kraina5[[#This Row],[2019]]*$J31))</f>
        <v>702580</v>
      </c>
      <c r="Q31">
        <f>IF(kraina5[[#This Row],[2020]]&gt;2*$H31, kraina5[[#This Row],[2020]], TRUNC(kraina5[[#This Row],[2020]]*$J31))</f>
        <v>573164</v>
      </c>
      <c r="R31">
        <f>IF(kraina5[[#This Row],[2021]]&gt;2*$H31, kraina5[[#This Row],[2021]], TRUNC(kraina5[[#This Row],[2021]]*$J31))</f>
        <v>467587</v>
      </c>
      <c r="S31">
        <f>IF(kraina5[[#This Row],[2022]]&gt;2*$H31, kraina5[[#This Row],[2022]], TRUNC(kraina5[[#This Row],[2022]]*$J31))</f>
        <v>381457</v>
      </c>
      <c r="T31">
        <f>IF(kraina5[[#This Row],[2023]]&gt;2*$H31, kraina5[[#This Row],[2023]], TRUNC(kraina5[[#This Row],[2023]]*$J31))</f>
        <v>311192</v>
      </c>
      <c r="U31">
        <f>IF(kraina5[[#This Row],[2024]]&gt;2*$H31, kraina5[[#This Row],[2024]], TRUNC(kraina5[[#This Row],[2024]]*$J31))</f>
        <v>253870</v>
      </c>
      <c r="V31">
        <f>IF(kraina5[[#This Row],[2025]]&gt;2*kraina5[[#This Row],[ludnosc 2013]], 1, 0)</f>
        <v>0</v>
      </c>
      <c r="Y31" s="10" t="s">
        <v>14</v>
      </c>
      <c r="Z31" s="1">
        <v>344988</v>
      </c>
    </row>
    <row r="32" spans="1:26" x14ac:dyDescent="0.35">
      <c r="A32" s="1" t="s">
        <v>13</v>
      </c>
      <c r="B32">
        <v>1143634</v>
      </c>
      <c r="C32">
        <v>1033836</v>
      </c>
      <c r="D32">
        <v>909534</v>
      </c>
      <c r="E32">
        <v>856349</v>
      </c>
      <c r="F32" t="str">
        <f>LEFT(A32, 3)</f>
        <v>w14</v>
      </c>
      <c r="G32" t="str">
        <f>RIGHT(A32, 1)</f>
        <v>A</v>
      </c>
      <c r="H32">
        <f>kraina5[[#This Row],[kobiety 2013]]+kraina5[[#This Row],[mezczyzni 2013]]</f>
        <v>2177470</v>
      </c>
      <c r="I32">
        <f>kraina5[[#This Row],[kobiety 2014]]+kraina5[[#This Row],[mezczyzni 2014]]</f>
        <v>1765883</v>
      </c>
      <c r="J32">
        <f>ROUNDDOWN(kraina5[[#This Row],[ludnosc  2014]]/kraina5[[#This Row],[ludnosc 2013]], 4)</f>
        <v>0.81089999999999995</v>
      </c>
      <c r="K32">
        <f>IF(kraina5[[#This Row],[ludnosc  2014]]&gt;2*kraina5[[#This Row],[ludnosc 2013]], kraina5[[#This Row],[ludnosc  2014]], TRUNC(kraina5[[#This Row],[ludnosc  2014]]*kraina5[[#This Row],[tempo wzrostu]]))</f>
        <v>1431954</v>
      </c>
      <c r="L32">
        <f>IF(kraina5[[#This Row],[2015]]&gt;2*$H32, kraina5[[#This Row],[2015]], TRUNC(kraina5[[#This Row],[2015]]*$J32))</f>
        <v>1161171</v>
      </c>
      <c r="M32">
        <f>IF(kraina5[[#This Row],[2016]]&gt;2*$H32, kraina5[[#This Row],[2016]], TRUNC(kraina5[[#This Row],[2016]]*$J32))</f>
        <v>941593</v>
      </c>
      <c r="N32">
        <f>IF(kraina5[[#This Row],[2017]]&gt;2*$H32, kraina5[[#This Row],[2017]], TRUNC(kraina5[[#This Row],[2017]]*$J32))</f>
        <v>763537</v>
      </c>
      <c r="O32">
        <f>IF(kraina5[[#This Row],[2018]]&gt;2*$H32, kraina5[[#This Row],[2018]], TRUNC(kraina5[[#This Row],[2018]]*$J32))</f>
        <v>619152</v>
      </c>
      <c r="P32">
        <f>IF(kraina5[[#This Row],[2019]]&gt;2*$H32, kraina5[[#This Row],[2019]], TRUNC(kraina5[[#This Row],[2019]]*$J32))</f>
        <v>502070</v>
      </c>
      <c r="Q32">
        <f>IF(kraina5[[#This Row],[2020]]&gt;2*$H32, kraina5[[#This Row],[2020]], TRUNC(kraina5[[#This Row],[2020]]*$J32))</f>
        <v>407128</v>
      </c>
      <c r="R32">
        <f>IF(kraina5[[#This Row],[2021]]&gt;2*$H32, kraina5[[#This Row],[2021]], TRUNC(kraina5[[#This Row],[2021]]*$J32))</f>
        <v>330140</v>
      </c>
      <c r="S32">
        <f>IF(kraina5[[#This Row],[2022]]&gt;2*$H32, kraina5[[#This Row],[2022]], TRUNC(kraina5[[#This Row],[2022]]*$J32))</f>
        <v>267710</v>
      </c>
      <c r="T32">
        <f>IF(kraina5[[#This Row],[2023]]&gt;2*$H32, kraina5[[#This Row],[2023]], TRUNC(kraina5[[#This Row],[2023]]*$J32))</f>
        <v>217086</v>
      </c>
      <c r="U32">
        <f>IF(kraina5[[#This Row],[2024]]&gt;2*$H32, kraina5[[#This Row],[2024]], TRUNC(kraina5[[#This Row],[2024]]*$J32))</f>
        <v>176035</v>
      </c>
      <c r="V32">
        <f>IF(kraina5[[#This Row],[2025]]&gt;2*kraina5[[#This Row],[ludnosc 2013]], 1, 0)</f>
        <v>0</v>
      </c>
      <c r="Y32" s="10" t="s">
        <v>36</v>
      </c>
      <c r="Z32" s="1">
        <v>253870</v>
      </c>
    </row>
    <row r="33" spans="1:26" x14ac:dyDescent="0.35">
      <c r="A33" s="1" t="s">
        <v>22</v>
      </c>
      <c r="B33">
        <v>2166753</v>
      </c>
      <c r="C33">
        <v>2338698</v>
      </c>
      <c r="D33">
        <v>1681433</v>
      </c>
      <c r="E33">
        <v>1592443</v>
      </c>
      <c r="F33" t="str">
        <f>LEFT(A33, 3)</f>
        <v>w23</v>
      </c>
      <c r="G33" t="str">
        <f>RIGHT(A33, 1)</f>
        <v>B</v>
      </c>
      <c r="H33">
        <f>kraina5[[#This Row],[kobiety 2013]]+kraina5[[#This Row],[mezczyzni 2013]]</f>
        <v>4505451</v>
      </c>
      <c r="I33">
        <f>kraina5[[#This Row],[kobiety 2014]]+kraina5[[#This Row],[mezczyzni 2014]]</f>
        <v>3273876</v>
      </c>
      <c r="J33">
        <f>ROUNDDOWN(kraina5[[#This Row],[ludnosc  2014]]/kraina5[[#This Row],[ludnosc 2013]], 4)</f>
        <v>0.72660000000000002</v>
      </c>
      <c r="K33">
        <f>IF(kraina5[[#This Row],[ludnosc  2014]]&gt;2*kraina5[[#This Row],[ludnosc 2013]], kraina5[[#This Row],[ludnosc  2014]], TRUNC(kraina5[[#This Row],[ludnosc  2014]]*kraina5[[#This Row],[tempo wzrostu]]))</f>
        <v>2378798</v>
      </c>
      <c r="L33">
        <f>IF(kraina5[[#This Row],[2015]]&gt;2*$H33, kraina5[[#This Row],[2015]], TRUNC(kraina5[[#This Row],[2015]]*$J33))</f>
        <v>1728434</v>
      </c>
      <c r="M33">
        <f>IF(kraina5[[#This Row],[2016]]&gt;2*$H33, kraina5[[#This Row],[2016]], TRUNC(kraina5[[#This Row],[2016]]*$J33))</f>
        <v>1255880</v>
      </c>
      <c r="N33">
        <f>IF(kraina5[[#This Row],[2017]]&gt;2*$H33, kraina5[[#This Row],[2017]], TRUNC(kraina5[[#This Row],[2017]]*$J33))</f>
        <v>912522</v>
      </c>
      <c r="O33">
        <f>IF(kraina5[[#This Row],[2018]]&gt;2*$H33, kraina5[[#This Row],[2018]], TRUNC(kraina5[[#This Row],[2018]]*$J33))</f>
        <v>663038</v>
      </c>
      <c r="P33">
        <f>IF(kraina5[[#This Row],[2019]]&gt;2*$H33, kraina5[[#This Row],[2019]], TRUNC(kraina5[[#This Row],[2019]]*$J33))</f>
        <v>481763</v>
      </c>
      <c r="Q33">
        <f>IF(kraina5[[#This Row],[2020]]&gt;2*$H33, kraina5[[#This Row],[2020]], TRUNC(kraina5[[#This Row],[2020]]*$J33))</f>
        <v>350048</v>
      </c>
      <c r="R33">
        <f>IF(kraina5[[#This Row],[2021]]&gt;2*$H33, kraina5[[#This Row],[2021]], TRUNC(kraina5[[#This Row],[2021]]*$J33))</f>
        <v>254344</v>
      </c>
      <c r="S33">
        <f>IF(kraina5[[#This Row],[2022]]&gt;2*$H33, kraina5[[#This Row],[2022]], TRUNC(kraina5[[#This Row],[2022]]*$J33))</f>
        <v>184806</v>
      </c>
      <c r="T33">
        <f>IF(kraina5[[#This Row],[2023]]&gt;2*$H33, kraina5[[#This Row],[2023]], TRUNC(kraina5[[#This Row],[2023]]*$J33))</f>
        <v>134280</v>
      </c>
      <c r="U33">
        <f>IF(kraina5[[#This Row],[2024]]&gt;2*$H33, kraina5[[#This Row],[2024]], TRUNC(kraina5[[#This Row],[2024]]*$J33))</f>
        <v>97567</v>
      </c>
      <c r="V33">
        <f>IF(kraina5[[#This Row],[2025]]&gt;2*kraina5[[#This Row],[ludnosc 2013]], 1, 0)</f>
        <v>0</v>
      </c>
      <c r="Y33" s="10" t="s">
        <v>13</v>
      </c>
      <c r="Z33" s="1">
        <v>176035</v>
      </c>
    </row>
    <row r="34" spans="1:26" x14ac:dyDescent="0.35">
      <c r="A34" s="1" t="s">
        <v>49</v>
      </c>
      <c r="B34">
        <v>2494207</v>
      </c>
      <c r="C34">
        <v>2625207</v>
      </c>
      <c r="D34">
        <v>1796293</v>
      </c>
      <c r="E34">
        <v>1853602</v>
      </c>
      <c r="F34" t="str">
        <f>LEFT(A34, 3)</f>
        <v>w50</v>
      </c>
      <c r="G34" t="str">
        <f>RIGHT(A34, 1)</f>
        <v>B</v>
      </c>
      <c r="H34">
        <f>kraina5[[#This Row],[kobiety 2013]]+kraina5[[#This Row],[mezczyzni 2013]]</f>
        <v>5119414</v>
      </c>
      <c r="I34">
        <f>kraina5[[#This Row],[kobiety 2014]]+kraina5[[#This Row],[mezczyzni 2014]]</f>
        <v>3649895</v>
      </c>
      <c r="J34">
        <f>ROUNDDOWN(kraina5[[#This Row],[ludnosc  2014]]/kraina5[[#This Row],[ludnosc 2013]], 4)</f>
        <v>0.71289999999999998</v>
      </c>
      <c r="K34">
        <f>IF(kraina5[[#This Row],[ludnosc  2014]]&gt;2*kraina5[[#This Row],[ludnosc 2013]], kraina5[[#This Row],[ludnosc  2014]], TRUNC(kraina5[[#This Row],[ludnosc  2014]]*kraina5[[#This Row],[tempo wzrostu]]))</f>
        <v>2602010</v>
      </c>
      <c r="L34">
        <f>IF(kraina5[[#This Row],[2015]]&gt;2*$H34, kraina5[[#This Row],[2015]], TRUNC(kraina5[[#This Row],[2015]]*$J34))</f>
        <v>1854972</v>
      </c>
      <c r="M34">
        <f>IF(kraina5[[#This Row],[2016]]&gt;2*$H34, kraina5[[#This Row],[2016]], TRUNC(kraina5[[#This Row],[2016]]*$J34))</f>
        <v>1322409</v>
      </c>
      <c r="N34">
        <f>IF(kraina5[[#This Row],[2017]]&gt;2*$H34, kraina5[[#This Row],[2017]], TRUNC(kraina5[[#This Row],[2017]]*$J34))</f>
        <v>942745</v>
      </c>
      <c r="O34">
        <f>IF(kraina5[[#This Row],[2018]]&gt;2*$H34, kraina5[[#This Row],[2018]], TRUNC(kraina5[[#This Row],[2018]]*$J34))</f>
        <v>672082</v>
      </c>
      <c r="P34">
        <f>IF(kraina5[[#This Row],[2019]]&gt;2*$H34, kraina5[[#This Row],[2019]], TRUNC(kraina5[[#This Row],[2019]]*$J34))</f>
        <v>479127</v>
      </c>
      <c r="Q34">
        <f>IF(kraina5[[#This Row],[2020]]&gt;2*$H34, kraina5[[#This Row],[2020]], TRUNC(kraina5[[#This Row],[2020]]*$J34))</f>
        <v>341569</v>
      </c>
      <c r="R34">
        <f>IF(kraina5[[#This Row],[2021]]&gt;2*$H34, kraina5[[#This Row],[2021]], TRUNC(kraina5[[#This Row],[2021]]*$J34))</f>
        <v>243504</v>
      </c>
      <c r="S34">
        <f>IF(kraina5[[#This Row],[2022]]&gt;2*$H34, kraina5[[#This Row],[2022]], TRUNC(kraina5[[#This Row],[2022]]*$J34))</f>
        <v>173594</v>
      </c>
      <c r="T34">
        <f>IF(kraina5[[#This Row],[2023]]&gt;2*$H34, kraina5[[#This Row],[2023]], TRUNC(kraina5[[#This Row],[2023]]*$J34))</f>
        <v>123755</v>
      </c>
      <c r="U34">
        <f>IF(kraina5[[#This Row],[2024]]&gt;2*$H34, kraina5[[#This Row],[2024]], TRUNC(kraina5[[#This Row],[2024]]*$J34))</f>
        <v>88224</v>
      </c>
      <c r="V34">
        <f>IF(kraina5[[#This Row],[2025]]&gt;2*kraina5[[#This Row],[ludnosc 2013]], 1, 0)</f>
        <v>0</v>
      </c>
      <c r="Y34" s="10" t="s">
        <v>22</v>
      </c>
      <c r="Z34" s="1">
        <v>97567</v>
      </c>
    </row>
    <row r="35" spans="1:26" x14ac:dyDescent="0.35">
      <c r="A35" s="1" t="s">
        <v>9</v>
      </c>
      <c r="B35">
        <v>1157622</v>
      </c>
      <c r="C35">
        <v>1182345</v>
      </c>
      <c r="D35">
        <v>830785</v>
      </c>
      <c r="E35">
        <v>833779</v>
      </c>
      <c r="F35" t="str">
        <f>LEFT(A35, 3)</f>
        <v>w10</v>
      </c>
      <c r="G35" t="str">
        <f>RIGHT(A35, 1)</f>
        <v>C</v>
      </c>
      <c r="H35">
        <f>kraina5[[#This Row],[kobiety 2013]]+kraina5[[#This Row],[mezczyzni 2013]]</f>
        <v>2339967</v>
      </c>
      <c r="I35">
        <f>kraina5[[#This Row],[kobiety 2014]]+kraina5[[#This Row],[mezczyzni 2014]]</f>
        <v>1664564</v>
      </c>
      <c r="J35">
        <f>ROUNDDOWN(kraina5[[#This Row],[ludnosc  2014]]/kraina5[[#This Row],[ludnosc 2013]], 4)</f>
        <v>0.71130000000000004</v>
      </c>
      <c r="K35">
        <f>IF(kraina5[[#This Row],[ludnosc  2014]]&gt;2*kraina5[[#This Row],[ludnosc 2013]], kraina5[[#This Row],[ludnosc  2014]], TRUNC(kraina5[[#This Row],[ludnosc  2014]]*kraina5[[#This Row],[tempo wzrostu]]))</f>
        <v>1184004</v>
      </c>
      <c r="L35">
        <f>IF(kraina5[[#This Row],[2015]]&gt;2*$H35, kraina5[[#This Row],[2015]], TRUNC(kraina5[[#This Row],[2015]]*$J35))</f>
        <v>842182</v>
      </c>
      <c r="M35">
        <f>IF(kraina5[[#This Row],[2016]]&gt;2*$H35, kraina5[[#This Row],[2016]], TRUNC(kraina5[[#This Row],[2016]]*$J35))</f>
        <v>599044</v>
      </c>
      <c r="N35">
        <f>IF(kraina5[[#This Row],[2017]]&gt;2*$H35, kraina5[[#This Row],[2017]], TRUNC(kraina5[[#This Row],[2017]]*$J35))</f>
        <v>426099</v>
      </c>
      <c r="O35">
        <f>IF(kraina5[[#This Row],[2018]]&gt;2*$H35, kraina5[[#This Row],[2018]], TRUNC(kraina5[[#This Row],[2018]]*$J35))</f>
        <v>303084</v>
      </c>
      <c r="P35">
        <f>IF(kraina5[[#This Row],[2019]]&gt;2*$H35, kraina5[[#This Row],[2019]], TRUNC(kraina5[[#This Row],[2019]]*$J35))</f>
        <v>215583</v>
      </c>
      <c r="Q35">
        <f>IF(kraina5[[#This Row],[2020]]&gt;2*$H35, kraina5[[#This Row],[2020]], TRUNC(kraina5[[#This Row],[2020]]*$J35))</f>
        <v>153344</v>
      </c>
      <c r="R35">
        <f>IF(kraina5[[#This Row],[2021]]&gt;2*$H35, kraina5[[#This Row],[2021]], TRUNC(kraina5[[#This Row],[2021]]*$J35))</f>
        <v>109073</v>
      </c>
      <c r="S35">
        <f>IF(kraina5[[#This Row],[2022]]&gt;2*$H35, kraina5[[#This Row],[2022]], TRUNC(kraina5[[#This Row],[2022]]*$J35))</f>
        <v>77583</v>
      </c>
      <c r="T35">
        <f>IF(kraina5[[#This Row],[2023]]&gt;2*$H35, kraina5[[#This Row],[2023]], TRUNC(kraina5[[#This Row],[2023]]*$J35))</f>
        <v>55184</v>
      </c>
      <c r="U35">
        <f>IF(kraina5[[#This Row],[2024]]&gt;2*$H35, kraina5[[#This Row],[2024]], TRUNC(kraina5[[#This Row],[2024]]*$J35))</f>
        <v>39252</v>
      </c>
      <c r="V35">
        <f>IF(kraina5[[#This Row],[2025]]&gt;2*kraina5[[#This Row],[ludnosc 2013]], 1, 0)</f>
        <v>0</v>
      </c>
      <c r="Y35" s="10" t="s">
        <v>49</v>
      </c>
      <c r="Z35" s="1">
        <v>88224</v>
      </c>
    </row>
    <row r="36" spans="1:26" x14ac:dyDescent="0.35">
      <c r="A36" s="1" t="s">
        <v>3</v>
      </c>
      <c r="B36">
        <v>949065</v>
      </c>
      <c r="C36">
        <v>1026050</v>
      </c>
      <c r="D36">
        <v>688027</v>
      </c>
      <c r="E36">
        <v>723233</v>
      </c>
      <c r="F36" t="str">
        <f>LEFT(A36, 3)</f>
        <v>w04</v>
      </c>
      <c r="G36" t="str">
        <f>RIGHT(A36, 1)</f>
        <v>D</v>
      </c>
      <c r="H36">
        <f>kraina5[[#This Row],[kobiety 2013]]+kraina5[[#This Row],[mezczyzni 2013]]</f>
        <v>1975115</v>
      </c>
      <c r="I36">
        <f>kraina5[[#This Row],[kobiety 2014]]+kraina5[[#This Row],[mezczyzni 2014]]</f>
        <v>1411260</v>
      </c>
      <c r="J36">
        <f>ROUNDDOWN(kraina5[[#This Row],[ludnosc  2014]]/kraina5[[#This Row],[ludnosc 2013]], 4)</f>
        <v>0.71450000000000002</v>
      </c>
      <c r="K36">
        <f>IF(kraina5[[#This Row],[ludnosc  2014]]&gt;2*kraina5[[#This Row],[ludnosc 2013]], kraina5[[#This Row],[ludnosc  2014]], TRUNC(kraina5[[#This Row],[ludnosc  2014]]*kraina5[[#This Row],[tempo wzrostu]]))</f>
        <v>1008345</v>
      </c>
      <c r="L36">
        <f>IF(kraina5[[#This Row],[2015]]&gt;2*$H36, kraina5[[#This Row],[2015]], TRUNC(kraina5[[#This Row],[2015]]*$J36))</f>
        <v>720462</v>
      </c>
      <c r="M36">
        <f>IF(kraina5[[#This Row],[2016]]&gt;2*$H36, kraina5[[#This Row],[2016]], TRUNC(kraina5[[#This Row],[2016]]*$J36))</f>
        <v>514770</v>
      </c>
      <c r="N36">
        <f>IF(kraina5[[#This Row],[2017]]&gt;2*$H36, kraina5[[#This Row],[2017]], TRUNC(kraina5[[#This Row],[2017]]*$J36))</f>
        <v>367803</v>
      </c>
      <c r="O36">
        <f>IF(kraina5[[#This Row],[2018]]&gt;2*$H36, kraina5[[#This Row],[2018]], TRUNC(kraina5[[#This Row],[2018]]*$J36))</f>
        <v>262795</v>
      </c>
      <c r="P36">
        <f>IF(kraina5[[#This Row],[2019]]&gt;2*$H36, kraina5[[#This Row],[2019]], TRUNC(kraina5[[#This Row],[2019]]*$J36))</f>
        <v>187767</v>
      </c>
      <c r="Q36">
        <f>IF(kraina5[[#This Row],[2020]]&gt;2*$H36, kraina5[[#This Row],[2020]], TRUNC(kraina5[[#This Row],[2020]]*$J36))</f>
        <v>134159</v>
      </c>
      <c r="R36">
        <f>IF(kraina5[[#This Row],[2021]]&gt;2*$H36, kraina5[[#This Row],[2021]], TRUNC(kraina5[[#This Row],[2021]]*$J36))</f>
        <v>95856</v>
      </c>
      <c r="S36">
        <f>IF(kraina5[[#This Row],[2022]]&gt;2*$H36, kraina5[[#This Row],[2022]], TRUNC(kraina5[[#This Row],[2022]]*$J36))</f>
        <v>68489</v>
      </c>
      <c r="T36">
        <f>IF(kraina5[[#This Row],[2023]]&gt;2*$H36, kraina5[[#This Row],[2023]], TRUNC(kraina5[[#This Row],[2023]]*$J36))</f>
        <v>48935</v>
      </c>
      <c r="U36">
        <f>IF(kraina5[[#This Row],[2024]]&gt;2*$H36, kraina5[[#This Row],[2024]], TRUNC(kraina5[[#This Row],[2024]]*$J36))</f>
        <v>34964</v>
      </c>
      <c r="V36">
        <f>IF(kraina5[[#This Row],[2025]]&gt;2*kraina5[[#This Row],[ludnosc 2013]], 1, 0)</f>
        <v>0</v>
      </c>
      <c r="Y36" s="10" t="s">
        <v>9</v>
      </c>
      <c r="Z36" s="1">
        <v>39252</v>
      </c>
    </row>
    <row r="37" spans="1:26" x14ac:dyDescent="0.35">
      <c r="A37" s="1" t="s">
        <v>8</v>
      </c>
      <c r="B37">
        <v>1660998</v>
      </c>
      <c r="C37">
        <v>1630345</v>
      </c>
      <c r="D37">
        <v>1130119</v>
      </c>
      <c r="E37">
        <v>1080238</v>
      </c>
      <c r="F37" t="str">
        <f>LEFT(A37, 3)</f>
        <v>w09</v>
      </c>
      <c r="G37" t="str">
        <f>RIGHT(A37, 1)</f>
        <v>C</v>
      </c>
      <c r="H37">
        <f>kraina5[[#This Row],[kobiety 2013]]+kraina5[[#This Row],[mezczyzni 2013]]</f>
        <v>3291343</v>
      </c>
      <c r="I37">
        <f>kraina5[[#This Row],[kobiety 2014]]+kraina5[[#This Row],[mezczyzni 2014]]</f>
        <v>2210357</v>
      </c>
      <c r="J37">
        <f>ROUNDDOWN(kraina5[[#This Row],[ludnosc  2014]]/kraina5[[#This Row],[ludnosc 2013]], 4)</f>
        <v>0.67149999999999999</v>
      </c>
      <c r="K37">
        <f>IF(kraina5[[#This Row],[ludnosc  2014]]&gt;2*kraina5[[#This Row],[ludnosc 2013]], kraina5[[#This Row],[ludnosc  2014]], TRUNC(kraina5[[#This Row],[ludnosc  2014]]*kraina5[[#This Row],[tempo wzrostu]]))</f>
        <v>1484254</v>
      </c>
      <c r="L37">
        <f>IF(kraina5[[#This Row],[2015]]&gt;2*$H37, kraina5[[#This Row],[2015]], TRUNC(kraina5[[#This Row],[2015]]*$J37))</f>
        <v>996676</v>
      </c>
      <c r="M37">
        <f>IF(kraina5[[#This Row],[2016]]&gt;2*$H37, kraina5[[#This Row],[2016]], TRUNC(kraina5[[#This Row],[2016]]*$J37))</f>
        <v>669267</v>
      </c>
      <c r="N37">
        <f>IF(kraina5[[#This Row],[2017]]&gt;2*$H37, kraina5[[#This Row],[2017]], TRUNC(kraina5[[#This Row],[2017]]*$J37))</f>
        <v>449412</v>
      </c>
      <c r="O37">
        <f>IF(kraina5[[#This Row],[2018]]&gt;2*$H37, kraina5[[#This Row],[2018]], TRUNC(kraina5[[#This Row],[2018]]*$J37))</f>
        <v>301780</v>
      </c>
      <c r="P37">
        <f>IF(kraina5[[#This Row],[2019]]&gt;2*$H37, kraina5[[#This Row],[2019]], TRUNC(kraina5[[#This Row],[2019]]*$J37))</f>
        <v>202645</v>
      </c>
      <c r="Q37">
        <f>IF(kraina5[[#This Row],[2020]]&gt;2*$H37, kraina5[[#This Row],[2020]], TRUNC(kraina5[[#This Row],[2020]]*$J37))</f>
        <v>136076</v>
      </c>
      <c r="R37">
        <f>IF(kraina5[[#This Row],[2021]]&gt;2*$H37, kraina5[[#This Row],[2021]], TRUNC(kraina5[[#This Row],[2021]]*$J37))</f>
        <v>91375</v>
      </c>
      <c r="S37">
        <f>IF(kraina5[[#This Row],[2022]]&gt;2*$H37, kraina5[[#This Row],[2022]], TRUNC(kraina5[[#This Row],[2022]]*$J37))</f>
        <v>61358</v>
      </c>
      <c r="T37">
        <f>IF(kraina5[[#This Row],[2023]]&gt;2*$H37, kraina5[[#This Row],[2023]], TRUNC(kraina5[[#This Row],[2023]]*$J37))</f>
        <v>41201</v>
      </c>
      <c r="U37">
        <f>IF(kraina5[[#This Row],[2024]]&gt;2*$H37, kraina5[[#This Row],[2024]], TRUNC(kraina5[[#This Row],[2024]]*$J37))</f>
        <v>27666</v>
      </c>
      <c r="V37">
        <f>IF(kraina5[[#This Row],[2025]]&gt;2*kraina5[[#This Row],[ludnosc 2013]], 1, 0)</f>
        <v>0</v>
      </c>
      <c r="Y37" s="10" t="s">
        <v>3</v>
      </c>
      <c r="Z37" s="1">
        <v>34964</v>
      </c>
    </row>
    <row r="38" spans="1:26" x14ac:dyDescent="0.35">
      <c r="A38" s="1" t="s">
        <v>16</v>
      </c>
      <c r="B38">
        <v>2567464</v>
      </c>
      <c r="C38">
        <v>2441857</v>
      </c>
      <c r="D38">
        <v>1524132</v>
      </c>
      <c r="E38">
        <v>1496810</v>
      </c>
      <c r="F38" t="str">
        <f>LEFT(A38, 3)</f>
        <v>w17</v>
      </c>
      <c r="G38" t="str">
        <f>RIGHT(A38, 1)</f>
        <v>A</v>
      </c>
      <c r="H38">
        <f>kraina5[[#This Row],[kobiety 2013]]+kraina5[[#This Row],[mezczyzni 2013]]</f>
        <v>5009321</v>
      </c>
      <c r="I38">
        <f>kraina5[[#This Row],[kobiety 2014]]+kraina5[[#This Row],[mezczyzni 2014]]</f>
        <v>3020942</v>
      </c>
      <c r="J38">
        <f>ROUNDDOWN(kraina5[[#This Row],[ludnosc  2014]]/kraina5[[#This Row],[ludnosc 2013]], 4)</f>
        <v>0.60299999999999998</v>
      </c>
      <c r="K38">
        <f>IF(kraina5[[#This Row],[ludnosc  2014]]&gt;2*kraina5[[#This Row],[ludnosc 2013]], kraina5[[#This Row],[ludnosc  2014]], TRUNC(kraina5[[#This Row],[ludnosc  2014]]*kraina5[[#This Row],[tempo wzrostu]]))</f>
        <v>1821628</v>
      </c>
      <c r="L38">
        <f>IF(kraina5[[#This Row],[2015]]&gt;2*$H38, kraina5[[#This Row],[2015]], TRUNC(kraina5[[#This Row],[2015]]*$J38))</f>
        <v>1098441</v>
      </c>
      <c r="M38">
        <f>IF(kraina5[[#This Row],[2016]]&gt;2*$H38, kraina5[[#This Row],[2016]], TRUNC(kraina5[[#This Row],[2016]]*$J38))</f>
        <v>662359</v>
      </c>
      <c r="N38">
        <f>IF(kraina5[[#This Row],[2017]]&gt;2*$H38, kraina5[[#This Row],[2017]], TRUNC(kraina5[[#This Row],[2017]]*$J38))</f>
        <v>399402</v>
      </c>
      <c r="O38">
        <f>IF(kraina5[[#This Row],[2018]]&gt;2*$H38, kraina5[[#This Row],[2018]], TRUNC(kraina5[[#This Row],[2018]]*$J38))</f>
        <v>240839</v>
      </c>
      <c r="P38">
        <f>IF(kraina5[[#This Row],[2019]]&gt;2*$H38, kraina5[[#This Row],[2019]], TRUNC(kraina5[[#This Row],[2019]]*$J38))</f>
        <v>145225</v>
      </c>
      <c r="Q38">
        <f>IF(kraina5[[#This Row],[2020]]&gt;2*$H38, kraina5[[#This Row],[2020]], TRUNC(kraina5[[#This Row],[2020]]*$J38))</f>
        <v>87570</v>
      </c>
      <c r="R38">
        <f>IF(kraina5[[#This Row],[2021]]&gt;2*$H38, kraina5[[#This Row],[2021]], TRUNC(kraina5[[#This Row],[2021]]*$J38))</f>
        <v>52804</v>
      </c>
      <c r="S38">
        <f>IF(kraina5[[#This Row],[2022]]&gt;2*$H38, kraina5[[#This Row],[2022]], TRUNC(kraina5[[#This Row],[2022]]*$J38))</f>
        <v>31840</v>
      </c>
      <c r="T38">
        <f>IF(kraina5[[#This Row],[2023]]&gt;2*$H38, kraina5[[#This Row],[2023]], TRUNC(kraina5[[#This Row],[2023]]*$J38))</f>
        <v>19199</v>
      </c>
      <c r="U38">
        <f>IF(kraina5[[#This Row],[2024]]&gt;2*$H38, kraina5[[#This Row],[2024]], TRUNC(kraina5[[#This Row],[2024]]*$J38))</f>
        <v>11576</v>
      </c>
      <c r="V38">
        <f>IF(kraina5[[#This Row],[2025]]&gt;2*kraina5[[#This Row],[ludnosc 2013]], 1, 0)</f>
        <v>0</v>
      </c>
      <c r="Y38" s="10" t="s">
        <v>8</v>
      </c>
      <c r="Z38" s="1">
        <v>27666</v>
      </c>
    </row>
    <row r="39" spans="1:26" x14ac:dyDescent="0.35">
      <c r="A39" s="1" t="s">
        <v>18</v>
      </c>
      <c r="B39">
        <v>2976209</v>
      </c>
      <c r="C39">
        <v>3199665</v>
      </c>
      <c r="D39">
        <v>1666477</v>
      </c>
      <c r="E39">
        <v>1759240</v>
      </c>
      <c r="F39" t="str">
        <f>LEFT(A39, 3)</f>
        <v>w19</v>
      </c>
      <c r="G39" t="str">
        <f>RIGHT(A39, 1)</f>
        <v>C</v>
      </c>
      <c r="H39">
        <f>kraina5[[#This Row],[kobiety 2013]]+kraina5[[#This Row],[mezczyzni 2013]]</f>
        <v>6175874</v>
      </c>
      <c r="I39">
        <f>kraina5[[#This Row],[kobiety 2014]]+kraina5[[#This Row],[mezczyzni 2014]]</f>
        <v>3425717</v>
      </c>
      <c r="J39">
        <f>ROUNDDOWN(kraina5[[#This Row],[ludnosc  2014]]/kraina5[[#This Row],[ludnosc 2013]], 4)</f>
        <v>0.55459999999999998</v>
      </c>
      <c r="K39">
        <f>IF(kraina5[[#This Row],[ludnosc  2014]]&gt;2*kraina5[[#This Row],[ludnosc 2013]], kraina5[[#This Row],[ludnosc  2014]], TRUNC(kraina5[[#This Row],[ludnosc  2014]]*kraina5[[#This Row],[tempo wzrostu]]))</f>
        <v>1899902</v>
      </c>
      <c r="L39">
        <f>IF(kraina5[[#This Row],[2015]]&gt;2*$H39, kraina5[[#This Row],[2015]], TRUNC(kraina5[[#This Row],[2015]]*$J39))</f>
        <v>1053685</v>
      </c>
      <c r="M39">
        <f>IF(kraina5[[#This Row],[2016]]&gt;2*$H39, kraina5[[#This Row],[2016]], TRUNC(kraina5[[#This Row],[2016]]*$J39))</f>
        <v>584373</v>
      </c>
      <c r="N39">
        <f>IF(kraina5[[#This Row],[2017]]&gt;2*$H39, kraina5[[#This Row],[2017]], TRUNC(kraina5[[#This Row],[2017]]*$J39))</f>
        <v>324093</v>
      </c>
      <c r="O39">
        <f>IF(kraina5[[#This Row],[2018]]&gt;2*$H39, kraina5[[#This Row],[2018]], TRUNC(kraina5[[#This Row],[2018]]*$J39))</f>
        <v>179741</v>
      </c>
      <c r="P39">
        <f>IF(kraina5[[#This Row],[2019]]&gt;2*$H39, kraina5[[#This Row],[2019]], TRUNC(kraina5[[#This Row],[2019]]*$J39))</f>
        <v>99684</v>
      </c>
      <c r="Q39">
        <f>IF(kraina5[[#This Row],[2020]]&gt;2*$H39, kraina5[[#This Row],[2020]], TRUNC(kraina5[[#This Row],[2020]]*$J39))</f>
        <v>55284</v>
      </c>
      <c r="R39">
        <f>IF(kraina5[[#This Row],[2021]]&gt;2*$H39, kraina5[[#This Row],[2021]], TRUNC(kraina5[[#This Row],[2021]]*$J39))</f>
        <v>30660</v>
      </c>
      <c r="S39">
        <f>IF(kraina5[[#This Row],[2022]]&gt;2*$H39, kraina5[[#This Row],[2022]], TRUNC(kraina5[[#This Row],[2022]]*$J39))</f>
        <v>17004</v>
      </c>
      <c r="T39">
        <f>IF(kraina5[[#This Row],[2023]]&gt;2*$H39, kraina5[[#This Row],[2023]], TRUNC(kraina5[[#This Row],[2023]]*$J39))</f>
        <v>9430</v>
      </c>
      <c r="U39">
        <f>IF(kraina5[[#This Row],[2024]]&gt;2*$H39, kraina5[[#This Row],[2024]], TRUNC(kraina5[[#This Row],[2024]]*$J39))</f>
        <v>5229</v>
      </c>
      <c r="V39">
        <f>IF(kraina5[[#This Row],[2025]]&gt;2*kraina5[[#This Row],[ludnosc 2013]], 1, 0)</f>
        <v>0</v>
      </c>
      <c r="Y39" s="10" t="s">
        <v>16</v>
      </c>
      <c r="Z39" s="1">
        <v>11576</v>
      </c>
    </row>
    <row r="40" spans="1:26" x14ac:dyDescent="0.35">
      <c r="A40" s="1" t="s">
        <v>26</v>
      </c>
      <c r="B40">
        <v>2351213</v>
      </c>
      <c r="C40">
        <v>2358482</v>
      </c>
      <c r="D40">
        <v>1098384</v>
      </c>
      <c r="E40">
        <v>1121488</v>
      </c>
      <c r="F40" t="str">
        <f>LEFT(A40, 3)</f>
        <v>w27</v>
      </c>
      <c r="G40" t="str">
        <f>RIGHT(A40, 1)</f>
        <v>C</v>
      </c>
      <c r="H40">
        <f>kraina5[[#This Row],[kobiety 2013]]+kraina5[[#This Row],[mezczyzni 2013]]</f>
        <v>4709695</v>
      </c>
      <c r="I40">
        <f>kraina5[[#This Row],[kobiety 2014]]+kraina5[[#This Row],[mezczyzni 2014]]</f>
        <v>2219872</v>
      </c>
      <c r="J40">
        <f>ROUNDDOWN(kraina5[[#This Row],[ludnosc  2014]]/kraina5[[#This Row],[ludnosc 2013]], 4)</f>
        <v>0.4713</v>
      </c>
      <c r="K40">
        <f>IF(kraina5[[#This Row],[ludnosc  2014]]&gt;2*kraina5[[#This Row],[ludnosc 2013]], kraina5[[#This Row],[ludnosc  2014]], TRUNC(kraina5[[#This Row],[ludnosc  2014]]*kraina5[[#This Row],[tempo wzrostu]]))</f>
        <v>1046225</v>
      </c>
      <c r="L40">
        <f>IF(kraina5[[#This Row],[2015]]&gt;2*$H40, kraina5[[#This Row],[2015]], TRUNC(kraina5[[#This Row],[2015]]*$J40))</f>
        <v>493085</v>
      </c>
      <c r="M40">
        <f>IF(kraina5[[#This Row],[2016]]&gt;2*$H40, kraina5[[#This Row],[2016]], TRUNC(kraina5[[#This Row],[2016]]*$J40))</f>
        <v>232390</v>
      </c>
      <c r="N40">
        <f>IF(kraina5[[#This Row],[2017]]&gt;2*$H40, kraina5[[#This Row],[2017]], TRUNC(kraina5[[#This Row],[2017]]*$J40))</f>
        <v>109525</v>
      </c>
      <c r="O40">
        <f>IF(kraina5[[#This Row],[2018]]&gt;2*$H40, kraina5[[#This Row],[2018]], TRUNC(kraina5[[#This Row],[2018]]*$J40))</f>
        <v>51619</v>
      </c>
      <c r="P40">
        <f>IF(kraina5[[#This Row],[2019]]&gt;2*$H40, kraina5[[#This Row],[2019]], TRUNC(kraina5[[#This Row],[2019]]*$J40))</f>
        <v>24328</v>
      </c>
      <c r="Q40">
        <f>IF(kraina5[[#This Row],[2020]]&gt;2*$H40, kraina5[[#This Row],[2020]], TRUNC(kraina5[[#This Row],[2020]]*$J40))</f>
        <v>11465</v>
      </c>
      <c r="R40">
        <f>IF(kraina5[[#This Row],[2021]]&gt;2*$H40, kraina5[[#This Row],[2021]], TRUNC(kraina5[[#This Row],[2021]]*$J40))</f>
        <v>5403</v>
      </c>
      <c r="S40">
        <f>IF(kraina5[[#This Row],[2022]]&gt;2*$H40, kraina5[[#This Row],[2022]], TRUNC(kraina5[[#This Row],[2022]]*$J40))</f>
        <v>2546</v>
      </c>
      <c r="T40">
        <f>IF(kraina5[[#This Row],[2023]]&gt;2*$H40, kraina5[[#This Row],[2023]], TRUNC(kraina5[[#This Row],[2023]]*$J40))</f>
        <v>1199</v>
      </c>
      <c r="U40">
        <f>IF(kraina5[[#This Row],[2024]]&gt;2*$H40, kraina5[[#This Row],[2024]], TRUNC(kraina5[[#This Row],[2024]]*$J40))</f>
        <v>565</v>
      </c>
      <c r="V40">
        <f>IF(kraina5[[#This Row],[2025]]&gt;2*kraina5[[#This Row],[ludnosc 2013]], 1, 0)</f>
        <v>0</v>
      </c>
      <c r="Y40" s="10" t="s">
        <v>18</v>
      </c>
      <c r="Z40" s="1">
        <v>5229</v>
      </c>
    </row>
    <row r="41" spans="1:26" x14ac:dyDescent="0.35">
      <c r="A41" s="1" t="s">
        <v>17</v>
      </c>
      <c r="B41">
        <v>1334060</v>
      </c>
      <c r="C41">
        <v>1395231</v>
      </c>
      <c r="D41">
        <v>578655</v>
      </c>
      <c r="E41">
        <v>677663</v>
      </c>
      <c r="F41" t="str">
        <f>LEFT(A41, 3)</f>
        <v>w18</v>
      </c>
      <c r="G41" t="str">
        <f>RIGHT(A41, 1)</f>
        <v>D</v>
      </c>
      <c r="H41">
        <f>kraina5[[#This Row],[kobiety 2013]]+kraina5[[#This Row],[mezczyzni 2013]]</f>
        <v>2729291</v>
      </c>
      <c r="I41">
        <f>kraina5[[#This Row],[kobiety 2014]]+kraina5[[#This Row],[mezczyzni 2014]]</f>
        <v>1256318</v>
      </c>
      <c r="J41">
        <f>ROUNDDOWN(kraina5[[#This Row],[ludnosc  2014]]/kraina5[[#This Row],[ludnosc 2013]], 4)</f>
        <v>0.46029999999999999</v>
      </c>
      <c r="K41">
        <f>IF(kraina5[[#This Row],[ludnosc  2014]]&gt;2*kraina5[[#This Row],[ludnosc 2013]], kraina5[[#This Row],[ludnosc  2014]], TRUNC(kraina5[[#This Row],[ludnosc  2014]]*kraina5[[#This Row],[tempo wzrostu]]))</f>
        <v>578283</v>
      </c>
      <c r="L41">
        <f>IF(kraina5[[#This Row],[2015]]&gt;2*$H41, kraina5[[#This Row],[2015]], TRUNC(kraina5[[#This Row],[2015]]*$J41))</f>
        <v>266183</v>
      </c>
      <c r="M41">
        <f>IF(kraina5[[#This Row],[2016]]&gt;2*$H41, kraina5[[#This Row],[2016]], TRUNC(kraina5[[#This Row],[2016]]*$J41))</f>
        <v>122524</v>
      </c>
      <c r="N41">
        <f>IF(kraina5[[#This Row],[2017]]&gt;2*$H41, kraina5[[#This Row],[2017]], TRUNC(kraina5[[#This Row],[2017]]*$J41))</f>
        <v>56397</v>
      </c>
      <c r="O41">
        <f>IF(kraina5[[#This Row],[2018]]&gt;2*$H41, kraina5[[#This Row],[2018]], TRUNC(kraina5[[#This Row],[2018]]*$J41))</f>
        <v>25959</v>
      </c>
      <c r="P41">
        <f>IF(kraina5[[#This Row],[2019]]&gt;2*$H41, kraina5[[#This Row],[2019]], TRUNC(kraina5[[#This Row],[2019]]*$J41))</f>
        <v>11948</v>
      </c>
      <c r="Q41">
        <f>IF(kraina5[[#This Row],[2020]]&gt;2*$H41, kraina5[[#This Row],[2020]], TRUNC(kraina5[[#This Row],[2020]]*$J41))</f>
        <v>5499</v>
      </c>
      <c r="R41">
        <f>IF(kraina5[[#This Row],[2021]]&gt;2*$H41, kraina5[[#This Row],[2021]], TRUNC(kraina5[[#This Row],[2021]]*$J41))</f>
        <v>2531</v>
      </c>
      <c r="S41">
        <f>IF(kraina5[[#This Row],[2022]]&gt;2*$H41, kraina5[[#This Row],[2022]], TRUNC(kraina5[[#This Row],[2022]]*$J41))</f>
        <v>1165</v>
      </c>
      <c r="T41">
        <f>IF(kraina5[[#This Row],[2023]]&gt;2*$H41, kraina5[[#This Row],[2023]], TRUNC(kraina5[[#This Row],[2023]]*$J41))</f>
        <v>536</v>
      </c>
      <c r="U41">
        <f>IF(kraina5[[#This Row],[2024]]&gt;2*$H41, kraina5[[#This Row],[2024]], TRUNC(kraina5[[#This Row],[2024]]*$J41))</f>
        <v>246</v>
      </c>
      <c r="V41">
        <f>IF(kraina5[[#This Row],[2025]]&gt;2*kraina5[[#This Row],[ludnosc 2013]], 1, 0)</f>
        <v>0</v>
      </c>
      <c r="Y41" s="10" t="s">
        <v>26</v>
      </c>
      <c r="Z41" s="1">
        <v>565</v>
      </c>
    </row>
    <row r="42" spans="1:26" x14ac:dyDescent="0.35">
      <c r="A42" s="1" t="s">
        <v>34</v>
      </c>
      <c r="B42">
        <v>2574432</v>
      </c>
      <c r="C42">
        <v>2409710</v>
      </c>
      <c r="D42">
        <v>987486</v>
      </c>
      <c r="E42">
        <v>999043</v>
      </c>
      <c r="F42" t="str">
        <f>LEFT(A42, 3)</f>
        <v>w35</v>
      </c>
      <c r="G42" t="str">
        <f>RIGHT(A42, 1)</f>
        <v>C</v>
      </c>
      <c r="H42">
        <f>kraina5[[#This Row],[kobiety 2013]]+kraina5[[#This Row],[mezczyzni 2013]]</f>
        <v>4984142</v>
      </c>
      <c r="I42">
        <f>kraina5[[#This Row],[kobiety 2014]]+kraina5[[#This Row],[mezczyzni 2014]]</f>
        <v>1986529</v>
      </c>
      <c r="J42">
        <f>ROUNDDOWN(kraina5[[#This Row],[ludnosc  2014]]/kraina5[[#This Row],[ludnosc 2013]], 4)</f>
        <v>0.39850000000000002</v>
      </c>
      <c r="K42">
        <f>IF(kraina5[[#This Row],[ludnosc  2014]]&gt;2*kraina5[[#This Row],[ludnosc 2013]], kraina5[[#This Row],[ludnosc  2014]], TRUNC(kraina5[[#This Row],[ludnosc  2014]]*kraina5[[#This Row],[tempo wzrostu]]))</f>
        <v>791631</v>
      </c>
      <c r="L42">
        <f>IF(kraina5[[#This Row],[2015]]&gt;2*$H42, kraina5[[#This Row],[2015]], TRUNC(kraina5[[#This Row],[2015]]*$J42))</f>
        <v>315464</v>
      </c>
      <c r="M42">
        <f>IF(kraina5[[#This Row],[2016]]&gt;2*$H42, kraina5[[#This Row],[2016]], TRUNC(kraina5[[#This Row],[2016]]*$J42))</f>
        <v>125712</v>
      </c>
      <c r="N42">
        <f>IF(kraina5[[#This Row],[2017]]&gt;2*$H42, kraina5[[#This Row],[2017]], TRUNC(kraina5[[#This Row],[2017]]*$J42))</f>
        <v>50096</v>
      </c>
      <c r="O42">
        <f>IF(kraina5[[#This Row],[2018]]&gt;2*$H42, kraina5[[#This Row],[2018]], TRUNC(kraina5[[#This Row],[2018]]*$J42))</f>
        <v>19963</v>
      </c>
      <c r="P42">
        <f>IF(kraina5[[#This Row],[2019]]&gt;2*$H42, kraina5[[#This Row],[2019]], TRUNC(kraina5[[#This Row],[2019]]*$J42))</f>
        <v>7955</v>
      </c>
      <c r="Q42">
        <f>IF(kraina5[[#This Row],[2020]]&gt;2*$H42, kraina5[[#This Row],[2020]], TRUNC(kraina5[[#This Row],[2020]]*$J42))</f>
        <v>3170</v>
      </c>
      <c r="R42">
        <f>IF(kraina5[[#This Row],[2021]]&gt;2*$H42, kraina5[[#This Row],[2021]], TRUNC(kraina5[[#This Row],[2021]]*$J42))</f>
        <v>1263</v>
      </c>
      <c r="S42">
        <f>IF(kraina5[[#This Row],[2022]]&gt;2*$H42, kraina5[[#This Row],[2022]], TRUNC(kraina5[[#This Row],[2022]]*$J42))</f>
        <v>503</v>
      </c>
      <c r="T42">
        <f>IF(kraina5[[#This Row],[2023]]&gt;2*$H42, kraina5[[#This Row],[2023]], TRUNC(kraina5[[#This Row],[2023]]*$J42))</f>
        <v>200</v>
      </c>
      <c r="U42">
        <f>IF(kraina5[[#This Row],[2024]]&gt;2*$H42, kraina5[[#This Row],[2024]], TRUNC(kraina5[[#This Row],[2024]]*$J42))</f>
        <v>79</v>
      </c>
      <c r="V42">
        <f>IF(kraina5[[#This Row],[2025]]&gt;2*kraina5[[#This Row],[ludnosc 2013]], 1, 0)</f>
        <v>0</v>
      </c>
      <c r="Y42" s="10" t="s">
        <v>17</v>
      </c>
      <c r="Z42" s="1">
        <v>246</v>
      </c>
    </row>
    <row r="43" spans="1:26" x14ac:dyDescent="0.35">
      <c r="A43" s="1" t="s">
        <v>20</v>
      </c>
      <c r="B43">
        <v>2486640</v>
      </c>
      <c r="C43">
        <v>2265936</v>
      </c>
      <c r="D43">
        <v>297424</v>
      </c>
      <c r="E43">
        <v>274759</v>
      </c>
      <c r="F43" t="str">
        <f>LEFT(A43, 3)</f>
        <v>w21</v>
      </c>
      <c r="G43" t="str">
        <f>RIGHT(A43, 1)</f>
        <v>A</v>
      </c>
      <c r="H43">
        <f>kraina5[[#This Row],[kobiety 2013]]+kraina5[[#This Row],[mezczyzni 2013]]</f>
        <v>4752576</v>
      </c>
      <c r="I43">
        <f>kraina5[[#This Row],[kobiety 2014]]+kraina5[[#This Row],[mezczyzni 2014]]</f>
        <v>572183</v>
      </c>
      <c r="J43">
        <f>ROUNDDOWN(kraina5[[#This Row],[ludnosc  2014]]/kraina5[[#This Row],[ludnosc 2013]], 4)</f>
        <v>0.1203</v>
      </c>
      <c r="K43">
        <f>IF(kraina5[[#This Row],[ludnosc  2014]]&gt;2*kraina5[[#This Row],[ludnosc 2013]], kraina5[[#This Row],[ludnosc  2014]], TRUNC(kraina5[[#This Row],[ludnosc  2014]]*kraina5[[#This Row],[tempo wzrostu]]))</f>
        <v>68833</v>
      </c>
      <c r="L43">
        <f>IF(kraina5[[#This Row],[2015]]&gt;2*$H43, kraina5[[#This Row],[2015]], TRUNC(kraina5[[#This Row],[2015]]*$J43))</f>
        <v>8280</v>
      </c>
      <c r="M43">
        <f>IF(kraina5[[#This Row],[2016]]&gt;2*$H43, kraina5[[#This Row],[2016]], TRUNC(kraina5[[#This Row],[2016]]*$J43))</f>
        <v>996</v>
      </c>
      <c r="N43">
        <f>IF(kraina5[[#This Row],[2017]]&gt;2*$H43, kraina5[[#This Row],[2017]], TRUNC(kraina5[[#This Row],[2017]]*$J43))</f>
        <v>119</v>
      </c>
      <c r="O43">
        <f>IF(kraina5[[#This Row],[2018]]&gt;2*$H43, kraina5[[#This Row],[2018]], TRUNC(kraina5[[#This Row],[2018]]*$J43))</f>
        <v>14</v>
      </c>
      <c r="P43">
        <f>IF(kraina5[[#This Row],[2019]]&gt;2*$H43, kraina5[[#This Row],[2019]], TRUNC(kraina5[[#This Row],[2019]]*$J43))</f>
        <v>1</v>
      </c>
      <c r="Q43">
        <f>IF(kraina5[[#This Row],[2020]]&gt;2*$H43, kraina5[[#This Row],[2020]], TRUNC(kraina5[[#This Row],[2020]]*$J43))</f>
        <v>0</v>
      </c>
      <c r="R43">
        <f>IF(kraina5[[#This Row],[2021]]&gt;2*$H43, kraina5[[#This Row],[2021]], TRUNC(kraina5[[#This Row],[2021]]*$J43))</f>
        <v>0</v>
      </c>
      <c r="S43">
        <f>IF(kraina5[[#This Row],[2022]]&gt;2*$H43, kraina5[[#This Row],[2022]], TRUNC(kraina5[[#This Row],[2022]]*$J43))</f>
        <v>0</v>
      </c>
      <c r="T43">
        <f>IF(kraina5[[#This Row],[2023]]&gt;2*$H43, kraina5[[#This Row],[2023]], TRUNC(kraina5[[#This Row],[2023]]*$J43))</f>
        <v>0</v>
      </c>
      <c r="U43">
        <f>IF(kraina5[[#This Row],[2024]]&gt;2*$H43, kraina5[[#This Row],[2024]], TRUNC(kraina5[[#This Row],[2024]]*$J43))</f>
        <v>0</v>
      </c>
      <c r="V43">
        <f>IF(kraina5[[#This Row],[2025]]&gt;2*kraina5[[#This Row],[ludnosc 2013]], 1, 0)</f>
        <v>0</v>
      </c>
      <c r="Y43" s="10" t="s">
        <v>34</v>
      </c>
      <c r="Z43" s="1">
        <v>79</v>
      </c>
    </row>
    <row r="44" spans="1:26" x14ac:dyDescent="0.35">
      <c r="A44" s="1" t="s">
        <v>27</v>
      </c>
      <c r="B44">
        <v>2613354</v>
      </c>
      <c r="C44">
        <v>2837241</v>
      </c>
      <c r="D44">
        <v>431144</v>
      </c>
      <c r="E44">
        <v>434113</v>
      </c>
      <c r="F44" t="str">
        <f>LEFT(A44, 3)</f>
        <v>w28</v>
      </c>
      <c r="G44" t="str">
        <f>RIGHT(A44, 1)</f>
        <v>D</v>
      </c>
      <c r="H44">
        <f>kraina5[[#This Row],[kobiety 2013]]+kraina5[[#This Row],[mezczyzni 2013]]</f>
        <v>5450595</v>
      </c>
      <c r="I44">
        <f>kraina5[[#This Row],[kobiety 2014]]+kraina5[[#This Row],[mezczyzni 2014]]</f>
        <v>865257</v>
      </c>
      <c r="J44">
        <f>ROUNDDOWN(kraina5[[#This Row],[ludnosc  2014]]/kraina5[[#This Row],[ludnosc 2013]], 4)</f>
        <v>0.15870000000000001</v>
      </c>
      <c r="K44">
        <f>IF(kraina5[[#This Row],[ludnosc  2014]]&gt;2*kraina5[[#This Row],[ludnosc 2013]], kraina5[[#This Row],[ludnosc  2014]], TRUNC(kraina5[[#This Row],[ludnosc  2014]]*kraina5[[#This Row],[tempo wzrostu]]))</f>
        <v>137316</v>
      </c>
      <c r="L44">
        <f>IF(kraina5[[#This Row],[2015]]&gt;2*$H44, kraina5[[#This Row],[2015]], TRUNC(kraina5[[#This Row],[2015]]*$J44))</f>
        <v>21792</v>
      </c>
      <c r="M44">
        <f>IF(kraina5[[#This Row],[2016]]&gt;2*$H44, kraina5[[#This Row],[2016]], TRUNC(kraina5[[#This Row],[2016]]*$J44))</f>
        <v>3458</v>
      </c>
      <c r="N44">
        <f>IF(kraina5[[#This Row],[2017]]&gt;2*$H44, kraina5[[#This Row],[2017]], TRUNC(kraina5[[#This Row],[2017]]*$J44))</f>
        <v>548</v>
      </c>
      <c r="O44">
        <f>IF(kraina5[[#This Row],[2018]]&gt;2*$H44, kraina5[[#This Row],[2018]], TRUNC(kraina5[[#This Row],[2018]]*$J44))</f>
        <v>86</v>
      </c>
      <c r="P44">
        <f>IF(kraina5[[#This Row],[2019]]&gt;2*$H44, kraina5[[#This Row],[2019]], TRUNC(kraina5[[#This Row],[2019]]*$J44))</f>
        <v>13</v>
      </c>
      <c r="Q44">
        <f>IF(kraina5[[#This Row],[2020]]&gt;2*$H44, kraina5[[#This Row],[2020]], TRUNC(kraina5[[#This Row],[2020]]*$J44))</f>
        <v>2</v>
      </c>
      <c r="R44">
        <f>IF(kraina5[[#This Row],[2021]]&gt;2*$H44, kraina5[[#This Row],[2021]], TRUNC(kraina5[[#This Row],[2021]]*$J44))</f>
        <v>0</v>
      </c>
      <c r="S44">
        <f>IF(kraina5[[#This Row],[2022]]&gt;2*$H44, kraina5[[#This Row],[2022]], TRUNC(kraina5[[#This Row],[2022]]*$J44))</f>
        <v>0</v>
      </c>
      <c r="T44">
        <f>IF(kraina5[[#This Row],[2023]]&gt;2*$H44, kraina5[[#This Row],[2023]], TRUNC(kraina5[[#This Row],[2023]]*$J44))</f>
        <v>0</v>
      </c>
      <c r="U44">
        <f>IF(kraina5[[#This Row],[2024]]&gt;2*$H44, kraina5[[#This Row],[2024]], TRUNC(kraina5[[#This Row],[2024]]*$J44))</f>
        <v>0</v>
      </c>
      <c r="V44">
        <f>IF(kraina5[[#This Row],[2025]]&gt;2*kraina5[[#This Row],[ludnosc 2013]], 1, 0)</f>
        <v>0</v>
      </c>
      <c r="Y44" s="10" t="s">
        <v>20</v>
      </c>
      <c r="Z44" s="1">
        <v>0</v>
      </c>
    </row>
    <row r="45" spans="1:26" x14ac:dyDescent="0.35">
      <c r="A45" s="1" t="s">
        <v>29</v>
      </c>
      <c r="B45">
        <v>2478386</v>
      </c>
      <c r="C45">
        <v>2562144</v>
      </c>
      <c r="D45">
        <v>30035</v>
      </c>
      <c r="E45">
        <v>29396</v>
      </c>
      <c r="F45" t="str">
        <f>LEFT(A45, 3)</f>
        <v>w30</v>
      </c>
      <c r="G45" t="str">
        <f>RIGHT(A45, 1)</f>
        <v>C</v>
      </c>
      <c r="H45">
        <f>kraina5[[#This Row],[kobiety 2013]]+kraina5[[#This Row],[mezczyzni 2013]]</f>
        <v>5040530</v>
      </c>
      <c r="I45">
        <f>kraina5[[#This Row],[kobiety 2014]]+kraina5[[#This Row],[mezczyzni 2014]]</f>
        <v>59431</v>
      </c>
      <c r="J45">
        <f>ROUNDDOWN(kraina5[[#This Row],[ludnosc  2014]]/kraina5[[#This Row],[ludnosc 2013]], 4)</f>
        <v>1.17E-2</v>
      </c>
      <c r="K45">
        <f>IF(kraina5[[#This Row],[ludnosc  2014]]&gt;2*kraina5[[#This Row],[ludnosc 2013]], kraina5[[#This Row],[ludnosc  2014]], TRUNC(kraina5[[#This Row],[ludnosc  2014]]*kraina5[[#This Row],[tempo wzrostu]]))</f>
        <v>695</v>
      </c>
      <c r="L45">
        <f>IF(kraina5[[#This Row],[2015]]&gt;2*$H45, kraina5[[#This Row],[2015]], TRUNC(kraina5[[#This Row],[2015]]*$J45))</f>
        <v>8</v>
      </c>
      <c r="M45">
        <f>IF(kraina5[[#This Row],[2016]]&gt;2*$H45, kraina5[[#This Row],[2016]], TRUNC(kraina5[[#This Row],[2016]]*$J45))</f>
        <v>0</v>
      </c>
      <c r="N45">
        <f>IF(kraina5[[#This Row],[2017]]&gt;2*$H45, kraina5[[#This Row],[2017]], TRUNC(kraina5[[#This Row],[2017]]*$J45))</f>
        <v>0</v>
      </c>
      <c r="O45">
        <f>IF(kraina5[[#This Row],[2018]]&gt;2*$H45, kraina5[[#This Row],[2018]], TRUNC(kraina5[[#This Row],[2018]]*$J45))</f>
        <v>0</v>
      </c>
      <c r="P45">
        <f>IF(kraina5[[#This Row],[2019]]&gt;2*$H45, kraina5[[#This Row],[2019]], TRUNC(kraina5[[#This Row],[2019]]*$J45))</f>
        <v>0</v>
      </c>
      <c r="Q45">
        <f>IF(kraina5[[#This Row],[2020]]&gt;2*$H45, kraina5[[#This Row],[2020]], TRUNC(kraina5[[#This Row],[2020]]*$J45))</f>
        <v>0</v>
      </c>
      <c r="R45">
        <f>IF(kraina5[[#This Row],[2021]]&gt;2*$H45, kraina5[[#This Row],[2021]], TRUNC(kraina5[[#This Row],[2021]]*$J45))</f>
        <v>0</v>
      </c>
      <c r="S45">
        <f>IF(kraina5[[#This Row],[2022]]&gt;2*$H45, kraina5[[#This Row],[2022]], TRUNC(kraina5[[#This Row],[2022]]*$J45))</f>
        <v>0</v>
      </c>
      <c r="T45">
        <f>IF(kraina5[[#This Row],[2023]]&gt;2*$H45, kraina5[[#This Row],[2023]], TRUNC(kraina5[[#This Row],[2023]]*$J45))</f>
        <v>0</v>
      </c>
      <c r="U45">
        <f>IF(kraina5[[#This Row],[2024]]&gt;2*$H45, kraina5[[#This Row],[2024]], TRUNC(kraina5[[#This Row],[2024]]*$J45))</f>
        <v>0</v>
      </c>
      <c r="V45">
        <f>IF(kraina5[[#This Row],[2025]]&gt;2*kraina5[[#This Row],[ludnosc 2013]], 1, 0)</f>
        <v>0</v>
      </c>
      <c r="Y45" s="10" t="s">
        <v>29</v>
      </c>
      <c r="Z45" s="1">
        <v>0</v>
      </c>
    </row>
    <row r="46" spans="1:26" x14ac:dyDescent="0.35">
      <c r="A46" s="1" t="s">
        <v>32</v>
      </c>
      <c r="B46">
        <v>2966291</v>
      </c>
      <c r="C46">
        <v>2889963</v>
      </c>
      <c r="D46">
        <v>462453</v>
      </c>
      <c r="E46">
        <v>486354</v>
      </c>
      <c r="F46" t="str">
        <f>LEFT(A46, 3)</f>
        <v>w33</v>
      </c>
      <c r="G46" t="str">
        <f>RIGHT(A46, 1)</f>
        <v>B</v>
      </c>
      <c r="H46">
        <f>kraina5[[#This Row],[kobiety 2013]]+kraina5[[#This Row],[mezczyzni 2013]]</f>
        <v>5856254</v>
      </c>
      <c r="I46">
        <f>kraina5[[#This Row],[kobiety 2014]]+kraina5[[#This Row],[mezczyzni 2014]]</f>
        <v>948807</v>
      </c>
      <c r="J46">
        <f>ROUNDDOWN(kraina5[[#This Row],[ludnosc  2014]]/kraina5[[#This Row],[ludnosc 2013]], 4)</f>
        <v>0.16200000000000001</v>
      </c>
      <c r="K46">
        <f>IF(kraina5[[#This Row],[ludnosc  2014]]&gt;2*kraina5[[#This Row],[ludnosc 2013]], kraina5[[#This Row],[ludnosc  2014]], TRUNC(kraina5[[#This Row],[ludnosc  2014]]*kraina5[[#This Row],[tempo wzrostu]]))</f>
        <v>153706</v>
      </c>
      <c r="L46">
        <f>IF(kraina5[[#This Row],[2015]]&gt;2*$H46, kraina5[[#This Row],[2015]], TRUNC(kraina5[[#This Row],[2015]]*$J46))</f>
        <v>24900</v>
      </c>
      <c r="M46">
        <f>IF(kraina5[[#This Row],[2016]]&gt;2*$H46, kraina5[[#This Row],[2016]], TRUNC(kraina5[[#This Row],[2016]]*$J46))</f>
        <v>4033</v>
      </c>
      <c r="N46">
        <f>IF(kraina5[[#This Row],[2017]]&gt;2*$H46, kraina5[[#This Row],[2017]], TRUNC(kraina5[[#This Row],[2017]]*$J46))</f>
        <v>653</v>
      </c>
      <c r="O46">
        <f>IF(kraina5[[#This Row],[2018]]&gt;2*$H46, kraina5[[#This Row],[2018]], TRUNC(kraina5[[#This Row],[2018]]*$J46))</f>
        <v>105</v>
      </c>
      <c r="P46">
        <f>IF(kraina5[[#This Row],[2019]]&gt;2*$H46, kraina5[[#This Row],[2019]], TRUNC(kraina5[[#This Row],[2019]]*$J46))</f>
        <v>17</v>
      </c>
      <c r="Q46">
        <f>IF(kraina5[[#This Row],[2020]]&gt;2*$H46, kraina5[[#This Row],[2020]], TRUNC(kraina5[[#This Row],[2020]]*$J46))</f>
        <v>2</v>
      </c>
      <c r="R46">
        <f>IF(kraina5[[#This Row],[2021]]&gt;2*$H46, kraina5[[#This Row],[2021]], TRUNC(kraina5[[#This Row],[2021]]*$J46))</f>
        <v>0</v>
      </c>
      <c r="S46">
        <f>IF(kraina5[[#This Row],[2022]]&gt;2*$H46, kraina5[[#This Row],[2022]], TRUNC(kraina5[[#This Row],[2022]]*$J46))</f>
        <v>0</v>
      </c>
      <c r="T46">
        <f>IF(kraina5[[#This Row],[2023]]&gt;2*$H46, kraina5[[#This Row],[2023]], TRUNC(kraina5[[#This Row],[2023]]*$J46))</f>
        <v>0</v>
      </c>
      <c r="U46">
        <f>IF(kraina5[[#This Row],[2024]]&gt;2*$H46, kraina5[[#This Row],[2024]], TRUNC(kraina5[[#This Row],[2024]]*$J46))</f>
        <v>0</v>
      </c>
      <c r="V46">
        <f>IF(kraina5[[#This Row],[2025]]&gt;2*kraina5[[#This Row],[ludnosc 2013]], 1, 0)</f>
        <v>0</v>
      </c>
      <c r="Y46" s="10" t="s">
        <v>27</v>
      </c>
      <c r="Z46" s="1">
        <v>0</v>
      </c>
    </row>
    <row r="47" spans="1:26" x14ac:dyDescent="0.35">
      <c r="A47" s="1" t="s">
        <v>35</v>
      </c>
      <c r="B47">
        <v>1778590</v>
      </c>
      <c r="C47">
        <v>1874844</v>
      </c>
      <c r="D47">
        <v>111191</v>
      </c>
      <c r="E47">
        <v>117846</v>
      </c>
      <c r="F47" t="str">
        <f>LEFT(A47, 3)</f>
        <v>w36</v>
      </c>
      <c r="G47" t="str">
        <f>RIGHT(A47, 1)</f>
        <v>B</v>
      </c>
      <c r="H47">
        <f>kraina5[[#This Row],[kobiety 2013]]+kraina5[[#This Row],[mezczyzni 2013]]</f>
        <v>3653434</v>
      </c>
      <c r="I47">
        <f>kraina5[[#This Row],[kobiety 2014]]+kraina5[[#This Row],[mezczyzni 2014]]</f>
        <v>229037</v>
      </c>
      <c r="J47">
        <f>ROUNDDOWN(kraina5[[#This Row],[ludnosc  2014]]/kraina5[[#This Row],[ludnosc 2013]], 4)</f>
        <v>6.2600000000000003E-2</v>
      </c>
      <c r="K47">
        <f>IF(kraina5[[#This Row],[ludnosc  2014]]&gt;2*kraina5[[#This Row],[ludnosc 2013]], kraina5[[#This Row],[ludnosc  2014]], TRUNC(kraina5[[#This Row],[ludnosc  2014]]*kraina5[[#This Row],[tempo wzrostu]]))</f>
        <v>14337</v>
      </c>
      <c r="L47">
        <f>IF(kraina5[[#This Row],[2015]]&gt;2*$H47, kraina5[[#This Row],[2015]], TRUNC(kraina5[[#This Row],[2015]]*$J47))</f>
        <v>897</v>
      </c>
      <c r="M47">
        <f>IF(kraina5[[#This Row],[2016]]&gt;2*$H47, kraina5[[#This Row],[2016]], TRUNC(kraina5[[#This Row],[2016]]*$J47))</f>
        <v>56</v>
      </c>
      <c r="N47">
        <f>IF(kraina5[[#This Row],[2017]]&gt;2*$H47, kraina5[[#This Row],[2017]], TRUNC(kraina5[[#This Row],[2017]]*$J47))</f>
        <v>3</v>
      </c>
      <c r="O47">
        <f>IF(kraina5[[#This Row],[2018]]&gt;2*$H47, kraina5[[#This Row],[2018]], TRUNC(kraina5[[#This Row],[2018]]*$J47))</f>
        <v>0</v>
      </c>
      <c r="P47">
        <f>IF(kraina5[[#This Row],[2019]]&gt;2*$H47, kraina5[[#This Row],[2019]], TRUNC(kraina5[[#This Row],[2019]]*$J47))</f>
        <v>0</v>
      </c>
      <c r="Q47">
        <f>IF(kraina5[[#This Row],[2020]]&gt;2*$H47, kraina5[[#This Row],[2020]], TRUNC(kraina5[[#This Row],[2020]]*$J47))</f>
        <v>0</v>
      </c>
      <c r="R47">
        <f>IF(kraina5[[#This Row],[2021]]&gt;2*$H47, kraina5[[#This Row],[2021]], TRUNC(kraina5[[#This Row],[2021]]*$J47))</f>
        <v>0</v>
      </c>
      <c r="S47">
        <f>IF(kraina5[[#This Row],[2022]]&gt;2*$H47, kraina5[[#This Row],[2022]], TRUNC(kraina5[[#This Row],[2022]]*$J47))</f>
        <v>0</v>
      </c>
      <c r="T47">
        <f>IF(kraina5[[#This Row],[2023]]&gt;2*$H47, kraina5[[#This Row],[2023]], TRUNC(kraina5[[#This Row],[2023]]*$J47))</f>
        <v>0</v>
      </c>
      <c r="U47">
        <f>IF(kraina5[[#This Row],[2024]]&gt;2*$H47, kraina5[[#This Row],[2024]], TRUNC(kraina5[[#This Row],[2024]]*$J47))</f>
        <v>0</v>
      </c>
      <c r="V47">
        <f>IF(kraina5[[#This Row],[2025]]&gt;2*kraina5[[#This Row],[ludnosc 2013]], 1, 0)</f>
        <v>0</v>
      </c>
      <c r="Y47" s="10" t="s">
        <v>40</v>
      </c>
      <c r="Z47" s="1">
        <v>0</v>
      </c>
    </row>
    <row r="48" spans="1:26" x14ac:dyDescent="0.35">
      <c r="A48" s="1" t="s">
        <v>37</v>
      </c>
      <c r="B48">
        <v>1598886</v>
      </c>
      <c r="C48">
        <v>1687917</v>
      </c>
      <c r="D48">
        <v>449788</v>
      </c>
      <c r="E48">
        <v>427615</v>
      </c>
      <c r="F48" t="str">
        <f>LEFT(A48, 3)</f>
        <v>w38</v>
      </c>
      <c r="G48" t="str">
        <f>RIGHT(A48, 1)</f>
        <v>B</v>
      </c>
      <c r="H48">
        <f>kraina5[[#This Row],[kobiety 2013]]+kraina5[[#This Row],[mezczyzni 2013]]</f>
        <v>3286803</v>
      </c>
      <c r="I48">
        <f>kraina5[[#This Row],[kobiety 2014]]+kraina5[[#This Row],[mezczyzni 2014]]</f>
        <v>877403</v>
      </c>
      <c r="J48">
        <f>ROUNDDOWN(kraina5[[#This Row],[ludnosc  2014]]/kraina5[[#This Row],[ludnosc 2013]], 4)</f>
        <v>0.26690000000000003</v>
      </c>
      <c r="K48">
        <f>IF(kraina5[[#This Row],[ludnosc  2014]]&gt;2*kraina5[[#This Row],[ludnosc 2013]], kraina5[[#This Row],[ludnosc  2014]], TRUNC(kraina5[[#This Row],[ludnosc  2014]]*kraina5[[#This Row],[tempo wzrostu]]))</f>
        <v>234178</v>
      </c>
      <c r="L48">
        <f>IF(kraina5[[#This Row],[2015]]&gt;2*$H48, kraina5[[#This Row],[2015]], TRUNC(kraina5[[#This Row],[2015]]*$J48))</f>
        <v>62502</v>
      </c>
      <c r="M48">
        <f>IF(kraina5[[#This Row],[2016]]&gt;2*$H48, kraina5[[#This Row],[2016]], TRUNC(kraina5[[#This Row],[2016]]*$J48))</f>
        <v>16681</v>
      </c>
      <c r="N48">
        <f>IF(kraina5[[#This Row],[2017]]&gt;2*$H48, kraina5[[#This Row],[2017]], TRUNC(kraina5[[#This Row],[2017]]*$J48))</f>
        <v>4452</v>
      </c>
      <c r="O48">
        <f>IF(kraina5[[#This Row],[2018]]&gt;2*$H48, kraina5[[#This Row],[2018]], TRUNC(kraina5[[#This Row],[2018]]*$J48))</f>
        <v>1188</v>
      </c>
      <c r="P48">
        <f>IF(kraina5[[#This Row],[2019]]&gt;2*$H48, kraina5[[#This Row],[2019]], TRUNC(kraina5[[#This Row],[2019]]*$J48))</f>
        <v>317</v>
      </c>
      <c r="Q48">
        <f>IF(kraina5[[#This Row],[2020]]&gt;2*$H48, kraina5[[#This Row],[2020]], TRUNC(kraina5[[#This Row],[2020]]*$J48))</f>
        <v>84</v>
      </c>
      <c r="R48">
        <f>IF(kraina5[[#This Row],[2021]]&gt;2*$H48, kraina5[[#This Row],[2021]], TRUNC(kraina5[[#This Row],[2021]]*$J48))</f>
        <v>22</v>
      </c>
      <c r="S48">
        <f>IF(kraina5[[#This Row],[2022]]&gt;2*$H48, kraina5[[#This Row],[2022]], TRUNC(kraina5[[#This Row],[2022]]*$J48))</f>
        <v>5</v>
      </c>
      <c r="T48">
        <f>IF(kraina5[[#This Row],[2023]]&gt;2*$H48, kraina5[[#This Row],[2023]], TRUNC(kraina5[[#This Row],[2023]]*$J48))</f>
        <v>1</v>
      </c>
      <c r="U48">
        <f>IF(kraina5[[#This Row],[2024]]&gt;2*$H48, kraina5[[#This Row],[2024]], TRUNC(kraina5[[#This Row],[2024]]*$J48))</f>
        <v>0</v>
      </c>
      <c r="V48">
        <f>IF(kraina5[[#This Row],[2025]]&gt;2*kraina5[[#This Row],[ludnosc 2013]], 1, 0)</f>
        <v>0</v>
      </c>
      <c r="Y48" s="10" t="s">
        <v>35</v>
      </c>
      <c r="Z48" s="1">
        <v>0</v>
      </c>
    </row>
    <row r="49" spans="1:26" x14ac:dyDescent="0.35">
      <c r="A49" s="1" t="s">
        <v>40</v>
      </c>
      <c r="B49">
        <v>2115336</v>
      </c>
      <c r="C49">
        <v>2202769</v>
      </c>
      <c r="D49">
        <v>15339</v>
      </c>
      <c r="E49">
        <v>14652</v>
      </c>
      <c r="F49" t="str">
        <f>LEFT(A49, 3)</f>
        <v>w41</v>
      </c>
      <c r="G49" t="str">
        <f>RIGHT(A49, 1)</f>
        <v>D</v>
      </c>
      <c r="H49">
        <f>kraina5[[#This Row],[kobiety 2013]]+kraina5[[#This Row],[mezczyzni 2013]]</f>
        <v>4318105</v>
      </c>
      <c r="I49">
        <f>kraina5[[#This Row],[kobiety 2014]]+kraina5[[#This Row],[mezczyzni 2014]]</f>
        <v>29991</v>
      </c>
      <c r="J49">
        <f>ROUNDDOWN(kraina5[[#This Row],[ludnosc  2014]]/kraina5[[#This Row],[ludnosc 2013]], 4)</f>
        <v>6.8999999999999999E-3</v>
      </c>
      <c r="K49">
        <f>IF(kraina5[[#This Row],[ludnosc  2014]]&gt;2*kraina5[[#This Row],[ludnosc 2013]], kraina5[[#This Row],[ludnosc  2014]], TRUNC(kraina5[[#This Row],[ludnosc  2014]]*kraina5[[#This Row],[tempo wzrostu]]))</f>
        <v>206</v>
      </c>
      <c r="L49">
        <f>IF(kraina5[[#This Row],[2015]]&gt;2*$H49, kraina5[[#This Row],[2015]], TRUNC(kraina5[[#This Row],[2015]]*$J49))</f>
        <v>1</v>
      </c>
      <c r="M49">
        <f>IF(kraina5[[#This Row],[2016]]&gt;2*$H49, kraina5[[#This Row],[2016]], TRUNC(kraina5[[#This Row],[2016]]*$J49))</f>
        <v>0</v>
      </c>
      <c r="N49">
        <f>IF(kraina5[[#This Row],[2017]]&gt;2*$H49, kraina5[[#This Row],[2017]], TRUNC(kraina5[[#This Row],[2017]]*$J49))</f>
        <v>0</v>
      </c>
      <c r="O49">
        <f>IF(kraina5[[#This Row],[2018]]&gt;2*$H49, kraina5[[#This Row],[2018]], TRUNC(kraina5[[#This Row],[2018]]*$J49))</f>
        <v>0</v>
      </c>
      <c r="P49">
        <f>IF(kraina5[[#This Row],[2019]]&gt;2*$H49, kraina5[[#This Row],[2019]], TRUNC(kraina5[[#This Row],[2019]]*$J49))</f>
        <v>0</v>
      </c>
      <c r="Q49">
        <f>IF(kraina5[[#This Row],[2020]]&gt;2*$H49, kraina5[[#This Row],[2020]], TRUNC(kraina5[[#This Row],[2020]]*$J49))</f>
        <v>0</v>
      </c>
      <c r="R49">
        <f>IF(kraina5[[#This Row],[2021]]&gt;2*$H49, kraina5[[#This Row],[2021]], TRUNC(kraina5[[#This Row],[2021]]*$J49))</f>
        <v>0</v>
      </c>
      <c r="S49">
        <f>IF(kraina5[[#This Row],[2022]]&gt;2*$H49, kraina5[[#This Row],[2022]], TRUNC(kraina5[[#This Row],[2022]]*$J49))</f>
        <v>0</v>
      </c>
      <c r="T49">
        <f>IF(kraina5[[#This Row],[2023]]&gt;2*$H49, kraina5[[#This Row],[2023]], TRUNC(kraina5[[#This Row],[2023]]*$J49))</f>
        <v>0</v>
      </c>
      <c r="U49">
        <f>IF(kraina5[[#This Row],[2024]]&gt;2*$H49, kraina5[[#This Row],[2024]], TRUNC(kraina5[[#This Row],[2024]]*$J49))</f>
        <v>0</v>
      </c>
      <c r="V49">
        <f>IF(kraina5[[#This Row],[2025]]&gt;2*kraina5[[#This Row],[ludnosc 2013]], 1, 0)</f>
        <v>0</v>
      </c>
      <c r="Y49" s="10" t="s">
        <v>41</v>
      </c>
      <c r="Z49" s="1">
        <v>0</v>
      </c>
    </row>
    <row r="50" spans="1:26" x14ac:dyDescent="0.35">
      <c r="A50" s="1" t="s">
        <v>41</v>
      </c>
      <c r="B50">
        <v>2346640</v>
      </c>
      <c r="C50">
        <v>2197559</v>
      </c>
      <c r="D50">
        <v>373470</v>
      </c>
      <c r="E50">
        <v>353365</v>
      </c>
      <c r="F50" t="str">
        <f>LEFT(A50, 3)</f>
        <v>w42</v>
      </c>
      <c r="G50" t="str">
        <f>RIGHT(A50, 1)</f>
        <v>B</v>
      </c>
      <c r="H50">
        <f>kraina5[[#This Row],[kobiety 2013]]+kraina5[[#This Row],[mezczyzni 2013]]</f>
        <v>4544199</v>
      </c>
      <c r="I50">
        <f>kraina5[[#This Row],[kobiety 2014]]+kraina5[[#This Row],[mezczyzni 2014]]</f>
        <v>726835</v>
      </c>
      <c r="J50">
        <f>ROUNDDOWN(kraina5[[#This Row],[ludnosc  2014]]/kraina5[[#This Row],[ludnosc 2013]], 4)</f>
        <v>0.15989999999999999</v>
      </c>
      <c r="K50">
        <f>IF(kraina5[[#This Row],[ludnosc  2014]]&gt;2*kraina5[[#This Row],[ludnosc 2013]], kraina5[[#This Row],[ludnosc  2014]], TRUNC(kraina5[[#This Row],[ludnosc  2014]]*kraina5[[#This Row],[tempo wzrostu]]))</f>
        <v>116220</v>
      </c>
      <c r="L50">
        <f>IF(kraina5[[#This Row],[2015]]&gt;2*$H50, kraina5[[#This Row],[2015]], TRUNC(kraina5[[#This Row],[2015]]*$J50))</f>
        <v>18583</v>
      </c>
      <c r="M50">
        <f>IF(kraina5[[#This Row],[2016]]&gt;2*$H50, kraina5[[#This Row],[2016]], TRUNC(kraina5[[#This Row],[2016]]*$J50))</f>
        <v>2971</v>
      </c>
      <c r="N50">
        <f>IF(kraina5[[#This Row],[2017]]&gt;2*$H50, kraina5[[#This Row],[2017]], TRUNC(kraina5[[#This Row],[2017]]*$J50))</f>
        <v>475</v>
      </c>
      <c r="O50">
        <f>IF(kraina5[[#This Row],[2018]]&gt;2*$H50, kraina5[[#This Row],[2018]], TRUNC(kraina5[[#This Row],[2018]]*$J50))</f>
        <v>75</v>
      </c>
      <c r="P50">
        <f>IF(kraina5[[#This Row],[2019]]&gt;2*$H50, kraina5[[#This Row],[2019]], TRUNC(kraina5[[#This Row],[2019]]*$J50))</f>
        <v>11</v>
      </c>
      <c r="Q50">
        <f>IF(kraina5[[#This Row],[2020]]&gt;2*$H50, kraina5[[#This Row],[2020]], TRUNC(kraina5[[#This Row],[2020]]*$J50))</f>
        <v>1</v>
      </c>
      <c r="R50">
        <f>IF(kraina5[[#This Row],[2021]]&gt;2*$H50, kraina5[[#This Row],[2021]], TRUNC(kraina5[[#This Row],[2021]]*$J50))</f>
        <v>0</v>
      </c>
      <c r="S50">
        <f>IF(kraina5[[#This Row],[2022]]&gt;2*$H50, kraina5[[#This Row],[2022]], TRUNC(kraina5[[#This Row],[2022]]*$J50))</f>
        <v>0</v>
      </c>
      <c r="T50">
        <f>IF(kraina5[[#This Row],[2023]]&gt;2*$H50, kraina5[[#This Row],[2023]], TRUNC(kraina5[[#This Row],[2023]]*$J50))</f>
        <v>0</v>
      </c>
      <c r="U50">
        <f>IF(kraina5[[#This Row],[2024]]&gt;2*$H50, kraina5[[#This Row],[2024]], TRUNC(kraina5[[#This Row],[2024]]*$J50))</f>
        <v>0</v>
      </c>
      <c r="V50">
        <f>IF(kraina5[[#This Row],[2025]]&gt;2*kraina5[[#This Row],[ludnosc 2013]], 1, 0)</f>
        <v>0</v>
      </c>
      <c r="Y50" s="10" t="s">
        <v>37</v>
      </c>
      <c r="Z50" s="1">
        <v>0</v>
      </c>
    </row>
    <row r="51" spans="1:26" x14ac:dyDescent="0.35">
      <c r="A51" s="1" t="s">
        <v>42</v>
      </c>
      <c r="B51">
        <v>2548438</v>
      </c>
      <c r="C51">
        <v>2577213</v>
      </c>
      <c r="D51">
        <v>37986</v>
      </c>
      <c r="E51">
        <v>37766</v>
      </c>
      <c r="F51" t="str">
        <f>LEFT(A51, 3)</f>
        <v>w43</v>
      </c>
      <c r="G51" t="str">
        <f>RIGHT(A51, 1)</f>
        <v>D</v>
      </c>
      <c r="H51">
        <f>kraina5[[#This Row],[kobiety 2013]]+kraina5[[#This Row],[mezczyzni 2013]]</f>
        <v>5125651</v>
      </c>
      <c r="I51">
        <f>kraina5[[#This Row],[kobiety 2014]]+kraina5[[#This Row],[mezczyzni 2014]]</f>
        <v>75752</v>
      </c>
      <c r="J51">
        <f>ROUNDDOWN(kraina5[[#This Row],[ludnosc  2014]]/kraina5[[#This Row],[ludnosc 2013]], 4)</f>
        <v>1.47E-2</v>
      </c>
      <c r="K51">
        <f>IF(kraina5[[#This Row],[ludnosc  2014]]&gt;2*kraina5[[#This Row],[ludnosc 2013]], kraina5[[#This Row],[ludnosc  2014]], TRUNC(kraina5[[#This Row],[ludnosc  2014]]*kraina5[[#This Row],[tempo wzrostu]]))</f>
        <v>1113</v>
      </c>
      <c r="L51">
        <f>IF(kraina5[[#This Row],[2015]]&gt;2*$H51, kraina5[[#This Row],[2015]], TRUNC(kraina5[[#This Row],[2015]]*$J51))</f>
        <v>16</v>
      </c>
      <c r="M51">
        <f>IF(kraina5[[#This Row],[2016]]&gt;2*$H51, kraina5[[#This Row],[2016]], TRUNC(kraina5[[#This Row],[2016]]*$J51))</f>
        <v>0</v>
      </c>
      <c r="N51">
        <f>IF(kraina5[[#This Row],[2017]]&gt;2*$H51, kraina5[[#This Row],[2017]], TRUNC(kraina5[[#This Row],[2017]]*$J51))</f>
        <v>0</v>
      </c>
      <c r="O51">
        <f>IF(kraina5[[#This Row],[2018]]&gt;2*$H51, kraina5[[#This Row],[2018]], TRUNC(kraina5[[#This Row],[2018]]*$J51))</f>
        <v>0</v>
      </c>
      <c r="P51">
        <f>IF(kraina5[[#This Row],[2019]]&gt;2*$H51, kraina5[[#This Row],[2019]], TRUNC(kraina5[[#This Row],[2019]]*$J51))</f>
        <v>0</v>
      </c>
      <c r="Q51">
        <f>IF(kraina5[[#This Row],[2020]]&gt;2*$H51, kraina5[[#This Row],[2020]], TRUNC(kraina5[[#This Row],[2020]]*$J51))</f>
        <v>0</v>
      </c>
      <c r="R51">
        <f>IF(kraina5[[#This Row],[2021]]&gt;2*$H51, kraina5[[#This Row],[2021]], TRUNC(kraina5[[#This Row],[2021]]*$J51))</f>
        <v>0</v>
      </c>
      <c r="S51">
        <f>IF(kraina5[[#This Row],[2022]]&gt;2*$H51, kraina5[[#This Row],[2022]], TRUNC(kraina5[[#This Row],[2022]]*$J51))</f>
        <v>0</v>
      </c>
      <c r="T51">
        <f>IF(kraina5[[#This Row],[2023]]&gt;2*$H51, kraina5[[#This Row],[2023]], TRUNC(kraina5[[#This Row],[2023]]*$J51))</f>
        <v>0</v>
      </c>
      <c r="U51">
        <f>IF(kraina5[[#This Row],[2024]]&gt;2*$H51, kraina5[[#This Row],[2024]], TRUNC(kraina5[[#This Row],[2024]]*$J51))</f>
        <v>0</v>
      </c>
      <c r="V51">
        <f>IF(kraina5[[#This Row],[2025]]&gt;2*kraina5[[#This Row],[ludnosc 2013]], 1, 0)</f>
        <v>0</v>
      </c>
      <c r="Y51" s="10" t="s">
        <v>42</v>
      </c>
      <c r="Z51" s="1">
        <v>0</v>
      </c>
    </row>
    <row r="52" spans="1:26" x14ac:dyDescent="0.35">
      <c r="Y52" s="10" t="s">
        <v>32</v>
      </c>
      <c r="Z52" s="1">
        <v>0</v>
      </c>
    </row>
    <row r="53" spans="1:26" x14ac:dyDescent="0.35">
      <c r="Y53" s="10" t="s">
        <v>103</v>
      </c>
      <c r="Z53" s="1">
        <v>125930205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3616-F0CB-4956-BA6C-0EA56307F91E}">
  <dimension ref="A1:H51"/>
  <sheetViews>
    <sheetView zoomScale="85" zoomScaleNormal="85" workbookViewId="0">
      <selection activeCell="H50" sqref="A1:H50"/>
    </sheetView>
  </sheetViews>
  <sheetFormatPr defaultRowHeight="14.5" x14ac:dyDescent="0.35"/>
  <cols>
    <col min="1" max="1" width="10.54296875" bestFit="1" customWidth="1"/>
    <col min="2" max="2" width="20" customWidth="1"/>
    <col min="3" max="3" width="16" customWidth="1"/>
    <col min="4" max="4" width="15.08984375" customWidth="1"/>
    <col min="5" max="5" width="18.81640625" customWidth="1"/>
    <col min="8" max="8" width="30.6328125" customWidth="1"/>
  </cols>
  <sheetData>
    <row r="1" spans="1:8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64</v>
      </c>
    </row>
    <row r="2" spans="1:8" x14ac:dyDescent="0.3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LEFT(A2, 3)</f>
        <v>w01</v>
      </c>
      <c r="G2" t="str">
        <f>RIGHT(A2, 1)</f>
        <v>D</v>
      </c>
      <c r="H2">
        <f>IF(AND(D2&gt;B2, E2&gt;C2), 1, 0)</f>
        <v>1</v>
      </c>
    </row>
    <row r="3" spans="1:8" hidden="1" x14ac:dyDescent="0.3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LEFT(A3, 3)</f>
        <v>w02</v>
      </c>
      <c r="G3" t="str">
        <f t="shared" ref="G3:G51" si="1">RIGHT(A3, 1)</f>
        <v>D</v>
      </c>
      <c r="H3">
        <f t="shared" ref="H3:H51" si="2">IF(AND(D3&gt;B3, E3&gt;C3), 1, 0)</f>
        <v>0</v>
      </c>
    </row>
    <row r="4" spans="1:8" hidden="1" x14ac:dyDescent="0.3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w03</v>
      </c>
      <c r="G4" t="str">
        <f t="shared" si="1"/>
        <v>C</v>
      </c>
      <c r="H4">
        <f t="shared" si="2"/>
        <v>0</v>
      </c>
    </row>
    <row r="5" spans="1:8" hidden="1" x14ac:dyDescent="0.3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w04</v>
      </c>
      <c r="G5" t="str">
        <f t="shared" si="1"/>
        <v>D</v>
      </c>
      <c r="H5">
        <f t="shared" si="2"/>
        <v>0</v>
      </c>
    </row>
    <row r="6" spans="1:8" hidden="1" x14ac:dyDescent="0.3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w05</v>
      </c>
      <c r="G6" t="str">
        <f t="shared" si="1"/>
        <v>A</v>
      </c>
      <c r="H6">
        <f t="shared" si="2"/>
        <v>0</v>
      </c>
    </row>
    <row r="7" spans="1:8" x14ac:dyDescent="0.3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w06</v>
      </c>
      <c r="G7" t="str">
        <f t="shared" si="1"/>
        <v>D</v>
      </c>
      <c r="H7">
        <f t="shared" si="2"/>
        <v>1</v>
      </c>
    </row>
    <row r="8" spans="1:8" hidden="1" x14ac:dyDescent="0.3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w07</v>
      </c>
      <c r="G8" t="str">
        <f t="shared" si="1"/>
        <v>B</v>
      </c>
      <c r="H8">
        <f t="shared" si="2"/>
        <v>0</v>
      </c>
    </row>
    <row r="9" spans="1:8" x14ac:dyDescent="0.3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w08</v>
      </c>
      <c r="G9" t="str">
        <f t="shared" si="1"/>
        <v>A</v>
      </c>
      <c r="H9">
        <f t="shared" si="2"/>
        <v>1</v>
      </c>
    </row>
    <row r="10" spans="1:8" hidden="1" x14ac:dyDescent="0.3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w09</v>
      </c>
      <c r="G10" t="str">
        <f t="shared" si="1"/>
        <v>C</v>
      </c>
      <c r="H10">
        <f t="shared" si="2"/>
        <v>0</v>
      </c>
    </row>
    <row r="11" spans="1:8" hidden="1" x14ac:dyDescent="0.3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w10</v>
      </c>
      <c r="G11" t="str">
        <f t="shared" si="1"/>
        <v>C</v>
      </c>
      <c r="H11">
        <f t="shared" si="2"/>
        <v>0</v>
      </c>
    </row>
    <row r="12" spans="1:8" hidden="1" x14ac:dyDescent="0.3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w11</v>
      </c>
      <c r="G12" t="str">
        <f t="shared" si="1"/>
        <v>D</v>
      </c>
      <c r="H12">
        <f t="shared" si="2"/>
        <v>0</v>
      </c>
    </row>
    <row r="13" spans="1:8" x14ac:dyDescent="0.3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w12</v>
      </c>
      <c r="G13" t="str">
        <f t="shared" si="1"/>
        <v>C</v>
      </c>
      <c r="H13">
        <f t="shared" si="2"/>
        <v>1</v>
      </c>
    </row>
    <row r="14" spans="1:8" x14ac:dyDescent="0.3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w13</v>
      </c>
      <c r="G14" t="str">
        <f t="shared" si="1"/>
        <v>A</v>
      </c>
      <c r="H14">
        <f t="shared" si="2"/>
        <v>1</v>
      </c>
    </row>
    <row r="15" spans="1:8" hidden="1" x14ac:dyDescent="0.3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w14</v>
      </c>
      <c r="G15" t="str">
        <f t="shared" si="1"/>
        <v>A</v>
      </c>
      <c r="H15">
        <f t="shared" si="2"/>
        <v>0</v>
      </c>
    </row>
    <row r="16" spans="1:8" hidden="1" x14ac:dyDescent="0.3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w15</v>
      </c>
      <c r="G16" t="str">
        <f t="shared" si="1"/>
        <v>A</v>
      </c>
      <c r="H16">
        <f t="shared" si="2"/>
        <v>0</v>
      </c>
    </row>
    <row r="17" spans="1:8" x14ac:dyDescent="0.3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w16</v>
      </c>
      <c r="G17" t="str">
        <f t="shared" si="1"/>
        <v>C</v>
      </c>
      <c r="H17">
        <f t="shared" si="2"/>
        <v>1</v>
      </c>
    </row>
    <row r="18" spans="1:8" hidden="1" x14ac:dyDescent="0.3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w17</v>
      </c>
      <c r="G18" t="str">
        <f t="shared" si="1"/>
        <v>A</v>
      </c>
      <c r="H18">
        <f t="shared" si="2"/>
        <v>0</v>
      </c>
    </row>
    <row r="19" spans="1:8" hidden="1" x14ac:dyDescent="0.3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w18</v>
      </c>
      <c r="G19" t="str">
        <f t="shared" si="1"/>
        <v>D</v>
      </c>
      <c r="H19">
        <f t="shared" si="2"/>
        <v>0</v>
      </c>
    </row>
    <row r="20" spans="1:8" hidden="1" x14ac:dyDescent="0.3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w19</v>
      </c>
      <c r="G20" t="str">
        <f t="shared" si="1"/>
        <v>C</v>
      </c>
      <c r="H20">
        <f t="shared" si="2"/>
        <v>0</v>
      </c>
    </row>
    <row r="21" spans="1:8" hidden="1" x14ac:dyDescent="0.3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w20</v>
      </c>
      <c r="G21" t="str">
        <f t="shared" si="1"/>
        <v>C</v>
      </c>
      <c r="H21">
        <f t="shared" si="2"/>
        <v>0</v>
      </c>
    </row>
    <row r="22" spans="1:8" hidden="1" x14ac:dyDescent="0.3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w21</v>
      </c>
      <c r="G22" t="str">
        <f t="shared" si="1"/>
        <v>A</v>
      </c>
      <c r="H22">
        <f t="shared" si="2"/>
        <v>0</v>
      </c>
    </row>
    <row r="23" spans="1:8" x14ac:dyDescent="0.3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w22</v>
      </c>
      <c r="G23" t="str">
        <f t="shared" si="1"/>
        <v>B</v>
      </c>
      <c r="H23">
        <f t="shared" si="2"/>
        <v>1</v>
      </c>
    </row>
    <row r="24" spans="1:8" hidden="1" x14ac:dyDescent="0.3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w23</v>
      </c>
      <c r="G24" t="str">
        <f t="shared" si="1"/>
        <v>B</v>
      </c>
      <c r="H24">
        <f t="shared" si="2"/>
        <v>0</v>
      </c>
    </row>
    <row r="25" spans="1:8" x14ac:dyDescent="0.3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w24</v>
      </c>
      <c r="G25" t="str">
        <f t="shared" si="1"/>
        <v>C</v>
      </c>
      <c r="H25">
        <f t="shared" si="2"/>
        <v>1</v>
      </c>
    </row>
    <row r="26" spans="1:8" x14ac:dyDescent="0.3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w25</v>
      </c>
      <c r="G26" t="str">
        <f t="shared" si="1"/>
        <v>B</v>
      </c>
      <c r="H26">
        <f t="shared" si="2"/>
        <v>1</v>
      </c>
    </row>
    <row r="27" spans="1:8" hidden="1" x14ac:dyDescent="0.3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w26</v>
      </c>
      <c r="G27" t="str">
        <f t="shared" si="1"/>
        <v>C</v>
      </c>
      <c r="H27">
        <f t="shared" si="2"/>
        <v>0</v>
      </c>
    </row>
    <row r="28" spans="1:8" hidden="1" x14ac:dyDescent="0.3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w27</v>
      </c>
      <c r="G28" t="str">
        <f t="shared" si="1"/>
        <v>C</v>
      </c>
      <c r="H28">
        <f t="shared" si="2"/>
        <v>0</v>
      </c>
    </row>
    <row r="29" spans="1:8" hidden="1" x14ac:dyDescent="0.3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w28</v>
      </c>
      <c r="G29" t="str">
        <f t="shared" si="1"/>
        <v>D</v>
      </c>
      <c r="H29">
        <f t="shared" si="2"/>
        <v>0</v>
      </c>
    </row>
    <row r="30" spans="1:8" hidden="1" x14ac:dyDescent="0.3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w29</v>
      </c>
      <c r="G30" t="str">
        <f t="shared" si="1"/>
        <v>A</v>
      </c>
      <c r="H30">
        <f t="shared" si="2"/>
        <v>0</v>
      </c>
    </row>
    <row r="31" spans="1:8" hidden="1" x14ac:dyDescent="0.3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w30</v>
      </c>
      <c r="G31" t="str">
        <f t="shared" si="1"/>
        <v>C</v>
      </c>
      <c r="H31">
        <f t="shared" si="2"/>
        <v>0</v>
      </c>
    </row>
    <row r="32" spans="1:8" hidden="1" x14ac:dyDescent="0.3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w31</v>
      </c>
      <c r="G32" t="str">
        <f t="shared" si="1"/>
        <v>C</v>
      </c>
      <c r="H32">
        <f t="shared" si="2"/>
        <v>0</v>
      </c>
    </row>
    <row r="33" spans="1:8" x14ac:dyDescent="0.3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w32</v>
      </c>
      <c r="G33" t="str">
        <f t="shared" si="1"/>
        <v>D</v>
      </c>
      <c r="H33">
        <f t="shared" si="2"/>
        <v>1</v>
      </c>
    </row>
    <row r="34" spans="1:8" hidden="1" x14ac:dyDescent="0.3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w33</v>
      </c>
      <c r="G34" t="str">
        <f t="shared" si="1"/>
        <v>B</v>
      </c>
      <c r="H34">
        <f t="shared" si="2"/>
        <v>0</v>
      </c>
    </row>
    <row r="35" spans="1:8" x14ac:dyDescent="0.3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w34</v>
      </c>
      <c r="G35" t="str">
        <f t="shared" si="1"/>
        <v>C</v>
      </c>
      <c r="H35">
        <f t="shared" si="2"/>
        <v>1</v>
      </c>
    </row>
    <row r="36" spans="1:8" hidden="1" x14ac:dyDescent="0.3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w35</v>
      </c>
      <c r="G36" t="str">
        <f t="shared" si="1"/>
        <v>C</v>
      </c>
      <c r="H36">
        <f t="shared" si="2"/>
        <v>0</v>
      </c>
    </row>
    <row r="37" spans="1:8" hidden="1" x14ac:dyDescent="0.3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w36</v>
      </c>
      <c r="G37" t="str">
        <f t="shared" si="1"/>
        <v>B</v>
      </c>
      <c r="H37">
        <f t="shared" si="2"/>
        <v>0</v>
      </c>
    </row>
    <row r="38" spans="1:8" hidden="1" x14ac:dyDescent="0.3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w37</v>
      </c>
      <c r="G38" t="str">
        <f t="shared" si="1"/>
        <v>A</v>
      </c>
      <c r="H38">
        <f t="shared" si="2"/>
        <v>0</v>
      </c>
    </row>
    <row r="39" spans="1:8" hidden="1" x14ac:dyDescent="0.3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w38</v>
      </c>
      <c r="G39" t="str">
        <f t="shared" si="1"/>
        <v>B</v>
      </c>
      <c r="H39">
        <f t="shared" si="2"/>
        <v>0</v>
      </c>
    </row>
    <row r="40" spans="1:8" x14ac:dyDescent="0.3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w39</v>
      </c>
      <c r="G40" t="str">
        <f t="shared" si="1"/>
        <v>D</v>
      </c>
      <c r="H40">
        <f t="shared" si="2"/>
        <v>1</v>
      </c>
    </row>
    <row r="41" spans="1:8" x14ac:dyDescent="0.3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w40</v>
      </c>
      <c r="G41" t="str">
        <f t="shared" si="1"/>
        <v>A</v>
      </c>
      <c r="H41">
        <f t="shared" si="2"/>
        <v>1</v>
      </c>
    </row>
    <row r="42" spans="1:8" hidden="1" x14ac:dyDescent="0.3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w41</v>
      </c>
      <c r="G42" t="str">
        <f t="shared" si="1"/>
        <v>D</v>
      </c>
      <c r="H42">
        <f t="shared" si="2"/>
        <v>0</v>
      </c>
    </row>
    <row r="43" spans="1:8" hidden="1" x14ac:dyDescent="0.3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w42</v>
      </c>
      <c r="G43" t="str">
        <f t="shared" si="1"/>
        <v>B</v>
      </c>
      <c r="H43">
        <f t="shared" si="2"/>
        <v>0</v>
      </c>
    </row>
    <row r="44" spans="1:8" hidden="1" x14ac:dyDescent="0.3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w43</v>
      </c>
      <c r="G44" t="str">
        <f t="shared" si="1"/>
        <v>D</v>
      </c>
      <c r="H44">
        <f t="shared" si="2"/>
        <v>0</v>
      </c>
    </row>
    <row r="45" spans="1:8" x14ac:dyDescent="0.3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w44</v>
      </c>
      <c r="G45" t="str">
        <f t="shared" si="1"/>
        <v>C</v>
      </c>
      <c r="H45">
        <f t="shared" si="2"/>
        <v>1</v>
      </c>
    </row>
    <row r="46" spans="1:8" x14ac:dyDescent="0.3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w45</v>
      </c>
      <c r="G46" t="str">
        <f t="shared" si="1"/>
        <v>B</v>
      </c>
      <c r="H46">
        <f t="shared" si="2"/>
        <v>1</v>
      </c>
    </row>
    <row r="47" spans="1:8" x14ac:dyDescent="0.3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w46</v>
      </c>
      <c r="G47" t="str">
        <f t="shared" si="1"/>
        <v>C</v>
      </c>
      <c r="H47">
        <f t="shared" si="2"/>
        <v>1</v>
      </c>
    </row>
    <row r="48" spans="1:8" x14ac:dyDescent="0.3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w47</v>
      </c>
      <c r="G48" t="str">
        <f t="shared" si="1"/>
        <v>B</v>
      </c>
      <c r="H48">
        <f t="shared" si="2"/>
        <v>1</v>
      </c>
    </row>
    <row r="49" spans="1:8" x14ac:dyDescent="0.3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w48</v>
      </c>
      <c r="G49" t="str">
        <f t="shared" si="1"/>
        <v>C</v>
      </c>
      <c r="H49">
        <f t="shared" si="2"/>
        <v>1</v>
      </c>
    </row>
    <row r="50" spans="1:8" x14ac:dyDescent="0.3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w49</v>
      </c>
      <c r="G50" t="str">
        <f t="shared" si="1"/>
        <v>C</v>
      </c>
      <c r="H50">
        <f t="shared" si="2"/>
        <v>1</v>
      </c>
    </row>
    <row r="51" spans="1:8" hidden="1" x14ac:dyDescent="0.3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w50</v>
      </c>
      <c r="G51" t="str">
        <f t="shared" si="1"/>
        <v>B</v>
      </c>
      <c r="H51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C40A-0AF1-43A9-8B35-FE4CCF8F9492}">
  <dimension ref="A1:K20"/>
  <sheetViews>
    <sheetView topLeftCell="C1" zoomScale="85" zoomScaleNormal="85" workbookViewId="0">
      <selection activeCell="H24" sqref="H24"/>
    </sheetView>
  </sheetViews>
  <sheetFormatPr defaultRowHeight="14.5" x14ac:dyDescent="0.35"/>
  <cols>
    <col min="8" max="8" width="35.26953125" customWidth="1"/>
    <col min="10" max="10" width="16.54296875" bestFit="1" customWidth="1"/>
    <col min="11" max="11" width="32.6328125" customWidth="1"/>
  </cols>
  <sheetData>
    <row r="1" spans="1:11" x14ac:dyDescent="0.35">
      <c r="A1" s="2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4" t="s">
        <v>64</v>
      </c>
    </row>
    <row r="2" spans="1:11" x14ac:dyDescent="0.35">
      <c r="A2" s="14" t="s">
        <v>0</v>
      </c>
      <c r="B2" s="5">
        <v>1415007</v>
      </c>
      <c r="C2" s="5">
        <v>1397195</v>
      </c>
      <c r="D2" s="5">
        <v>1499070</v>
      </c>
      <c r="E2" s="5">
        <v>1481105</v>
      </c>
      <c r="F2" s="5" t="s">
        <v>65</v>
      </c>
      <c r="G2" s="5" t="s">
        <v>61</v>
      </c>
      <c r="H2" s="6">
        <v>1</v>
      </c>
      <c r="J2" s="16" t="s">
        <v>56</v>
      </c>
      <c r="K2" s="16" t="s">
        <v>85</v>
      </c>
    </row>
    <row r="3" spans="1:11" x14ac:dyDescent="0.35">
      <c r="A3" s="15" t="s">
        <v>5</v>
      </c>
      <c r="B3" s="7">
        <v>1846928</v>
      </c>
      <c r="C3" s="7">
        <v>1851433</v>
      </c>
      <c r="D3" s="7">
        <v>2125113</v>
      </c>
      <c r="E3" s="7">
        <v>2028635</v>
      </c>
      <c r="F3" s="7" t="s">
        <v>66</v>
      </c>
      <c r="G3" s="7" t="s">
        <v>61</v>
      </c>
      <c r="H3" s="8">
        <v>1</v>
      </c>
      <c r="J3" s="17" t="s">
        <v>58</v>
      </c>
      <c r="K3" s="18">
        <v>3</v>
      </c>
    </row>
    <row r="4" spans="1:11" x14ac:dyDescent="0.35">
      <c r="A4" s="14" t="s">
        <v>7</v>
      </c>
      <c r="B4" s="5">
        <v>679557</v>
      </c>
      <c r="C4" s="5">
        <v>655500</v>
      </c>
      <c r="D4" s="5">
        <v>1012012</v>
      </c>
      <c r="E4" s="5">
        <v>1067022</v>
      </c>
      <c r="F4" s="5" t="s">
        <v>67</v>
      </c>
      <c r="G4" s="5" t="s">
        <v>58</v>
      </c>
      <c r="H4" s="6">
        <v>1</v>
      </c>
      <c r="J4" s="17" t="s">
        <v>59</v>
      </c>
      <c r="K4" s="18">
        <v>4</v>
      </c>
    </row>
    <row r="5" spans="1:11" x14ac:dyDescent="0.35">
      <c r="A5" s="15" t="s">
        <v>11</v>
      </c>
      <c r="B5" s="7">
        <v>3997724</v>
      </c>
      <c r="C5" s="7">
        <v>3690756</v>
      </c>
      <c r="D5" s="7">
        <v>4339393</v>
      </c>
      <c r="E5" s="7">
        <v>4639643</v>
      </c>
      <c r="F5" s="7" t="s">
        <v>68</v>
      </c>
      <c r="G5" s="7" t="s">
        <v>60</v>
      </c>
      <c r="H5" s="8">
        <v>1</v>
      </c>
      <c r="J5" s="17" t="s">
        <v>60</v>
      </c>
      <c r="K5" s="18">
        <v>8</v>
      </c>
    </row>
    <row r="6" spans="1:11" x14ac:dyDescent="0.35">
      <c r="A6" s="14" t="s">
        <v>12</v>
      </c>
      <c r="B6" s="5">
        <v>996113</v>
      </c>
      <c r="C6" s="5">
        <v>964279</v>
      </c>
      <c r="D6" s="5">
        <v>1012487</v>
      </c>
      <c r="E6" s="5">
        <v>1128940</v>
      </c>
      <c r="F6" s="5" t="s">
        <v>69</v>
      </c>
      <c r="G6" s="5" t="s">
        <v>58</v>
      </c>
      <c r="H6" s="6">
        <v>1</v>
      </c>
      <c r="J6" s="17" t="s">
        <v>61</v>
      </c>
      <c r="K6" s="18">
        <v>4</v>
      </c>
    </row>
    <row r="7" spans="1:11" x14ac:dyDescent="0.35">
      <c r="A7" s="15" t="s">
        <v>15</v>
      </c>
      <c r="B7" s="7">
        <v>1367212</v>
      </c>
      <c r="C7" s="7">
        <v>1361389</v>
      </c>
      <c r="D7" s="7">
        <v>1572320</v>
      </c>
      <c r="E7" s="7">
        <v>1836258</v>
      </c>
      <c r="F7" s="7" t="s">
        <v>70</v>
      </c>
      <c r="G7" s="7" t="s">
        <v>60</v>
      </c>
      <c r="H7" s="8">
        <v>1</v>
      </c>
      <c r="J7" s="17" t="s">
        <v>86</v>
      </c>
      <c r="K7" s="18">
        <v>19</v>
      </c>
    </row>
    <row r="8" spans="1:11" x14ac:dyDescent="0.35">
      <c r="A8" s="14" t="s">
        <v>21</v>
      </c>
      <c r="B8" s="5">
        <v>685438</v>
      </c>
      <c r="C8" s="5">
        <v>749124</v>
      </c>
      <c r="D8" s="5">
        <v>2697677</v>
      </c>
      <c r="E8" s="5">
        <v>2821550</v>
      </c>
      <c r="F8" s="5" t="s">
        <v>71</v>
      </c>
      <c r="G8" s="5" t="s">
        <v>59</v>
      </c>
      <c r="H8" s="6">
        <v>1</v>
      </c>
    </row>
    <row r="9" spans="1:11" x14ac:dyDescent="0.35">
      <c r="A9" s="15" t="s">
        <v>23</v>
      </c>
      <c r="B9" s="7">
        <v>643177</v>
      </c>
      <c r="C9" s="7">
        <v>684187</v>
      </c>
      <c r="D9" s="7">
        <v>796213</v>
      </c>
      <c r="E9" s="7">
        <v>867904</v>
      </c>
      <c r="F9" s="7" t="s">
        <v>72</v>
      </c>
      <c r="G9" s="7" t="s">
        <v>60</v>
      </c>
      <c r="H9" s="8">
        <v>1</v>
      </c>
    </row>
    <row r="10" spans="1:11" x14ac:dyDescent="0.35">
      <c r="A10" s="14" t="s">
        <v>24</v>
      </c>
      <c r="B10" s="5">
        <v>450192</v>
      </c>
      <c r="C10" s="5">
        <v>434755</v>
      </c>
      <c r="D10" s="5">
        <v>1656446</v>
      </c>
      <c r="E10" s="5">
        <v>1691000</v>
      </c>
      <c r="F10" s="5" t="s">
        <v>73</v>
      </c>
      <c r="G10" s="5" t="s">
        <v>59</v>
      </c>
      <c r="H10" s="6">
        <v>1</v>
      </c>
    </row>
    <row r="11" spans="1:11" x14ac:dyDescent="0.35">
      <c r="A11" s="15" t="s">
        <v>31</v>
      </c>
      <c r="B11" s="7">
        <v>992523</v>
      </c>
      <c r="C11" s="7">
        <v>1028501</v>
      </c>
      <c r="D11" s="7">
        <v>1995446</v>
      </c>
      <c r="E11" s="7">
        <v>1860524</v>
      </c>
      <c r="F11" s="7" t="s">
        <v>74</v>
      </c>
      <c r="G11" s="7" t="s">
        <v>61</v>
      </c>
      <c r="H11" s="8">
        <v>1</v>
      </c>
    </row>
    <row r="12" spans="1:11" x14ac:dyDescent="0.35">
      <c r="A12" s="14" t="s">
        <v>33</v>
      </c>
      <c r="B12" s="5">
        <v>76648</v>
      </c>
      <c r="C12" s="5">
        <v>81385</v>
      </c>
      <c r="D12" s="5">
        <v>1374708</v>
      </c>
      <c r="E12" s="5">
        <v>1379567</v>
      </c>
      <c r="F12" s="5" t="s">
        <v>75</v>
      </c>
      <c r="G12" s="5" t="s">
        <v>60</v>
      </c>
      <c r="H12" s="6">
        <v>1</v>
      </c>
    </row>
    <row r="13" spans="1:11" x14ac:dyDescent="0.35">
      <c r="A13" s="15" t="s">
        <v>38</v>
      </c>
      <c r="B13" s="7">
        <v>548989</v>
      </c>
      <c r="C13" s="7">
        <v>514636</v>
      </c>
      <c r="D13" s="7">
        <v>2770344</v>
      </c>
      <c r="E13" s="7">
        <v>3187897</v>
      </c>
      <c r="F13" s="7" t="s">
        <v>76</v>
      </c>
      <c r="G13" s="7" t="s">
        <v>61</v>
      </c>
      <c r="H13" s="8">
        <v>1</v>
      </c>
    </row>
    <row r="14" spans="1:11" x14ac:dyDescent="0.35">
      <c r="A14" s="14" t="s">
        <v>39</v>
      </c>
      <c r="B14" s="5">
        <v>1175198</v>
      </c>
      <c r="C14" s="5">
        <v>1095440</v>
      </c>
      <c r="D14" s="5">
        <v>2657174</v>
      </c>
      <c r="E14" s="5">
        <v>2491947</v>
      </c>
      <c r="F14" s="5" t="s">
        <v>77</v>
      </c>
      <c r="G14" s="5" t="s">
        <v>58</v>
      </c>
      <c r="H14" s="6">
        <v>1</v>
      </c>
    </row>
    <row r="15" spans="1:11" x14ac:dyDescent="0.35">
      <c r="A15" s="15" t="s">
        <v>43</v>
      </c>
      <c r="B15" s="7">
        <v>835495</v>
      </c>
      <c r="C15" s="7">
        <v>837746</v>
      </c>
      <c r="D15" s="7">
        <v>1106177</v>
      </c>
      <c r="E15" s="7">
        <v>917781</v>
      </c>
      <c r="F15" s="7" t="s">
        <v>78</v>
      </c>
      <c r="G15" s="7" t="s">
        <v>60</v>
      </c>
      <c r="H15" s="8">
        <v>1</v>
      </c>
    </row>
    <row r="16" spans="1:11" x14ac:dyDescent="0.35">
      <c r="A16" s="14" t="s">
        <v>44</v>
      </c>
      <c r="B16" s="5">
        <v>1187448</v>
      </c>
      <c r="C16" s="5">
        <v>1070426</v>
      </c>
      <c r="D16" s="5">
        <v>1504608</v>
      </c>
      <c r="E16" s="5">
        <v>1756990</v>
      </c>
      <c r="F16" s="5" t="s">
        <v>79</v>
      </c>
      <c r="G16" s="5" t="s">
        <v>59</v>
      </c>
      <c r="H16" s="6">
        <v>1</v>
      </c>
    </row>
    <row r="17" spans="1:8" x14ac:dyDescent="0.35">
      <c r="A17" s="15" t="s">
        <v>45</v>
      </c>
      <c r="B17" s="7">
        <v>140026</v>
      </c>
      <c r="C17" s="7">
        <v>146354</v>
      </c>
      <c r="D17" s="7">
        <v>2759991</v>
      </c>
      <c r="E17" s="7">
        <v>2742120</v>
      </c>
      <c r="F17" s="7" t="s">
        <v>80</v>
      </c>
      <c r="G17" s="7" t="s">
        <v>60</v>
      </c>
      <c r="H17" s="8">
        <v>1</v>
      </c>
    </row>
    <row r="18" spans="1:8" x14ac:dyDescent="0.35">
      <c r="A18" s="14" t="s">
        <v>46</v>
      </c>
      <c r="B18" s="5">
        <v>1198765</v>
      </c>
      <c r="C18" s="5">
        <v>1304945</v>
      </c>
      <c r="D18" s="5">
        <v>2786493</v>
      </c>
      <c r="E18" s="5">
        <v>2602643</v>
      </c>
      <c r="F18" s="5" t="s">
        <v>81</v>
      </c>
      <c r="G18" s="5" t="s">
        <v>59</v>
      </c>
      <c r="H18" s="6">
        <v>1</v>
      </c>
    </row>
    <row r="19" spans="1:8" x14ac:dyDescent="0.35">
      <c r="A19" s="15" t="s">
        <v>47</v>
      </c>
      <c r="B19" s="7">
        <v>2619776</v>
      </c>
      <c r="C19" s="7">
        <v>2749623</v>
      </c>
      <c r="D19" s="7">
        <v>2888215</v>
      </c>
      <c r="E19" s="7">
        <v>2800174</v>
      </c>
      <c r="F19" s="7" t="s">
        <v>82</v>
      </c>
      <c r="G19" s="7" t="s">
        <v>60</v>
      </c>
      <c r="H19" s="8">
        <v>1</v>
      </c>
    </row>
    <row r="20" spans="1:8" x14ac:dyDescent="0.35">
      <c r="A20" s="14" t="s">
        <v>48</v>
      </c>
      <c r="B20" s="5">
        <v>248398</v>
      </c>
      <c r="C20" s="5">
        <v>268511</v>
      </c>
      <c r="D20" s="5">
        <v>3110853</v>
      </c>
      <c r="E20" s="5">
        <v>2986411</v>
      </c>
      <c r="F20" s="5" t="s">
        <v>83</v>
      </c>
      <c r="G20" s="5" t="s">
        <v>60</v>
      </c>
      <c r="H20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BEF6-CE62-4ECA-8FCD-CDB610FA8B81}">
  <dimension ref="A1:K51"/>
  <sheetViews>
    <sheetView zoomScale="55" zoomScaleNormal="55" workbookViewId="0">
      <selection activeCell="N15" sqref="N15"/>
    </sheetView>
  </sheetViews>
  <sheetFormatPr defaultRowHeight="14.5" x14ac:dyDescent="0.35"/>
  <cols>
    <col min="1" max="1" width="10.54296875" bestFit="1" customWidth="1"/>
    <col min="2" max="2" width="20" customWidth="1"/>
    <col min="3" max="3" width="16" customWidth="1"/>
    <col min="4" max="4" width="15.08984375" customWidth="1"/>
    <col min="5" max="5" width="18.81640625" customWidth="1"/>
    <col min="8" max="8" width="23.90625" customWidth="1"/>
    <col min="10" max="10" width="10.36328125" bestFit="1" customWidth="1"/>
    <col min="11" max="11" width="24.7265625" bestFit="1" customWidth="1"/>
  </cols>
  <sheetData>
    <row r="1" spans="1:11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62</v>
      </c>
    </row>
    <row r="2" spans="1:11" x14ac:dyDescent="0.3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LEFT(A2, 3)</f>
        <v>w01</v>
      </c>
      <c r="G2" t="str">
        <f>RIGHT(A2, 1)</f>
        <v>D</v>
      </c>
      <c r="H2">
        <f>kraina3[[#This Row],[kobiety 2013]]+kraina3[[#This Row],[mezczyzni 2013]]</f>
        <v>2812202</v>
      </c>
    </row>
    <row r="3" spans="1:11" x14ac:dyDescent="0.3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LEFT(A3, 3)</f>
        <v>w02</v>
      </c>
      <c r="G3" t="str">
        <f t="shared" ref="G3:G51" si="1">RIGHT(A3, 1)</f>
        <v>D</v>
      </c>
      <c r="H3">
        <f>kraina3[[#This Row],[kobiety 2013]]+kraina3[[#This Row],[mezczyzni 2013]]</f>
        <v>3353163</v>
      </c>
      <c r="J3" s="11" t="s">
        <v>56</v>
      </c>
      <c r="K3" s="11" t="s">
        <v>63</v>
      </c>
    </row>
    <row r="4" spans="1:11" x14ac:dyDescent="0.3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w03</v>
      </c>
      <c r="G4" t="str">
        <f t="shared" si="1"/>
        <v>C</v>
      </c>
      <c r="H4">
        <f>kraina3[[#This Row],[kobiety 2013]]+kraina3[[#This Row],[mezczyzni 2013]]</f>
        <v>2443837</v>
      </c>
      <c r="J4" s="12" t="s">
        <v>58</v>
      </c>
      <c r="K4" s="13">
        <v>33929579</v>
      </c>
    </row>
    <row r="5" spans="1:11" x14ac:dyDescent="0.3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w04</v>
      </c>
      <c r="G5" t="str">
        <f t="shared" si="1"/>
        <v>D</v>
      </c>
      <c r="H5">
        <f>kraina3[[#This Row],[kobiety 2013]]+kraina3[[#This Row],[mezczyzni 2013]]</f>
        <v>1975115</v>
      </c>
      <c r="J5" s="12" t="s">
        <v>59</v>
      </c>
      <c r="K5" s="13">
        <v>41736619</v>
      </c>
    </row>
    <row r="6" spans="1:11" x14ac:dyDescent="0.3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w05</v>
      </c>
      <c r="G6" t="str">
        <f t="shared" si="1"/>
        <v>A</v>
      </c>
      <c r="H6">
        <f>kraina3[[#This Row],[kobiety 2013]]+kraina3[[#This Row],[mezczyzni 2013]]</f>
        <v>4664729</v>
      </c>
      <c r="J6" s="12" t="s">
        <v>60</v>
      </c>
      <c r="K6" s="13">
        <v>57649017</v>
      </c>
    </row>
    <row r="7" spans="1:11" x14ac:dyDescent="0.3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w06</v>
      </c>
      <c r="G7" t="str">
        <f t="shared" si="1"/>
        <v>D</v>
      </c>
      <c r="H7">
        <f>kraina3[[#This Row],[kobiety 2013]]+kraina3[[#This Row],[mezczyzni 2013]]</f>
        <v>3698361</v>
      </c>
      <c r="J7" s="12" t="s">
        <v>61</v>
      </c>
      <c r="K7" s="13">
        <v>36530387</v>
      </c>
    </row>
    <row r="8" spans="1:11" x14ac:dyDescent="0.3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w07</v>
      </c>
      <c r="G8" t="str">
        <f t="shared" si="1"/>
        <v>B</v>
      </c>
      <c r="H8">
        <f>kraina3[[#This Row],[kobiety 2013]]+kraina3[[#This Row],[mezczyzni 2013]]</f>
        <v>7689971</v>
      </c>
    </row>
    <row r="9" spans="1:11" x14ac:dyDescent="0.3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w08</v>
      </c>
      <c r="G9" t="str">
        <f t="shared" si="1"/>
        <v>A</v>
      </c>
      <c r="H9">
        <f>kraina3[[#This Row],[kobiety 2013]]+kraina3[[#This Row],[mezczyzni 2013]]</f>
        <v>1335057</v>
      </c>
    </row>
    <row r="10" spans="1:11" x14ac:dyDescent="0.3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w09</v>
      </c>
      <c r="G10" t="str">
        <f t="shared" si="1"/>
        <v>C</v>
      </c>
      <c r="H10">
        <f>kraina3[[#This Row],[kobiety 2013]]+kraina3[[#This Row],[mezczyzni 2013]]</f>
        <v>3291343</v>
      </c>
    </row>
    <row r="11" spans="1:11" x14ac:dyDescent="0.3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w10</v>
      </c>
      <c r="G11" t="str">
        <f t="shared" si="1"/>
        <v>C</v>
      </c>
      <c r="H11">
        <f>kraina3[[#This Row],[kobiety 2013]]+kraina3[[#This Row],[mezczyzni 2013]]</f>
        <v>2339967</v>
      </c>
    </row>
    <row r="12" spans="1:11" x14ac:dyDescent="0.3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w11</v>
      </c>
      <c r="G12" t="str">
        <f t="shared" si="1"/>
        <v>D</v>
      </c>
      <c r="H12">
        <f>kraina3[[#This Row],[kobiety 2013]]+kraina3[[#This Row],[mezczyzni 2013]]</f>
        <v>3983255</v>
      </c>
    </row>
    <row r="13" spans="1:11" x14ac:dyDescent="0.3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w12</v>
      </c>
      <c r="G13" t="str">
        <f t="shared" si="1"/>
        <v>C</v>
      </c>
      <c r="H13">
        <f>kraina3[[#This Row],[kobiety 2013]]+kraina3[[#This Row],[mezczyzni 2013]]</f>
        <v>7688480</v>
      </c>
    </row>
    <row r="14" spans="1:11" x14ac:dyDescent="0.3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w13</v>
      </c>
      <c r="G14" t="str">
        <f t="shared" si="1"/>
        <v>A</v>
      </c>
      <c r="H14">
        <f>kraina3[[#This Row],[kobiety 2013]]+kraina3[[#This Row],[mezczyzni 2013]]</f>
        <v>1960392</v>
      </c>
    </row>
    <row r="15" spans="1:11" x14ac:dyDescent="0.3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w14</v>
      </c>
      <c r="G15" t="str">
        <f t="shared" si="1"/>
        <v>A</v>
      </c>
      <c r="H15">
        <f>kraina3[[#This Row],[kobiety 2013]]+kraina3[[#This Row],[mezczyzni 2013]]</f>
        <v>2177470</v>
      </c>
    </row>
    <row r="16" spans="1:11" x14ac:dyDescent="0.3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w15</v>
      </c>
      <c r="G16" t="str">
        <f t="shared" si="1"/>
        <v>A</v>
      </c>
      <c r="H16">
        <f>kraina3[[#This Row],[kobiety 2013]]+kraina3[[#This Row],[mezczyzni 2013]]</f>
        <v>5134027</v>
      </c>
    </row>
    <row r="17" spans="1:8" x14ac:dyDescent="0.3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w16</v>
      </c>
      <c r="G17" t="str">
        <f t="shared" si="1"/>
        <v>C</v>
      </c>
      <c r="H17">
        <f>kraina3[[#This Row],[kobiety 2013]]+kraina3[[#This Row],[mezczyzni 2013]]</f>
        <v>2728601</v>
      </c>
    </row>
    <row r="18" spans="1:8" x14ac:dyDescent="0.3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w17</v>
      </c>
      <c r="G18" t="str">
        <f t="shared" si="1"/>
        <v>A</v>
      </c>
      <c r="H18">
        <f>kraina3[[#This Row],[kobiety 2013]]+kraina3[[#This Row],[mezczyzni 2013]]</f>
        <v>5009321</v>
      </c>
    </row>
    <row r="19" spans="1:8" x14ac:dyDescent="0.3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w18</v>
      </c>
      <c r="G19" t="str">
        <f t="shared" si="1"/>
        <v>D</v>
      </c>
      <c r="H19">
        <f>kraina3[[#This Row],[kobiety 2013]]+kraina3[[#This Row],[mezczyzni 2013]]</f>
        <v>2729291</v>
      </c>
    </row>
    <row r="20" spans="1:8" x14ac:dyDescent="0.3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w19</v>
      </c>
      <c r="G20" t="str">
        <f t="shared" si="1"/>
        <v>C</v>
      </c>
      <c r="H20">
        <f>kraina3[[#This Row],[kobiety 2013]]+kraina3[[#This Row],[mezczyzni 2013]]</f>
        <v>6175874</v>
      </c>
    </row>
    <row r="21" spans="1:8" x14ac:dyDescent="0.3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w20</v>
      </c>
      <c r="G21" t="str">
        <f t="shared" si="1"/>
        <v>C</v>
      </c>
      <c r="H21">
        <f>kraina3[[#This Row],[kobiety 2013]]+kraina3[[#This Row],[mezczyzni 2013]]</f>
        <v>3008890</v>
      </c>
    </row>
    <row r="22" spans="1:8" x14ac:dyDescent="0.3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w21</v>
      </c>
      <c r="G22" t="str">
        <f t="shared" si="1"/>
        <v>A</v>
      </c>
      <c r="H22">
        <f>kraina3[[#This Row],[kobiety 2013]]+kraina3[[#This Row],[mezczyzni 2013]]</f>
        <v>4752576</v>
      </c>
    </row>
    <row r="23" spans="1:8" x14ac:dyDescent="0.3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w22</v>
      </c>
      <c r="G23" t="str">
        <f t="shared" si="1"/>
        <v>B</v>
      </c>
      <c r="H23">
        <f>kraina3[[#This Row],[kobiety 2013]]+kraina3[[#This Row],[mezczyzni 2013]]</f>
        <v>1434562</v>
      </c>
    </row>
    <row r="24" spans="1:8" x14ac:dyDescent="0.3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w23</v>
      </c>
      <c r="G24" t="str">
        <f t="shared" si="1"/>
        <v>B</v>
      </c>
      <c r="H24">
        <f>kraina3[[#This Row],[kobiety 2013]]+kraina3[[#This Row],[mezczyzni 2013]]</f>
        <v>4505451</v>
      </c>
    </row>
    <row r="25" spans="1:8" x14ac:dyDescent="0.3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w24</v>
      </c>
      <c r="G25" t="str">
        <f t="shared" si="1"/>
        <v>C</v>
      </c>
      <c r="H25">
        <f>kraina3[[#This Row],[kobiety 2013]]+kraina3[[#This Row],[mezczyzni 2013]]</f>
        <v>1327364</v>
      </c>
    </row>
    <row r="26" spans="1:8" x14ac:dyDescent="0.3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w25</v>
      </c>
      <c r="G26" t="str">
        <f t="shared" si="1"/>
        <v>B</v>
      </c>
      <c r="H26">
        <f>kraina3[[#This Row],[kobiety 2013]]+kraina3[[#This Row],[mezczyzni 2013]]</f>
        <v>884947</v>
      </c>
    </row>
    <row r="27" spans="1:8" x14ac:dyDescent="0.3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w26</v>
      </c>
      <c r="G27" t="str">
        <f t="shared" si="1"/>
        <v>C</v>
      </c>
      <c r="H27">
        <f>kraina3[[#This Row],[kobiety 2013]]+kraina3[[#This Row],[mezczyzni 2013]]</f>
        <v>2151563</v>
      </c>
    </row>
    <row r="28" spans="1:8" x14ac:dyDescent="0.3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w27</v>
      </c>
      <c r="G28" t="str">
        <f t="shared" si="1"/>
        <v>C</v>
      </c>
      <c r="H28">
        <f>kraina3[[#This Row],[kobiety 2013]]+kraina3[[#This Row],[mezczyzni 2013]]</f>
        <v>4709695</v>
      </c>
    </row>
    <row r="29" spans="1:8" x14ac:dyDescent="0.3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w28</v>
      </c>
      <c r="G29" t="str">
        <f t="shared" si="1"/>
        <v>D</v>
      </c>
      <c r="H29">
        <f>kraina3[[#This Row],[kobiety 2013]]+kraina3[[#This Row],[mezczyzni 2013]]</f>
        <v>5450595</v>
      </c>
    </row>
    <row r="30" spans="1:8" x14ac:dyDescent="0.3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w29</v>
      </c>
      <c r="G30" t="str">
        <f t="shared" si="1"/>
        <v>A</v>
      </c>
      <c r="H30">
        <f>kraina3[[#This Row],[kobiety 2013]]+kraina3[[#This Row],[mezczyzni 2013]]</f>
        <v>3703941</v>
      </c>
    </row>
    <row r="31" spans="1:8" x14ac:dyDescent="0.3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w30</v>
      </c>
      <c r="G31" t="str">
        <f t="shared" si="1"/>
        <v>C</v>
      </c>
      <c r="H31">
        <f>kraina3[[#This Row],[kobiety 2013]]+kraina3[[#This Row],[mezczyzni 2013]]</f>
        <v>5040530</v>
      </c>
    </row>
    <row r="32" spans="1:8" x14ac:dyDescent="0.3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w31</v>
      </c>
      <c r="G32" t="str">
        <f t="shared" si="1"/>
        <v>C</v>
      </c>
      <c r="H32">
        <f>kraina3[[#This Row],[kobiety 2013]]+kraina3[[#This Row],[mezczyzni 2013]]</f>
        <v>3754769</v>
      </c>
    </row>
    <row r="33" spans="1:8" x14ac:dyDescent="0.3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w32</v>
      </c>
      <c r="G33" t="str">
        <f t="shared" si="1"/>
        <v>D</v>
      </c>
      <c r="H33">
        <f>kraina3[[#This Row],[kobiety 2013]]+kraina3[[#This Row],[mezczyzni 2013]]</f>
        <v>2021024</v>
      </c>
    </row>
    <row r="34" spans="1:8" x14ac:dyDescent="0.3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w33</v>
      </c>
      <c r="G34" t="str">
        <f t="shared" si="1"/>
        <v>B</v>
      </c>
      <c r="H34">
        <f>kraina3[[#This Row],[kobiety 2013]]+kraina3[[#This Row],[mezczyzni 2013]]</f>
        <v>5856254</v>
      </c>
    </row>
    <row r="35" spans="1:8" x14ac:dyDescent="0.3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w34</v>
      </c>
      <c r="G35" t="str">
        <f t="shared" si="1"/>
        <v>C</v>
      </c>
      <c r="H35">
        <f>kraina3[[#This Row],[kobiety 2013]]+kraina3[[#This Row],[mezczyzni 2013]]</f>
        <v>158033</v>
      </c>
    </row>
    <row r="36" spans="1:8" x14ac:dyDescent="0.3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w35</v>
      </c>
      <c r="G36" t="str">
        <f t="shared" si="1"/>
        <v>C</v>
      </c>
      <c r="H36">
        <f>kraina3[[#This Row],[kobiety 2013]]+kraina3[[#This Row],[mezczyzni 2013]]</f>
        <v>4984142</v>
      </c>
    </row>
    <row r="37" spans="1:8" x14ac:dyDescent="0.3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w36</v>
      </c>
      <c r="G37" t="str">
        <f t="shared" si="1"/>
        <v>B</v>
      </c>
      <c r="H37">
        <f>kraina3[[#This Row],[kobiety 2013]]+kraina3[[#This Row],[mezczyzni 2013]]</f>
        <v>3653434</v>
      </c>
    </row>
    <row r="38" spans="1:8" x14ac:dyDescent="0.3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w37</v>
      </c>
      <c r="G38" t="str">
        <f t="shared" si="1"/>
        <v>A</v>
      </c>
      <c r="H38">
        <f>kraina3[[#This Row],[kobiety 2013]]+kraina3[[#This Row],[mezczyzni 2013]]</f>
        <v>2921428</v>
      </c>
    </row>
    <row r="39" spans="1:8" x14ac:dyDescent="0.3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w38</v>
      </c>
      <c r="G39" t="str">
        <f t="shared" si="1"/>
        <v>B</v>
      </c>
      <c r="H39">
        <f>kraina3[[#This Row],[kobiety 2013]]+kraina3[[#This Row],[mezczyzni 2013]]</f>
        <v>3286803</v>
      </c>
    </row>
    <row r="40" spans="1:8" x14ac:dyDescent="0.3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w39</v>
      </c>
      <c r="G40" t="str">
        <f t="shared" si="1"/>
        <v>D</v>
      </c>
      <c r="H40">
        <f>kraina3[[#This Row],[kobiety 2013]]+kraina3[[#This Row],[mezczyzni 2013]]</f>
        <v>1063625</v>
      </c>
    </row>
    <row r="41" spans="1:8" x14ac:dyDescent="0.3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w40</v>
      </c>
      <c r="G41" t="str">
        <f t="shared" si="1"/>
        <v>A</v>
      </c>
      <c r="H41">
        <f>kraina3[[#This Row],[kobiety 2013]]+kraina3[[#This Row],[mezczyzni 2013]]</f>
        <v>2270638</v>
      </c>
    </row>
    <row r="42" spans="1:8" x14ac:dyDescent="0.3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w41</v>
      </c>
      <c r="G42" t="str">
        <f t="shared" si="1"/>
        <v>D</v>
      </c>
      <c r="H42">
        <f>kraina3[[#This Row],[kobiety 2013]]+kraina3[[#This Row],[mezczyzni 2013]]</f>
        <v>4318105</v>
      </c>
    </row>
    <row r="43" spans="1:8" x14ac:dyDescent="0.3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w42</v>
      </c>
      <c r="G43" t="str">
        <f t="shared" si="1"/>
        <v>B</v>
      </c>
      <c r="H43">
        <f>kraina3[[#This Row],[kobiety 2013]]+kraina3[[#This Row],[mezczyzni 2013]]</f>
        <v>4544199</v>
      </c>
    </row>
    <row r="44" spans="1:8" x14ac:dyDescent="0.3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w43</v>
      </c>
      <c r="G44" t="str">
        <f t="shared" si="1"/>
        <v>D</v>
      </c>
      <c r="H44">
        <f>kraina3[[#This Row],[kobiety 2013]]+kraina3[[#This Row],[mezczyzni 2013]]</f>
        <v>5125651</v>
      </c>
    </row>
    <row r="45" spans="1:8" x14ac:dyDescent="0.3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w44</v>
      </c>
      <c r="G45" t="str">
        <f t="shared" si="1"/>
        <v>C</v>
      </c>
      <c r="H45">
        <f>kraina3[[#This Row],[kobiety 2013]]+kraina3[[#This Row],[mezczyzni 2013]]</f>
        <v>1673241</v>
      </c>
    </row>
    <row r="46" spans="1:8" x14ac:dyDescent="0.3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w45</v>
      </c>
      <c r="G46" t="str">
        <f t="shared" si="1"/>
        <v>B</v>
      </c>
      <c r="H46">
        <f>kraina3[[#This Row],[kobiety 2013]]+kraina3[[#This Row],[mezczyzni 2013]]</f>
        <v>2257874</v>
      </c>
    </row>
    <row r="47" spans="1:8" x14ac:dyDescent="0.3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w46</v>
      </c>
      <c r="G47" t="str">
        <f t="shared" si="1"/>
        <v>C</v>
      </c>
      <c r="H47">
        <f>kraina3[[#This Row],[kobiety 2013]]+kraina3[[#This Row],[mezczyzni 2013]]</f>
        <v>286380</v>
      </c>
    </row>
    <row r="48" spans="1:8" x14ac:dyDescent="0.3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w47</v>
      </c>
      <c r="G48" t="str">
        <f t="shared" si="1"/>
        <v>B</v>
      </c>
      <c r="H48">
        <f>kraina3[[#This Row],[kobiety 2013]]+kraina3[[#This Row],[mezczyzni 2013]]</f>
        <v>2503710</v>
      </c>
    </row>
    <row r="49" spans="1:8" x14ac:dyDescent="0.3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w48</v>
      </c>
      <c r="G49" t="str">
        <f t="shared" si="1"/>
        <v>C</v>
      </c>
      <c r="H49">
        <f>kraina3[[#This Row],[kobiety 2013]]+kraina3[[#This Row],[mezczyzni 2013]]</f>
        <v>5369399</v>
      </c>
    </row>
    <row r="50" spans="1:8" x14ac:dyDescent="0.3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w49</v>
      </c>
      <c r="G50" t="str">
        <f t="shared" si="1"/>
        <v>C</v>
      </c>
      <c r="H50">
        <f>kraina3[[#This Row],[kobiety 2013]]+kraina3[[#This Row],[mezczyzni 2013]]</f>
        <v>516909</v>
      </c>
    </row>
    <row r="51" spans="1:8" x14ac:dyDescent="0.3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w50</v>
      </c>
      <c r="G51" t="str">
        <f t="shared" si="1"/>
        <v>B</v>
      </c>
      <c r="H51">
        <f>kraina3[[#This Row],[kobiety 2013]]+kraina3[[#This Row],[mezczyzni 2013]]</f>
        <v>5119414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3CD0-EB19-4169-A77D-FA0B47A6D8B1}">
  <dimension ref="A1:G51"/>
  <sheetViews>
    <sheetView workbookViewId="0"/>
  </sheetViews>
  <sheetFormatPr defaultRowHeight="14.5" x14ac:dyDescent="0.35"/>
  <cols>
    <col min="1" max="1" width="10.54296875" bestFit="1" customWidth="1"/>
    <col min="2" max="2" width="20" customWidth="1"/>
    <col min="3" max="3" width="16" customWidth="1"/>
    <col min="4" max="4" width="15.08984375" customWidth="1"/>
    <col min="5" max="5" width="18.81640625" customWidth="1"/>
  </cols>
  <sheetData>
    <row r="1" spans="1:7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LEFT(A2, 3)</f>
        <v>w01</v>
      </c>
      <c r="G2" t="str">
        <f>RIGHT(A2, 1)</f>
        <v>D</v>
      </c>
    </row>
    <row r="3" spans="1:7" x14ac:dyDescent="0.3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LEFT(A3, 3)</f>
        <v>w02</v>
      </c>
      <c r="G3" t="str">
        <f t="shared" ref="G3:G51" si="1">RIGHT(A3, 1)</f>
        <v>D</v>
      </c>
    </row>
    <row r="4" spans="1:7" x14ac:dyDescent="0.3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w03</v>
      </c>
      <c r="G4" t="str">
        <f t="shared" si="1"/>
        <v>C</v>
      </c>
    </row>
    <row r="5" spans="1:7" x14ac:dyDescent="0.3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w04</v>
      </c>
      <c r="G5" t="str">
        <f t="shared" si="1"/>
        <v>D</v>
      </c>
    </row>
    <row r="6" spans="1:7" x14ac:dyDescent="0.3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w05</v>
      </c>
      <c r="G6" t="str">
        <f t="shared" si="1"/>
        <v>A</v>
      </c>
    </row>
    <row r="7" spans="1:7" x14ac:dyDescent="0.3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w06</v>
      </c>
      <c r="G7" t="str">
        <f t="shared" si="1"/>
        <v>D</v>
      </c>
    </row>
    <row r="8" spans="1:7" x14ac:dyDescent="0.3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w07</v>
      </c>
      <c r="G8" t="str">
        <f t="shared" si="1"/>
        <v>B</v>
      </c>
    </row>
    <row r="9" spans="1:7" x14ac:dyDescent="0.3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w08</v>
      </c>
      <c r="G9" t="str">
        <f t="shared" si="1"/>
        <v>A</v>
      </c>
    </row>
    <row r="10" spans="1:7" x14ac:dyDescent="0.3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w09</v>
      </c>
      <c r="G10" t="str">
        <f t="shared" si="1"/>
        <v>C</v>
      </c>
    </row>
    <row r="11" spans="1:7" x14ac:dyDescent="0.3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w10</v>
      </c>
      <c r="G11" t="str">
        <f t="shared" si="1"/>
        <v>C</v>
      </c>
    </row>
    <row r="12" spans="1:7" x14ac:dyDescent="0.3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w11</v>
      </c>
      <c r="G12" t="str">
        <f t="shared" si="1"/>
        <v>D</v>
      </c>
    </row>
    <row r="13" spans="1:7" x14ac:dyDescent="0.3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w12</v>
      </c>
      <c r="G13" t="str">
        <f t="shared" si="1"/>
        <v>C</v>
      </c>
    </row>
    <row r="14" spans="1:7" x14ac:dyDescent="0.3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w13</v>
      </c>
      <c r="G14" t="str">
        <f t="shared" si="1"/>
        <v>A</v>
      </c>
    </row>
    <row r="15" spans="1:7" x14ac:dyDescent="0.3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w14</v>
      </c>
      <c r="G15" t="str">
        <f t="shared" si="1"/>
        <v>A</v>
      </c>
    </row>
    <row r="16" spans="1:7" x14ac:dyDescent="0.3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w15</v>
      </c>
      <c r="G16" t="str">
        <f t="shared" si="1"/>
        <v>A</v>
      </c>
    </row>
    <row r="17" spans="1:7" x14ac:dyDescent="0.3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w16</v>
      </c>
      <c r="G17" t="str">
        <f t="shared" si="1"/>
        <v>C</v>
      </c>
    </row>
    <row r="18" spans="1:7" x14ac:dyDescent="0.3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w17</v>
      </c>
      <c r="G18" t="str">
        <f t="shared" si="1"/>
        <v>A</v>
      </c>
    </row>
    <row r="19" spans="1:7" x14ac:dyDescent="0.3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w18</v>
      </c>
      <c r="G19" t="str">
        <f t="shared" si="1"/>
        <v>D</v>
      </c>
    </row>
    <row r="20" spans="1:7" x14ac:dyDescent="0.3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w19</v>
      </c>
      <c r="G20" t="str">
        <f t="shared" si="1"/>
        <v>C</v>
      </c>
    </row>
    <row r="21" spans="1:7" x14ac:dyDescent="0.3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w20</v>
      </c>
      <c r="G21" t="str">
        <f t="shared" si="1"/>
        <v>C</v>
      </c>
    </row>
    <row r="22" spans="1:7" x14ac:dyDescent="0.3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w21</v>
      </c>
      <c r="G22" t="str">
        <f t="shared" si="1"/>
        <v>A</v>
      </c>
    </row>
    <row r="23" spans="1:7" x14ac:dyDescent="0.3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w22</v>
      </c>
      <c r="G23" t="str">
        <f t="shared" si="1"/>
        <v>B</v>
      </c>
    </row>
    <row r="24" spans="1:7" x14ac:dyDescent="0.3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w23</v>
      </c>
      <c r="G24" t="str">
        <f t="shared" si="1"/>
        <v>B</v>
      </c>
    </row>
    <row r="25" spans="1:7" x14ac:dyDescent="0.3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w24</v>
      </c>
      <c r="G25" t="str">
        <f t="shared" si="1"/>
        <v>C</v>
      </c>
    </row>
    <row r="26" spans="1:7" x14ac:dyDescent="0.3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w25</v>
      </c>
      <c r="G26" t="str">
        <f t="shared" si="1"/>
        <v>B</v>
      </c>
    </row>
    <row r="27" spans="1:7" x14ac:dyDescent="0.3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w26</v>
      </c>
      <c r="G27" t="str">
        <f t="shared" si="1"/>
        <v>C</v>
      </c>
    </row>
    <row r="28" spans="1:7" x14ac:dyDescent="0.3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w27</v>
      </c>
      <c r="G28" t="str">
        <f t="shared" si="1"/>
        <v>C</v>
      </c>
    </row>
    <row r="29" spans="1:7" x14ac:dyDescent="0.3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w28</v>
      </c>
      <c r="G29" t="str">
        <f t="shared" si="1"/>
        <v>D</v>
      </c>
    </row>
    <row r="30" spans="1:7" x14ac:dyDescent="0.3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w29</v>
      </c>
      <c r="G30" t="str">
        <f t="shared" si="1"/>
        <v>A</v>
      </c>
    </row>
    <row r="31" spans="1:7" x14ac:dyDescent="0.3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w30</v>
      </c>
      <c r="G31" t="str">
        <f t="shared" si="1"/>
        <v>C</v>
      </c>
    </row>
    <row r="32" spans="1:7" x14ac:dyDescent="0.3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w31</v>
      </c>
      <c r="G32" t="str">
        <f t="shared" si="1"/>
        <v>C</v>
      </c>
    </row>
    <row r="33" spans="1:7" x14ac:dyDescent="0.3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w32</v>
      </c>
      <c r="G33" t="str">
        <f t="shared" si="1"/>
        <v>D</v>
      </c>
    </row>
    <row r="34" spans="1:7" x14ac:dyDescent="0.3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w33</v>
      </c>
      <c r="G34" t="str">
        <f t="shared" si="1"/>
        <v>B</v>
      </c>
    </row>
    <row r="35" spans="1:7" x14ac:dyDescent="0.3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w34</v>
      </c>
      <c r="G35" t="str">
        <f t="shared" si="1"/>
        <v>C</v>
      </c>
    </row>
    <row r="36" spans="1:7" x14ac:dyDescent="0.3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w35</v>
      </c>
      <c r="G36" t="str">
        <f t="shared" si="1"/>
        <v>C</v>
      </c>
    </row>
    <row r="37" spans="1:7" x14ac:dyDescent="0.3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w36</v>
      </c>
      <c r="G37" t="str">
        <f t="shared" si="1"/>
        <v>B</v>
      </c>
    </row>
    <row r="38" spans="1:7" x14ac:dyDescent="0.3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w37</v>
      </c>
      <c r="G38" t="str">
        <f t="shared" si="1"/>
        <v>A</v>
      </c>
    </row>
    <row r="39" spans="1:7" x14ac:dyDescent="0.3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w38</v>
      </c>
      <c r="G39" t="str">
        <f t="shared" si="1"/>
        <v>B</v>
      </c>
    </row>
    <row r="40" spans="1:7" x14ac:dyDescent="0.3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w39</v>
      </c>
      <c r="G40" t="str">
        <f t="shared" si="1"/>
        <v>D</v>
      </c>
    </row>
    <row r="41" spans="1:7" x14ac:dyDescent="0.3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w40</v>
      </c>
      <c r="G41" t="str">
        <f t="shared" si="1"/>
        <v>A</v>
      </c>
    </row>
    <row r="42" spans="1:7" x14ac:dyDescent="0.3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w41</v>
      </c>
      <c r="G42" t="str">
        <f t="shared" si="1"/>
        <v>D</v>
      </c>
    </row>
    <row r="43" spans="1:7" x14ac:dyDescent="0.3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w42</v>
      </c>
      <c r="G43" t="str">
        <f t="shared" si="1"/>
        <v>B</v>
      </c>
    </row>
    <row r="44" spans="1:7" x14ac:dyDescent="0.3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w43</v>
      </c>
      <c r="G44" t="str">
        <f t="shared" si="1"/>
        <v>D</v>
      </c>
    </row>
    <row r="45" spans="1:7" x14ac:dyDescent="0.3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w44</v>
      </c>
      <c r="G45" t="str">
        <f t="shared" si="1"/>
        <v>C</v>
      </c>
    </row>
    <row r="46" spans="1:7" x14ac:dyDescent="0.3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w45</v>
      </c>
      <c r="G46" t="str">
        <f t="shared" si="1"/>
        <v>B</v>
      </c>
    </row>
    <row r="47" spans="1:7" x14ac:dyDescent="0.3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w46</v>
      </c>
      <c r="G47" t="str">
        <f t="shared" si="1"/>
        <v>C</v>
      </c>
    </row>
    <row r="48" spans="1:7" x14ac:dyDescent="0.3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w47</v>
      </c>
      <c r="G48" t="str">
        <f t="shared" si="1"/>
        <v>B</v>
      </c>
    </row>
    <row r="49" spans="1:7" x14ac:dyDescent="0.3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w48</v>
      </c>
      <c r="G49" t="str">
        <f t="shared" si="1"/>
        <v>C</v>
      </c>
    </row>
    <row r="50" spans="1:7" x14ac:dyDescent="0.3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w49</v>
      </c>
      <c r="G50" t="str">
        <f t="shared" si="1"/>
        <v>C</v>
      </c>
    </row>
    <row r="51" spans="1:7" x14ac:dyDescent="0.3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w50</v>
      </c>
      <c r="G51" t="str">
        <f t="shared" si="1"/>
        <v>B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r J p W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r J p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a V l T o h O O W J A E A A M s H A A A T A B w A R m 9 y b X V s Y X M v U 2 V j d G l v b j E u b S C i G A A o o B Q A A A A A A A A A A A A A A A A A A A A A A A A A A A D t k b 9 O w z A Q x v d I e Q f L X R L J i k j a M F B l S k B i Q U I N C 4 Q h T Q 6 w m t i R f U G N q i 6 8 E h M z 6 n v h K v w p E p 3 J E C / 2 f Z / v 9 J 1 + G g r k U p B F f / t z 2 7 I t / Z Q r K M l K 5 V z k J C I V o G 0 R c 3 Z v 6 v 2 1 3 L 1 I I 8 b 6 2 U t k 0 d Y g 0 L n g F X i x F G g K 7 d D 4 L L v R o H R W 5 U s o s w T 0 C m W T 9 Q M 9 X C N 1 2 V 0 C F a 8 5 g o r o n D I S y 6 q t h Y 5 C R s 5 F I U s u H i M / C E 8 Y u W 4 l w g K 7 C q K f p 3 c l B d y 7 r A 8 2 o b c 1 B 2 E 2 k A S 7 h p p 8 a b 4 0 v 1 K V C / 0 g V d 2 P T 7 s G t P O 9 B t t s a G / 4 J o F p B I K w x i 0 j X 3 p g 9 E u B p z N v 3 3 p g T I 8 Z s 2 N G + N v Y u r b F x d / x D y l M 6 C c H J 3 D p C G M o M K Y j j O H A m I 0 w h g M j H G H 8 C 4 w P U E s B A i 0 A F A A C A A g A r J p W V M v G / w u k A A A A 9 g A A A B I A A A A A A A A A A A A A A A A A A A A A A E N v b m Z p Z y 9 Q Y W N r Y W d l L n h t b F B L A Q I t A B Q A A g A I A K y a V l Q P y u m r p A A A A O k A A A A T A A A A A A A A A A A A A A A A A P A A A A B b Q 2 9 u d G V u d F 9 U e X B l c 1 0 u e G 1 s U E s B A i 0 A F A A C A A g A r J p W V O i E 4 5 Y k A Q A A y w c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w A A A A A A A B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N z o z N j o x N y 4 z M D U 5 O D c y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3 O j M 2 O j E 3 L j M w N T k 4 N z J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J h a W 5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J U M T c 6 M z Y 6 M T c u M z A 1 O T g 3 M l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N z o z N j o x N y 4 z M D U 5 O D c y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I t M j J U M T c 6 M z Y 6 M T c u M z A 1 O T g 3 M l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D e + U x 6 G 4 R 7 s T x b J w h C + 5 A A A A A A I A A A A A A B B m A A A A A Q A A I A A A A M c T j a o J 3 V K + 1 E K e X 5 l W O P C k Q z O z z O s 4 d F z o V m q V s P w A A A A A A A 6 A A A A A A g A A I A A A A O v v p Y b 4 u X i 0 s 4 c y t w 2 Q 7 5 i F s Y f D Q Y y n H P B Q 1 U t t W + l n U A A A A L z T 2 J 2 R m F t X z + z E H c m 8 1 4 R R a 0 4 1 C K r v s 7 u H q p G G e G 4 Z w h i 0 9 d C 4 8 D p X b G E C r h W V Q K q 1 Y g j G L K r u r G T L z V m z r t r w F G 3 v 8 a P 8 y A g Q k t o + Y / D b Q A A A A F n 0 a k 1 S o 2 k c b H U 7 / M r / x X 7 C h g O l K H z z I U e c o C t w c u l b j w I Z 9 k p 6 P n Q b B x T H E n 0 G P H 1 j M Z c O r A x R x g E 4 S b 7 a m C w = < / D a t a M a s h u p > 
</file>

<file path=customXml/itemProps1.xml><?xml version="1.0" encoding="utf-8"?>
<ds:datastoreItem xmlns:ds="http://schemas.openxmlformats.org/officeDocument/2006/customXml" ds:itemID="{85BDC81E-98BA-4FB4-8B1C-A7CAFD1691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3) odp</vt:lpstr>
      <vt:lpstr>3) </vt:lpstr>
      <vt:lpstr>2</vt:lpstr>
      <vt:lpstr>2) odp</vt:lpstr>
      <vt:lpstr>1) odp</vt:lpstr>
      <vt:lpstr>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2022-02-22T17:34:20Z</dcterms:created>
  <dcterms:modified xsi:type="dcterms:W3CDTF">2022-02-22T18:24:26Z</dcterms:modified>
</cp:coreProperties>
</file>