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ed\Desktop\matury rozwiazania\maj(czerwiec) 2020 rozszerzona +\excel\"/>
    </mc:Choice>
  </mc:AlternateContent>
  <xr:revisionPtr revIDLastSave="0" documentId="13_ncr:1_{9C7ECD6E-9597-47A2-8A36-7697D29FC160}" xr6:coauthVersionLast="47" xr6:coauthVersionMax="47" xr10:uidLastSave="{00000000-0000-0000-0000-000000000000}"/>
  <bookViews>
    <workbookView xWindow="-110" yWindow="-110" windowWidth="19420" windowHeight="10300" activeTab="3" xr2:uid="{19FE3A0E-270B-4982-B404-20BDEF500699}"/>
  </bookViews>
  <sheets>
    <sheet name="statek" sheetId="2" r:id="rId1"/>
    <sheet name="3" sheetId="4" r:id="rId2"/>
    <sheet name="5" sheetId="9" r:id="rId3"/>
    <sheet name="4" sheetId="6" r:id="rId4"/>
    <sheet name="2" sheetId="3" r:id="rId5"/>
    <sheet name="1" sheetId="1" r:id="rId6"/>
  </sheets>
  <definedNames>
    <definedName name="DaneZewnętrzne_1" localSheetId="5" hidden="1">'1'!$A$1:$F$203</definedName>
    <definedName name="DaneZewnętrzne_1" localSheetId="4" hidden="1">'2'!$A$1:$F$203</definedName>
    <definedName name="DaneZewnętrzne_1" localSheetId="1" hidden="1">'3'!$A$1:$F$203</definedName>
    <definedName name="DaneZewnętrzne_1" localSheetId="2" hidden="1">'5'!$A$1:$F$204</definedName>
    <definedName name="DaneZewnętrzne_1" localSheetId="0" hidden="1">statek!$A$1:$F$203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9" l="1"/>
  <c r="I11" i="9"/>
  <c r="I13" i="9"/>
  <c r="I14" i="9"/>
  <c r="I15" i="9"/>
  <c r="I17" i="9"/>
  <c r="I18" i="9"/>
  <c r="I19" i="9"/>
  <c r="I21" i="9"/>
  <c r="I22" i="9"/>
  <c r="I24" i="9"/>
  <c r="I25" i="9"/>
  <c r="I27" i="9"/>
  <c r="I29" i="9"/>
  <c r="I30" i="9"/>
  <c r="I31" i="9"/>
  <c r="I33" i="9"/>
  <c r="I34" i="9"/>
  <c r="I35" i="9"/>
  <c r="I36" i="9"/>
  <c r="I38" i="9"/>
  <c r="I39" i="9"/>
  <c r="I40" i="9"/>
  <c r="I42" i="9"/>
  <c r="I44" i="9"/>
  <c r="I45" i="9"/>
  <c r="I47" i="9"/>
  <c r="I48" i="9"/>
  <c r="I49" i="9"/>
  <c r="I50" i="9"/>
  <c r="I52" i="9"/>
  <c r="I53" i="9"/>
  <c r="I54" i="9"/>
  <c r="I55" i="9"/>
  <c r="I57" i="9"/>
  <c r="I58" i="9"/>
  <c r="I60" i="9"/>
  <c r="I61" i="9"/>
  <c r="I63" i="9"/>
  <c r="I64" i="9"/>
  <c r="I65" i="9"/>
  <c r="I67" i="9"/>
  <c r="I68" i="9"/>
  <c r="I70" i="9"/>
  <c r="I71" i="9"/>
  <c r="I72" i="9"/>
  <c r="I73" i="9"/>
  <c r="I75" i="9"/>
  <c r="I76" i="9"/>
  <c r="I78" i="9"/>
  <c r="I80" i="9"/>
  <c r="I81" i="9"/>
  <c r="I82" i="9"/>
  <c r="I84" i="9"/>
  <c r="I85" i="9"/>
  <c r="I87" i="9"/>
  <c r="I88" i="9"/>
  <c r="I89" i="9"/>
  <c r="I90" i="9"/>
  <c r="I92" i="9"/>
  <c r="I93" i="9"/>
  <c r="I94" i="9"/>
  <c r="I95" i="9"/>
  <c r="I97" i="9"/>
  <c r="I98" i="9"/>
  <c r="I99" i="9"/>
  <c r="I100" i="9"/>
  <c r="I102" i="9"/>
  <c r="I103" i="9"/>
  <c r="I104" i="9"/>
  <c r="I105" i="9"/>
  <c r="I107" i="9"/>
  <c r="I109" i="9"/>
  <c r="I110" i="9"/>
  <c r="I111" i="9"/>
  <c r="I112" i="9"/>
  <c r="I114" i="9"/>
  <c r="I115" i="9"/>
  <c r="I116" i="9"/>
  <c r="I118" i="9"/>
  <c r="I119" i="9"/>
  <c r="I120" i="9"/>
  <c r="I122" i="9"/>
  <c r="I124" i="9"/>
  <c r="I126" i="9"/>
  <c r="I127" i="9"/>
  <c r="I128" i="9"/>
  <c r="I129" i="9"/>
  <c r="I131" i="9"/>
  <c r="I133" i="9"/>
  <c r="I134" i="9"/>
  <c r="I136" i="9"/>
  <c r="I137" i="9"/>
  <c r="I138" i="9"/>
  <c r="I140" i="9"/>
  <c r="I141" i="9"/>
  <c r="I142" i="9"/>
  <c r="I143" i="9"/>
  <c r="I145" i="9"/>
  <c r="I147" i="9"/>
  <c r="I148" i="9"/>
  <c r="I149" i="9"/>
  <c r="I150" i="9"/>
  <c r="I152" i="9"/>
  <c r="I154" i="9"/>
  <c r="I155" i="9"/>
  <c r="I157" i="9"/>
  <c r="I158" i="9"/>
  <c r="I159" i="9"/>
  <c r="I161" i="9"/>
  <c r="I162" i="9"/>
  <c r="I164" i="9"/>
  <c r="I165" i="9"/>
  <c r="I167" i="9"/>
  <c r="I168" i="9"/>
  <c r="I170" i="9"/>
  <c r="I171" i="9"/>
  <c r="I172" i="9"/>
  <c r="I173" i="9"/>
  <c r="I175" i="9"/>
  <c r="I176" i="9"/>
  <c r="I177" i="9"/>
  <c r="I179" i="9"/>
  <c r="I180" i="9"/>
  <c r="I181" i="9"/>
  <c r="I183" i="9"/>
  <c r="I184" i="9"/>
  <c r="I185" i="9"/>
  <c r="I187" i="9"/>
  <c r="I188" i="9"/>
  <c r="I189" i="9"/>
  <c r="I190" i="9"/>
  <c r="I192" i="9"/>
  <c r="I193" i="9"/>
  <c r="I195" i="9"/>
  <c r="I197" i="9"/>
  <c r="I198" i="9"/>
  <c r="I200" i="9"/>
  <c r="I201" i="9"/>
  <c r="I202" i="9"/>
  <c r="I203" i="9"/>
  <c r="I8" i="9"/>
  <c r="G4" i="9" l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3" i="9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3" i="6"/>
  <c r="G2" i="6"/>
  <c r="G4" i="4"/>
  <c r="G5" i="4" s="1"/>
  <c r="G6" i="4" s="1"/>
  <c r="H4" i="4"/>
  <c r="I4" i="4"/>
  <c r="J4" i="4"/>
  <c r="K4" i="4"/>
  <c r="K5" i="4" s="1"/>
  <c r="K6" i="4" s="1"/>
  <c r="K7" i="4" s="1"/>
  <c r="K8" i="4" s="1"/>
  <c r="K9" i="4" s="1"/>
  <c r="K10" i="4" s="1"/>
  <c r="H5" i="4"/>
  <c r="H6" i="4" s="1"/>
  <c r="H7" i="4" s="1"/>
  <c r="H8" i="4" s="1"/>
  <c r="H9" i="4" s="1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G7" i="4"/>
  <c r="G8" i="4" s="1"/>
  <c r="G9" i="4" s="1"/>
  <c r="G10" i="4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H10" i="4"/>
  <c r="H11" i="4" s="1"/>
  <c r="H12" i="4" s="1"/>
  <c r="H13" i="4" s="1"/>
  <c r="H14" i="4" s="1"/>
  <c r="H15" i="4" s="1"/>
  <c r="H16" i="4" s="1"/>
  <c r="H17" i="4" s="1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H18" i="4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G31" i="4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I37" i="4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G42" i="4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H50" i="4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3" i="4"/>
  <c r="I3" i="4"/>
  <c r="J3" i="4"/>
  <c r="K3" i="4"/>
  <c r="G3" i="4"/>
  <c r="G7" i="3"/>
  <c r="H7" i="3" s="1"/>
  <c r="G3" i="3"/>
  <c r="H3" i="3" s="1"/>
  <c r="G4" i="3"/>
  <c r="H4" i="3" s="1"/>
  <c r="G5" i="3"/>
  <c r="G6" i="3"/>
  <c r="H6" i="3" s="1"/>
  <c r="G8" i="3"/>
  <c r="G9" i="3"/>
  <c r="H9" i="3" s="1"/>
  <c r="G10" i="3"/>
  <c r="H10" i="3" s="1"/>
  <c r="G11" i="3"/>
  <c r="G12" i="3"/>
  <c r="H12" i="3" s="1"/>
  <c r="G13" i="3"/>
  <c r="G14" i="3"/>
  <c r="H14" i="3" s="1"/>
  <c r="G15" i="3"/>
  <c r="G16" i="3"/>
  <c r="H16" i="3" s="1"/>
  <c r="G17" i="3"/>
  <c r="H17" i="3" s="1"/>
  <c r="G18" i="3"/>
  <c r="H18" i="3" s="1"/>
  <c r="G19" i="3"/>
  <c r="H19" i="3" s="1"/>
  <c r="G20" i="3"/>
  <c r="G21" i="3"/>
  <c r="H21" i="3" s="1"/>
  <c r="G22" i="3"/>
  <c r="H22" i="3" s="1"/>
  <c r="G23" i="3"/>
  <c r="G24" i="3"/>
  <c r="H24" i="3" s="1"/>
  <c r="G25" i="3"/>
  <c r="H25" i="3" s="1"/>
  <c r="G26" i="3"/>
  <c r="H26" i="3" s="1"/>
  <c r="G27" i="3"/>
  <c r="H27" i="3" s="1"/>
  <c r="G28" i="3"/>
  <c r="H28" i="3" s="1"/>
  <c r="G29" i="3"/>
  <c r="G30" i="3"/>
  <c r="G31" i="3"/>
  <c r="H31" i="3" s="1"/>
  <c r="G32" i="3"/>
  <c r="H32" i="3" s="1"/>
  <c r="G33" i="3"/>
  <c r="G34" i="3"/>
  <c r="H34" i="3" s="1"/>
  <c r="G35" i="3"/>
  <c r="H35" i="3" s="1"/>
  <c r="G36" i="3"/>
  <c r="H36" i="3" s="1"/>
  <c r="G37" i="3"/>
  <c r="G38" i="3"/>
  <c r="G39" i="3"/>
  <c r="G40" i="3"/>
  <c r="H40" i="3" s="1"/>
  <c r="G41" i="3"/>
  <c r="G42" i="3"/>
  <c r="H42" i="3" s="1"/>
  <c r="G43" i="3"/>
  <c r="H43" i="3" s="1"/>
  <c r="G44" i="3"/>
  <c r="H44" i="3" s="1"/>
  <c r="G45" i="3"/>
  <c r="G46" i="3"/>
  <c r="G47" i="3"/>
  <c r="H47" i="3" s="1"/>
  <c r="G48" i="3"/>
  <c r="H48" i="3" s="1"/>
  <c r="G49" i="3"/>
  <c r="G50" i="3"/>
  <c r="H50" i="3" s="1"/>
  <c r="G51" i="3"/>
  <c r="H51" i="3" s="1"/>
  <c r="G52" i="3"/>
  <c r="H52" i="3" s="1"/>
  <c r="G53" i="3"/>
  <c r="G54" i="3"/>
  <c r="G55" i="3"/>
  <c r="G56" i="3"/>
  <c r="H56" i="3" s="1"/>
  <c r="G57" i="3"/>
  <c r="G58" i="3"/>
  <c r="G59" i="3"/>
  <c r="G60" i="3"/>
  <c r="H60" i="3" s="1"/>
  <c r="G61" i="3"/>
  <c r="G62" i="3"/>
  <c r="G63" i="3"/>
  <c r="G64" i="3"/>
  <c r="G65" i="3"/>
  <c r="G66" i="3"/>
  <c r="G67" i="3"/>
  <c r="G68" i="3"/>
  <c r="H68" i="3" s="1"/>
  <c r="G69" i="3"/>
  <c r="G70" i="3"/>
  <c r="G71" i="3"/>
  <c r="G72" i="3"/>
  <c r="H72" i="3" s="1"/>
  <c r="G73" i="3"/>
  <c r="G74" i="3"/>
  <c r="H74" i="3" s="1"/>
  <c r="G75" i="3"/>
  <c r="G76" i="3"/>
  <c r="H76" i="3" s="1"/>
  <c r="G77" i="3"/>
  <c r="G78" i="3"/>
  <c r="G79" i="3"/>
  <c r="G80" i="3"/>
  <c r="H80" i="3" s="1"/>
  <c r="G81" i="3"/>
  <c r="G82" i="3"/>
  <c r="H82" i="3" s="1"/>
  <c r="G83" i="3"/>
  <c r="G84" i="3"/>
  <c r="H84" i="3" s="1"/>
  <c r="G85" i="3"/>
  <c r="G86" i="3"/>
  <c r="G87" i="3"/>
  <c r="G88" i="3"/>
  <c r="H88" i="3" s="1"/>
  <c r="G89" i="3"/>
  <c r="G90" i="3"/>
  <c r="H90" i="3" s="1"/>
  <c r="G91" i="3"/>
  <c r="H91" i="3" s="1"/>
  <c r="G92" i="3"/>
  <c r="H92" i="3" s="1"/>
  <c r="G93" i="3"/>
  <c r="G94" i="3"/>
  <c r="G95" i="3"/>
  <c r="G96" i="3"/>
  <c r="G97" i="3"/>
  <c r="G98" i="3"/>
  <c r="G99" i="3"/>
  <c r="H99" i="3" s="1"/>
  <c r="G100" i="3"/>
  <c r="H100" i="3" s="1"/>
  <c r="G101" i="3"/>
  <c r="G102" i="3"/>
  <c r="G103" i="3"/>
  <c r="G104" i="3"/>
  <c r="H104" i="3" s="1"/>
  <c r="G105" i="3"/>
  <c r="G106" i="3"/>
  <c r="H106" i="3" s="1"/>
  <c r="G107" i="3"/>
  <c r="H107" i="3" s="1"/>
  <c r="G108" i="3"/>
  <c r="H108" i="3" s="1"/>
  <c r="G109" i="3"/>
  <c r="G110" i="3"/>
  <c r="G111" i="3"/>
  <c r="H111" i="3" s="1"/>
  <c r="G112" i="3"/>
  <c r="G113" i="3"/>
  <c r="G114" i="3"/>
  <c r="G115" i="3"/>
  <c r="H115" i="3" s="1"/>
  <c r="G116" i="3"/>
  <c r="H116" i="3" s="1"/>
  <c r="G117" i="3"/>
  <c r="G118" i="3"/>
  <c r="G119" i="3"/>
  <c r="G120" i="3"/>
  <c r="H120" i="3" s="1"/>
  <c r="G121" i="3"/>
  <c r="G122" i="3"/>
  <c r="G123" i="3"/>
  <c r="H123" i="3" s="1"/>
  <c r="G124" i="3"/>
  <c r="H124" i="3" s="1"/>
  <c r="G125" i="3"/>
  <c r="G126" i="3"/>
  <c r="G127" i="3"/>
  <c r="H127" i="3" s="1"/>
  <c r="G128" i="3"/>
  <c r="G129" i="3"/>
  <c r="G130" i="3"/>
  <c r="H130" i="3" s="1"/>
  <c r="G131" i="3"/>
  <c r="H131" i="3" s="1"/>
  <c r="G132" i="3"/>
  <c r="H132" i="3" s="1"/>
  <c r="G133" i="3"/>
  <c r="G134" i="3"/>
  <c r="G135" i="3"/>
  <c r="H135" i="3" s="1"/>
  <c r="G136" i="3"/>
  <c r="H136" i="3" s="1"/>
  <c r="G137" i="3"/>
  <c r="G138" i="3"/>
  <c r="G139" i="3"/>
  <c r="H139" i="3" s="1"/>
  <c r="G140" i="3"/>
  <c r="H140" i="3" s="1"/>
  <c r="G141" i="3"/>
  <c r="G142" i="3"/>
  <c r="G143" i="3"/>
  <c r="H143" i="3" s="1"/>
  <c r="G144" i="3"/>
  <c r="H144" i="3" s="1"/>
  <c r="G145" i="3"/>
  <c r="G146" i="3"/>
  <c r="H146" i="3" s="1"/>
  <c r="G147" i="3"/>
  <c r="H147" i="3" s="1"/>
  <c r="G148" i="3"/>
  <c r="H148" i="3" s="1"/>
  <c r="G149" i="3"/>
  <c r="G150" i="3"/>
  <c r="H150" i="3" s="1"/>
  <c r="G151" i="3"/>
  <c r="H151" i="3" s="1"/>
  <c r="G152" i="3"/>
  <c r="H152" i="3" s="1"/>
  <c r="G153" i="3"/>
  <c r="G154" i="3"/>
  <c r="H154" i="3" s="1"/>
  <c r="G155" i="3"/>
  <c r="H155" i="3" s="1"/>
  <c r="G156" i="3"/>
  <c r="H156" i="3" s="1"/>
  <c r="G157" i="3"/>
  <c r="G158" i="3"/>
  <c r="G159" i="3"/>
  <c r="H159" i="3" s="1"/>
  <c r="G160" i="3"/>
  <c r="H160" i="3" s="1"/>
  <c r="G161" i="3"/>
  <c r="G162" i="3"/>
  <c r="H162" i="3" s="1"/>
  <c r="G163" i="3"/>
  <c r="H163" i="3" s="1"/>
  <c r="G164" i="3"/>
  <c r="H164" i="3" s="1"/>
  <c r="G165" i="3"/>
  <c r="G166" i="3"/>
  <c r="G167" i="3"/>
  <c r="H167" i="3" s="1"/>
  <c r="G168" i="3"/>
  <c r="H168" i="3" s="1"/>
  <c r="G169" i="3"/>
  <c r="G170" i="3"/>
  <c r="G171" i="3"/>
  <c r="H171" i="3" s="1"/>
  <c r="G172" i="3"/>
  <c r="H172" i="3" s="1"/>
  <c r="G173" i="3"/>
  <c r="G174" i="3"/>
  <c r="H174" i="3" s="1"/>
  <c r="G175" i="3"/>
  <c r="G176" i="3"/>
  <c r="H176" i="3" s="1"/>
  <c r="G177" i="3"/>
  <c r="G178" i="3"/>
  <c r="H178" i="3" s="1"/>
  <c r="G179" i="3"/>
  <c r="G180" i="3"/>
  <c r="H180" i="3" s="1"/>
  <c r="G181" i="3"/>
  <c r="G182" i="3"/>
  <c r="H182" i="3" s="1"/>
  <c r="G183" i="3"/>
  <c r="H183" i="3" s="1"/>
  <c r="G184" i="3"/>
  <c r="H184" i="3" s="1"/>
  <c r="G185" i="3"/>
  <c r="G186" i="3"/>
  <c r="H186" i="3" s="1"/>
  <c r="G187" i="3"/>
  <c r="H187" i="3" s="1"/>
  <c r="G188" i="3"/>
  <c r="H188" i="3" s="1"/>
  <c r="G189" i="3"/>
  <c r="G190" i="3"/>
  <c r="G191" i="3"/>
  <c r="G192" i="3"/>
  <c r="G193" i="3"/>
  <c r="G194" i="3"/>
  <c r="H194" i="3" s="1"/>
  <c r="G195" i="3"/>
  <c r="H195" i="3" s="1"/>
  <c r="G196" i="3"/>
  <c r="H196" i="3" s="1"/>
  <c r="G197" i="3"/>
  <c r="G198" i="3"/>
  <c r="G199" i="3"/>
  <c r="G200" i="3"/>
  <c r="H200" i="3" s="1"/>
  <c r="G201" i="3"/>
  <c r="G202" i="3"/>
  <c r="H202" i="3" s="1"/>
  <c r="G203" i="3"/>
  <c r="H203" i="3" s="1"/>
  <c r="H33" i="3"/>
  <c r="H41" i="3"/>
  <c r="H49" i="3"/>
  <c r="H58" i="3"/>
  <c r="H65" i="3"/>
  <c r="H66" i="3"/>
  <c r="H73" i="3"/>
  <c r="H81" i="3"/>
  <c r="H97" i="3"/>
  <c r="H98" i="3"/>
  <c r="H105" i="3"/>
  <c r="H113" i="3"/>
  <c r="H114" i="3"/>
  <c r="H122" i="3"/>
  <c r="H129" i="3"/>
  <c r="H137" i="3"/>
  <c r="H138" i="3"/>
  <c r="H145" i="3"/>
  <c r="H161" i="3"/>
  <c r="H169" i="3"/>
  <c r="H170" i="3"/>
  <c r="H177" i="3"/>
  <c r="H193" i="3"/>
  <c r="H201" i="3"/>
  <c r="H8" i="3"/>
  <c r="H20" i="3"/>
  <c r="H23" i="3"/>
  <c r="H64" i="3"/>
  <c r="H96" i="3"/>
  <c r="H112" i="3"/>
  <c r="H128" i="3"/>
  <c r="H192" i="3"/>
  <c r="H2" i="3"/>
  <c r="H11" i="3"/>
  <c r="H13" i="3"/>
  <c r="H15" i="3"/>
  <c r="H29" i="3"/>
  <c r="H30" i="3"/>
  <c r="H37" i="3"/>
  <c r="H38" i="3"/>
  <c r="H39" i="3"/>
  <c r="H45" i="3"/>
  <c r="H46" i="3"/>
  <c r="H53" i="3"/>
  <c r="H54" i="3"/>
  <c r="H55" i="3"/>
  <c r="H57" i="3"/>
  <c r="H59" i="3"/>
  <c r="H61" i="3"/>
  <c r="H62" i="3"/>
  <c r="H63" i="3"/>
  <c r="H67" i="3"/>
  <c r="H69" i="3"/>
  <c r="H70" i="3"/>
  <c r="H71" i="3"/>
  <c r="H75" i="3"/>
  <c r="H77" i="3"/>
  <c r="H78" i="3"/>
  <c r="H79" i="3"/>
  <c r="H83" i="3"/>
  <c r="H85" i="3"/>
  <c r="H86" i="3"/>
  <c r="H87" i="3"/>
  <c r="H89" i="3"/>
  <c r="H93" i="3"/>
  <c r="H94" i="3"/>
  <c r="H95" i="3"/>
  <c r="H101" i="3"/>
  <c r="H102" i="3"/>
  <c r="H103" i="3"/>
  <c r="H109" i="3"/>
  <c r="H110" i="3"/>
  <c r="H117" i="3"/>
  <c r="H118" i="3"/>
  <c r="H119" i="3"/>
  <c r="H121" i="3"/>
  <c r="H125" i="3"/>
  <c r="H126" i="3"/>
  <c r="H133" i="3"/>
  <c r="H134" i="3"/>
  <c r="H141" i="3"/>
  <c r="H142" i="3"/>
  <c r="H149" i="3"/>
  <c r="H153" i="3"/>
  <c r="H157" i="3"/>
  <c r="H158" i="3"/>
  <c r="H165" i="3"/>
  <c r="H166" i="3"/>
  <c r="H173" i="3"/>
  <c r="H175" i="3"/>
  <c r="H179" i="3"/>
  <c r="H181" i="3"/>
  <c r="H185" i="3"/>
  <c r="H189" i="3"/>
  <c r="H190" i="3"/>
  <c r="H191" i="3"/>
  <c r="H197" i="3"/>
  <c r="H198" i="3"/>
  <c r="H199" i="3"/>
  <c r="H5" i="3"/>
  <c r="H3" i="9" l="1"/>
  <c r="I2" i="3"/>
  <c r="H4" i="9" l="1"/>
  <c r="H5" i="9" s="1"/>
  <c r="H6" i="9" s="1"/>
  <c r="H7" i="9" s="1"/>
  <c r="H8" i="9"/>
  <c r="H9" i="9" s="1"/>
  <c r="I7" i="9" l="1"/>
  <c r="H10" i="9"/>
  <c r="H11" i="9" s="1"/>
  <c r="H12" i="9" s="1"/>
  <c r="I9" i="9"/>
  <c r="H13" i="9" l="1"/>
  <c r="H14" i="9" s="1"/>
  <c r="H15" i="9" s="1"/>
  <c r="H16" i="9" s="1"/>
  <c r="I12" i="9"/>
  <c r="H17" i="9" l="1"/>
  <c r="H18" i="9" s="1"/>
  <c r="H19" i="9" s="1"/>
  <c r="H20" i="9" s="1"/>
  <c r="I16" i="9"/>
  <c r="H21" i="9" l="1"/>
  <c r="H22" i="9" s="1"/>
  <c r="H23" i="9" s="1"/>
  <c r="I20" i="9"/>
  <c r="H24" i="9" l="1"/>
  <c r="H25" i="9" s="1"/>
  <c r="H26" i="9" s="1"/>
  <c r="I23" i="9"/>
  <c r="H27" i="9" l="1"/>
  <c r="H28" i="9" s="1"/>
  <c r="I26" i="9"/>
  <c r="H29" i="9" l="1"/>
  <c r="H30" i="9" s="1"/>
  <c r="H31" i="9" s="1"/>
  <c r="H32" i="9" s="1"/>
  <c r="I28" i="9"/>
  <c r="H33" i="9" l="1"/>
  <c r="H34" i="9" s="1"/>
  <c r="H35" i="9" s="1"/>
  <c r="H36" i="9" s="1"/>
  <c r="H37" i="9" s="1"/>
  <c r="I32" i="9"/>
  <c r="H38" i="9" l="1"/>
  <c r="H39" i="9" s="1"/>
  <c r="H40" i="9" s="1"/>
  <c r="H41" i="9" s="1"/>
  <c r="I37" i="9"/>
  <c r="H42" i="9" l="1"/>
  <c r="H43" i="9" s="1"/>
  <c r="I41" i="9"/>
  <c r="H44" i="9" l="1"/>
  <c r="H45" i="9" s="1"/>
  <c r="H46" i="9" s="1"/>
  <c r="I43" i="9"/>
  <c r="H47" i="9" l="1"/>
  <c r="H48" i="9" s="1"/>
  <c r="H49" i="9" s="1"/>
  <c r="H50" i="9" s="1"/>
  <c r="H51" i="9" s="1"/>
  <c r="I46" i="9"/>
  <c r="H52" i="9" l="1"/>
  <c r="H53" i="9" s="1"/>
  <c r="H54" i="9" s="1"/>
  <c r="H55" i="9" s="1"/>
  <c r="H56" i="9" s="1"/>
  <c r="I51" i="9"/>
  <c r="H57" i="9" l="1"/>
  <c r="H58" i="9" s="1"/>
  <c r="H59" i="9" s="1"/>
  <c r="I56" i="9"/>
  <c r="H60" i="9" l="1"/>
  <c r="H61" i="9" s="1"/>
  <c r="H62" i="9" s="1"/>
  <c r="I59" i="9"/>
  <c r="H63" i="9" l="1"/>
  <c r="H64" i="9" s="1"/>
  <c r="H65" i="9" s="1"/>
  <c r="H66" i="9" s="1"/>
  <c r="I62" i="9"/>
  <c r="H67" i="9" l="1"/>
  <c r="H68" i="9" s="1"/>
  <c r="H69" i="9" s="1"/>
  <c r="I66" i="9"/>
  <c r="H70" i="9" l="1"/>
  <c r="H71" i="9" s="1"/>
  <c r="H72" i="9" s="1"/>
  <c r="H73" i="9" s="1"/>
  <c r="H74" i="9" s="1"/>
  <c r="I69" i="9"/>
  <c r="H75" i="9" l="1"/>
  <c r="H76" i="9" s="1"/>
  <c r="H77" i="9" s="1"/>
  <c r="I74" i="9"/>
  <c r="H78" i="9" l="1"/>
  <c r="H79" i="9" s="1"/>
  <c r="I77" i="9"/>
  <c r="H80" i="9" l="1"/>
  <c r="H81" i="9" s="1"/>
  <c r="H82" i="9" s="1"/>
  <c r="H83" i="9" s="1"/>
  <c r="I79" i="9"/>
  <c r="H84" i="9" l="1"/>
  <c r="H85" i="9" s="1"/>
  <c r="H86" i="9" s="1"/>
  <c r="I83" i="9"/>
  <c r="H87" i="9" l="1"/>
  <c r="H88" i="9" s="1"/>
  <c r="H89" i="9" s="1"/>
  <c r="H90" i="9" s="1"/>
  <c r="H91" i="9" s="1"/>
  <c r="I86" i="9"/>
  <c r="H92" i="9" l="1"/>
  <c r="H93" i="9" s="1"/>
  <c r="H94" i="9" s="1"/>
  <c r="H95" i="9" s="1"/>
  <c r="H96" i="9" s="1"/>
  <c r="I91" i="9"/>
  <c r="H97" i="9" l="1"/>
  <c r="H98" i="9" s="1"/>
  <c r="H99" i="9" s="1"/>
  <c r="H100" i="9" s="1"/>
  <c r="H101" i="9" s="1"/>
  <c r="I96" i="9"/>
  <c r="H102" i="9" l="1"/>
  <c r="H103" i="9" s="1"/>
  <c r="H104" i="9" s="1"/>
  <c r="H105" i="9" s="1"/>
  <c r="H106" i="9" s="1"/>
  <c r="I101" i="9"/>
  <c r="H107" i="9" l="1"/>
  <c r="H108" i="9" s="1"/>
  <c r="I106" i="9"/>
  <c r="H109" i="9" l="1"/>
  <c r="H110" i="9" s="1"/>
  <c r="H111" i="9" s="1"/>
  <c r="H112" i="9" s="1"/>
  <c r="H113" i="9" s="1"/>
  <c r="I108" i="9"/>
  <c r="H114" i="9" l="1"/>
  <c r="H115" i="9" s="1"/>
  <c r="H116" i="9" s="1"/>
  <c r="H117" i="9" s="1"/>
  <c r="I113" i="9"/>
  <c r="H118" i="9" l="1"/>
  <c r="H119" i="9" s="1"/>
  <c r="H120" i="9" s="1"/>
  <c r="H121" i="9" s="1"/>
  <c r="I117" i="9"/>
  <c r="H122" i="9" l="1"/>
  <c r="H123" i="9" s="1"/>
  <c r="I121" i="9"/>
  <c r="H124" i="9" l="1"/>
  <c r="H125" i="9" s="1"/>
  <c r="I123" i="9"/>
  <c r="H126" i="9" l="1"/>
  <c r="H127" i="9" s="1"/>
  <c r="H128" i="9" s="1"/>
  <c r="H129" i="9" s="1"/>
  <c r="H130" i="9" s="1"/>
  <c r="I125" i="9"/>
  <c r="H131" i="9" l="1"/>
  <c r="H132" i="9" s="1"/>
  <c r="I130" i="9"/>
  <c r="H133" i="9" l="1"/>
  <c r="H134" i="9" s="1"/>
  <c r="H135" i="9" s="1"/>
  <c r="I132" i="9"/>
  <c r="H136" i="9" l="1"/>
  <c r="H137" i="9" s="1"/>
  <c r="H138" i="9" s="1"/>
  <c r="H139" i="9" s="1"/>
  <c r="I135" i="9"/>
  <c r="H140" i="9" l="1"/>
  <c r="H141" i="9" s="1"/>
  <c r="H142" i="9" s="1"/>
  <c r="H143" i="9" s="1"/>
  <c r="H144" i="9" s="1"/>
  <c r="I139" i="9"/>
  <c r="H145" i="9" l="1"/>
  <c r="H146" i="9" s="1"/>
  <c r="I144" i="9"/>
  <c r="H147" i="9" l="1"/>
  <c r="H148" i="9" s="1"/>
  <c r="H149" i="9" s="1"/>
  <c r="H150" i="9" s="1"/>
  <c r="H151" i="9" s="1"/>
  <c r="I146" i="9"/>
  <c r="H152" i="9" l="1"/>
  <c r="H153" i="9" s="1"/>
  <c r="I151" i="9"/>
  <c r="H154" i="9" l="1"/>
  <c r="H155" i="9" s="1"/>
  <c r="H156" i="9" s="1"/>
  <c r="I153" i="9"/>
  <c r="H157" i="9" l="1"/>
  <c r="H158" i="9" s="1"/>
  <c r="H159" i="9" s="1"/>
  <c r="H160" i="9" s="1"/>
  <c r="I156" i="9"/>
  <c r="H161" i="9" l="1"/>
  <c r="H162" i="9" s="1"/>
  <c r="H163" i="9" s="1"/>
  <c r="I160" i="9"/>
  <c r="H164" i="9" l="1"/>
  <c r="H165" i="9" s="1"/>
  <c r="H166" i="9" s="1"/>
  <c r="I163" i="9"/>
  <c r="H167" i="9" l="1"/>
  <c r="H168" i="9" s="1"/>
  <c r="H169" i="9" s="1"/>
  <c r="I166" i="9"/>
  <c r="H170" i="9" l="1"/>
  <c r="H171" i="9" s="1"/>
  <c r="H172" i="9" s="1"/>
  <c r="H173" i="9" s="1"/>
  <c r="H174" i="9" s="1"/>
  <c r="I169" i="9"/>
  <c r="H175" i="9" l="1"/>
  <c r="H176" i="9" s="1"/>
  <c r="H177" i="9" s="1"/>
  <c r="H178" i="9" s="1"/>
  <c r="I174" i="9"/>
  <c r="H179" i="9" l="1"/>
  <c r="H180" i="9" s="1"/>
  <c r="H181" i="9" s="1"/>
  <c r="H182" i="9" s="1"/>
  <c r="I178" i="9"/>
  <c r="H183" i="9" l="1"/>
  <c r="H184" i="9" s="1"/>
  <c r="H185" i="9" s="1"/>
  <c r="H186" i="9" s="1"/>
  <c r="I182" i="9"/>
  <c r="H187" i="9" l="1"/>
  <c r="H188" i="9" s="1"/>
  <c r="H189" i="9" s="1"/>
  <c r="H190" i="9" s="1"/>
  <c r="H191" i="9" s="1"/>
  <c r="I186" i="9"/>
  <c r="H192" i="9" l="1"/>
  <c r="H193" i="9" s="1"/>
  <c r="H194" i="9" s="1"/>
  <c r="I191" i="9"/>
  <c r="H195" i="9" l="1"/>
  <c r="H196" i="9" s="1"/>
  <c r="I194" i="9"/>
  <c r="H197" i="9" l="1"/>
  <c r="H198" i="9" s="1"/>
  <c r="H199" i="9" s="1"/>
  <c r="I196" i="9"/>
  <c r="H200" i="9" l="1"/>
  <c r="H201" i="9" s="1"/>
  <c r="H202" i="9" s="1"/>
  <c r="H203" i="9" s="1"/>
  <c r="H204" i="9" s="1"/>
  <c r="I199" i="9"/>
  <c r="I204" i="9" l="1"/>
  <c r="K4" i="9" s="1"/>
  <c r="K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5F1069-9C4F-4E84-9521-95432B719738}" keepAlive="1" name="Zapytanie — statek" description="Połączenie z zapytaniem „statek” w skoroszycie." type="5" refreshedVersion="7" background="1" saveData="1">
    <dbPr connection="Provider=Microsoft.Mashup.OleDb.1;Data Source=$Workbook$;Location=statek;Extended Properties=&quot;&quot;" command="SELECT * FROM [statek]"/>
  </connection>
  <connection id="2" xr16:uid="{A2326FF5-CCDD-405D-A388-1734EAF70DC3}" keepAlive="1" name="Zapytanie — statek (2)" description="Połączenie z zapytaniem „statek (2)” w skoroszycie." type="5" refreshedVersion="7" background="1" saveData="1">
    <dbPr connection="Provider=Microsoft.Mashup.OleDb.1;Data Source=$Workbook$;Location=&quot;statek (2)&quot;;Extended Properties=&quot;&quot;" command="SELECT * FROM [statek (2)]"/>
  </connection>
  <connection id="3" xr16:uid="{B4EBBBFC-0A46-426B-9399-73F5C9BAE0F6}" keepAlive="1" name="Zapytanie — statek (3)" description="Połączenie z zapytaniem „statek (3)” w skoroszycie." type="5" refreshedVersion="7" background="1" saveData="1">
    <dbPr connection="Provider=Microsoft.Mashup.OleDb.1;Data Source=$Workbook$;Location=&quot;statek (3)&quot;;Extended Properties=&quot;&quot;" command="SELECT * FROM [statek (3)]"/>
  </connection>
  <connection id="4" xr16:uid="{000E4DF2-ACDD-42F7-A81C-DB2F576A14C2}" keepAlive="1" name="Zapytanie — statek (4)" description="Połączenie z zapytaniem „statek (4)” w skoroszycie." type="5" refreshedVersion="7" background="1" saveData="1">
    <dbPr connection="Provider=Microsoft.Mashup.OleDb.1;Data Source=$Workbook$;Location=&quot;statek (4)&quot;;Extended Properties=&quot;&quot;" command="SELECT * FROM [statek (4)]"/>
  </connection>
  <connection id="5" xr16:uid="{9D87F1C3-E9C1-4FBF-A403-E33CCC04AF14}" keepAlive="1" name="Zapytanie — statek (5)" description="Połączenie z zapytaniem „statek (5)” w skoroszycie." type="5" refreshedVersion="7" background="1" saveData="1">
    <dbPr connection="Provider=Microsoft.Mashup.OleDb.1;Data Source=$Workbook$;Location=&quot;statek (5)&quot;;Extended Properties=&quot;&quot;" command="SELECT * FROM [statek (5)]"/>
  </connection>
  <connection id="6" xr16:uid="{D141B79C-8E46-41CF-A602-EB6BBA946974}" keepAlive="1" name="Zapytanie — statek (6)" description="Połączenie z zapytaniem „statek (6)” w skoroszycie." type="5" refreshedVersion="7" background="1" saveData="1">
    <dbPr connection="Provider=Microsoft.Mashup.OleDb.1;Data Source=$Workbook$;Location=&quot;statek (6)&quot;;Extended Properties=&quot;&quot;" command="SELECT * FROM [statek (6)]"/>
  </connection>
</connections>
</file>

<file path=xl/sharedStrings.xml><?xml version="1.0" encoding="utf-8"?>
<sst xmlns="http://schemas.openxmlformats.org/spreadsheetml/2006/main" count="3269" uniqueCount="59">
  <si>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</si>
  <si>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</si>
  <si>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</si>
  <si>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</si>
  <si>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</si>
  <si>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</si>
  <si>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</si>
  <si>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</si>
  <si>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</si>
  <si>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</si>
  <si>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</si>
  <si>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</si>
  <si>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</si>
  <si>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</si>
  <si>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</si>
  <si>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</si>
  <si>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</si>
  <si>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</si>
  <si>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</si>
  <si>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</si>
  <si>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</si>
  <si>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</si>
  <si>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</si>
  <si>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</si>
  <si>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Suma końcowa</t>
  </si>
  <si>
    <t>Etykiety kolumn</t>
  </si>
  <si>
    <t>Liczba z Z/W</t>
  </si>
  <si>
    <t>Razem: Liczba z Z/W</t>
  </si>
  <si>
    <t>Razem: Suma z ile ton</t>
  </si>
  <si>
    <t>Suma z ile ton</t>
  </si>
  <si>
    <t>suma ton zaladowan</t>
  </si>
  <si>
    <t>Kolumna1</t>
  </si>
  <si>
    <t>Kolumna2</t>
  </si>
  <si>
    <t>ZALADUNEK</t>
  </si>
  <si>
    <t>WYLADUNEK</t>
  </si>
  <si>
    <t>2016</t>
  </si>
  <si>
    <t>sty</t>
  </si>
  <si>
    <t>lut</t>
  </si>
  <si>
    <t>mar</t>
  </si>
  <si>
    <t>kwi</t>
  </si>
  <si>
    <t>cze</t>
  </si>
  <si>
    <t>lip</t>
  </si>
  <si>
    <t>sie</t>
  </si>
  <si>
    <t>wrz</t>
  </si>
  <si>
    <t>lis</t>
  </si>
  <si>
    <t>2017</t>
  </si>
  <si>
    <t>maj</t>
  </si>
  <si>
    <t>paź</t>
  </si>
  <si>
    <t>2018</t>
  </si>
  <si>
    <t>gru</t>
  </si>
  <si>
    <t>ilosc towaru zaladowanego i wyladowanego ze statku w kolejnych miesiacahc</t>
  </si>
  <si>
    <t>zaladunekk</t>
  </si>
  <si>
    <t>Wyladuneek</t>
  </si>
  <si>
    <t>iloczyn</t>
  </si>
  <si>
    <t>max kasa po wyplynieciu z portu</t>
  </si>
  <si>
    <t>kasa</t>
  </si>
  <si>
    <t>po wypl z portu</t>
  </si>
  <si>
    <t>MINIMALNA LICZBA talarow jaka kapitan powinien zabrac</t>
  </si>
  <si>
    <t>^ gość miał kwote, odejmuje od niej najnizsza kwote jaka miał w kieszeni podczas podrozy - nigdy nie miał mniej, wiec jednorazowo wydal 5000 - minimalna kwota jaka miał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</si>
</sst>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NumberFormat="1" applyFill="1"/>
    <xf numFmtId="0" fontId="0" fillId="5" borderId="0" xfId="0" applyFill="1" applyAlignment="1">
      <alignment horizontal="left"/>
    </xf>
    <xf numFmtId="0" fontId="0" fillId="5" borderId="0" xfId="0" applyNumberFormat="1" applyFill="1"/>
    <xf numFmtId="2" fontId="0" fillId="0" borderId="0" xfId="0" applyNumberFormat="1"/>
    <xf numFmtId="0" fontId="0" fillId="5" borderId="0" xfId="0" applyFill="1"/>
    <xf numFmtId="0" fontId="0" fillId="6" borderId="0" xfId="0" applyNumberFormat="1" applyFill="1"/>
    <xf numFmtId="0" fontId="0" fillId="7" borderId="0" xfId="0" applyNumberFormat="1" applyFill="1"/>
    <xf numFmtId="0" fontId="0" fillId="8" borderId="0" xfId="0" applyNumberFormat="1" applyFill="1"/>
    <xf numFmtId="14" fontId="0" fillId="3" borderId="1" xfId="0" applyNumberFormat="1" applyFont="1" applyFill="1" applyBorder="1"/>
    <xf numFmtId="0" fontId="0" fillId="3" borderId="2" xfId="0" applyNumberFormat="1" applyFont="1" applyFill="1" applyBorder="1"/>
    <xf numFmtId="14" fontId="0" fillId="0" borderId="1" xfId="0" applyNumberFormat="1" applyFont="1" applyBorder="1"/>
    <xf numFmtId="0" fontId="0" fillId="0" borderId="2" xfId="0" applyNumberFormat="1" applyFont="1" applyBorder="1"/>
    <xf numFmtId="0" fontId="1" fillId="2" borderId="0" xfId="0" applyFont="1" applyFill="1" applyBorder="1"/>
    <xf numFmtId="14" fontId="0" fillId="0" borderId="0" xfId="0" applyNumberFormat="1" applyAlignment="1">
      <alignment horizontal="left" indent="1"/>
    </xf>
    <xf numFmtId="14" fontId="0" fillId="9" borderId="0" xfId="0" applyNumberFormat="1" applyFill="1"/>
    <xf numFmtId="0" fontId="0" fillId="9" borderId="0" xfId="0" applyNumberFormat="1" applyFill="1"/>
    <xf numFmtId="0" fontId="0" fillId="9" borderId="0" xfId="0" applyFill="1"/>
    <xf numFmtId="0" fontId="0" fillId="7" borderId="0" xfId="0" applyFill="1"/>
  </cellXfs>
  <cellStyles count="1">
    <cellStyle name="Normalny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[statek kormoran.xlsx]4!Tabela przestawna3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Zaladunek</a:t>
            </a:r>
            <a:r>
              <a:rPr lang="pl-PL" baseline="0"/>
              <a:t> i wyladunek towaru T5 w kolejnych miesiacach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'4'!$L$4</c:f>
              <c:strCache>
                <c:ptCount val="1"/>
                <c:pt idx="0">
                  <c:v>zaladunekk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'4'!$K$5:$K$37</c:f>
              <c:multiLvlStrCache>
                <c:ptCount val="30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cze</c:v>
                  </c:pt>
                  <c:pt idx="5">
                    <c:v>lip</c:v>
                  </c:pt>
                  <c:pt idx="6">
                    <c:v>sie</c:v>
                  </c:pt>
                  <c:pt idx="7">
                    <c:v>wrz</c:v>
                  </c:pt>
                  <c:pt idx="8">
                    <c:v>lis</c:v>
                  </c:pt>
                  <c:pt idx="9">
                    <c:v>sty</c:v>
                  </c:pt>
                  <c:pt idx="10">
                    <c:v>lut</c:v>
                  </c:pt>
                  <c:pt idx="11">
                    <c:v>mar</c:v>
                  </c:pt>
                  <c:pt idx="12">
                    <c:v>kwi</c:v>
                  </c:pt>
                  <c:pt idx="13">
                    <c:v>maj</c:v>
                  </c:pt>
                  <c:pt idx="14">
                    <c:v>cze</c:v>
                  </c:pt>
                  <c:pt idx="15">
                    <c:v>lip</c:v>
                  </c:pt>
                  <c:pt idx="16">
                    <c:v>sie</c:v>
                  </c:pt>
                  <c:pt idx="17">
                    <c:v>paź</c:v>
                  </c:pt>
                  <c:pt idx="18">
                    <c:v>lis</c:v>
                  </c:pt>
                  <c:pt idx="19">
                    <c:v>sty</c:v>
                  </c:pt>
                  <c:pt idx="20">
                    <c:v>lut</c:v>
                  </c:pt>
                  <c:pt idx="21">
                    <c:v>mar</c:v>
                  </c:pt>
                  <c:pt idx="22">
                    <c:v>kwi</c:v>
                  </c:pt>
                  <c:pt idx="23">
                    <c:v>cze</c:v>
                  </c:pt>
                  <c:pt idx="24">
                    <c:v>lip</c:v>
                  </c:pt>
                  <c:pt idx="25">
                    <c:v>sie</c:v>
                  </c:pt>
                  <c:pt idx="26">
                    <c:v>wrz</c:v>
                  </c:pt>
                  <c:pt idx="27">
                    <c:v>paź</c:v>
                  </c:pt>
                  <c:pt idx="28">
                    <c:v>lis</c:v>
                  </c:pt>
                  <c:pt idx="29">
                    <c:v>gru</c:v>
                  </c:pt>
                </c:lvl>
                <c:lvl>
                  <c:pt idx="0">
                    <c:v>2016</c:v>
                  </c:pt>
                  <c:pt idx="9">
                    <c:v>2017</c:v>
                  </c:pt>
                  <c:pt idx="19">
                    <c:v>2018</c:v>
                  </c:pt>
                </c:lvl>
              </c:multiLvlStrCache>
            </c:multiLvlStrRef>
          </c:cat>
          <c:val>
            <c:numRef>
              <c:f>'4'!$L$5:$L$37</c:f>
              <c:numCache>
                <c:formatCode>General</c:formatCode>
                <c:ptCount val="30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42</c:v>
                </c:pt>
                <c:pt idx="5">
                  <c:v>83</c:v>
                </c:pt>
                <c:pt idx="6">
                  <c:v>0</c:v>
                </c:pt>
                <c:pt idx="7">
                  <c:v>44</c:v>
                </c:pt>
                <c:pt idx="8">
                  <c:v>30</c:v>
                </c:pt>
                <c:pt idx="9">
                  <c:v>39</c:v>
                </c:pt>
                <c:pt idx="10">
                  <c:v>0</c:v>
                </c:pt>
                <c:pt idx="11">
                  <c:v>35</c:v>
                </c:pt>
                <c:pt idx="12">
                  <c:v>1</c:v>
                </c:pt>
                <c:pt idx="13">
                  <c:v>33</c:v>
                </c:pt>
                <c:pt idx="14">
                  <c:v>8</c:v>
                </c:pt>
                <c:pt idx="15">
                  <c:v>42</c:v>
                </c:pt>
                <c:pt idx="16">
                  <c:v>4</c:v>
                </c:pt>
                <c:pt idx="17">
                  <c:v>0</c:v>
                </c:pt>
                <c:pt idx="18">
                  <c:v>12</c:v>
                </c:pt>
                <c:pt idx="19">
                  <c:v>10</c:v>
                </c:pt>
                <c:pt idx="20">
                  <c:v>34</c:v>
                </c:pt>
                <c:pt idx="21">
                  <c:v>0</c:v>
                </c:pt>
                <c:pt idx="22">
                  <c:v>5</c:v>
                </c:pt>
                <c:pt idx="23">
                  <c:v>95</c:v>
                </c:pt>
                <c:pt idx="24">
                  <c:v>25</c:v>
                </c:pt>
                <c:pt idx="25">
                  <c:v>22</c:v>
                </c:pt>
                <c:pt idx="26">
                  <c:v>0</c:v>
                </c:pt>
                <c:pt idx="27">
                  <c:v>20</c:v>
                </c:pt>
                <c:pt idx="28">
                  <c:v>48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C-4A59-8C04-C3611FDF54AE}"/>
            </c:ext>
          </c:extLst>
        </c:ser>
        <c:ser>
          <c:idx val="1"/>
          <c:order val="1"/>
          <c:tx>
            <c:strRef>
              <c:f>'4'!$M$4</c:f>
              <c:strCache>
                <c:ptCount val="1"/>
                <c:pt idx="0">
                  <c:v>Wyladuneek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'4'!$K$5:$K$37</c:f>
              <c:multiLvlStrCache>
                <c:ptCount val="30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cze</c:v>
                  </c:pt>
                  <c:pt idx="5">
                    <c:v>lip</c:v>
                  </c:pt>
                  <c:pt idx="6">
                    <c:v>sie</c:v>
                  </c:pt>
                  <c:pt idx="7">
                    <c:v>wrz</c:v>
                  </c:pt>
                  <c:pt idx="8">
                    <c:v>lis</c:v>
                  </c:pt>
                  <c:pt idx="9">
                    <c:v>sty</c:v>
                  </c:pt>
                  <c:pt idx="10">
                    <c:v>lut</c:v>
                  </c:pt>
                  <c:pt idx="11">
                    <c:v>mar</c:v>
                  </c:pt>
                  <c:pt idx="12">
                    <c:v>kwi</c:v>
                  </c:pt>
                  <c:pt idx="13">
                    <c:v>maj</c:v>
                  </c:pt>
                  <c:pt idx="14">
                    <c:v>cze</c:v>
                  </c:pt>
                  <c:pt idx="15">
                    <c:v>lip</c:v>
                  </c:pt>
                  <c:pt idx="16">
                    <c:v>sie</c:v>
                  </c:pt>
                  <c:pt idx="17">
                    <c:v>paź</c:v>
                  </c:pt>
                  <c:pt idx="18">
                    <c:v>lis</c:v>
                  </c:pt>
                  <c:pt idx="19">
                    <c:v>sty</c:v>
                  </c:pt>
                  <c:pt idx="20">
                    <c:v>lut</c:v>
                  </c:pt>
                  <c:pt idx="21">
                    <c:v>mar</c:v>
                  </c:pt>
                  <c:pt idx="22">
                    <c:v>kwi</c:v>
                  </c:pt>
                  <c:pt idx="23">
                    <c:v>cze</c:v>
                  </c:pt>
                  <c:pt idx="24">
                    <c:v>lip</c:v>
                  </c:pt>
                  <c:pt idx="25">
                    <c:v>sie</c:v>
                  </c:pt>
                  <c:pt idx="26">
                    <c:v>wrz</c:v>
                  </c:pt>
                  <c:pt idx="27">
                    <c:v>paź</c:v>
                  </c:pt>
                  <c:pt idx="28">
                    <c:v>lis</c:v>
                  </c:pt>
                  <c:pt idx="29">
                    <c:v>gru</c:v>
                  </c:pt>
                </c:lvl>
                <c:lvl>
                  <c:pt idx="0">
                    <c:v>2016</c:v>
                  </c:pt>
                  <c:pt idx="9">
                    <c:v>2017</c:v>
                  </c:pt>
                  <c:pt idx="19">
                    <c:v>2018</c:v>
                  </c:pt>
                </c:lvl>
              </c:multiLvlStrCache>
            </c:multiLvlStrRef>
          </c:cat>
          <c:val>
            <c:numRef>
              <c:f>'4'!$M$5:$M$37</c:f>
              <c:numCache>
                <c:formatCode>General</c:formatCode>
                <c:ptCount val="30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191</c:v>
                </c:pt>
                <c:pt idx="7">
                  <c:v>4</c:v>
                </c:pt>
                <c:pt idx="8">
                  <c:v>0</c:v>
                </c:pt>
                <c:pt idx="9">
                  <c:v>112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68</c:v>
                </c:pt>
                <c:pt idx="14">
                  <c:v>0</c:v>
                </c:pt>
                <c:pt idx="15">
                  <c:v>0</c:v>
                </c:pt>
                <c:pt idx="16">
                  <c:v>48</c:v>
                </c:pt>
                <c:pt idx="17">
                  <c:v>6</c:v>
                </c:pt>
                <c:pt idx="18">
                  <c:v>1</c:v>
                </c:pt>
                <c:pt idx="19">
                  <c:v>22</c:v>
                </c:pt>
                <c:pt idx="20">
                  <c:v>0</c:v>
                </c:pt>
                <c:pt idx="21">
                  <c:v>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121</c:v>
                </c:pt>
                <c:pt idx="26">
                  <c:v>26</c:v>
                </c:pt>
                <c:pt idx="27">
                  <c:v>0</c:v>
                </c:pt>
                <c:pt idx="28">
                  <c:v>64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C-4A59-8C04-C3611FDF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938767"/>
        <c:axId val="207936271"/>
      </c:barChart>
      <c:catAx>
        <c:axId val="20793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936271"/>
        <c:crosses val="autoZero"/>
        <c:auto val="1"/>
        <c:lblAlgn val="ctr"/>
        <c:lblOffset val="100"/>
        <c:noMultiLvlLbl val="0"/>
      </c:catAx>
      <c:valAx>
        <c:axId val="2079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ton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93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11544</xdr:colOff>
      <xdr:row>6</xdr:row>
      <xdr:rowOff>115453</xdr:rowOff>
    </xdr:from>
    <xdr:to>
      <xdr:col>22</xdr:col>
      <xdr:colOff>138545</xdr:colOff>
      <xdr:row>29</xdr:row>
      <xdr:rowOff>173181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A81507F-8AFD-429C-AB14-02AEEEFA3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585.913090277776" createdVersion="7" refreshedVersion="7" minRefreshableVersion="3" recordCount="202" xr:uid="{A2A62544-3E63-44F2-AAA8-6FC206D8C1A1}">
  <cacheSource type="worksheet">
    <worksheetSource name="statek3"/>
  </cacheSource>
  <cacheFields count="6">
    <cacheField name="data" numFmtId="14">
      <sharedItems containsSemiMixedTypes="0" containsNonDate="0" containsDate="1" containsString="0" minDate="2016-01-01T00:00:00" maxDate="2018-12-19T00:00:00"/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585.940002777781" createdVersion="7" refreshedVersion="7" minRefreshableVersion="3" recordCount="43" xr:uid="{7C79A51E-6D72-416B-952F-05E4415A9D3E}">
  <cacheSource type="worksheet">
    <worksheetSource ref="A1:H44" sheet="4"/>
  </cacheSource>
  <cacheFields count="10">
    <cacheField name="data" numFmtId="14">
      <sharedItems containsSemiMixedTypes="0" containsNonDate="0" containsDate="1" containsString="0" minDate="2016-01-01T00:00:00" maxDate="2018-12-19T00:00:00" count="43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6-21T00:00:00"/>
        <d v="2016-07-08T00:00:00"/>
        <d v="2016-07-23T00:00:00"/>
        <d v="2016-08-11T00:00:00"/>
        <d v="2016-09-06T00:00:00"/>
        <d v="2016-09-27T00:00:00"/>
        <d v="2016-11-08T00:00:00"/>
        <d v="2017-01-07T00:00:00"/>
        <d v="2017-01-24T00:00:00"/>
        <d v="2017-02-27T00:00:00"/>
        <d v="2017-03-25T00:00:00"/>
        <d v="2017-04-15T00:00:00"/>
        <d v="2017-05-09T00:00:00"/>
        <d v="2017-05-27T00:00:00"/>
        <d v="2017-06-18T00:00:00"/>
        <d v="2017-07-26T00:00:00"/>
        <d v="2017-08-12T00:00:00"/>
        <d v="2017-08-27T00:00:00"/>
        <d v="2017-10-11T00:00:00"/>
        <d v="2017-11-01T00:00:00"/>
        <d v="2017-11-25T00:00:00"/>
        <d v="2018-01-04T00:00:00"/>
        <d v="2018-01-29T00:00:00"/>
        <d v="2018-02-16T00:00:00"/>
        <d v="2018-03-03T00:00:00"/>
        <d v="2018-04-17T00:00:00"/>
        <d v="2018-06-01T00:00:00"/>
        <d v="2018-06-19T00:00:00"/>
        <d v="2018-07-11T00:00:00"/>
        <d v="2018-08-05T00:00:00"/>
        <d v="2018-08-18T00:00:00"/>
        <d v="2018-09-19T00:00:00"/>
        <d v="2018-10-08T00:00:00"/>
        <d v="2018-11-03T00:00:00"/>
        <d v="2018-11-24T00:00:00"/>
        <d v="2018-12-18T00:00:00"/>
      </sharedItems>
      <fieldGroup par="9" base="0">
        <rangePr groupBy="months" startDate="2016-01-01T00:00:00" endDate="2018-12-19T00:00:00"/>
        <groupItems count="14">
          <s v="&lt;01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port" numFmtId="0">
      <sharedItems/>
    </cacheField>
    <cacheField name="towar" numFmtId="0">
      <sharedItems/>
    </cacheField>
    <cacheField name="Z/W" numFmtId="0">
      <sharedItems/>
    </cacheField>
    <cacheField name="ile ton" numFmtId="0">
      <sharedItems containsSemiMixedTypes="0" containsString="0" containsNumber="1" containsInteger="1" minValue="1" maxValue="191"/>
    </cacheField>
    <cacheField name="cena za tone w talarach" numFmtId="0">
      <sharedItems containsSemiMixedTypes="0" containsString="0" containsNumber="1" containsInteger="1" minValue="37" maxValue="63"/>
    </cacheField>
    <cacheField name="ZALADUNEK" numFmtId="0">
      <sharedItems containsSemiMixedTypes="0" containsString="0" containsNumber="1" containsInteger="1" minValue="0" maxValue="48"/>
    </cacheField>
    <cacheField name="WYLADUNEK" numFmtId="0">
      <sharedItems containsSemiMixedTypes="0" containsString="0" containsNumber="1" containsInteger="1" minValue="0" maxValue="191"/>
    </cacheField>
    <cacheField name="Kwartały" numFmtId="0" databaseField="0">
      <fieldGroup base="0">
        <rangePr groupBy="quarters" startDate="2016-01-01T00:00:00" endDate="2018-12-19T00:00:00"/>
        <groupItems count="6">
          <s v="&lt;01.01.2016"/>
          <s v="Kwartał1"/>
          <s v="Kwartał2"/>
          <s v="Kwartał3"/>
          <s v="Kwartał4"/>
          <s v="&gt;19.12.2018"/>
        </groupItems>
      </fieldGroup>
    </cacheField>
    <cacheField name="Lata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d v="2016-01-01T00:00:00"/>
    <s v="Algier"/>
    <x v="0"/>
    <x v="0"/>
    <n v="3"/>
    <n v="80"/>
  </r>
  <r>
    <d v="2016-01-01T00:00:00"/>
    <s v="Algier"/>
    <x v="1"/>
    <x v="0"/>
    <n v="32"/>
    <n v="50"/>
  </r>
  <r>
    <d v="2016-01-01T00:00:00"/>
    <s v="Algier"/>
    <x v="2"/>
    <x v="0"/>
    <n v="38"/>
    <n v="10"/>
  </r>
  <r>
    <d v="2016-01-01T00:00:00"/>
    <s v="Algier"/>
    <x v="3"/>
    <x v="0"/>
    <n v="33"/>
    <n v="30"/>
  </r>
  <r>
    <d v="2016-01-01T00:00:00"/>
    <s v="Algier"/>
    <x v="4"/>
    <x v="0"/>
    <n v="43"/>
    <n v="25"/>
  </r>
  <r>
    <d v="2016-01-16T00:00:00"/>
    <s v="Tunis"/>
    <x v="1"/>
    <x v="1"/>
    <n v="32"/>
    <n v="58"/>
  </r>
  <r>
    <d v="2016-01-16T00:00:00"/>
    <s v="Tunis"/>
    <x v="3"/>
    <x v="0"/>
    <n v="14"/>
    <n v="26"/>
  </r>
  <r>
    <d v="2016-01-24T00:00:00"/>
    <s v="Benghazi"/>
    <x v="1"/>
    <x v="0"/>
    <n v="44"/>
    <n v="46"/>
  </r>
  <r>
    <d v="2016-01-24T00:00:00"/>
    <s v="Benghazi"/>
    <x v="3"/>
    <x v="0"/>
    <n v="1"/>
    <n v="28"/>
  </r>
  <r>
    <d v="2016-01-24T00:00:00"/>
    <s v="Benghazi"/>
    <x v="0"/>
    <x v="0"/>
    <n v="21"/>
    <n v="74"/>
  </r>
  <r>
    <d v="2016-02-19T00:00:00"/>
    <s v="Aleksandria"/>
    <x v="4"/>
    <x v="1"/>
    <n v="43"/>
    <n v="32"/>
  </r>
  <r>
    <d v="2016-02-19T00:00:00"/>
    <s v="Aleksandria"/>
    <x v="2"/>
    <x v="1"/>
    <n v="38"/>
    <n v="13"/>
  </r>
  <r>
    <d v="2016-02-19T00:00:00"/>
    <s v="Aleksandria"/>
    <x v="0"/>
    <x v="0"/>
    <n v="9"/>
    <n v="59"/>
  </r>
  <r>
    <d v="2016-02-19T00:00:00"/>
    <s v="Aleksandria"/>
    <x v="1"/>
    <x v="0"/>
    <n v="8"/>
    <n v="37"/>
  </r>
  <r>
    <d v="2016-03-11T00:00:00"/>
    <s v="Bejrut"/>
    <x v="1"/>
    <x v="1"/>
    <n v="50"/>
    <n v="61"/>
  </r>
  <r>
    <d v="2016-03-11T00:00:00"/>
    <s v="Bejrut"/>
    <x v="4"/>
    <x v="0"/>
    <n v="32"/>
    <n v="20"/>
  </r>
  <r>
    <d v="2016-03-11T00:00:00"/>
    <s v="Bejrut"/>
    <x v="2"/>
    <x v="0"/>
    <n v="7"/>
    <n v="8"/>
  </r>
  <r>
    <d v="2016-03-11T00:00:00"/>
    <s v="Bejrut"/>
    <x v="3"/>
    <x v="0"/>
    <n v="10"/>
    <n v="24"/>
  </r>
  <r>
    <d v="2016-04-04T00:00:00"/>
    <s v="Palermo"/>
    <x v="2"/>
    <x v="1"/>
    <n v="7"/>
    <n v="12"/>
  </r>
  <r>
    <d v="2016-04-04T00:00:00"/>
    <s v="Palermo"/>
    <x v="4"/>
    <x v="0"/>
    <n v="25"/>
    <n v="19"/>
  </r>
  <r>
    <d v="2016-04-04T00:00:00"/>
    <s v="Palermo"/>
    <x v="1"/>
    <x v="0"/>
    <n v="33"/>
    <n v="38"/>
  </r>
  <r>
    <d v="2016-04-22T00:00:00"/>
    <s v="Neapol"/>
    <x v="3"/>
    <x v="1"/>
    <n v="36"/>
    <n v="35"/>
  </r>
  <r>
    <d v="2016-04-22T00:00:00"/>
    <s v="Neapol"/>
    <x v="0"/>
    <x v="0"/>
    <n v="5"/>
    <n v="66"/>
  </r>
  <r>
    <d v="2016-04-22T00:00:00"/>
    <s v="Neapol"/>
    <x v="1"/>
    <x v="0"/>
    <n v="35"/>
    <n v="41"/>
  </r>
  <r>
    <d v="2016-05-14T00:00:00"/>
    <s v="Monako"/>
    <x v="0"/>
    <x v="1"/>
    <n v="38"/>
    <n v="98"/>
  </r>
  <r>
    <d v="2016-05-14T00:00:00"/>
    <s v="Monako"/>
    <x v="3"/>
    <x v="0"/>
    <n v="10"/>
    <n v="23"/>
  </r>
  <r>
    <d v="2016-06-08T00:00:00"/>
    <s v="Barcelona"/>
    <x v="3"/>
    <x v="1"/>
    <n v="4"/>
    <n v="38"/>
  </r>
  <r>
    <d v="2016-06-08T00:00:00"/>
    <s v="Barcelona"/>
    <x v="0"/>
    <x v="0"/>
    <n v="42"/>
    <n v="60"/>
  </r>
  <r>
    <d v="2016-06-08T00:00:00"/>
    <s v="Barcelona"/>
    <x v="2"/>
    <x v="0"/>
    <n v="28"/>
    <n v="8"/>
  </r>
  <r>
    <d v="2016-06-08T00:00:00"/>
    <s v="Barcelona"/>
    <x v="4"/>
    <x v="0"/>
    <n v="19"/>
    <n v="19"/>
  </r>
  <r>
    <d v="2016-06-21T00:00:00"/>
    <s v="Walencja"/>
    <x v="4"/>
    <x v="1"/>
    <n v="72"/>
    <n v="28"/>
  </r>
  <r>
    <d v="2016-06-21T00:00:00"/>
    <s v="Walencja"/>
    <x v="0"/>
    <x v="1"/>
    <n v="42"/>
    <n v="90"/>
  </r>
  <r>
    <d v="2016-06-21T00:00:00"/>
    <s v="Walencja"/>
    <x v="1"/>
    <x v="0"/>
    <n v="42"/>
    <n v="44"/>
  </r>
  <r>
    <d v="2016-06-21T00:00:00"/>
    <s v="Walencja"/>
    <x v="3"/>
    <x v="0"/>
    <n v="33"/>
    <n v="26"/>
  </r>
  <r>
    <d v="2016-06-21T00:00:00"/>
    <s v="Walencja"/>
    <x v="2"/>
    <x v="0"/>
    <n v="9"/>
    <n v="9"/>
  </r>
  <r>
    <d v="2016-07-08T00:00:00"/>
    <s v="Algier"/>
    <x v="4"/>
    <x v="1"/>
    <n v="4"/>
    <n v="29"/>
  </r>
  <r>
    <d v="2016-07-08T00:00:00"/>
    <s v="Algier"/>
    <x v="2"/>
    <x v="1"/>
    <n v="37"/>
    <n v="12"/>
  </r>
  <r>
    <d v="2016-07-08T00:00:00"/>
    <s v="Algier"/>
    <x v="1"/>
    <x v="0"/>
    <n v="35"/>
    <n v="42"/>
  </r>
  <r>
    <d v="2016-07-08T00:00:00"/>
    <s v="Algier"/>
    <x v="0"/>
    <x v="0"/>
    <n v="32"/>
    <n v="66"/>
  </r>
  <r>
    <d v="2016-07-23T00:00:00"/>
    <s v="Tunis"/>
    <x v="0"/>
    <x v="1"/>
    <n v="32"/>
    <n v="92"/>
  </r>
  <r>
    <d v="2016-07-23T00:00:00"/>
    <s v="Tunis"/>
    <x v="1"/>
    <x v="0"/>
    <n v="48"/>
    <n v="43"/>
  </r>
  <r>
    <d v="2016-08-11T00:00:00"/>
    <s v="Benghazi"/>
    <x v="1"/>
    <x v="1"/>
    <n v="191"/>
    <n v="60"/>
  </r>
  <r>
    <d v="2016-08-11T00:00:00"/>
    <s v="Benghazi"/>
    <x v="3"/>
    <x v="0"/>
    <n v="9"/>
    <n v="24"/>
  </r>
  <r>
    <d v="2016-08-11T00:00:00"/>
    <s v="Benghazi"/>
    <x v="0"/>
    <x v="0"/>
    <n v="36"/>
    <n v="65"/>
  </r>
  <r>
    <d v="2016-09-06T00:00:00"/>
    <s v="Aleksandria"/>
    <x v="2"/>
    <x v="0"/>
    <n v="47"/>
    <n v="7"/>
  </r>
  <r>
    <d v="2016-09-06T00:00:00"/>
    <s v="Aleksandria"/>
    <x v="1"/>
    <x v="1"/>
    <n v="4"/>
    <n v="63"/>
  </r>
  <r>
    <d v="2016-09-06T00:00:00"/>
    <s v="Aleksandria"/>
    <x v="4"/>
    <x v="0"/>
    <n v="8"/>
    <n v="19"/>
  </r>
  <r>
    <d v="2016-09-06T00:00:00"/>
    <s v="Aleksandria"/>
    <x v="3"/>
    <x v="0"/>
    <n v="3"/>
    <n v="22"/>
  </r>
  <r>
    <d v="2016-09-06T00:00:00"/>
    <s v="Aleksandria"/>
    <x v="0"/>
    <x v="0"/>
    <n v="41"/>
    <n v="59"/>
  </r>
  <r>
    <d v="2016-09-27T00:00:00"/>
    <s v="Bejrut"/>
    <x v="1"/>
    <x v="0"/>
    <n v="44"/>
    <n v="40"/>
  </r>
  <r>
    <d v="2016-09-27T00:00:00"/>
    <s v="Bejrut"/>
    <x v="2"/>
    <x v="1"/>
    <n v="45"/>
    <n v="12"/>
  </r>
  <r>
    <d v="2016-09-27T00:00:00"/>
    <s v="Bejrut"/>
    <x v="4"/>
    <x v="0"/>
    <n v="40"/>
    <n v="20"/>
  </r>
  <r>
    <d v="2016-09-27T00:00:00"/>
    <s v="Bejrut"/>
    <x v="0"/>
    <x v="0"/>
    <n v="3"/>
    <n v="63"/>
  </r>
  <r>
    <d v="2016-09-27T00:00:00"/>
    <s v="Bejrut"/>
    <x v="3"/>
    <x v="0"/>
    <n v="17"/>
    <n v="24"/>
  </r>
  <r>
    <d v="2016-10-21T00:00:00"/>
    <s v="Palermo"/>
    <x v="2"/>
    <x v="1"/>
    <n v="2"/>
    <n v="12"/>
  </r>
  <r>
    <d v="2016-10-21T00:00:00"/>
    <s v="Palermo"/>
    <x v="4"/>
    <x v="0"/>
    <n v="14"/>
    <n v="19"/>
  </r>
  <r>
    <d v="2016-10-21T00:00:00"/>
    <s v="Palermo"/>
    <x v="3"/>
    <x v="0"/>
    <n v="23"/>
    <n v="23"/>
  </r>
  <r>
    <d v="2016-11-08T00:00:00"/>
    <s v="Neapol"/>
    <x v="2"/>
    <x v="0"/>
    <n v="11"/>
    <n v="8"/>
  </r>
  <r>
    <d v="2016-11-08T00:00:00"/>
    <s v="Neapol"/>
    <x v="0"/>
    <x v="0"/>
    <n v="17"/>
    <n v="66"/>
  </r>
  <r>
    <d v="2016-11-08T00:00:00"/>
    <s v="Neapol"/>
    <x v="1"/>
    <x v="0"/>
    <n v="30"/>
    <n v="41"/>
  </r>
  <r>
    <d v="2016-11-30T00:00:00"/>
    <s v="Monako"/>
    <x v="0"/>
    <x v="1"/>
    <n v="97"/>
    <n v="98"/>
  </r>
  <r>
    <d v="2016-11-30T00:00:00"/>
    <s v="Monako"/>
    <x v="2"/>
    <x v="1"/>
    <n v="11"/>
    <n v="12"/>
  </r>
  <r>
    <d v="2016-11-30T00:00:00"/>
    <s v="Monako"/>
    <x v="4"/>
    <x v="0"/>
    <n v="17"/>
    <n v="20"/>
  </r>
  <r>
    <d v="2016-11-30T00:00:00"/>
    <s v="Monako"/>
    <x v="3"/>
    <x v="0"/>
    <n v="4"/>
    <n v="23"/>
  </r>
  <r>
    <d v="2016-12-25T00:00:00"/>
    <s v="Barcelona"/>
    <x v="4"/>
    <x v="1"/>
    <n v="79"/>
    <n v="31"/>
  </r>
  <r>
    <d v="2016-12-25T00:00:00"/>
    <s v="Barcelona"/>
    <x v="0"/>
    <x v="0"/>
    <n v="33"/>
    <n v="60"/>
  </r>
  <r>
    <d v="2016-12-25T00:00:00"/>
    <s v="Barcelona"/>
    <x v="3"/>
    <x v="0"/>
    <n v="26"/>
    <n v="23"/>
  </r>
  <r>
    <d v="2017-01-07T00:00:00"/>
    <s v="Walencja"/>
    <x v="4"/>
    <x v="0"/>
    <n v="40"/>
    <n v="22"/>
  </r>
  <r>
    <d v="2017-01-07T00:00:00"/>
    <s v="Walencja"/>
    <x v="2"/>
    <x v="0"/>
    <n v="42"/>
    <n v="9"/>
  </r>
  <r>
    <d v="2017-01-07T00:00:00"/>
    <s v="Walencja"/>
    <x v="3"/>
    <x v="0"/>
    <n v="42"/>
    <n v="26"/>
  </r>
  <r>
    <d v="2017-01-07T00:00:00"/>
    <s v="Walencja"/>
    <x v="0"/>
    <x v="0"/>
    <n v="9"/>
    <n v="70"/>
  </r>
  <r>
    <d v="2017-01-07T00:00:00"/>
    <s v="Walencja"/>
    <x v="1"/>
    <x v="0"/>
    <n v="39"/>
    <n v="44"/>
  </r>
  <r>
    <d v="2017-01-24T00:00:00"/>
    <s v="Algier"/>
    <x v="1"/>
    <x v="1"/>
    <n v="112"/>
    <n v="59"/>
  </r>
  <r>
    <d v="2017-01-24T00:00:00"/>
    <s v="Algier"/>
    <x v="0"/>
    <x v="0"/>
    <n v="34"/>
    <n v="66"/>
  </r>
  <r>
    <d v="2017-01-24T00:00:00"/>
    <s v="Algier"/>
    <x v="4"/>
    <x v="0"/>
    <n v="5"/>
    <n v="21"/>
  </r>
  <r>
    <d v="2017-02-08T00:00:00"/>
    <s v="Tunis"/>
    <x v="0"/>
    <x v="1"/>
    <n v="74"/>
    <n v="92"/>
  </r>
  <r>
    <d v="2017-02-08T00:00:00"/>
    <s v="Tunis"/>
    <x v="3"/>
    <x v="0"/>
    <n v="14"/>
    <n v="26"/>
  </r>
  <r>
    <d v="2017-02-27T00:00:00"/>
    <s v="Benghazi"/>
    <x v="1"/>
    <x v="1"/>
    <n v="1"/>
    <n v="60"/>
  </r>
  <r>
    <d v="2017-02-27T00:00:00"/>
    <s v="Benghazi"/>
    <x v="3"/>
    <x v="1"/>
    <n v="43"/>
    <n v="36"/>
  </r>
  <r>
    <d v="2017-02-27T00:00:00"/>
    <s v="Benghazi"/>
    <x v="2"/>
    <x v="0"/>
    <n v="30"/>
    <n v="8"/>
  </r>
  <r>
    <d v="2017-02-27T00:00:00"/>
    <s v="Benghazi"/>
    <x v="4"/>
    <x v="0"/>
    <n v="14"/>
    <n v="20"/>
  </r>
  <r>
    <d v="2017-03-25T00:00:00"/>
    <s v="Aleksandria"/>
    <x v="3"/>
    <x v="1"/>
    <n v="33"/>
    <n v="38"/>
  </r>
  <r>
    <d v="2017-03-25T00:00:00"/>
    <s v="Aleksandria"/>
    <x v="1"/>
    <x v="0"/>
    <n v="35"/>
    <n v="37"/>
  </r>
  <r>
    <d v="2017-03-25T00:00:00"/>
    <s v="Aleksandria"/>
    <x v="4"/>
    <x v="0"/>
    <n v="40"/>
    <n v="19"/>
  </r>
  <r>
    <d v="2017-04-15T00:00:00"/>
    <s v="Bejrut"/>
    <x v="3"/>
    <x v="1"/>
    <n v="21"/>
    <n v="36"/>
  </r>
  <r>
    <d v="2017-04-15T00:00:00"/>
    <s v="Bejrut"/>
    <x v="0"/>
    <x v="1"/>
    <n v="2"/>
    <n v="97"/>
  </r>
  <r>
    <d v="2017-04-15T00:00:00"/>
    <s v="Bejrut"/>
    <x v="4"/>
    <x v="0"/>
    <n v="12"/>
    <n v="20"/>
  </r>
  <r>
    <d v="2017-04-15T00:00:00"/>
    <s v="Bejrut"/>
    <x v="2"/>
    <x v="0"/>
    <n v="15"/>
    <n v="8"/>
  </r>
  <r>
    <d v="2017-04-15T00:00:00"/>
    <s v="Bejrut"/>
    <x v="1"/>
    <x v="0"/>
    <n v="1"/>
    <n v="40"/>
  </r>
  <r>
    <d v="2017-05-09T00:00:00"/>
    <s v="Palermo"/>
    <x v="2"/>
    <x v="1"/>
    <n v="86"/>
    <n v="12"/>
  </r>
  <r>
    <d v="2017-05-09T00:00:00"/>
    <s v="Palermo"/>
    <x v="4"/>
    <x v="1"/>
    <n v="110"/>
    <n v="31"/>
  </r>
  <r>
    <d v="2017-05-09T00:00:00"/>
    <s v="Palermo"/>
    <x v="1"/>
    <x v="0"/>
    <n v="33"/>
    <n v="38"/>
  </r>
  <r>
    <d v="2017-05-09T00:00:00"/>
    <s v="Palermo"/>
    <x v="3"/>
    <x v="0"/>
    <n v="13"/>
    <n v="23"/>
  </r>
  <r>
    <d v="2017-05-09T00:00:00"/>
    <s v="Palermo"/>
    <x v="0"/>
    <x v="0"/>
    <n v="37"/>
    <n v="61"/>
  </r>
  <r>
    <d v="2017-05-27T00:00:00"/>
    <s v="Neapol"/>
    <x v="2"/>
    <x v="1"/>
    <n v="1"/>
    <n v="12"/>
  </r>
  <r>
    <d v="2017-05-27T00:00:00"/>
    <s v="Neapol"/>
    <x v="1"/>
    <x v="1"/>
    <n v="68"/>
    <n v="59"/>
  </r>
  <r>
    <d v="2017-05-27T00:00:00"/>
    <s v="Neapol"/>
    <x v="0"/>
    <x v="0"/>
    <n v="35"/>
    <n v="66"/>
  </r>
  <r>
    <d v="2017-05-27T00:00:00"/>
    <s v="Neapol"/>
    <x v="4"/>
    <x v="0"/>
    <n v="25"/>
    <n v="21"/>
  </r>
  <r>
    <d v="2017-05-27T00:00:00"/>
    <s v="Neapol"/>
    <x v="3"/>
    <x v="0"/>
    <n v="10"/>
    <n v="25"/>
  </r>
  <r>
    <d v="2017-06-18T00:00:00"/>
    <s v="Monako"/>
    <x v="3"/>
    <x v="1"/>
    <n v="38"/>
    <n v="37"/>
  </r>
  <r>
    <d v="2017-06-18T00:00:00"/>
    <s v="Monako"/>
    <x v="2"/>
    <x v="0"/>
    <n v="22"/>
    <n v="8"/>
  </r>
  <r>
    <d v="2017-06-18T00:00:00"/>
    <s v="Monako"/>
    <x v="4"/>
    <x v="0"/>
    <n v="25"/>
    <n v="20"/>
  </r>
  <r>
    <d v="2017-06-18T00:00:00"/>
    <s v="Monako"/>
    <x v="1"/>
    <x v="0"/>
    <n v="8"/>
    <n v="39"/>
  </r>
  <r>
    <d v="2017-06-18T00:00:00"/>
    <s v="Monako"/>
    <x v="0"/>
    <x v="0"/>
    <n v="45"/>
    <n v="62"/>
  </r>
  <r>
    <d v="2017-07-13T00:00:00"/>
    <s v="Barcelona"/>
    <x v="0"/>
    <x v="1"/>
    <n v="116"/>
    <n v="100"/>
  </r>
  <r>
    <d v="2017-07-13T00:00:00"/>
    <s v="Barcelona"/>
    <x v="4"/>
    <x v="0"/>
    <n v="29"/>
    <n v="19"/>
  </r>
  <r>
    <d v="2017-07-26T00:00:00"/>
    <s v="Walencja"/>
    <x v="3"/>
    <x v="1"/>
    <n v="5"/>
    <n v="34"/>
  </r>
  <r>
    <d v="2017-07-26T00:00:00"/>
    <s v="Walencja"/>
    <x v="2"/>
    <x v="1"/>
    <n v="22"/>
    <n v="11"/>
  </r>
  <r>
    <d v="2017-07-26T00:00:00"/>
    <s v="Walencja"/>
    <x v="4"/>
    <x v="0"/>
    <n v="37"/>
    <n v="22"/>
  </r>
  <r>
    <d v="2017-07-26T00:00:00"/>
    <s v="Walencja"/>
    <x v="0"/>
    <x v="0"/>
    <n v="10"/>
    <n v="70"/>
  </r>
  <r>
    <d v="2017-07-26T00:00:00"/>
    <s v="Walencja"/>
    <x v="1"/>
    <x v="0"/>
    <n v="42"/>
    <n v="44"/>
  </r>
  <r>
    <d v="2017-08-12T00:00:00"/>
    <s v="Algier"/>
    <x v="0"/>
    <x v="1"/>
    <n v="11"/>
    <n v="94"/>
  </r>
  <r>
    <d v="2017-08-12T00:00:00"/>
    <s v="Algier"/>
    <x v="1"/>
    <x v="1"/>
    <n v="48"/>
    <n v="59"/>
  </r>
  <r>
    <d v="2017-08-12T00:00:00"/>
    <s v="Algier"/>
    <x v="4"/>
    <x v="0"/>
    <n v="20"/>
    <n v="21"/>
  </r>
  <r>
    <d v="2017-08-12T00:00:00"/>
    <s v="Algier"/>
    <x v="3"/>
    <x v="0"/>
    <n v="26"/>
    <n v="25"/>
  </r>
  <r>
    <d v="2017-08-27T00:00:00"/>
    <s v="Tunis"/>
    <x v="2"/>
    <x v="0"/>
    <n v="24"/>
    <n v="9"/>
  </r>
  <r>
    <d v="2017-08-27T00:00:00"/>
    <s v="Tunis"/>
    <x v="0"/>
    <x v="0"/>
    <n v="38"/>
    <n v="68"/>
  </r>
  <r>
    <d v="2017-08-27T00:00:00"/>
    <s v="Tunis"/>
    <x v="4"/>
    <x v="0"/>
    <n v="14"/>
    <n v="21"/>
  </r>
  <r>
    <d v="2017-08-27T00:00:00"/>
    <s v="Tunis"/>
    <x v="1"/>
    <x v="0"/>
    <n v="4"/>
    <n v="43"/>
  </r>
  <r>
    <d v="2017-09-15T00:00:00"/>
    <s v="Benghazi"/>
    <x v="3"/>
    <x v="1"/>
    <n v="19"/>
    <n v="36"/>
  </r>
  <r>
    <d v="2017-09-15T00:00:00"/>
    <s v="Benghazi"/>
    <x v="0"/>
    <x v="0"/>
    <n v="30"/>
    <n v="65"/>
  </r>
  <r>
    <d v="2017-10-11T00:00:00"/>
    <s v="Aleksandria"/>
    <x v="1"/>
    <x v="1"/>
    <n v="6"/>
    <n v="63"/>
  </r>
  <r>
    <d v="2017-10-11T00:00:00"/>
    <s v="Aleksandria"/>
    <x v="0"/>
    <x v="0"/>
    <n v="43"/>
    <n v="59"/>
  </r>
  <r>
    <d v="2017-11-01T00:00:00"/>
    <s v="Bejrut"/>
    <x v="1"/>
    <x v="1"/>
    <n v="1"/>
    <n v="61"/>
  </r>
  <r>
    <d v="2017-11-01T00:00:00"/>
    <s v="Bejrut"/>
    <x v="4"/>
    <x v="1"/>
    <n v="147"/>
    <n v="30"/>
  </r>
  <r>
    <d v="2017-11-01T00:00:00"/>
    <s v="Bejrut"/>
    <x v="2"/>
    <x v="0"/>
    <n v="15"/>
    <n v="8"/>
  </r>
  <r>
    <d v="2017-11-01T00:00:00"/>
    <s v="Bejrut"/>
    <x v="0"/>
    <x v="0"/>
    <n v="24"/>
    <n v="63"/>
  </r>
  <r>
    <d v="2017-11-01T00:00:00"/>
    <s v="Bejrut"/>
    <x v="3"/>
    <x v="0"/>
    <n v="19"/>
    <n v="24"/>
  </r>
  <r>
    <d v="2017-11-25T00:00:00"/>
    <s v="Palermo"/>
    <x v="0"/>
    <x v="1"/>
    <n v="134"/>
    <n v="99"/>
  </r>
  <r>
    <d v="2017-11-25T00:00:00"/>
    <s v="Palermo"/>
    <x v="1"/>
    <x v="0"/>
    <n v="12"/>
    <n v="38"/>
  </r>
  <r>
    <d v="2017-12-13T00:00:00"/>
    <s v="Neapol"/>
    <x v="4"/>
    <x v="1"/>
    <n v="4"/>
    <n v="30"/>
  </r>
  <r>
    <d v="2017-12-13T00:00:00"/>
    <s v="Neapol"/>
    <x v="2"/>
    <x v="0"/>
    <n v="26"/>
    <n v="8"/>
  </r>
  <r>
    <d v="2017-12-13T00:00:00"/>
    <s v="Neapol"/>
    <x v="0"/>
    <x v="0"/>
    <n v="38"/>
    <n v="66"/>
  </r>
  <r>
    <d v="2018-01-04T00:00:00"/>
    <s v="Monako"/>
    <x v="0"/>
    <x v="1"/>
    <n v="38"/>
    <n v="98"/>
  </r>
  <r>
    <d v="2018-01-04T00:00:00"/>
    <s v="Monako"/>
    <x v="3"/>
    <x v="1"/>
    <n v="44"/>
    <n v="37"/>
  </r>
  <r>
    <d v="2018-01-04T00:00:00"/>
    <s v="Monako"/>
    <x v="2"/>
    <x v="0"/>
    <n v="21"/>
    <n v="8"/>
  </r>
  <r>
    <d v="2018-01-04T00:00:00"/>
    <s v="Monako"/>
    <x v="1"/>
    <x v="0"/>
    <n v="10"/>
    <n v="39"/>
  </r>
  <r>
    <d v="2018-01-29T00:00:00"/>
    <s v="Barcelona"/>
    <x v="3"/>
    <x v="1"/>
    <n v="15"/>
    <n v="38"/>
  </r>
  <r>
    <d v="2018-01-29T00:00:00"/>
    <s v="Barcelona"/>
    <x v="1"/>
    <x v="1"/>
    <n v="22"/>
    <n v="63"/>
  </r>
  <r>
    <d v="2018-01-29T00:00:00"/>
    <s v="Barcelona"/>
    <x v="0"/>
    <x v="0"/>
    <n v="9"/>
    <n v="60"/>
  </r>
  <r>
    <d v="2018-01-29T00:00:00"/>
    <s v="Barcelona"/>
    <x v="4"/>
    <x v="0"/>
    <n v="6"/>
    <n v="19"/>
  </r>
  <r>
    <d v="2018-01-29T00:00:00"/>
    <s v="Barcelona"/>
    <x v="2"/>
    <x v="0"/>
    <n v="4"/>
    <n v="8"/>
  </r>
  <r>
    <d v="2018-01-30T00:00:00"/>
    <s v="Walencja"/>
    <x v="4"/>
    <x v="1"/>
    <n v="6"/>
    <n v="25"/>
  </r>
  <r>
    <d v="2018-01-30T00:00:00"/>
    <s v="Walencja"/>
    <x v="0"/>
    <x v="0"/>
    <n v="48"/>
    <n v="79"/>
  </r>
  <r>
    <d v="2018-02-16T00:00:00"/>
    <s v="Algier"/>
    <x v="1"/>
    <x v="0"/>
    <n v="34"/>
    <n v="42"/>
  </r>
  <r>
    <d v="2018-02-16T00:00:00"/>
    <s v="Algier"/>
    <x v="3"/>
    <x v="1"/>
    <n v="49"/>
    <n v="35"/>
  </r>
  <r>
    <d v="2018-02-16T00:00:00"/>
    <s v="Algier"/>
    <x v="2"/>
    <x v="0"/>
    <n v="10"/>
    <n v="8"/>
  </r>
  <r>
    <d v="2018-02-16T00:00:00"/>
    <s v="Algier"/>
    <x v="4"/>
    <x v="0"/>
    <n v="47"/>
    <n v="21"/>
  </r>
  <r>
    <d v="2018-02-16T00:00:00"/>
    <s v="Algier"/>
    <x v="0"/>
    <x v="0"/>
    <n v="48"/>
    <n v="66"/>
  </r>
  <r>
    <d v="2018-03-03T00:00:00"/>
    <s v="Tunis"/>
    <x v="1"/>
    <x v="1"/>
    <n v="34"/>
    <n v="58"/>
  </r>
  <r>
    <d v="2018-03-03T00:00:00"/>
    <s v="Tunis"/>
    <x v="2"/>
    <x v="0"/>
    <n v="5"/>
    <n v="9"/>
  </r>
  <r>
    <d v="2018-03-22T00:00:00"/>
    <s v="Benghazi"/>
    <x v="4"/>
    <x v="1"/>
    <n v="46"/>
    <n v="30"/>
  </r>
  <r>
    <d v="2018-03-22T00:00:00"/>
    <s v="Benghazi"/>
    <x v="0"/>
    <x v="0"/>
    <n v="49"/>
    <n v="65"/>
  </r>
  <r>
    <d v="2018-03-22T00:00:00"/>
    <s v="Benghazi"/>
    <x v="2"/>
    <x v="0"/>
    <n v="16"/>
    <n v="8"/>
  </r>
  <r>
    <d v="2018-04-17T00:00:00"/>
    <s v="Aleksandria"/>
    <x v="1"/>
    <x v="0"/>
    <n v="5"/>
    <n v="37"/>
  </r>
  <r>
    <d v="2018-04-17T00:00:00"/>
    <s v="Aleksandria"/>
    <x v="4"/>
    <x v="1"/>
    <n v="1"/>
    <n v="32"/>
  </r>
  <r>
    <d v="2018-04-17T00:00:00"/>
    <s v="Aleksandria"/>
    <x v="2"/>
    <x v="0"/>
    <n v="34"/>
    <n v="7"/>
  </r>
  <r>
    <d v="2018-04-17T00:00:00"/>
    <s v="Aleksandria"/>
    <x v="0"/>
    <x v="0"/>
    <n v="29"/>
    <n v="59"/>
  </r>
  <r>
    <d v="2018-05-08T00:00:00"/>
    <s v="Bejrut"/>
    <x v="3"/>
    <x v="0"/>
    <n v="34"/>
    <n v="24"/>
  </r>
  <r>
    <d v="2018-05-08T00:00:00"/>
    <s v="Bejrut"/>
    <x v="4"/>
    <x v="0"/>
    <n v="27"/>
    <n v="20"/>
  </r>
  <r>
    <d v="2018-05-08T00:00:00"/>
    <s v="Bejrut"/>
    <x v="2"/>
    <x v="0"/>
    <n v="40"/>
    <n v="8"/>
  </r>
  <r>
    <d v="2018-06-01T00:00:00"/>
    <s v="Palermo"/>
    <x v="0"/>
    <x v="1"/>
    <n v="184"/>
    <n v="99"/>
  </r>
  <r>
    <d v="2018-06-01T00:00:00"/>
    <s v="Palermo"/>
    <x v="1"/>
    <x v="0"/>
    <n v="48"/>
    <n v="38"/>
  </r>
  <r>
    <d v="2018-06-01T00:00:00"/>
    <s v="Palermo"/>
    <x v="3"/>
    <x v="0"/>
    <n v="21"/>
    <n v="23"/>
  </r>
  <r>
    <d v="2018-06-19T00:00:00"/>
    <s v="Neapol"/>
    <x v="0"/>
    <x v="0"/>
    <n v="47"/>
    <n v="66"/>
  </r>
  <r>
    <d v="2018-06-19T00:00:00"/>
    <s v="Neapol"/>
    <x v="3"/>
    <x v="0"/>
    <n v="6"/>
    <n v="25"/>
  </r>
  <r>
    <d v="2018-06-19T00:00:00"/>
    <s v="Neapol"/>
    <x v="1"/>
    <x v="0"/>
    <n v="47"/>
    <n v="41"/>
  </r>
  <r>
    <d v="2018-07-11T00:00:00"/>
    <s v="Monako"/>
    <x v="2"/>
    <x v="1"/>
    <n v="192"/>
    <n v="12"/>
  </r>
  <r>
    <d v="2018-07-11T00:00:00"/>
    <s v="Monako"/>
    <x v="3"/>
    <x v="1"/>
    <n v="48"/>
    <n v="37"/>
  </r>
  <r>
    <d v="2018-07-11T00:00:00"/>
    <s v="Monako"/>
    <x v="0"/>
    <x v="0"/>
    <n v="18"/>
    <n v="62"/>
  </r>
  <r>
    <d v="2018-07-11T00:00:00"/>
    <s v="Monako"/>
    <x v="1"/>
    <x v="0"/>
    <n v="25"/>
    <n v="39"/>
  </r>
  <r>
    <d v="2018-07-11T00:00:00"/>
    <s v="Monako"/>
    <x v="4"/>
    <x v="0"/>
    <n v="2"/>
    <n v="20"/>
  </r>
  <r>
    <d v="2018-08-05T00:00:00"/>
    <s v="Barcelona"/>
    <x v="3"/>
    <x v="1"/>
    <n v="13"/>
    <n v="38"/>
  </r>
  <r>
    <d v="2018-08-05T00:00:00"/>
    <s v="Barcelona"/>
    <x v="1"/>
    <x v="1"/>
    <n v="121"/>
    <n v="63"/>
  </r>
  <r>
    <d v="2018-08-05T00:00:00"/>
    <s v="Barcelona"/>
    <x v="4"/>
    <x v="0"/>
    <n v="30"/>
    <n v="19"/>
  </r>
  <r>
    <d v="2018-08-05T00:00:00"/>
    <s v="Barcelona"/>
    <x v="2"/>
    <x v="0"/>
    <n v="46"/>
    <n v="8"/>
  </r>
  <r>
    <d v="2018-08-18T00:00:00"/>
    <s v="Walencja"/>
    <x v="2"/>
    <x v="1"/>
    <n v="49"/>
    <n v="11"/>
  </r>
  <r>
    <d v="2018-08-18T00:00:00"/>
    <s v="Walencja"/>
    <x v="0"/>
    <x v="1"/>
    <n v="61"/>
    <n v="90"/>
  </r>
  <r>
    <d v="2018-08-18T00:00:00"/>
    <s v="Walencja"/>
    <x v="4"/>
    <x v="0"/>
    <n v="19"/>
    <n v="22"/>
  </r>
  <r>
    <d v="2018-08-18T00:00:00"/>
    <s v="Walencja"/>
    <x v="1"/>
    <x v="0"/>
    <n v="22"/>
    <n v="44"/>
  </r>
  <r>
    <d v="2018-09-04T00:00:00"/>
    <s v="Algier"/>
    <x v="3"/>
    <x v="0"/>
    <n v="9"/>
    <n v="25"/>
  </r>
  <r>
    <d v="2018-09-04T00:00:00"/>
    <s v="Algier"/>
    <x v="0"/>
    <x v="1"/>
    <n v="4"/>
    <n v="94"/>
  </r>
  <r>
    <d v="2018-09-04T00:00:00"/>
    <s v="Algier"/>
    <x v="4"/>
    <x v="0"/>
    <n v="8"/>
    <n v="21"/>
  </r>
  <r>
    <d v="2018-09-04T00:00:00"/>
    <s v="Algier"/>
    <x v="2"/>
    <x v="0"/>
    <n v="47"/>
    <n v="8"/>
  </r>
  <r>
    <d v="2018-09-19T00:00:00"/>
    <s v="Tunis"/>
    <x v="4"/>
    <x v="1"/>
    <n v="82"/>
    <n v="29"/>
  </r>
  <r>
    <d v="2018-09-19T00:00:00"/>
    <s v="Tunis"/>
    <x v="1"/>
    <x v="1"/>
    <n v="26"/>
    <n v="58"/>
  </r>
  <r>
    <d v="2018-09-19T00:00:00"/>
    <s v="Tunis"/>
    <x v="2"/>
    <x v="0"/>
    <n v="24"/>
    <n v="9"/>
  </r>
  <r>
    <d v="2018-09-19T00:00:00"/>
    <s v="Tunis"/>
    <x v="3"/>
    <x v="0"/>
    <n v="36"/>
    <n v="26"/>
  </r>
  <r>
    <d v="2018-09-19T00:00:00"/>
    <s v="Tunis"/>
    <x v="0"/>
    <x v="0"/>
    <n v="6"/>
    <n v="68"/>
  </r>
  <r>
    <d v="2018-10-08T00:00:00"/>
    <s v="Benghazi"/>
    <x v="3"/>
    <x v="1"/>
    <n v="45"/>
    <n v="36"/>
  </r>
  <r>
    <d v="2018-10-08T00:00:00"/>
    <s v="Benghazi"/>
    <x v="2"/>
    <x v="0"/>
    <n v="18"/>
    <n v="8"/>
  </r>
  <r>
    <d v="2018-10-08T00:00:00"/>
    <s v="Benghazi"/>
    <x v="1"/>
    <x v="0"/>
    <n v="20"/>
    <n v="41"/>
  </r>
  <r>
    <d v="2018-11-03T00:00:00"/>
    <s v="Aleksandria"/>
    <x v="4"/>
    <x v="1"/>
    <n v="4"/>
    <n v="32"/>
  </r>
  <r>
    <d v="2018-11-03T00:00:00"/>
    <s v="Aleksandria"/>
    <x v="1"/>
    <x v="0"/>
    <n v="48"/>
    <n v="37"/>
  </r>
  <r>
    <d v="2018-11-24T00:00:00"/>
    <s v="Bejrut"/>
    <x v="1"/>
    <x v="1"/>
    <n v="64"/>
    <n v="61"/>
  </r>
  <r>
    <d v="2018-11-24T00:00:00"/>
    <s v="Bejrut"/>
    <x v="0"/>
    <x v="0"/>
    <n v="43"/>
    <n v="63"/>
  </r>
  <r>
    <d v="2018-11-24T00:00:00"/>
    <s v="Bejrut"/>
    <x v="3"/>
    <x v="0"/>
    <n v="24"/>
    <n v="24"/>
  </r>
  <r>
    <d v="2018-12-18T00:00:00"/>
    <s v="Palermo"/>
    <x v="1"/>
    <x v="1"/>
    <n v="4"/>
    <n v="62"/>
  </r>
  <r>
    <d v="2018-12-18T00:00:00"/>
    <s v="Palermo"/>
    <x v="4"/>
    <x v="0"/>
    <n v="35"/>
    <n v="19"/>
  </r>
  <r>
    <d v="2018-12-18T00:00:00"/>
    <s v="Palermo"/>
    <x v="2"/>
    <x v="0"/>
    <n v="41"/>
    <n v="8"/>
  </r>
  <r>
    <d v="2018-12-18T00:00:00"/>
    <s v="Palermo"/>
    <x v="0"/>
    <x v="0"/>
    <n v="23"/>
    <n v="61"/>
  </r>
  <r>
    <d v="2018-12-18T00:00:00"/>
    <s v="Palermo"/>
    <x v="3"/>
    <x v="0"/>
    <n v="46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Algier"/>
    <s v="T5"/>
    <s v="Z"/>
    <n v="32"/>
    <n v="50"/>
    <n v="32"/>
    <n v="0"/>
  </r>
  <r>
    <x v="1"/>
    <s v="Tunis"/>
    <s v="T5"/>
    <s v="W"/>
    <n v="32"/>
    <n v="58"/>
    <n v="0"/>
    <n v="32"/>
  </r>
  <r>
    <x v="2"/>
    <s v="Benghazi"/>
    <s v="T5"/>
    <s v="Z"/>
    <n v="44"/>
    <n v="46"/>
    <n v="44"/>
    <n v="0"/>
  </r>
  <r>
    <x v="3"/>
    <s v="Aleksandria"/>
    <s v="T5"/>
    <s v="Z"/>
    <n v="8"/>
    <n v="37"/>
    <n v="8"/>
    <n v="0"/>
  </r>
  <r>
    <x v="4"/>
    <s v="Bejrut"/>
    <s v="T5"/>
    <s v="W"/>
    <n v="50"/>
    <n v="61"/>
    <n v="0"/>
    <n v="50"/>
  </r>
  <r>
    <x v="5"/>
    <s v="Palermo"/>
    <s v="T5"/>
    <s v="Z"/>
    <n v="33"/>
    <n v="38"/>
    <n v="33"/>
    <n v="0"/>
  </r>
  <r>
    <x v="6"/>
    <s v="Neapol"/>
    <s v="T5"/>
    <s v="Z"/>
    <n v="35"/>
    <n v="41"/>
    <n v="35"/>
    <n v="0"/>
  </r>
  <r>
    <x v="7"/>
    <s v="Walencja"/>
    <s v="T5"/>
    <s v="Z"/>
    <n v="42"/>
    <n v="44"/>
    <n v="42"/>
    <n v="0"/>
  </r>
  <r>
    <x v="8"/>
    <s v="Algier"/>
    <s v="T5"/>
    <s v="Z"/>
    <n v="35"/>
    <n v="42"/>
    <n v="35"/>
    <n v="0"/>
  </r>
  <r>
    <x v="9"/>
    <s v="Tunis"/>
    <s v="T5"/>
    <s v="Z"/>
    <n v="48"/>
    <n v="43"/>
    <n v="48"/>
    <n v="0"/>
  </r>
  <r>
    <x v="10"/>
    <s v="Benghazi"/>
    <s v="T5"/>
    <s v="W"/>
    <n v="191"/>
    <n v="60"/>
    <n v="0"/>
    <n v="191"/>
  </r>
  <r>
    <x v="11"/>
    <s v="Aleksandria"/>
    <s v="T5"/>
    <s v="W"/>
    <n v="4"/>
    <n v="63"/>
    <n v="0"/>
    <n v="4"/>
  </r>
  <r>
    <x v="12"/>
    <s v="Bejrut"/>
    <s v="T5"/>
    <s v="Z"/>
    <n v="44"/>
    <n v="40"/>
    <n v="44"/>
    <n v="0"/>
  </r>
  <r>
    <x v="13"/>
    <s v="Neapol"/>
    <s v="T5"/>
    <s v="Z"/>
    <n v="30"/>
    <n v="41"/>
    <n v="30"/>
    <n v="0"/>
  </r>
  <r>
    <x v="14"/>
    <s v="Walencja"/>
    <s v="T5"/>
    <s v="Z"/>
    <n v="39"/>
    <n v="44"/>
    <n v="39"/>
    <n v="0"/>
  </r>
  <r>
    <x v="15"/>
    <s v="Algier"/>
    <s v="T5"/>
    <s v="W"/>
    <n v="112"/>
    <n v="59"/>
    <n v="0"/>
    <n v="112"/>
  </r>
  <r>
    <x v="16"/>
    <s v="Benghazi"/>
    <s v="T5"/>
    <s v="W"/>
    <n v="1"/>
    <n v="60"/>
    <n v="0"/>
    <n v="1"/>
  </r>
  <r>
    <x v="17"/>
    <s v="Aleksandria"/>
    <s v="T5"/>
    <s v="Z"/>
    <n v="35"/>
    <n v="37"/>
    <n v="35"/>
    <n v="0"/>
  </r>
  <r>
    <x v="18"/>
    <s v="Bejrut"/>
    <s v="T5"/>
    <s v="Z"/>
    <n v="1"/>
    <n v="40"/>
    <n v="1"/>
    <n v="0"/>
  </r>
  <r>
    <x v="19"/>
    <s v="Palermo"/>
    <s v="T5"/>
    <s v="Z"/>
    <n v="33"/>
    <n v="38"/>
    <n v="33"/>
    <n v="0"/>
  </r>
  <r>
    <x v="20"/>
    <s v="Neapol"/>
    <s v="T5"/>
    <s v="W"/>
    <n v="68"/>
    <n v="59"/>
    <n v="0"/>
    <n v="68"/>
  </r>
  <r>
    <x v="21"/>
    <s v="Monako"/>
    <s v="T5"/>
    <s v="Z"/>
    <n v="8"/>
    <n v="39"/>
    <n v="8"/>
    <n v="0"/>
  </r>
  <r>
    <x v="22"/>
    <s v="Walencja"/>
    <s v="T5"/>
    <s v="Z"/>
    <n v="42"/>
    <n v="44"/>
    <n v="42"/>
    <n v="0"/>
  </r>
  <r>
    <x v="23"/>
    <s v="Algier"/>
    <s v="T5"/>
    <s v="W"/>
    <n v="48"/>
    <n v="59"/>
    <n v="0"/>
    <n v="48"/>
  </r>
  <r>
    <x v="24"/>
    <s v="Tunis"/>
    <s v="T5"/>
    <s v="Z"/>
    <n v="4"/>
    <n v="43"/>
    <n v="4"/>
    <n v="0"/>
  </r>
  <r>
    <x v="25"/>
    <s v="Aleksandria"/>
    <s v="T5"/>
    <s v="W"/>
    <n v="6"/>
    <n v="63"/>
    <n v="0"/>
    <n v="6"/>
  </r>
  <r>
    <x v="26"/>
    <s v="Bejrut"/>
    <s v="T5"/>
    <s v="W"/>
    <n v="1"/>
    <n v="61"/>
    <n v="0"/>
    <n v="1"/>
  </r>
  <r>
    <x v="27"/>
    <s v="Palermo"/>
    <s v="T5"/>
    <s v="Z"/>
    <n v="12"/>
    <n v="38"/>
    <n v="12"/>
    <n v="0"/>
  </r>
  <r>
    <x v="28"/>
    <s v="Monako"/>
    <s v="T5"/>
    <s v="Z"/>
    <n v="10"/>
    <n v="39"/>
    <n v="10"/>
    <n v="0"/>
  </r>
  <r>
    <x v="29"/>
    <s v="Barcelona"/>
    <s v="T5"/>
    <s v="W"/>
    <n v="22"/>
    <n v="63"/>
    <n v="0"/>
    <n v="22"/>
  </r>
  <r>
    <x v="30"/>
    <s v="Algier"/>
    <s v="T5"/>
    <s v="Z"/>
    <n v="34"/>
    <n v="42"/>
    <n v="34"/>
    <n v="0"/>
  </r>
  <r>
    <x v="31"/>
    <s v="Tunis"/>
    <s v="T5"/>
    <s v="W"/>
    <n v="34"/>
    <n v="58"/>
    <n v="0"/>
    <n v="34"/>
  </r>
  <r>
    <x v="32"/>
    <s v="Aleksandria"/>
    <s v="T5"/>
    <s v="Z"/>
    <n v="5"/>
    <n v="37"/>
    <n v="5"/>
    <n v="0"/>
  </r>
  <r>
    <x v="33"/>
    <s v="Palermo"/>
    <s v="T5"/>
    <s v="Z"/>
    <n v="48"/>
    <n v="38"/>
    <n v="48"/>
    <n v="0"/>
  </r>
  <r>
    <x v="34"/>
    <s v="Neapol"/>
    <s v="T5"/>
    <s v="Z"/>
    <n v="47"/>
    <n v="41"/>
    <n v="47"/>
    <n v="0"/>
  </r>
  <r>
    <x v="35"/>
    <s v="Monako"/>
    <s v="T5"/>
    <s v="Z"/>
    <n v="25"/>
    <n v="39"/>
    <n v="25"/>
    <n v="0"/>
  </r>
  <r>
    <x v="36"/>
    <s v="Barcelona"/>
    <s v="T5"/>
    <s v="W"/>
    <n v="121"/>
    <n v="63"/>
    <n v="0"/>
    <n v="121"/>
  </r>
  <r>
    <x v="37"/>
    <s v="Walencja"/>
    <s v="T5"/>
    <s v="Z"/>
    <n v="22"/>
    <n v="44"/>
    <n v="22"/>
    <n v="0"/>
  </r>
  <r>
    <x v="38"/>
    <s v="Tunis"/>
    <s v="T5"/>
    <s v="W"/>
    <n v="26"/>
    <n v="58"/>
    <n v="0"/>
    <n v="26"/>
  </r>
  <r>
    <x v="39"/>
    <s v="Benghazi"/>
    <s v="T5"/>
    <s v="Z"/>
    <n v="20"/>
    <n v="41"/>
    <n v="20"/>
    <n v="0"/>
  </r>
  <r>
    <x v="40"/>
    <s v="Aleksandria"/>
    <s v="T5"/>
    <s v="Z"/>
    <n v="48"/>
    <n v="37"/>
    <n v="48"/>
    <n v="0"/>
  </r>
  <r>
    <x v="41"/>
    <s v="Bejrut"/>
    <s v="T5"/>
    <s v="W"/>
    <n v="64"/>
    <n v="61"/>
    <n v="0"/>
    <n v="64"/>
  </r>
  <r>
    <x v="42"/>
    <s v="Palermo"/>
    <s v="T5"/>
    <s v="W"/>
    <n v="4"/>
    <n v="62"/>
    <n v="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0460D-D6FE-47B3-BD8B-B13EDABCC8C1}" name="Tabela przestawna3" cacheId="1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 chartFormat="13" rowHeaderCaption="ilosc towaru zaladowanego i wyladowanego ze statku w kolejnych miesiacahc">
  <location ref="K4:M37" firstHeaderRow="0" firstDataRow="1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9"/>
    <field x="0"/>
  </rowFields>
  <rowItems count="33">
    <i>
      <x v="1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-2"/>
  </colFields>
  <colItems count="2">
    <i>
      <x/>
    </i>
    <i i="1">
      <x v="1"/>
    </i>
  </colItems>
  <dataFields count="2">
    <dataField name="zaladunekk" fld="6" baseField="0" baseItem="0"/>
    <dataField name="Wyladuneek" fld="7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BB84-0552-40A2-9ABE-3F324F471489}" name="Tabela przestawna1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I3:O11" firstHeaderRow="1" firstDataRow="3" firstDataCol="1"/>
  <pivotFields count="6">
    <pivotField numFmtId="14"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Liczba z Z/W" fld="3" subtotal="count" baseField="0" baseItem="0"/>
    <dataField name="Suma z ile t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CA17A29F-5EB0-4E9C-8D56-2418F469D83E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8BDC81E6-83C9-4331-B405-EB469620A957}" autoFormatId="16" applyNumberFormats="0" applyBorderFormats="0" applyFontFormats="0" applyPatternFormats="0" applyAlignmentFormats="0" applyWidthHeightFormats="0">
  <queryTableRefresh nextId="12" unboundColumnsRight="5">
    <queryTableFields count="11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5EE27801-9028-4D40-A3CC-A61CBE1AD4DF}" autoFormatId="16" applyNumberFormats="0" applyBorderFormats="0" applyFontFormats="0" applyPatternFormats="0" applyAlignmentFormats="0" applyWidthHeightFormats="0">
  <queryTableRefresh nextId="14" unboundColumnsRight="3">
    <queryTableFields count="9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9" dataBound="0" tableColumnId="9"/>
      <queryTableField id="10" dataBound="0" tableColumnId="10"/>
      <queryTableField id="12" dataBound="0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A5ECE550-98A0-436D-AB71-565E9784DBDA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04039F62-0303-45A0-80FE-9BDA9C08FF2C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B653EB-4BDA-43AA-B2F9-2B5D6F19EF86}" name="statek" displayName="statek" ref="A1:F203" tableType="queryTable" totalsRowShown="0">
  <autoFilter ref="A1:F203" xr:uid="{F1B653EB-4BDA-43AA-B2F9-2B5D6F19EF86}"/>
  <tableColumns count="6">
    <tableColumn id="1" xr3:uid="{63491BA4-CF70-4242-A9EB-05FBB70C302D}" uniqueName="1" name="data" queryTableFieldId="1" dataDxfId="28"/>
    <tableColumn id="2" xr3:uid="{95627554-3C60-4524-9A16-E314202B5797}" uniqueName="2" name="port" queryTableFieldId="2" dataDxfId="27"/>
    <tableColumn id="3" xr3:uid="{99D8FFFD-3A41-4542-AE3C-D418477FE2A5}" uniqueName="3" name="towar" queryTableFieldId="3" dataDxfId="26"/>
    <tableColumn id="4" xr3:uid="{429CA151-6979-4294-8B80-63FCC24F8A0A}" uniqueName="4" name="Z/W" queryTableFieldId="4" dataDxfId="25"/>
    <tableColumn id="5" xr3:uid="{4067EA33-BD9D-45AE-86B7-17E5660E43F6}" uniqueName="5" name="ile ton" queryTableFieldId="5"/>
    <tableColumn id="6" xr3:uid="{5658B033-7D38-4D53-A064-BCD6BB3A9A40}" uniqueName="6" name="cena za tone w talarach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5C5EB1-045E-4FEE-B7FC-16F91C1E5018}" name="statek5" displayName="statek5" ref="A1:K203" tableType="queryTable" totalsRowShown="0">
  <autoFilter ref="A1:K203" xr:uid="{555C5EB1-045E-4FEE-B7FC-16F91C1E5018}"/>
  <tableColumns count="11">
    <tableColumn id="1" xr3:uid="{D55703B0-E124-4B81-A54F-9AFCB91C14A0}" uniqueName="1" name="data" queryTableFieldId="1" dataDxfId="24"/>
    <tableColumn id="2" xr3:uid="{0429E818-8B0E-4BD7-AFDB-6E1104697172}" uniqueName="2" name="port" queryTableFieldId="2" dataDxfId="23"/>
    <tableColumn id="3" xr3:uid="{61D7317C-DB94-40A4-BDCD-CF7D92D7A96D}" uniqueName="3" name="towar" queryTableFieldId="3" dataDxfId="22"/>
    <tableColumn id="4" xr3:uid="{8E1A9C02-995E-4361-8A16-D36F67E031F9}" uniqueName="4" name="Z/W" queryTableFieldId="4" dataDxfId="21"/>
    <tableColumn id="5" xr3:uid="{BB8EA2A0-A600-49F0-89C1-227D847AF69F}" uniqueName="5" name="ile ton" queryTableFieldId="5"/>
    <tableColumn id="6" xr3:uid="{7A976585-FE0A-4315-8357-0DB9D8A4304C}" uniqueName="6" name="cena za tone w talarach" queryTableFieldId="6"/>
    <tableColumn id="7" xr3:uid="{25A2AE10-5538-4A12-9B0C-90B5CE3040E4}" uniqueName="7" name="T1" queryTableFieldId="7" dataDxfId="20"/>
    <tableColumn id="8" xr3:uid="{94C50749-9A54-4BE1-9D60-73B8C61BD253}" uniqueName="8" name="T2" queryTableFieldId="8" dataDxfId="19"/>
    <tableColumn id="9" xr3:uid="{8AD05C8A-DCC1-4AB5-A3CE-6EDFA6FD9C8E}" uniqueName="9" name="T3" queryTableFieldId="9" dataDxfId="18"/>
    <tableColumn id="10" xr3:uid="{1319EB9B-6380-4A99-8D02-B82DFDAAFFB5}" uniqueName="10" name="T4" queryTableFieldId="10" dataDxfId="17"/>
    <tableColumn id="11" xr3:uid="{D58C4B5B-451F-4E3C-8B2A-5DEAA278484E}" uniqueName="11" name="T5" queryTableFieldId="11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1F2DAD-F4A9-4437-878C-CBDBC39773AC}" name="statek7" displayName="statek7" ref="A1:I204" tableType="queryTable" totalsRowShown="0">
  <autoFilter ref="A1:I204" xr:uid="{CD1F2DAD-F4A9-4437-878C-CBDBC39773AC}"/>
  <tableColumns count="9">
    <tableColumn id="1" xr3:uid="{9C70FDCF-DE25-42ED-BFE4-6586423AA514}" uniqueName="1" name="data" queryTableFieldId="1" dataDxfId="15"/>
    <tableColumn id="2" xr3:uid="{1F0DE9CB-5FAA-40E7-8D77-FF0DFC8413BB}" uniqueName="2" name="port" queryTableFieldId="2" dataDxfId="14"/>
    <tableColumn id="3" xr3:uid="{2FE37315-9CE4-4120-AAB9-2FBD3035B4DF}" uniqueName="3" name="towar" queryTableFieldId="3" dataDxfId="13"/>
    <tableColumn id="4" xr3:uid="{4A71E773-3BE6-4B35-829A-38B295442011}" uniqueName="4" name="Z/W" queryTableFieldId="4" dataDxfId="12"/>
    <tableColumn id="5" xr3:uid="{3A5E5CEF-CDFA-4104-807E-E126A1BA986A}" uniqueName="5" name="ile ton" queryTableFieldId="5"/>
    <tableColumn id="6" xr3:uid="{E99912EE-0FB8-482B-9FF6-61C29AB92A7F}" uniqueName="6" name="cena za tone w talarach" queryTableFieldId="6"/>
    <tableColumn id="9" xr3:uid="{740AB9B9-9D25-4EF1-BC0E-2DCB9452E29D}" uniqueName="9" name="iloczyn" queryTableFieldId="9" dataDxfId="11"/>
    <tableColumn id="10" xr3:uid="{0F221901-3833-44BC-8474-8598ADDB5A6E}" uniqueName="10" name="kasa" queryTableFieldId="10" dataDxfId="10"/>
    <tableColumn id="12" xr3:uid="{1755FB65-D915-4DF9-B774-A8E28F91CA50}" uniqueName="12" name="po wypl z portu" queryTableFieldId="12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C21F86-2A70-4512-9399-979EC44D8E19}" name="statek4" displayName="statek4" ref="A1:H203" tableType="queryTable" totalsRowShown="0">
  <autoFilter ref="A1:H203" xr:uid="{DCC21F86-2A70-4512-9399-979EC44D8E19}"/>
  <tableColumns count="8">
    <tableColumn id="1" xr3:uid="{C6ECB6F6-50EF-4394-937E-07AFC504F498}" uniqueName="1" name="data" queryTableFieldId="1" dataDxfId="8"/>
    <tableColumn id="2" xr3:uid="{6180CE79-92C3-498A-8976-B085BF4BC902}" uniqueName="2" name="port" queryTableFieldId="2" dataDxfId="7"/>
    <tableColumn id="3" xr3:uid="{21AC3506-D6AA-4289-9384-45A518406E3F}" uniqueName="3" name="towar" queryTableFieldId="3" dataDxfId="6"/>
    <tableColumn id="4" xr3:uid="{C0867FDA-3290-4E10-A6CA-AD53DBCD719B}" uniqueName="4" name="Z/W" queryTableFieldId="4" dataDxfId="5"/>
    <tableColumn id="5" xr3:uid="{A31BC8F9-5596-45CC-9946-573B7BDC386E}" uniqueName="5" name="ile ton" queryTableFieldId="5"/>
    <tableColumn id="6" xr3:uid="{692D152B-ADC9-4595-823A-DCDAEBA003E0}" uniqueName="6" name="cena za tone w talarach" queryTableFieldId="6"/>
    <tableColumn id="7" xr3:uid="{8A61F2BF-D3E2-4892-A3C9-2CBDB9A880BC}" uniqueName="7" name="Kolumna1" queryTableFieldId="7" dataDxfId="4">
      <calculatedColumnFormula>A2-G1</calculatedColumnFormula>
    </tableColumn>
    <tableColumn id="8" xr3:uid="{71203659-CAE3-4F52-8149-4448177784A2}" uniqueName="8" name="Kolumna2" queryTableFieldId="8">
      <calculatedColumnFormula>IF(statek4[[#This Row],[Kolumna1]]&gt;21, 1, 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C24672-DA09-4319-9EEC-A98DF95D8660}" name="statek3" displayName="statek3" ref="A1:F203" tableType="queryTable" totalsRowShown="0">
  <autoFilter ref="A1:F203" xr:uid="{C1C24672-DA09-4319-9EEC-A98DF95D8660}"/>
  <tableColumns count="6">
    <tableColumn id="1" xr3:uid="{64C1EA16-A3B8-4186-897D-2E400F32B0E0}" uniqueName="1" name="data" queryTableFieldId="1" dataDxfId="3"/>
    <tableColumn id="2" xr3:uid="{49CA8399-803E-40A3-8C0C-72772C72B3AD}" uniqueName="2" name="port" queryTableFieldId="2" dataDxfId="2"/>
    <tableColumn id="3" xr3:uid="{A41F2EBF-2977-482F-8F78-4E76EE3F7672}" uniqueName="3" name="towar" queryTableFieldId="3" dataDxfId="1"/>
    <tableColumn id="4" xr3:uid="{E0197BC2-2F3F-45FC-9B95-6F517AECC3EA}" uniqueName="4" name="Z/W" queryTableFieldId="4" dataDxfId="0"/>
    <tableColumn id="5" xr3:uid="{5A338A99-7299-4AA8-A2F5-133966BA378D}" uniqueName="5" name="ile ton" queryTableFieldId="5"/>
    <tableColumn id="6" xr3:uid="{D1F47F0A-BE9C-4AED-B7C4-C7B0EAD2476E}" uniqueName="6" name="cena za tone w talarach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15A8-F0A9-40AF-87FF-4D2DD494EDE6}">
  <dimension ref="A1:F203"/>
  <sheetViews>
    <sheetView topLeftCell="A187" workbookViewId="0">
      <selection sqref="A1:F203"/>
    </sheetView>
  </sheetViews>
  <sheetFormatPr defaultRowHeight="14.5" x14ac:dyDescent="0.35"/>
  <cols>
    <col min="1" max="1" width="9.90625" bestFit="1" customWidth="1"/>
    <col min="2" max="2" width="10.54296875" bestFit="1" customWidth="1"/>
    <col min="3" max="3" width="8.08984375" bestFit="1" customWidth="1"/>
    <col min="4" max="4" width="6.7265625" bestFit="1" customWidth="1"/>
    <col min="5" max="5" width="8.36328125" bestFit="1" customWidth="1"/>
    <col min="6" max="6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</row>
    <row r="3" spans="1:6" x14ac:dyDescent="0.3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</row>
    <row r="4" spans="1:6" x14ac:dyDescent="0.3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</row>
    <row r="5" spans="1:6" x14ac:dyDescent="0.3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</row>
    <row r="6" spans="1:6" x14ac:dyDescent="0.3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</row>
    <row r="7" spans="1:6" x14ac:dyDescent="0.3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</row>
    <row r="8" spans="1:6" x14ac:dyDescent="0.3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</row>
    <row r="9" spans="1:6" x14ac:dyDescent="0.3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</row>
    <row r="10" spans="1:6" x14ac:dyDescent="0.3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</row>
    <row r="11" spans="1:6" x14ac:dyDescent="0.35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</row>
    <row r="12" spans="1:6" x14ac:dyDescent="0.3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</row>
    <row r="13" spans="1:6" x14ac:dyDescent="0.3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</row>
    <row r="14" spans="1:6" x14ac:dyDescent="0.3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</row>
    <row r="15" spans="1:6" x14ac:dyDescent="0.3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</row>
    <row r="16" spans="1:6" x14ac:dyDescent="0.3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</row>
    <row r="17" spans="1:6" x14ac:dyDescent="0.3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</row>
    <row r="18" spans="1:6" x14ac:dyDescent="0.3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</row>
    <row r="19" spans="1:6" x14ac:dyDescent="0.3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</row>
    <row r="20" spans="1:6" x14ac:dyDescent="0.3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</row>
    <row r="21" spans="1:6" x14ac:dyDescent="0.3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</row>
    <row r="22" spans="1:6" x14ac:dyDescent="0.3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</row>
    <row r="23" spans="1:6" x14ac:dyDescent="0.3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</row>
    <row r="24" spans="1:6" x14ac:dyDescent="0.3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</row>
    <row r="25" spans="1:6" x14ac:dyDescent="0.3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</row>
    <row r="26" spans="1:6" x14ac:dyDescent="0.3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</row>
    <row r="27" spans="1:6" x14ac:dyDescent="0.3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</row>
    <row r="28" spans="1:6" x14ac:dyDescent="0.3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</row>
    <row r="29" spans="1:6" x14ac:dyDescent="0.3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</row>
    <row r="30" spans="1:6" x14ac:dyDescent="0.3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</row>
    <row r="31" spans="1:6" x14ac:dyDescent="0.3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</row>
    <row r="32" spans="1:6" x14ac:dyDescent="0.3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</row>
    <row r="33" spans="1:6" x14ac:dyDescent="0.3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</row>
    <row r="34" spans="1:6" x14ac:dyDescent="0.3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</row>
    <row r="35" spans="1:6" x14ac:dyDescent="0.3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</row>
    <row r="36" spans="1:6" x14ac:dyDescent="0.3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</row>
    <row r="37" spans="1:6" x14ac:dyDescent="0.3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</row>
    <row r="38" spans="1:6" x14ac:dyDescent="0.3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</row>
    <row r="39" spans="1:6" x14ac:dyDescent="0.3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</row>
    <row r="40" spans="1:6" x14ac:dyDescent="0.3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</row>
    <row r="41" spans="1:6" x14ac:dyDescent="0.3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</row>
    <row r="42" spans="1:6" x14ac:dyDescent="0.3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</row>
    <row r="43" spans="1:6" x14ac:dyDescent="0.3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</row>
    <row r="44" spans="1:6" x14ac:dyDescent="0.3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</row>
    <row r="45" spans="1:6" x14ac:dyDescent="0.3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</row>
    <row r="46" spans="1:6" x14ac:dyDescent="0.3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</row>
    <row r="47" spans="1:6" x14ac:dyDescent="0.3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</row>
    <row r="48" spans="1:6" x14ac:dyDescent="0.3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</row>
    <row r="49" spans="1:6" x14ac:dyDescent="0.3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</row>
    <row r="50" spans="1:6" x14ac:dyDescent="0.3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</row>
    <row r="51" spans="1:6" x14ac:dyDescent="0.3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</row>
    <row r="52" spans="1:6" x14ac:dyDescent="0.3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</row>
    <row r="53" spans="1:6" x14ac:dyDescent="0.3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</row>
    <row r="54" spans="1:6" x14ac:dyDescent="0.3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</row>
    <row r="55" spans="1:6" x14ac:dyDescent="0.3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</row>
    <row r="56" spans="1:6" x14ac:dyDescent="0.3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</row>
    <row r="57" spans="1:6" x14ac:dyDescent="0.3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</row>
    <row r="58" spans="1:6" x14ac:dyDescent="0.3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</row>
    <row r="59" spans="1:6" x14ac:dyDescent="0.3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</row>
    <row r="60" spans="1:6" x14ac:dyDescent="0.3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</row>
    <row r="61" spans="1:6" x14ac:dyDescent="0.3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</row>
    <row r="62" spans="1:6" x14ac:dyDescent="0.3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</row>
    <row r="63" spans="1:6" x14ac:dyDescent="0.3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</row>
    <row r="64" spans="1:6" x14ac:dyDescent="0.3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</row>
    <row r="65" spans="1:6" x14ac:dyDescent="0.3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</row>
    <row r="66" spans="1:6" x14ac:dyDescent="0.3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</row>
    <row r="67" spans="1:6" x14ac:dyDescent="0.3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</row>
    <row r="68" spans="1:6" x14ac:dyDescent="0.3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</row>
    <row r="69" spans="1:6" x14ac:dyDescent="0.3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</row>
    <row r="70" spans="1:6" x14ac:dyDescent="0.3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</row>
    <row r="71" spans="1:6" x14ac:dyDescent="0.3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</row>
    <row r="72" spans="1:6" x14ac:dyDescent="0.3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</row>
    <row r="73" spans="1:6" x14ac:dyDescent="0.3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</row>
    <row r="74" spans="1:6" x14ac:dyDescent="0.3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</row>
    <row r="75" spans="1:6" x14ac:dyDescent="0.3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</row>
    <row r="76" spans="1:6" x14ac:dyDescent="0.3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</row>
    <row r="77" spans="1:6" x14ac:dyDescent="0.3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</row>
    <row r="78" spans="1:6" x14ac:dyDescent="0.3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</row>
    <row r="79" spans="1:6" x14ac:dyDescent="0.3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</row>
    <row r="80" spans="1:6" x14ac:dyDescent="0.3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</row>
    <row r="81" spans="1:6" x14ac:dyDescent="0.3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</row>
    <row r="82" spans="1:6" x14ac:dyDescent="0.3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</row>
    <row r="83" spans="1:6" x14ac:dyDescent="0.3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</row>
    <row r="84" spans="1:6" x14ac:dyDescent="0.3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</row>
    <row r="85" spans="1:6" x14ac:dyDescent="0.3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</row>
    <row r="86" spans="1:6" x14ac:dyDescent="0.3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</row>
    <row r="87" spans="1:6" x14ac:dyDescent="0.3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</row>
    <row r="88" spans="1:6" x14ac:dyDescent="0.3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</row>
    <row r="89" spans="1:6" x14ac:dyDescent="0.3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</row>
    <row r="90" spans="1:6" x14ac:dyDescent="0.3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</row>
    <row r="91" spans="1:6" x14ac:dyDescent="0.3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</row>
    <row r="92" spans="1:6" x14ac:dyDescent="0.3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</row>
    <row r="93" spans="1:6" x14ac:dyDescent="0.3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</row>
    <row r="94" spans="1:6" x14ac:dyDescent="0.3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</row>
    <row r="95" spans="1:6" x14ac:dyDescent="0.3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</row>
    <row r="96" spans="1:6" x14ac:dyDescent="0.3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</row>
    <row r="97" spans="1:6" x14ac:dyDescent="0.3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</row>
    <row r="98" spans="1:6" x14ac:dyDescent="0.3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</row>
    <row r="99" spans="1:6" x14ac:dyDescent="0.3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</row>
    <row r="100" spans="1:6" x14ac:dyDescent="0.3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</row>
    <row r="101" spans="1:6" x14ac:dyDescent="0.3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</row>
    <row r="102" spans="1:6" x14ac:dyDescent="0.3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</row>
    <row r="103" spans="1:6" x14ac:dyDescent="0.3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</row>
    <row r="104" spans="1:6" x14ac:dyDescent="0.3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</row>
    <row r="105" spans="1:6" x14ac:dyDescent="0.3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</row>
    <row r="106" spans="1:6" x14ac:dyDescent="0.3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</row>
    <row r="107" spans="1:6" x14ac:dyDescent="0.3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</row>
    <row r="108" spans="1:6" x14ac:dyDescent="0.3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</row>
    <row r="109" spans="1:6" x14ac:dyDescent="0.3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</row>
    <row r="110" spans="1:6" x14ac:dyDescent="0.3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</row>
    <row r="111" spans="1:6" x14ac:dyDescent="0.3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</row>
    <row r="112" spans="1:6" x14ac:dyDescent="0.3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</row>
    <row r="113" spans="1:6" x14ac:dyDescent="0.3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</row>
    <row r="114" spans="1:6" x14ac:dyDescent="0.3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</row>
    <row r="115" spans="1:6" x14ac:dyDescent="0.3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</row>
    <row r="116" spans="1:6" x14ac:dyDescent="0.3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</row>
    <row r="117" spans="1:6" x14ac:dyDescent="0.3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</row>
    <row r="118" spans="1:6" x14ac:dyDescent="0.3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</row>
    <row r="119" spans="1:6" x14ac:dyDescent="0.3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</row>
    <row r="120" spans="1:6" x14ac:dyDescent="0.3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</row>
    <row r="121" spans="1:6" x14ac:dyDescent="0.3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</row>
    <row r="122" spans="1:6" x14ac:dyDescent="0.3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</row>
    <row r="123" spans="1:6" x14ac:dyDescent="0.3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</row>
    <row r="124" spans="1:6" x14ac:dyDescent="0.3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</row>
    <row r="125" spans="1:6" x14ac:dyDescent="0.3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</row>
    <row r="126" spans="1:6" x14ac:dyDescent="0.3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</row>
    <row r="127" spans="1:6" x14ac:dyDescent="0.3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</row>
    <row r="128" spans="1:6" x14ac:dyDescent="0.3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</row>
    <row r="129" spans="1:6" x14ac:dyDescent="0.3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</row>
    <row r="130" spans="1:6" x14ac:dyDescent="0.3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</row>
    <row r="131" spans="1:6" x14ac:dyDescent="0.3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</row>
    <row r="132" spans="1:6" x14ac:dyDescent="0.3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</row>
    <row r="133" spans="1:6" x14ac:dyDescent="0.3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</row>
    <row r="134" spans="1:6" x14ac:dyDescent="0.3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</row>
    <row r="135" spans="1:6" x14ac:dyDescent="0.3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</row>
    <row r="136" spans="1:6" x14ac:dyDescent="0.3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</row>
    <row r="137" spans="1:6" x14ac:dyDescent="0.3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</row>
    <row r="138" spans="1:6" x14ac:dyDescent="0.3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</row>
    <row r="139" spans="1:6" x14ac:dyDescent="0.3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</row>
    <row r="140" spans="1:6" x14ac:dyDescent="0.3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</row>
    <row r="141" spans="1:6" x14ac:dyDescent="0.3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</row>
    <row r="142" spans="1:6" x14ac:dyDescent="0.3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</row>
    <row r="143" spans="1:6" x14ac:dyDescent="0.3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</row>
    <row r="144" spans="1:6" x14ac:dyDescent="0.3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</row>
    <row r="145" spans="1:6" x14ac:dyDescent="0.3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</row>
    <row r="146" spans="1:6" x14ac:dyDescent="0.3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</row>
    <row r="147" spans="1:6" x14ac:dyDescent="0.3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</row>
    <row r="148" spans="1:6" x14ac:dyDescent="0.3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</row>
    <row r="149" spans="1:6" x14ac:dyDescent="0.3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</row>
    <row r="150" spans="1:6" x14ac:dyDescent="0.3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</row>
    <row r="151" spans="1:6" x14ac:dyDescent="0.3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</row>
    <row r="152" spans="1:6" x14ac:dyDescent="0.3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</row>
    <row r="153" spans="1:6" x14ac:dyDescent="0.3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</row>
    <row r="154" spans="1:6" x14ac:dyDescent="0.3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</row>
    <row r="155" spans="1:6" x14ac:dyDescent="0.3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</row>
    <row r="156" spans="1:6" x14ac:dyDescent="0.3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</row>
    <row r="157" spans="1:6" x14ac:dyDescent="0.3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</row>
    <row r="158" spans="1:6" x14ac:dyDescent="0.3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</row>
    <row r="159" spans="1:6" x14ac:dyDescent="0.3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</row>
    <row r="160" spans="1:6" x14ac:dyDescent="0.3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</row>
    <row r="161" spans="1:6" x14ac:dyDescent="0.3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</row>
    <row r="162" spans="1:6" x14ac:dyDescent="0.3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</row>
    <row r="163" spans="1:6" x14ac:dyDescent="0.3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</row>
    <row r="164" spans="1:6" x14ac:dyDescent="0.3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</row>
    <row r="165" spans="1:6" x14ac:dyDescent="0.3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</row>
    <row r="166" spans="1:6" x14ac:dyDescent="0.3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</row>
    <row r="167" spans="1:6" x14ac:dyDescent="0.3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</row>
    <row r="168" spans="1:6" x14ac:dyDescent="0.3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</row>
    <row r="169" spans="1:6" x14ac:dyDescent="0.3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</row>
    <row r="170" spans="1:6" x14ac:dyDescent="0.3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</row>
    <row r="171" spans="1:6" x14ac:dyDescent="0.3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</row>
    <row r="172" spans="1:6" x14ac:dyDescent="0.3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</row>
    <row r="173" spans="1:6" x14ac:dyDescent="0.35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</row>
    <row r="174" spans="1:6" x14ac:dyDescent="0.3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</row>
    <row r="175" spans="1:6" x14ac:dyDescent="0.3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</row>
    <row r="176" spans="1:6" x14ac:dyDescent="0.3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</row>
    <row r="177" spans="1:6" x14ac:dyDescent="0.3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</row>
    <row r="178" spans="1:6" x14ac:dyDescent="0.3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</row>
    <row r="179" spans="1:6" x14ac:dyDescent="0.3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</row>
    <row r="180" spans="1:6" x14ac:dyDescent="0.3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</row>
    <row r="181" spans="1:6" x14ac:dyDescent="0.3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</row>
    <row r="182" spans="1:6" x14ac:dyDescent="0.3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</row>
    <row r="183" spans="1:6" x14ac:dyDescent="0.3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</row>
    <row r="184" spans="1:6" x14ac:dyDescent="0.3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</row>
    <row r="185" spans="1:6" x14ac:dyDescent="0.3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</row>
    <row r="186" spans="1:6" x14ac:dyDescent="0.3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</row>
    <row r="187" spans="1:6" x14ac:dyDescent="0.3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</row>
    <row r="188" spans="1:6" x14ac:dyDescent="0.3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</row>
    <row r="189" spans="1:6" x14ac:dyDescent="0.3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</row>
    <row r="190" spans="1:6" x14ac:dyDescent="0.3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</row>
    <row r="191" spans="1:6" x14ac:dyDescent="0.3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</row>
    <row r="192" spans="1:6" x14ac:dyDescent="0.3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</row>
    <row r="193" spans="1:6" x14ac:dyDescent="0.3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</row>
    <row r="194" spans="1:6" x14ac:dyDescent="0.3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</row>
    <row r="195" spans="1:6" x14ac:dyDescent="0.3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</row>
    <row r="196" spans="1:6" x14ac:dyDescent="0.3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</row>
    <row r="197" spans="1:6" x14ac:dyDescent="0.3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</row>
    <row r="198" spans="1:6" x14ac:dyDescent="0.3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</row>
    <row r="199" spans="1:6" x14ac:dyDescent="0.3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</row>
    <row r="200" spans="1:6" x14ac:dyDescent="0.3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</row>
    <row r="201" spans="1:6" x14ac:dyDescent="0.3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</row>
    <row r="202" spans="1:6" x14ac:dyDescent="0.3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</row>
    <row r="203" spans="1:6" x14ac:dyDescent="0.3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07F2-7A9F-44A4-89D4-7BAEDE875944}">
  <dimension ref="A1:K203"/>
  <sheetViews>
    <sheetView workbookViewId="0">
      <selection activeCell="K173" sqref="K173"/>
    </sheetView>
  </sheetViews>
  <sheetFormatPr defaultRowHeight="14.5" x14ac:dyDescent="0.35"/>
  <cols>
    <col min="1" max="1" width="16.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7</v>
      </c>
      <c r="K1" t="s">
        <v>9</v>
      </c>
    </row>
    <row r="2" spans="1:11" x14ac:dyDescent="0.3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2">
        <v>0</v>
      </c>
      <c r="H2" s="2">
        <v>0</v>
      </c>
      <c r="I2" s="2">
        <v>0</v>
      </c>
      <c r="J2" s="2">
        <v>3</v>
      </c>
      <c r="K2" s="2">
        <v>0</v>
      </c>
    </row>
    <row r="3" spans="1:11" x14ac:dyDescent="0.3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2">
        <f>IF($C3 = $G$1, IF($D3="Z", G2+$E3, G2-$E3), G2)</f>
        <v>0</v>
      </c>
      <c r="H3" s="2">
        <f>IF($C3 = $H$1, IF($D3="Z", H2+$E3, H2-$E3), H2)</f>
        <v>0</v>
      </c>
      <c r="I3" s="2">
        <f>IF($C3 = $I$1, IF($D3="Z", I2+$E3, I2-$E3), I2)</f>
        <v>0</v>
      </c>
      <c r="J3" s="2">
        <f>IF($C3 = $J$1, IF($D3="Z", J2+$E3, J2-$E3), J2)</f>
        <v>3</v>
      </c>
      <c r="K3" s="2">
        <f>IF($C3 = $K$1, IF($D3="Z", K2+$E3, K2-$E3), K2)</f>
        <v>32</v>
      </c>
    </row>
    <row r="4" spans="1:11" x14ac:dyDescent="0.3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2">
        <f t="shared" ref="G4:G67" si="0">IF($C4 = $G$1, IF($D4="Z", G3+$E4, G3-$E4), G3)</f>
        <v>38</v>
      </c>
      <c r="H4" s="2">
        <f t="shared" ref="H4:H67" si="1">IF($C4 = $H$1, IF($D4="Z", H3+$E4, H3-$E4), H3)</f>
        <v>0</v>
      </c>
      <c r="I4" s="2">
        <f t="shared" ref="I4:I67" si="2">IF($C4 = $I$1, IF($D4="Z", I3+$E4, I3-$E4), I3)</f>
        <v>0</v>
      </c>
      <c r="J4" s="2">
        <f t="shared" ref="J4:J67" si="3">IF($C4 = $J$1, IF($D4="Z", J3+$E4, J3-$E4), J3)</f>
        <v>3</v>
      </c>
      <c r="K4" s="2">
        <f t="shared" ref="K4:K67" si="4">IF($C4 = $K$1, IF($D4="Z", K3+$E4, K3-$E4), K3)</f>
        <v>32</v>
      </c>
    </row>
    <row r="5" spans="1:11" x14ac:dyDescent="0.3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2">
        <f t="shared" si="0"/>
        <v>38</v>
      </c>
      <c r="H5" s="2">
        <f t="shared" si="1"/>
        <v>33</v>
      </c>
      <c r="I5" s="2">
        <f t="shared" si="2"/>
        <v>0</v>
      </c>
      <c r="J5" s="2">
        <f t="shared" si="3"/>
        <v>3</v>
      </c>
      <c r="K5" s="2">
        <f t="shared" si="4"/>
        <v>32</v>
      </c>
    </row>
    <row r="6" spans="1:11" x14ac:dyDescent="0.3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2">
        <f t="shared" si="0"/>
        <v>38</v>
      </c>
      <c r="H6" s="2">
        <f t="shared" si="1"/>
        <v>33</v>
      </c>
      <c r="I6" s="2">
        <f t="shared" si="2"/>
        <v>43</v>
      </c>
      <c r="J6" s="2">
        <f t="shared" si="3"/>
        <v>3</v>
      </c>
      <c r="K6" s="2">
        <f t="shared" si="4"/>
        <v>32</v>
      </c>
    </row>
    <row r="7" spans="1:11" x14ac:dyDescent="0.3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2">
        <f t="shared" si="0"/>
        <v>38</v>
      </c>
      <c r="H7" s="2">
        <f t="shared" si="1"/>
        <v>33</v>
      </c>
      <c r="I7" s="2">
        <f t="shared" si="2"/>
        <v>43</v>
      </c>
      <c r="J7" s="2">
        <f t="shared" si="3"/>
        <v>3</v>
      </c>
      <c r="K7" s="2">
        <f t="shared" si="4"/>
        <v>0</v>
      </c>
    </row>
    <row r="8" spans="1:11" x14ac:dyDescent="0.3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G8" s="2">
        <f t="shared" si="0"/>
        <v>38</v>
      </c>
      <c r="H8" s="2">
        <f t="shared" si="1"/>
        <v>47</v>
      </c>
      <c r="I8" s="2">
        <f t="shared" si="2"/>
        <v>43</v>
      </c>
      <c r="J8" s="2">
        <f t="shared" si="3"/>
        <v>3</v>
      </c>
      <c r="K8" s="2">
        <f t="shared" si="4"/>
        <v>0</v>
      </c>
    </row>
    <row r="9" spans="1:11" x14ac:dyDescent="0.3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G9" s="2">
        <f t="shared" si="0"/>
        <v>38</v>
      </c>
      <c r="H9" s="2">
        <f t="shared" si="1"/>
        <v>47</v>
      </c>
      <c r="I9" s="2">
        <f t="shared" si="2"/>
        <v>43</v>
      </c>
      <c r="J9" s="2">
        <f t="shared" si="3"/>
        <v>3</v>
      </c>
      <c r="K9" s="2">
        <f t="shared" si="4"/>
        <v>44</v>
      </c>
    </row>
    <row r="10" spans="1:11" x14ac:dyDescent="0.3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G10" s="2">
        <f t="shared" si="0"/>
        <v>38</v>
      </c>
      <c r="H10" s="2">
        <f t="shared" si="1"/>
        <v>48</v>
      </c>
      <c r="I10" s="2">
        <f t="shared" si="2"/>
        <v>43</v>
      </c>
      <c r="J10" s="2">
        <f t="shared" si="3"/>
        <v>3</v>
      </c>
      <c r="K10" s="2">
        <f t="shared" si="4"/>
        <v>44</v>
      </c>
    </row>
    <row r="11" spans="1:11" x14ac:dyDescent="0.35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G11" s="16">
        <f t="shared" si="0"/>
        <v>38</v>
      </c>
      <c r="H11" s="19">
        <f t="shared" si="1"/>
        <v>48</v>
      </c>
      <c r="I11" s="16">
        <f t="shared" si="2"/>
        <v>43</v>
      </c>
      <c r="J11" s="20">
        <f t="shared" si="3"/>
        <v>24</v>
      </c>
      <c r="K11" s="16">
        <f t="shared" si="4"/>
        <v>44</v>
      </c>
    </row>
    <row r="12" spans="1:11" x14ac:dyDescent="0.3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G12" s="2">
        <f t="shared" si="0"/>
        <v>38</v>
      </c>
      <c r="H12" s="2">
        <f t="shared" si="1"/>
        <v>48</v>
      </c>
      <c r="I12" s="2">
        <f t="shared" si="2"/>
        <v>0</v>
      </c>
      <c r="J12" s="2">
        <f t="shared" si="3"/>
        <v>24</v>
      </c>
      <c r="K12" s="2">
        <f t="shared" si="4"/>
        <v>44</v>
      </c>
    </row>
    <row r="13" spans="1:11" x14ac:dyDescent="0.3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 s="2">
        <f t="shared" si="0"/>
        <v>0</v>
      </c>
      <c r="H13" s="2">
        <f t="shared" si="1"/>
        <v>48</v>
      </c>
      <c r="I13" s="2">
        <f t="shared" si="2"/>
        <v>0</v>
      </c>
      <c r="J13" s="2">
        <f t="shared" si="3"/>
        <v>24</v>
      </c>
      <c r="K13" s="2">
        <f t="shared" si="4"/>
        <v>44</v>
      </c>
    </row>
    <row r="14" spans="1:11" x14ac:dyDescent="0.3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 s="2">
        <f t="shared" si="0"/>
        <v>0</v>
      </c>
      <c r="H14" s="2">
        <f t="shared" si="1"/>
        <v>48</v>
      </c>
      <c r="I14" s="2">
        <f t="shared" si="2"/>
        <v>0</v>
      </c>
      <c r="J14" s="2">
        <f t="shared" si="3"/>
        <v>33</v>
      </c>
      <c r="K14" s="2">
        <f t="shared" si="4"/>
        <v>44</v>
      </c>
    </row>
    <row r="15" spans="1:11" x14ac:dyDescent="0.3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 s="2">
        <f t="shared" si="0"/>
        <v>0</v>
      </c>
      <c r="H15" s="2">
        <f t="shared" si="1"/>
        <v>48</v>
      </c>
      <c r="I15" s="2">
        <f t="shared" si="2"/>
        <v>0</v>
      </c>
      <c r="J15" s="2">
        <f t="shared" si="3"/>
        <v>33</v>
      </c>
      <c r="K15" s="2">
        <f t="shared" si="4"/>
        <v>52</v>
      </c>
    </row>
    <row r="16" spans="1:11" x14ac:dyDescent="0.3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 s="2">
        <f t="shared" si="0"/>
        <v>0</v>
      </c>
      <c r="H16" s="2">
        <f t="shared" si="1"/>
        <v>48</v>
      </c>
      <c r="I16" s="2">
        <f t="shared" si="2"/>
        <v>0</v>
      </c>
      <c r="J16" s="2">
        <f t="shared" si="3"/>
        <v>33</v>
      </c>
      <c r="K16" s="2">
        <f t="shared" si="4"/>
        <v>2</v>
      </c>
    </row>
    <row r="17" spans="1:11" x14ac:dyDescent="0.3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2">
        <f t="shared" si="0"/>
        <v>0</v>
      </c>
      <c r="H17" s="2">
        <f t="shared" si="1"/>
        <v>48</v>
      </c>
      <c r="I17" s="2">
        <f t="shared" si="2"/>
        <v>32</v>
      </c>
      <c r="J17" s="2">
        <f t="shared" si="3"/>
        <v>33</v>
      </c>
      <c r="K17" s="2">
        <f t="shared" si="4"/>
        <v>2</v>
      </c>
    </row>
    <row r="18" spans="1:11" x14ac:dyDescent="0.3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2">
        <f t="shared" si="0"/>
        <v>7</v>
      </c>
      <c r="H18" s="2">
        <f t="shared" si="1"/>
        <v>48</v>
      </c>
      <c r="I18" s="2">
        <f t="shared" si="2"/>
        <v>32</v>
      </c>
      <c r="J18" s="2">
        <f t="shared" si="3"/>
        <v>33</v>
      </c>
      <c r="K18" s="2">
        <f t="shared" si="4"/>
        <v>2</v>
      </c>
    </row>
    <row r="19" spans="1:11" x14ac:dyDescent="0.3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2">
        <f t="shared" si="0"/>
        <v>7</v>
      </c>
      <c r="H19" s="2">
        <f t="shared" si="1"/>
        <v>58</v>
      </c>
      <c r="I19" s="2">
        <f t="shared" si="2"/>
        <v>32</v>
      </c>
      <c r="J19" s="2">
        <f t="shared" si="3"/>
        <v>33</v>
      </c>
      <c r="K19" s="2">
        <f t="shared" si="4"/>
        <v>2</v>
      </c>
    </row>
    <row r="20" spans="1:11" x14ac:dyDescent="0.3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2">
        <f t="shared" si="0"/>
        <v>0</v>
      </c>
      <c r="H20" s="2">
        <f t="shared" si="1"/>
        <v>58</v>
      </c>
      <c r="I20" s="2">
        <f t="shared" si="2"/>
        <v>32</v>
      </c>
      <c r="J20" s="2">
        <f t="shared" si="3"/>
        <v>33</v>
      </c>
      <c r="K20" s="2">
        <f t="shared" si="4"/>
        <v>2</v>
      </c>
    </row>
    <row r="21" spans="1:11" x14ac:dyDescent="0.3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2">
        <f t="shared" si="0"/>
        <v>0</v>
      </c>
      <c r="H21" s="2">
        <f t="shared" si="1"/>
        <v>58</v>
      </c>
      <c r="I21" s="2">
        <f t="shared" si="2"/>
        <v>57</v>
      </c>
      <c r="J21" s="2">
        <f t="shared" si="3"/>
        <v>33</v>
      </c>
      <c r="K21" s="2">
        <f t="shared" si="4"/>
        <v>2</v>
      </c>
    </row>
    <row r="22" spans="1:11" x14ac:dyDescent="0.3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2">
        <f t="shared" si="0"/>
        <v>0</v>
      </c>
      <c r="H22" s="2">
        <f t="shared" si="1"/>
        <v>58</v>
      </c>
      <c r="I22" s="2">
        <f t="shared" si="2"/>
        <v>57</v>
      </c>
      <c r="J22" s="2">
        <f t="shared" si="3"/>
        <v>33</v>
      </c>
      <c r="K22" s="2">
        <f t="shared" si="4"/>
        <v>35</v>
      </c>
    </row>
    <row r="23" spans="1:11" x14ac:dyDescent="0.3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2">
        <f t="shared" si="0"/>
        <v>0</v>
      </c>
      <c r="H23" s="2">
        <f t="shared" si="1"/>
        <v>22</v>
      </c>
      <c r="I23" s="2">
        <f t="shared" si="2"/>
        <v>57</v>
      </c>
      <c r="J23" s="2">
        <f t="shared" si="3"/>
        <v>33</v>
      </c>
      <c r="K23" s="2">
        <f t="shared" si="4"/>
        <v>35</v>
      </c>
    </row>
    <row r="24" spans="1:11" x14ac:dyDescent="0.3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2">
        <f t="shared" si="0"/>
        <v>0</v>
      </c>
      <c r="H24" s="2">
        <f t="shared" si="1"/>
        <v>22</v>
      </c>
      <c r="I24" s="2">
        <f t="shared" si="2"/>
        <v>57</v>
      </c>
      <c r="J24" s="2">
        <f t="shared" si="3"/>
        <v>38</v>
      </c>
      <c r="K24" s="2">
        <f t="shared" si="4"/>
        <v>35</v>
      </c>
    </row>
    <row r="25" spans="1:11" x14ac:dyDescent="0.3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2">
        <f t="shared" si="0"/>
        <v>0</v>
      </c>
      <c r="H25" s="2">
        <f t="shared" si="1"/>
        <v>22</v>
      </c>
      <c r="I25" s="2">
        <f t="shared" si="2"/>
        <v>57</v>
      </c>
      <c r="J25" s="2">
        <f t="shared" si="3"/>
        <v>38</v>
      </c>
      <c r="K25" s="2">
        <f t="shared" si="4"/>
        <v>70</v>
      </c>
    </row>
    <row r="26" spans="1:11" x14ac:dyDescent="0.3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2">
        <f t="shared" si="0"/>
        <v>0</v>
      </c>
      <c r="H26" s="2">
        <f t="shared" si="1"/>
        <v>22</v>
      </c>
      <c r="I26" s="2">
        <f t="shared" si="2"/>
        <v>57</v>
      </c>
      <c r="J26" s="2">
        <f t="shared" si="3"/>
        <v>0</v>
      </c>
      <c r="K26" s="2">
        <f t="shared" si="4"/>
        <v>70</v>
      </c>
    </row>
    <row r="27" spans="1:11" x14ac:dyDescent="0.3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2">
        <f t="shared" si="0"/>
        <v>0</v>
      </c>
      <c r="H27" s="2">
        <f t="shared" si="1"/>
        <v>32</v>
      </c>
      <c r="I27" s="2">
        <f t="shared" si="2"/>
        <v>57</v>
      </c>
      <c r="J27" s="2">
        <f t="shared" si="3"/>
        <v>0</v>
      </c>
      <c r="K27" s="2">
        <f t="shared" si="4"/>
        <v>70</v>
      </c>
    </row>
    <row r="28" spans="1:11" x14ac:dyDescent="0.3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2">
        <f t="shared" si="0"/>
        <v>0</v>
      </c>
      <c r="H28" s="2">
        <f t="shared" si="1"/>
        <v>28</v>
      </c>
      <c r="I28" s="2">
        <f t="shared" si="2"/>
        <v>57</v>
      </c>
      <c r="J28" s="2">
        <f t="shared" si="3"/>
        <v>0</v>
      </c>
      <c r="K28" s="2">
        <f t="shared" si="4"/>
        <v>70</v>
      </c>
    </row>
    <row r="29" spans="1:11" x14ac:dyDescent="0.3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2">
        <f t="shared" si="0"/>
        <v>0</v>
      </c>
      <c r="H29" s="2">
        <f t="shared" si="1"/>
        <v>28</v>
      </c>
      <c r="I29" s="2">
        <f t="shared" si="2"/>
        <v>57</v>
      </c>
      <c r="J29" s="2">
        <f t="shared" si="3"/>
        <v>42</v>
      </c>
      <c r="K29" s="2">
        <f t="shared" si="4"/>
        <v>70</v>
      </c>
    </row>
    <row r="30" spans="1:11" x14ac:dyDescent="0.3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2">
        <f t="shared" si="0"/>
        <v>28</v>
      </c>
      <c r="H30" s="2">
        <f t="shared" si="1"/>
        <v>28</v>
      </c>
      <c r="I30" s="2">
        <f t="shared" si="2"/>
        <v>57</v>
      </c>
      <c r="J30" s="2">
        <f t="shared" si="3"/>
        <v>42</v>
      </c>
      <c r="K30" s="2">
        <f t="shared" si="4"/>
        <v>70</v>
      </c>
    </row>
    <row r="31" spans="1:11" x14ac:dyDescent="0.3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2">
        <f t="shared" si="0"/>
        <v>28</v>
      </c>
      <c r="H31" s="2">
        <f t="shared" si="1"/>
        <v>28</v>
      </c>
      <c r="I31" s="2">
        <f t="shared" si="2"/>
        <v>76</v>
      </c>
      <c r="J31" s="2">
        <f t="shared" si="3"/>
        <v>42</v>
      </c>
      <c r="K31" s="2">
        <f t="shared" si="4"/>
        <v>70</v>
      </c>
    </row>
    <row r="32" spans="1:11" x14ac:dyDescent="0.3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2">
        <f t="shared" si="0"/>
        <v>28</v>
      </c>
      <c r="H32" s="2">
        <f t="shared" si="1"/>
        <v>28</v>
      </c>
      <c r="I32" s="2">
        <f t="shared" si="2"/>
        <v>4</v>
      </c>
      <c r="J32" s="2">
        <f t="shared" si="3"/>
        <v>42</v>
      </c>
      <c r="K32" s="2">
        <f t="shared" si="4"/>
        <v>70</v>
      </c>
    </row>
    <row r="33" spans="1:11" x14ac:dyDescent="0.3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2">
        <f t="shared" si="0"/>
        <v>28</v>
      </c>
      <c r="H33" s="2">
        <f t="shared" si="1"/>
        <v>28</v>
      </c>
      <c r="I33" s="2">
        <f t="shared" si="2"/>
        <v>4</v>
      </c>
      <c r="J33" s="2">
        <f t="shared" si="3"/>
        <v>0</v>
      </c>
      <c r="K33" s="2">
        <f t="shared" si="4"/>
        <v>70</v>
      </c>
    </row>
    <row r="34" spans="1:11" x14ac:dyDescent="0.3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2">
        <f t="shared" si="0"/>
        <v>28</v>
      </c>
      <c r="H34" s="2">
        <f t="shared" si="1"/>
        <v>28</v>
      </c>
      <c r="I34" s="2">
        <f t="shared" si="2"/>
        <v>4</v>
      </c>
      <c r="J34" s="2">
        <f t="shared" si="3"/>
        <v>0</v>
      </c>
      <c r="K34" s="2">
        <f t="shared" si="4"/>
        <v>112</v>
      </c>
    </row>
    <row r="35" spans="1:11" x14ac:dyDescent="0.3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2">
        <f t="shared" si="0"/>
        <v>28</v>
      </c>
      <c r="H35" s="2">
        <f t="shared" si="1"/>
        <v>61</v>
      </c>
      <c r="I35" s="2">
        <f t="shared" si="2"/>
        <v>4</v>
      </c>
      <c r="J35" s="2">
        <f t="shared" si="3"/>
        <v>0</v>
      </c>
      <c r="K35" s="2">
        <f t="shared" si="4"/>
        <v>112</v>
      </c>
    </row>
    <row r="36" spans="1:11" x14ac:dyDescent="0.3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2">
        <f t="shared" si="0"/>
        <v>37</v>
      </c>
      <c r="H36" s="2">
        <f t="shared" si="1"/>
        <v>61</v>
      </c>
      <c r="I36" s="2">
        <f t="shared" si="2"/>
        <v>4</v>
      </c>
      <c r="J36" s="2">
        <f t="shared" si="3"/>
        <v>0</v>
      </c>
      <c r="K36" s="2">
        <f t="shared" si="4"/>
        <v>112</v>
      </c>
    </row>
    <row r="37" spans="1:11" x14ac:dyDescent="0.3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2">
        <f t="shared" si="0"/>
        <v>37</v>
      </c>
      <c r="H37" s="2">
        <f t="shared" si="1"/>
        <v>61</v>
      </c>
      <c r="I37" s="2">
        <f t="shared" si="2"/>
        <v>0</v>
      </c>
      <c r="J37" s="2">
        <f t="shared" si="3"/>
        <v>0</v>
      </c>
      <c r="K37" s="2">
        <f t="shared" si="4"/>
        <v>112</v>
      </c>
    </row>
    <row r="38" spans="1:11" x14ac:dyDescent="0.3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2">
        <f t="shared" si="0"/>
        <v>0</v>
      </c>
      <c r="H38" s="2">
        <f t="shared" si="1"/>
        <v>61</v>
      </c>
      <c r="I38" s="2">
        <f t="shared" si="2"/>
        <v>0</v>
      </c>
      <c r="J38" s="2">
        <f t="shared" si="3"/>
        <v>0</v>
      </c>
      <c r="K38" s="2">
        <f t="shared" si="4"/>
        <v>112</v>
      </c>
    </row>
    <row r="39" spans="1:11" x14ac:dyDescent="0.3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2">
        <f t="shared" si="0"/>
        <v>0</v>
      </c>
      <c r="H39" s="2">
        <f t="shared" si="1"/>
        <v>61</v>
      </c>
      <c r="I39" s="2">
        <f t="shared" si="2"/>
        <v>0</v>
      </c>
      <c r="J39" s="2">
        <f t="shared" si="3"/>
        <v>0</v>
      </c>
      <c r="K39" s="2">
        <f t="shared" si="4"/>
        <v>147</v>
      </c>
    </row>
    <row r="40" spans="1:11" x14ac:dyDescent="0.3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2">
        <f t="shared" si="0"/>
        <v>0</v>
      </c>
      <c r="H40" s="2">
        <f t="shared" si="1"/>
        <v>61</v>
      </c>
      <c r="I40" s="2">
        <f t="shared" si="2"/>
        <v>0</v>
      </c>
      <c r="J40" s="2">
        <f t="shared" si="3"/>
        <v>32</v>
      </c>
      <c r="K40" s="2">
        <f t="shared" si="4"/>
        <v>147</v>
      </c>
    </row>
    <row r="41" spans="1:11" x14ac:dyDescent="0.3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2">
        <f t="shared" si="0"/>
        <v>0</v>
      </c>
      <c r="H41" s="2">
        <f t="shared" si="1"/>
        <v>61</v>
      </c>
      <c r="I41" s="2">
        <f t="shared" si="2"/>
        <v>0</v>
      </c>
      <c r="J41" s="2">
        <f t="shared" si="3"/>
        <v>0</v>
      </c>
      <c r="K41" s="2">
        <f t="shared" si="4"/>
        <v>147</v>
      </c>
    </row>
    <row r="42" spans="1:11" x14ac:dyDescent="0.3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2">
        <f t="shared" si="0"/>
        <v>0</v>
      </c>
      <c r="H42" s="2">
        <f t="shared" si="1"/>
        <v>61</v>
      </c>
      <c r="I42" s="2">
        <f t="shared" si="2"/>
        <v>0</v>
      </c>
      <c r="J42" s="2">
        <f t="shared" si="3"/>
        <v>0</v>
      </c>
      <c r="K42" s="2">
        <f t="shared" si="4"/>
        <v>195</v>
      </c>
    </row>
    <row r="43" spans="1:11" x14ac:dyDescent="0.3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2">
        <f t="shared" si="0"/>
        <v>0</v>
      </c>
      <c r="H43" s="2">
        <f t="shared" si="1"/>
        <v>61</v>
      </c>
      <c r="I43" s="2">
        <f t="shared" si="2"/>
        <v>0</v>
      </c>
      <c r="J43" s="2">
        <f t="shared" si="3"/>
        <v>0</v>
      </c>
      <c r="K43" s="2">
        <f t="shared" si="4"/>
        <v>4</v>
      </c>
    </row>
    <row r="44" spans="1:11" x14ac:dyDescent="0.3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2">
        <f t="shared" si="0"/>
        <v>0</v>
      </c>
      <c r="H44" s="2">
        <f t="shared" si="1"/>
        <v>70</v>
      </c>
      <c r="I44" s="2">
        <f t="shared" si="2"/>
        <v>0</v>
      </c>
      <c r="J44" s="2">
        <f t="shared" si="3"/>
        <v>0</v>
      </c>
      <c r="K44" s="2">
        <f t="shared" si="4"/>
        <v>4</v>
      </c>
    </row>
    <row r="45" spans="1:11" x14ac:dyDescent="0.3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2">
        <f t="shared" si="0"/>
        <v>0</v>
      </c>
      <c r="H45" s="2">
        <f t="shared" si="1"/>
        <v>70</v>
      </c>
      <c r="I45" s="2">
        <f t="shared" si="2"/>
        <v>0</v>
      </c>
      <c r="J45" s="2">
        <f t="shared" si="3"/>
        <v>36</v>
      </c>
      <c r="K45" s="2">
        <f t="shared" si="4"/>
        <v>4</v>
      </c>
    </row>
    <row r="46" spans="1:11" x14ac:dyDescent="0.3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2">
        <f t="shared" si="0"/>
        <v>47</v>
      </c>
      <c r="H46" s="2">
        <f t="shared" si="1"/>
        <v>70</v>
      </c>
      <c r="I46" s="2">
        <f t="shared" si="2"/>
        <v>0</v>
      </c>
      <c r="J46" s="2">
        <f t="shared" si="3"/>
        <v>36</v>
      </c>
      <c r="K46" s="2">
        <f t="shared" si="4"/>
        <v>4</v>
      </c>
    </row>
    <row r="47" spans="1:11" x14ac:dyDescent="0.3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2">
        <f t="shared" si="0"/>
        <v>47</v>
      </c>
      <c r="H47" s="2">
        <f t="shared" si="1"/>
        <v>70</v>
      </c>
      <c r="I47" s="2">
        <f t="shared" si="2"/>
        <v>0</v>
      </c>
      <c r="J47" s="2">
        <f t="shared" si="3"/>
        <v>36</v>
      </c>
      <c r="K47" s="2">
        <f t="shared" si="4"/>
        <v>0</v>
      </c>
    </row>
    <row r="48" spans="1:11" x14ac:dyDescent="0.3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2">
        <f t="shared" si="0"/>
        <v>47</v>
      </c>
      <c r="H48" s="2">
        <f t="shared" si="1"/>
        <v>70</v>
      </c>
      <c r="I48" s="2">
        <f t="shared" si="2"/>
        <v>8</v>
      </c>
      <c r="J48" s="2">
        <f t="shared" si="3"/>
        <v>36</v>
      </c>
      <c r="K48" s="2">
        <f t="shared" si="4"/>
        <v>0</v>
      </c>
    </row>
    <row r="49" spans="1:11" x14ac:dyDescent="0.3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2">
        <f t="shared" si="0"/>
        <v>47</v>
      </c>
      <c r="H49" s="2">
        <f t="shared" si="1"/>
        <v>73</v>
      </c>
      <c r="I49" s="2">
        <f t="shared" si="2"/>
        <v>8</v>
      </c>
      <c r="J49" s="2">
        <f t="shared" si="3"/>
        <v>36</v>
      </c>
      <c r="K49" s="2">
        <f t="shared" si="4"/>
        <v>0</v>
      </c>
    </row>
    <row r="50" spans="1:11" x14ac:dyDescent="0.3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2">
        <f t="shared" si="0"/>
        <v>47</v>
      </c>
      <c r="H50" s="2">
        <f t="shared" si="1"/>
        <v>73</v>
      </c>
      <c r="I50" s="2">
        <f t="shared" si="2"/>
        <v>8</v>
      </c>
      <c r="J50" s="2">
        <f t="shared" si="3"/>
        <v>77</v>
      </c>
      <c r="K50" s="2">
        <f t="shared" si="4"/>
        <v>0</v>
      </c>
    </row>
    <row r="51" spans="1:11" x14ac:dyDescent="0.3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2">
        <f t="shared" si="0"/>
        <v>47</v>
      </c>
      <c r="H51" s="2">
        <f t="shared" si="1"/>
        <v>73</v>
      </c>
      <c r="I51" s="2">
        <f t="shared" si="2"/>
        <v>8</v>
      </c>
      <c r="J51" s="2">
        <f t="shared" si="3"/>
        <v>77</v>
      </c>
      <c r="K51" s="2">
        <f t="shared" si="4"/>
        <v>44</v>
      </c>
    </row>
    <row r="52" spans="1:11" x14ac:dyDescent="0.3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2">
        <f t="shared" si="0"/>
        <v>2</v>
      </c>
      <c r="H52" s="2">
        <f t="shared" si="1"/>
        <v>73</v>
      </c>
      <c r="I52" s="2">
        <f t="shared" si="2"/>
        <v>8</v>
      </c>
      <c r="J52" s="2">
        <f t="shared" si="3"/>
        <v>77</v>
      </c>
      <c r="K52" s="2">
        <f t="shared" si="4"/>
        <v>44</v>
      </c>
    </row>
    <row r="53" spans="1:11" x14ac:dyDescent="0.3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2">
        <f t="shared" si="0"/>
        <v>2</v>
      </c>
      <c r="H53" s="2">
        <f t="shared" si="1"/>
        <v>73</v>
      </c>
      <c r="I53" s="2">
        <f t="shared" si="2"/>
        <v>48</v>
      </c>
      <c r="J53" s="2">
        <f t="shared" si="3"/>
        <v>77</v>
      </c>
      <c r="K53" s="2">
        <f t="shared" si="4"/>
        <v>44</v>
      </c>
    </row>
    <row r="54" spans="1:11" x14ac:dyDescent="0.3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2">
        <f t="shared" si="0"/>
        <v>2</v>
      </c>
      <c r="H54" s="2">
        <f t="shared" si="1"/>
        <v>73</v>
      </c>
      <c r="I54" s="2">
        <f t="shared" si="2"/>
        <v>48</v>
      </c>
      <c r="J54" s="2">
        <f t="shared" si="3"/>
        <v>80</v>
      </c>
      <c r="K54" s="2">
        <f t="shared" si="4"/>
        <v>44</v>
      </c>
    </row>
    <row r="55" spans="1:11" x14ac:dyDescent="0.3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2">
        <f t="shared" si="0"/>
        <v>2</v>
      </c>
      <c r="H55" s="2">
        <f t="shared" si="1"/>
        <v>90</v>
      </c>
      <c r="I55" s="2">
        <f t="shared" si="2"/>
        <v>48</v>
      </c>
      <c r="J55" s="2">
        <f t="shared" si="3"/>
        <v>80</v>
      </c>
      <c r="K55" s="2">
        <f t="shared" si="4"/>
        <v>44</v>
      </c>
    </row>
    <row r="56" spans="1:11" x14ac:dyDescent="0.3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2">
        <f t="shared" si="0"/>
        <v>0</v>
      </c>
      <c r="H56" s="2">
        <f t="shared" si="1"/>
        <v>90</v>
      </c>
      <c r="I56" s="2">
        <f t="shared" si="2"/>
        <v>48</v>
      </c>
      <c r="J56" s="2">
        <f t="shared" si="3"/>
        <v>80</v>
      </c>
      <c r="K56" s="2">
        <f t="shared" si="4"/>
        <v>44</v>
      </c>
    </row>
    <row r="57" spans="1:11" x14ac:dyDescent="0.3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2">
        <f t="shared" si="0"/>
        <v>0</v>
      </c>
      <c r="H57" s="2">
        <f t="shared" si="1"/>
        <v>90</v>
      </c>
      <c r="I57" s="2">
        <f t="shared" si="2"/>
        <v>62</v>
      </c>
      <c r="J57" s="2">
        <f t="shared" si="3"/>
        <v>80</v>
      </c>
      <c r="K57" s="2">
        <f t="shared" si="4"/>
        <v>44</v>
      </c>
    </row>
    <row r="58" spans="1:11" x14ac:dyDescent="0.3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2">
        <f t="shared" si="0"/>
        <v>0</v>
      </c>
      <c r="H58" s="2">
        <f t="shared" si="1"/>
        <v>113</v>
      </c>
      <c r="I58" s="2">
        <f t="shared" si="2"/>
        <v>62</v>
      </c>
      <c r="J58" s="2">
        <f t="shared" si="3"/>
        <v>80</v>
      </c>
      <c r="K58" s="2">
        <f t="shared" si="4"/>
        <v>44</v>
      </c>
    </row>
    <row r="59" spans="1:11" x14ac:dyDescent="0.3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2">
        <f t="shared" si="0"/>
        <v>11</v>
      </c>
      <c r="H59" s="2">
        <f t="shared" si="1"/>
        <v>113</v>
      </c>
      <c r="I59" s="2">
        <f t="shared" si="2"/>
        <v>62</v>
      </c>
      <c r="J59" s="2">
        <f t="shared" si="3"/>
        <v>80</v>
      </c>
      <c r="K59" s="2">
        <f t="shared" si="4"/>
        <v>44</v>
      </c>
    </row>
    <row r="60" spans="1:11" x14ac:dyDescent="0.3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2">
        <f t="shared" si="0"/>
        <v>11</v>
      </c>
      <c r="H60" s="2">
        <f t="shared" si="1"/>
        <v>113</v>
      </c>
      <c r="I60" s="2">
        <f t="shared" si="2"/>
        <v>62</v>
      </c>
      <c r="J60" s="2">
        <f t="shared" si="3"/>
        <v>97</v>
      </c>
      <c r="K60" s="2">
        <f t="shared" si="4"/>
        <v>44</v>
      </c>
    </row>
    <row r="61" spans="1:11" x14ac:dyDescent="0.3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2">
        <f t="shared" si="0"/>
        <v>11</v>
      </c>
      <c r="H61" s="2">
        <f t="shared" si="1"/>
        <v>113</v>
      </c>
      <c r="I61" s="2">
        <f t="shared" si="2"/>
        <v>62</v>
      </c>
      <c r="J61" s="2">
        <f t="shared" si="3"/>
        <v>97</v>
      </c>
      <c r="K61" s="2">
        <f t="shared" si="4"/>
        <v>74</v>
      </c>
    </row>
    <row r="62" spans="1:11" x14ac:dyDescent="0.3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2">
        <f t="shared" si="0"/>
        <v>11</v>
      </c>
      <c r="H62" s="2">
        <f t="shared" si="1"/>
        <v>113</v>
      </c>
      <c r="I62" s="2">
        <f t="shared" si="2"/>
        <v>62</v>
      </c>
      <c r="J62" s="2">
        <f t="shared" si="3"/>
        <v>0</v>
      </c>
      <c r="K62" s="2">
        <f t="shared" si="4"/>
        <v>74</v>
      </c>
    </row>
    <row r="63" spans="1:11" x14ac:dyDescent="0.3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2">
        <f t="shared" si="0"/>
        <v>0</v>
      </c>
      <c r="H63" s="2">
        <f t="shared" si="1"/>
        <v>113</v>
      </c>
      <c r="I63" s="2">
        <f t="shared" si="2"/>
        <v>62</v>
      </c>
      <c r="J63" s="2">
        <f t="shared" si="3"/>
        <v>0</v>
      </c>
      <c r="K63" s="2">
        <f t="shared" si="4"/>
        <v>74</v>
      </c>
    </row>
    <row r="64" spans="1:11" x14ac:dyDescent="0.3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2">
        <f t="shared" si="0"/>
        <v>0</v>
      </c>
      <c r="H64" s="2">
        <f t="shared" si="1"/>
        <v>113</v>
      </c>
      <c r="I64" s="2">
        <f t="shared" si="2"/>
        <v>79</v>
      </c>
      <c r="J64" s="2">
        <f t="shared" si="3"/>
        <v>0</v>
      </c>
      <c r="K64" s="2">
        <f t="shared" si="4"/>
        <v>74</v>
      </c>
    </row>
    <row r="65" spans="1:11" x14ac:dyDescent="0.3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2">
        <f t="shared" si="0"/>
        <v>0</v>
      </c>
      <c r="H65" s="2">
        <f t="shared" si="1"/>
        <v>117</v>
      </c>
      <c r="I65" s="2">
        <f t="shared" si="2"/>
        <v>79</v>
      </c>
      <c r="J65" s="2">
        <f t="shared" si="3"/>
        <v>0</v>
      </c>
      <c r="K65" s="2">
        <f t="shared" si="4"/>
        <v>74</v>
      </c>
    </row>
    <row r="66" spans="1:11" x14ac:dyDescent="0.3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2">
        <f t="shared" si="0"/>
        <v>0</v>
      </c>
      <c r="H66" s="2">
        <f t="shared" si="1"/>
        <v>117</v>
      </c>
      <c r="I66" s="2">
        <f t="shared" si="2"/>
        <v>0</v>
      </c>
      <c r="J66" s="2">
        <f t="shared" si="3"/>
        <v>0</v>
      </c>
      <c r="K66" s="2">
        <f t="shared" si="4"/>
        <v>74</v>
      </c>
    </row>
    <row r="67" spans="1:11" x14ac:dyDescent="0.3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2">
        <f t="shared" si="0"/>
        <v>0</v>
      </c>
      <c r="H67" s="2">
        <f t="shared" si="1"/>
        <v>117</v>
      </c>
      <c r="I67" s="2">
        <f t="shared" si="2"/>
        <v>0</v>
      </c>
      <c r="J67" s="2">
        <f t="shared" si="3"/>
        <v>33</v>
      </c>
      <c r="K67" s="2">
        <f t="shared" si="4"/>
        <v>74</v>
      </c>
    </row>
    <row r="68" spans="1:11" x14ac:dyDescent="0.3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2">
        <f t="shared" ref="G68:G131" si="5">IF($C68 = $G$1, IF($D68="Z", G67+$E68, G67-$E68), G67)</f>
        <v>0</v>
      </c>
      <c r="H68" s="2">
        <f t="shared" ref="H68:H131" si="6">IF($C68 = $H$1, IF($D68="Z", H67+$E68, H67-$E68), H67)</f>
        <v>143</v>
      </c>
      <c r="I68" s="2">
        <f t="shared" ref="I68:I131" si="7">IF($C68 = $I$1, IF($D68="Z", I67+$E68, I67-$E68), I67)</f>
        <v>0</v>
      </c>
      <c r="J68" s="2">
        <f t="shared" ref="J68:J131" si="8">IF($C68 = $J$1, IF($D68="Z", J67+$E68, J67-$E68), J67)</f>
        <v>33</v>
      </c>
      <c r="K68" s="2">
        <f t="shared" ref="K68:K131" si="9">IF($C68 = $K$1, IF($D68="Z", K67+$E68, K67-$E68), K67)</f>
        <v>74</v>
      </c>
    </row>
    <row r="69" spans="1:11" x14ac:dyDescent="0.3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2">
        <f t="shared" si="5"/>
        <v>0</v>
      </c>
      <c r="H69" s="2">
        <f t="shared" si="6"/>
        <v>143</v>
      </c>
      <c r="I69" s="2">
        <f t="shared" si="7"/>
        <v>40</v>
      </c>
      <c r="J69" s="2">
        <f t="shared" si="8"/>
        <v>33</v>
      </c>
      <c r="K69" s="2">
        <f t="shared" si="9"/>
        <v>74</v>
      </c>
    </row>
    <row r="70" spans="1:11" x14ac:dyDescent="0.3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2">
        <f t="shared" si="5"/>
        <v>42</v>
      </c>
      <c r="H70" s="2">
        <f t="shared" si="6"/>
        <v>143</v>
      </c>
      <c r="I70" s="2">
        <f t="shared" si="7"/>
        <v>40</v>
      </c>
      <c r="J70" s="2">
        <f t="shared" si="8"/>
        <v>33</v>
      </c>
      <c r="K70" s="2">
        <f t="shared" si="9"/>
        <v>74</v>
      </c>
    </row>
    <row r="71" spans="1:11" x14ac:dyDescent="0.3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2">
        <f t="shared" si="5"/>
        <v>42</v>
      </c>
      <c r="H71" s="2">
        <f t="shared" si="6"/>
        <v>185</v>
      </c>
      <c r="I71" s="2">
        <f t="shared" si="7"/>
        <v>40</v>
      </c>
      <c r="J71" s="2">
        <f t="shared" si="8"/>
        <v>33</v>
      </c>
      <c r="K71" s="2">
        <f t="shared" si="9"/>
        <v>74</v>
      </c>
    </row>
    <row r="72" spans="1:11" x14ac:dyDescent="0.3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2">
        <f t="shared" si="5"/>
        <v>42</v>
      </c>
      <c r="H72" s="2">
        <f t="shared" si="6"/>
        <v>185</v>
      </c>
      <c r="I72" s="2">
        <f t="shared" si="7"/>
        <v>40</v>
      </c>
      <c r="J72" s="2">
        <f t="shared" si="8"/>
        <v>42</v>
      </c>
      <c r="K72" s="2">
        <f t="shared" si="9"/>
        <v>74</v>
      </c>
    </row>
    <row r="73" spans="1:11" x14ac:dyDescent="0.3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2">
        <f t="shared" si="5"/>
        <v>42</v>
      </c>
      <c r="H73" s="2">
        <f t="shared" si="6"/>
        <v>185</v>
      </c>
      <c r="I73" s="2">
        <f t="shared" si="7"/>
        <v>40</v>
      </c>
      <c r="J73" s="2">
        <f t="shared" si="8"/>
        <v>42</v>
      </c>
      <c r="K73" s="2">
        <f t="shared" si="9"/>
        <v>113</v>
      </c>
    </row>
    <row r="74" spans="1:11" x14ac:dyDescent="0.3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2">
        <f t="shared" si="5"/>
        <v>42</v>
      </c>
      <c r="H74" s="2">
        <f t="shared" si="6"/>
        <v>185</v>
      </c>
      <c r="I74" s="2">
        <f t="shared" si="7"/>
        <v>40</v>
      </c>
      <c r="J74" s="2">
        <f t="shared" si="8"/>
        <v>42</v>
      </c>
      <c r="K74" s="2">
        <f t="shared" si="9"/>
        <v>1</v>
      </c>
    </row>
    <row r="75" spans="1:11" x14ac:dyDescent="0.3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2">
        <f t="shared" si="5"/>
        <v>42</v>
      </c>
      <c r="H75" s="2">
        <f t="shared" si="6"/>
        <v>185</v>
      </c>
      <c r="I75" s="2">
        <f t="shared" si="7"/>
        <v>40</v>
      </c>
      <c r="J75" s="2">
        <f t="shared" si="8"/>
        <v>76</v>
      </c>
      <c r="K75" s="2">
        <f t="shared" si="9"/>
        <v>1</v>
      </c>
    </row>
    <row r="76" spans="1:11" x14ac:dyDescent="0.3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2">
        <f t="shared" si="5"/>
        <v>42</v>
      </c>
      <c r="H76" s="2">
        <f t="shared" si="6"/>
        <v>185</v>
      </c>
      <c r="I76" s="2">
        <f t="shared" si="7"/>
        <v>45</v>
      </c>
      <c r="J76" s="2">
        <f t="shared" si="8"/>
        <v>76</v>
      </c>
      <c r="K76" s="2">
        <f t="shared" si="9"/>
        <v>1</v>
      </c>
    </row>
    <row r="77" spans="1:11" x14ac:dyDescent="0.3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2">
        <f t="shared" si="5"/>
        <v>42</v>
      </c>
      <c r="H77" s="2">
        <f t="shared" si="6"/>
        <v>185</v>
      </c>
      <c r="I77" s="2">
        <f t="shared" si="7"/>
        <v>45</v>
      </c>
      <c r="J77" s="2">
        <f t="shared" si="8"/>
        <v>2</v>
      </c>
      <c r="K77" s="2">
        <f t="shared" si="9"/>
        <v>1</v>
      </c>
    </row>
    <row r="78" spans="1:11" x14ac:dyDescent="0.3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2">
        <f t="shared" si="5"/>
        <v>42</v>
      </c>
      <c r="H78" s="2">
        <f t="shared" si="6"/>
        <v>199</v>
      </c>
      <c r="I78" s="2">
        <f t="shared" si="7"/>
        <v>45</v>
      </c>
      <c r="J78" s="2">
        <f t="shared" si="8"/>
        <v>2</v>
      </c>
      <c r="K78" s="2">
        <f t="shared" si="9"/>
        <v>1</v>
      </c>
    </row>
    <row r="79" spans="1:11" x14ac:dyDescent="0.3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2">
        <f t="shared" si="5"/>
        <v>42</v>
      </c>
      <c r="H79" s="2">
        <f t="shared" si="6"/>
        <v>199</v>
      </c>
      <c r="I79" s="2">
        <f t="shared" si="7"/>
        <v>45</v>
      </c>
      <c r="J79" s="2">
        <f t="shared" si="8"/>
        <v>2</v>
      </c>
      <c r="K79" s="2">
        <f t="shared" si="9"/>
        <v>0</v>
      </c>
    </row>
    <row r="80" spans="1:11" x14ac:dyDescent="0.3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2">
        <f t="shared" si="5"/>
        <v>42</v>
      </c>
      <c r="H80" s="2">
        <f t="shared" si="6"/>
        <v>156</v>
      </c>
      <c r="I80" s="2">
        <f t="shared" si="7"/>
        <v>45</v>
      </c>
      <c r="J80" s="2">
        <f t="shared" si="8"/>
        <v>2</v>
      </c>
      <c r="K80" s="2">
        <f t="shared" si="9"/>
        <v>0</v>
      </c>
    </row>
    <row r="81" spans="1:11" x14ac:dyDescent="0.3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2">
        <f t="shared" si="5"/>
        <v>72</v>
      </c>
      <c r="H81" s="2">
        <f t="shared" si="6"/>
        <v>156</v>
      </c>
      <c r="I81" s="2">
        <f t="shared" si="7"/>
        <v>45</v>
      </c>
      <c r="J81" s="2">
        <f t="shared" si="8"/>
        <v>2</v>
      </c>
      <c r="K81" s="2">
        <f t="shared" si="9"/>
        <v>0</v>
      </c>
    </row>
    <row r="82" spans="1:11" x14ac:dyDescent="0.3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2">
        <f t="shared" si="5"/>
        <v>72</v>
      </c>
      <c r="H82" s="2">
        <f t="shared" si="6"/>
        <v>156</v>
      </c>
      <c r="I82" s="2">
        <f t="shared" si="7"/>
        <v>59</v>
      </c>
      <c r="J82" s="2">
        <f t="shared" si="8"/>
        <v>2</v>
      </c>
      <c r="K82" s="2">
        <f t="shared" si="9"/>
        <v>0</v>
      </c>
    </row>
    <row r="83" spans="1:11" x14ac:dyDescent="0.3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2">
        <f t="shared" si="5"/>
        <v>72</v>
      </c>
      <c r="H83" s="2">
        <f t="shared" si="6"/>
        <v>123</v>
      </c>
      <c r="I83" s="2">
        <f t="shared" si="7"/>
        <v>59</v>
      </c>
      <c r="J83" s="2">
        <f t="shared" si="8"/>
        <v>2</v>
      </c>
      <c r="K83" s="2">
        <f t="shared" si="9"/>
        <v>0</v>
      </c>
    </row>
    <row r="84" spans="1:11" x14ac:dyDescent="0.3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2">
        <f t="shared" si="5"/>
        <v>72</v>
      </c>
      <c r="H84" s="2">
        <f t="shared" si="6"/>
        <v>123</v>
      </c>
      <c r="I84" s="2">
        <f t="shared" si="7"/>
        <v>59</v>
      </c>
      <c r="J84" s="2">
        <f t="shared" si="8"/>
        <v>2</v>
      </c>
      <c r="K84" s="2">
        <f t="shared" si="9"/>
        <v>35</v>
      </c>
    </row>
    <row r="85" spans="1:11" x14ac:dyDescent="0.3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2">
        <f t="shared" si="5"/>
        <v>72</v>
      </c>
      <c r="H85" s="2">
        <f t="shared" si="6"/>
        <v>123</v>
      </c>
      <c r="I85" s="2">
        <f t="shared" si="7"/>
        <v>99</v>
      </c>
      <c r="J85" s="2">
        <f t="shared" si="8"/>
        <v>2</v>
      </c>
      <c r="K85" s="2">
        <f t="shared" si="9"/>
        <v>35</v>
      </c>
    </row>
    <row r="86" spans="1:11" x14ac:dyDescent="0.3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2">
        <f t="shared" si="5"/>
        <v>72</v>
      </c>
      <c r="H86" s="2">
        <f t="shared" si="6"/>
        <v>102</v>
      </c>
      <c r="I86" s="2">
        <f t="shared" si="7"/>
        <v>99</v>
      </c>
      <c r="J86" s="2">
        <f t="shared" si="8"/>
        <v>2</v>
      </c>
      <c r="K86" s="2">
        <f t="shared" si="9"/>
        <v>35</v>
      </c>
    </row>
    <row r="87" spans="1:11" x14ac:dyDescent="0.3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2">
        <f t="shared" si="5"/>
        <v>72</v>
      </c>
      <c r="H87" s="2">
        <f t="shared" si="6"/>
        <v>102</v>
      </c>
      <c r="I87" s="2">
        <f t="shared" si="7"/>
        <v>99</v>
      </c>
      <c r="J87" s="2">
        <f t="shared" si="8"/>
        <v>0</v>
      </c>
      <c r="K87" s="2">
        <f t="shared" si="9"/>
        <v>35</v>
      </c>
    </row>
    <row r="88" spans="1:11" x14ac:dyDescent="0.3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2">
        <f t="shared" si="5"/>
        <v>72</v>
      </c>
      <c r="H88" s="2">
        <f t="shared" si="6"/>
        <v>102</v>
      </c>
      <c r="I88" s="2">
        <f t="shared" si="7"/>
        <v>111</v>
      </c>
      <c r="J88" s="2">
        <f t="shared" si="8"/>
        <v>0</v>
      </c>
      <c r="K88" s="2">
        <f t="shared" si="9"/>
        <v>35</v>
      </c>
    </row>
    <row r="89" spans="1:11" x14ac:dyDescent="0.3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2">
        <f t="shared" si="5"/>
        <v>87</v>
      </c>
      <c r="H89" s="2">
        <f t="shared" si="6"/>
        <v>102</v>
      </c>
      <c r="I89" s="2">
        <f t="shared" si="7"/>
        <v>111</v>
      </c>
      <c r="J89" s="2">
        <f t="shared" si="8"/>
        <v>0</v>
      </c>
      <c r="K89" s="2">
        <f t="shared" si="9"/>
        <v>35</v>
      </c>
    </row>
    <row r="90" spans="1:11" x14ac:dyDescent="0.3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2">
        <f t="shared" si="5"/>
        <v>87</v>
      </c>
      <c r="H90" s="2">
        <f t="shared" si="6"/>
        <v>102</v>
      </c>
      <c r="I90" s="2">
        <f t="shared" si="7"/>
        <v>111</v>
      </c>
      <c r="J90" s="2">
        <f t="shared" si="8"/>
        <v>0</v>
      </c>
      <c r="K90" s="2">
        <f t="shared" si="9"/>
        <v>36</v>
      </c>
    </row>
    <row r="91" spans="1:11" x14ac:dyDescent="0.3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2">
        <f t="shared" si="5"/>
        <v>1</v>
      </c>
      <c r="H91" s="2">
        <f t="shared" si="6"/>
        <v>102</v>
      </c>
      <c r="I91" s="2">
        <f t="shared" si="7"/>
        <v>111</v>
      </c>
      <c r="J91" s="2">
        <f t="shared" si="8"/>
        <v>0</v>
      </c>
      <c r="K91" s="2">
        <f t="shared" si="9"/>
        <v>36</v>
      </c>
    </row>
    <row r="92" spans="1:11" x14ac:dyDescent="0.3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2">
        <f t="shared" si="5"/>
        <v>1</v>
      </c>
      <c r="H92" s="2">
        <f t="shared" si="6"/>
        <v>102</v>
      </c>
      <c r="I92" s="2">
        <f t="shared" si="7"/>
        <v>1</v>
      </c>
      <c r="J92" s="2">
        <f t="shared" si="8"/>
        <v>0</v>
      </c>
      <c r="K92" s="2">
        <f t="shared" si="9"/>
        <v>36</v>
      </c>
    </row>
    <row r="93" spans="1:11" x14ac:dyDescent="0.3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2">
        <f t="shared" si="5"/>
        <v>1</v>
      </c>
      <c r="H93" s="2">
        <f t="shared" si="6"/>
        <v>102</v>
      </c>
      <c r="I93" s="2">
        <f t="shared" si="7"/>
        <v>1</v>
      </c>
      <c r="J93" s="2">
        <f t="shared" si="8"/>
        <v>0</v>
      </c>
      <c r="K93" s="2">
        <f t="shared" si="9"/>
        <v>69</v>
      </c>
    </row>
    <row r="94" spans="1:11" x14ac:dyDescent="0.3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2">
        <f t="shared" si="5"/>
        <v>1</v>
      </c>
      <c r="H94" s="2">
        <f t="shared" si="6"/>
        <v>115</v>
      </c>
      <c r="I94" s="2">
        <f t="shared" si="7"/>
        <v>1</v>
      </c>
      <c r="J94" s="2">
        <f t="shared" si="8"/>
        <v>0</v>
      </c>
      <c r="K94" s="2">
        <f t="shared" si="9"/>
        <v>69</v>
      </c>
    </row>
    <row r="95" spans="1:11" x14ac:dyDescent="0.3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2">
        <f t="shared" si="5"/>
        <v>1</v>
      </c>
      <c r="H95" s="2">
        <f t="shared" si="6"/>
        <v>115</v>
      </c>
      <c r="I95" s="2">
        <f t="shared" si="7"/>
        <v>1</v>
      </c>
      <c r="J95" s="2">
        <f t="shared" si="8"/>
        <v>37</v>
      </c>
      <c r="K95" s="2">
        <f t="shared" si="9"/>
        <v>69</v>
      </c>
    </row>
    <row r="96" spans="1:11" x14ac:dyDescent="0.3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2">
        <f t="shared" si="5"/>
        <v>0</v>
      </c>
      <c r="H96" s="2">
        <f t="shared" si="6"/>
        <v>115</v>
      </c>
      <c r="I96" s="2">
        <f t="shared" si="7"/>
        <v>1</v>
      </c>
      <c r="J96" s="2">
        <f t="shared" si="8"/>
        <v>37</v>
      </c>
      <c r="K96" s="2">
        <f t="shared" si="9"/>
        <v>69</v>
      </c>
    </row>
    <row r="97" spans="1:11" x14ac:dyDescent="0.3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2">
        <f t="shared" si="5"/>
        <v>0</v>
      </c>
      <c r="H97" s="2">
        <f t="shared" si="6"/>
        <v>115</v>
      </c>
      <c r="I97" s="2">
        <f t="shared" si="7"/>
        <v>1</v>
      </c>
      <c r="J97" s="2">
        <f t="shared" si="8"/>
        <v>37</v>
      </c>
      <c r="K97" s="2">
        <f t="shared" si="9"/>
        <v>1</v>
      </c>
    </row>
    <row r="98" spans="1:11" x14ac:dyDescent="0.3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2">
        <f t="shared" si="5"/>
        <v>0</v>
      </c>
      <c r="H98" s="2">
        <f t="shared" si="6"/>
        <v>115</v>
      </c>
      <c r="I98" s="2">
        <f t="shared" si="7"/>
        <v>1</v>
      </c>
      <c r="J98" s="2">
        <f t="shared" si="8"/>
        <v>72</v>
      </c>
      <c r="K98" s="2">
        <f t="shared" si="9"/>
        <v>1</v>
      </c>
    </row>
    <row r="99" spans="1:11" x14ac:dyDescent="0.3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2">
        <f t="shared" si="5"/>
        <v>0</v>
      </c>
      <c r="H99" s="2">
        <f t="shared" si="6"/>
        <v>115</v>
      </c>
      <c r="I99" s="2">
        <f t="shared" si="7"/>
        <v>26</v>
      </c>
      <c r="J99" s="2">
        <f t="shared" si="8"/>
        <v>72</v>
      </c>
      <c r="K99" s="2">
        <f t="shared" si="9"/>
        <v>1</v>
      </c>
    </row>
    <row r="100" spans="1:11" x14ac:dyDescent="0.3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2">
        <f t="shared" si="5"/>
        <v>0</v>
      </c>
      <c r="H100" s="2">
        <f t="shared" si="6"/>
        <v>125</v>
      </c>
      <c r="I100" s="2">
        <f t="shared" si="7"/>
        <v>26</v>
      </c>
      <c r="J100" s="2">
        <f t="shared" si="8"/>
        <v>72</v>
      </c>
      <c r="K100" s="2">
        <f t="shared" si="9"/>
        <v>1</v>
      </c>
    </row>
    <row r="101" spans="1:11" x14ac:dyDescent="0.3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2">
        <f t="shared" si="5"/>
        <v>0</v>
      </c>
      <c r="H101" s="2">
        <f t="shared" si="6"/>
        <v>87</v>
      </c>
      <c r="I101" s="2">
        <f t="shared" si="7"/>
        <v>26</v>
      </c>
      <c r="J101" s="2">
        <f t="shared" si="8"/>
        <v>72</v>
      </c>
      <c r="K101" s="2">
        <f t="shared" si="9"/>
        <v>1</v>
      </c>
    </row>
    <row r="102" spans="1:11" x14ac:dyDescent="0.3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2">
        <f t="shared" si="5"/>
        <v>22</v>
      </c>
      <c r="H102" s="2">
        <f t="shared" si="6"/>
        <v>87</v>
      </c>
      <c r="I102" s="2">
        <f t="shared" si="7"/>
        <v>26</v>
      </c>
      <c r="J102" s="2">
        <f t="shared" si="8"/>
        <v>72</v>
      </c>
      <c r="K102" s="2">
        <f t="shared" si="9"/>
        <v>1</v>
      </c>
    </row>
    <row r="103" spans="1:11" x14ac:dyDescent="0.3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2">
        <f t="shared" si="5"/>
        <v>22</v>
      </c>
      <c r="H103" s="2">
        <f t="shared" si="6"/>
        <v>87</v>
      </c>
      <c r="I103" s="2">
        <f t="shared" si="7"/>
        <v>51</v>
      </c>
      <c r="J103" s="2">
        <f t="shared" si="8"/>
        <v>72</v>
      </c>
      <c r="K103" s="2">
        <f t="shared" si="9"/>
        <v>1</v>
      </c>
    </row>
    <row r="104" spans="1:11" x14ac:dyDescent="0.3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2">
        <f t="shared" si="5"/>
        <v>22</v>
      </c>
      <c r="H104" s="2">
        <f t="shared" si="6"/>
        <v>87</v>
      </c>
      <c r="I104" s="2">
        <f t="shared" si="7"/>
        <v>51</v>
      </c>
      <c r="J104" s="2">
        <f t="shared" si="8"/>
        <v>72</v>
      </c>
      <c r="K104" s="2">
        <f t="shared" si="9"/>
        <v>9</v>
      </c>
    </row>
    <row r="105" spans="1:11" x14ac:dyDescent="0.3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2">
        <f t="shared" si="5"/>
        <v>22</v>
      </c>
      <c r="H105" s="2">
        <f t="shared" si="6"/>
        <v>87</v>
      </c>
      <c r="I105" s="2">
        <f t="shared" si="7"/>
        <v>51</v>
      </c>
      <c r="J105" s="2">
        <f t="shared" si="8"/>
        <v>117</v>
      </c>
      <c r="K105" s="2">
        <f t="shared" si="9"/>
        <v>9</v>
      </c>
    </row>
    <row r="106" spans="1:11" x14ac:dyDescent="0.3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2">
        <f t="shared" si="5"/>
        <v>22</v>
      </c>
      <c r="H106" s="2">
        <f t="shared" si="6"/>
        <v>87</v>
      </c>
      <c r="I106" s="2">
        <f t="shared" si="7"/>
        <v>51</v>
      </c>
      <c r="J106" s="2">
        <f t="shared" si="8"/>
        <v>1</v>
      </c>
      <c r="K106" s="2">
        <f t="shared" si="9"/>
        <v>9</v>
      </c>
    </row>
    <row r="107" spans="1:11" x14ac:dyDescent="0.3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2">
        <f t="shared" si="5"/>
        <v>22</v>
      </c>
      <c r="H107" s="2">
        <f t="shared" si="6"/>
        <v>87</v>
      </c>
      <c r="I107" s="2">
        <f t="shared" si="7"/>
        <v>80</v>
      </c>
      <c r="J107" s="2">
        <f t="shared" si="8"/>
        <v>1</v>
      </c>
      <c r="K107" s="2">
        <f t="shared" si="9"/>
        <v>9</v>
      </c>
    </row>
    <row r="108" spans="1:11" x14ac:dyDescent="0.3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2">
        <f t="shared" si="5"/>
        <v>22</v>
      </c>
      <c r="H108" s="2">
        <f t="shared" si="6"/>
        <v>82</v>
      </c>
      <c r="I108" s="2">
        <f t="shared" si="7"/>
        <v>80</v>
      </c>
      <c r="J108" s="2">
        <f t="shared" si="8"/>
        <v>1</v>
      </c>
      <c r="K108" s="2">
        <f t="shared" si="9"/>
        <v>9</v>
      </c>
    </row>
    <row r="109" spans="1:11" x14ac:dyDescent="0.3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2">
        <f t="shared" si="5"/>
        <v>0</v>
      </c>
      <c r="H109" s="2">
        <f t="shared" si="6"/>
        <v>82</v>
      </c>
      <c r="I109" s="2">
        <f t="shared" si="7"/>
        <v>80</v>
      </c>
      <c r="J109" s="2">
        <f t="shared" si="8"/>
        <v>1</v>
      </c>
      <c r="K109" s="2">
        <f t="shared" si="9"/>
        <v>9</v>
      </c>
    </row>
    <row r="110" spans="1:11" x14ac:dyDescent="0.3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2">
        <f t="shared" si="5"/>
        <v>0</v>
      </c>
      <c r="H110" s="2">
        <f t="shared" si="6"/>
        <v>82</v>
      </c>
      <c r="I110" s="2">
        <f t="shared" si="7"/>
        <v>117</v>
      </c>
      <c r="J110" s="2">
        <f t="shared" si="8"/>
        <v>1</v>
      </c>
      <c r="K110" s="2">
        <f t="shared" si="9"/>
        <v>9</v>
      </c>
    </row>
    <row r="111" spans="1:11" x14ac:dyDescent="0.3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2">
        <f t="shared" si="5"/>
        <v>0</v>
      </c>
      <c r="H111" s="2">
        <f t="shared" si="6"/>
        <v>82</v>
      </c>
      <c r="I111" s="2">
        <f t="shared" si="7"/>
        <v>117</v>
      </c>
      <c r="J111" s="2">
        <f t="shared" si="8"/>
        <v>11</v>
      </c>
      <c r="K111" s="2">
        <f t="shared" si="9"/>
        <v>9</v>
      </c>
    </row>
    <row r="112" spans="1:11" x14ac:dyDescent="0.3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2">
        <f t="shared" si="5"/>
        <v>0</v>
      </c>
      <c r="H112" s="2">
        <f t="shared" si="6"/>
        <v>82</v>
      </c>
      <c r="I112" s="2">
        <f t="shared" si="7"/>
        <v>117</v>
      </c>
      <c r="J112" s="2">
        <f t="shared" si="8"/>
        <v>11</v>
      </c>
      <c r="K112" s="2">
        <f t="shared" si="9"/>
        <v>51</v>
      </c>
    </row>
    <row r="113" spans="1:11" x14ac:dyDescent="0.3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2">
        <f t="shared" si="5"/>
        <v>0</v>
      </c>
      <c r="H113" s="2">
        <f t="shared" si="6"/>
        <v>82</v>
      </c>
      <c r="I113" s="2">
        <f t="shared" si="7"/>
        <v>117</v>
      </c>
      <c r="J113" s="2">
        <f t="shared" si="8"/>
        <v>0</v>
      </c>
      <c r="K113" s="2">
        <f t="shared" si="9"/>
        <v>51</v>
      </c>
    </row>
    <row r="114" spans="1:11" x14ac:dyDescent="0.3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2">
        <f t="shared" si="5"/>
        <v>0</v>
      </c>
      <c r="H114" s="2">
        <f t="shared" si="6"/>
        <v>82</v>
      </c>
      <c r="I114" s="2">
        <f t="shared" si="7"/>
        <v>117</v>
      </c>
      <c r="J114" s="2">
        <f t="shared" si="8"/>
        <v>0</v>
      </c>
      <c r="K114" s="2">
        <f t="shared" si="9"/>
        <v>3</v>
      </c>
    </row>
    <row r="115" spans="1:11" x14ac:dyDescent="0.3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2">
        <f t="shared" si="5"/>
        <v>0</v>
      </c>
      <c r="H115" s="2">
        <f t="shared" si="6"/>
        <v>82</v>
      </c>
      <c r="I115" s="2">
        <f t="shared" si="7"/>
        <v>137</v>
      </c>
      <c r="J115" s="2">
        <f t="shared" si="8"/>
        <v>0</v>
      </c>
      <c r="K115" s="2">
        <f t="shared" si="9"/>
        <v>3</v>
      </c>
    </row>
    <row r="116" spans="1:11" x14ac:dyDescent="0.3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2">
        <f t="shared" si="5"/>
        <v>0</v>
      </c>
      <c r="H116" s="2">
        <f t="shared" si="6"/>
        <v>108</v>
      </c>
      <c r="I116" s="2">
        <f t="shared" si="7"/>
        <v>137</v>
      </c>
      <c r="J116" s="2">
        <f t="shared" si="8"/>
        <v>0</v>
      </c>
      <c r="K116" s="2">
        <f t="shared" si="9"/>
        <v>3</v>
      </c>
    </row>
    <row r="117" spans="1:11" x14ac:dyDescent="0.3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2">
        <f t="shared" si="5"/>
        <v>24</v>
      </c>
      <c r="H117" s="2">
        <f t="shared" si="6"/>
        <v>108</v>
      </c>
      <c r="I117" s="2">
        <f t="shared" si="7"/>
        <v>137</v>
      </c>
      <c r="J117" s="2">
        <f t="shared" si="8"/>
        <v>0</v>
      </c>
      <c r="K117" s="2">
        <f t="shared" si="9"/>
        <v>3</v>
      </c>
    </row>
    <row r="118" spans="1:11" x14ac:dyDescent="0.3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2">
        <f t="shared" si="5"/>
        <v>24</v>
      </c>
      <c r="H118" s="2">
        <f t="shared" si="6"/>
        <v>108</v>
      </c>
      <c r="I118" s="2">
        <f t="shared" si="7"/>
        <v>137</v>
      </c>
      <c r="J118" s="2">
        <f t="shared" si="8"/>
        <v>38</v>
      </c>
      <c r="K118" s="2">
        <f t="shared" si="9"/>
        <v>3</v>
      </c>
    </row>
    <row r="119" spans="1:11" x14ac:dyDescent="0.3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2">
        <f t="shared" si="5"/>
        <v>24</v>
      </c>
      <c r="H119" s="2">
        <f t="shared" si="6"/>
        <v>108</v>
      </c>
      <c r="I119" s="2">
        <f t="shared" si="7"/>
        <v>151</v>
      </c>
      <c r="J119" s="2">
        <f t="shared" si="8"/>
        <v>38</v>
      </c>
      <c r="K119" s="2">
        <f t="shared" si="9"/>
        <v>3</v>
      </c>
    </row>
    <row r="120" spans="1:11" x14ac:dyDescent="0.3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2">
        <f t="shared" si="5"/>
        <v>24</v>
      </c>
      <c r="H120" s="2">
        <f t="shared" si="6"/>
        <v>108</v>
      </c>
      <c r="I120" s="2">
        <f t="shared" si="7"/>
        <v>151</v>
      </c>
      <c r="J120" s="2">
        <f t="shared" si="8"/>
        <v>38</v>
      </c>
      <c r="K120" s="2">
        <f t="shared" si="9"/>
        <v>7</v>
      </c>
    </row>
    <row r="121" spans="1:11" x14ac:dyDescent="0.3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2">
        <f t="shared" si="5"/>
        <v>24</v>
      </c>
      <c r="H121" s="2">
        <f t="shared" si="6"/>
        <v>89</v>
      </c>
      <c r="I121" s="2">
        <f t="shared" si="7"/>
        <v>151</v>
      </c>
      <c r="J121" s="2">
        <f t="shared" si="8"/>
        <v>38</v>
      </c>
      <c r="K121" s="2">
        <f t="shared" si="9"/>
        <v>7</v>
      </c>
    </row>
    <row r="122" spans="1:11" x14ac:dyDescent="0.3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2">
        <f t="shared" si="5"/>
        <v>24</v>
      </c>
      <c r="H122" s="2">
        <f t="shared" si="6"/>
        <v>89</v>
      </c>
      <c r="I122" s="2">
        <f t="shared" si="7"/>
        <v>151</v>
      </c>
      <c r="J122" s="2">
        <f t="shared" si="8"/>
        <v>68</v>
      </c>
      <c r="K122" s="2">
        <f t="shared" si="9"/>
        <v>7</v>
      </c>
    </row>
    <row r="123" spans="1:11" x14ac:dyDescent="0.3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2">
        <f t="shared" si="5"/>
        <v>24</v>
      </c>
      <c r="H123" s="2">
        <f t="shared" si="6"/>
        <v>89</v>
      </c>
      <c r="I123" s="2">
        <f t="shared" si="7"/>
        <v>151</v>
      </c>
      <c r="J123" s="2">
        <f t="shared" si="8"/>
        <v>68</v>
      </c>
      <c r="K123" s="2">
        <f t="shared" si="9"/>
        <v>1</v>
      </c>
    </row>
    <row r="124" spans="1:11" x14ac:dyDescent="0.3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2">
        <f t="shared" si="5"/>
        <v>24</v>
      </c>
      <c r="H124" s="2">
        <f t="shared" si="6"/>
        <v>89</v>
      </c>
      <c r="I124" s="2">
        <f t="shared" si="7"/>
        <v>151</v>
      </c>
      <c r="J124" s="2">
        <f t="shared" si="8"/>
        <v>111</v>
      </c>
      <c r="K124" s="2">
        <f t="shared" si="9"/>
        <v>1</v>
      </c>
    </row>
    <row r="125" spans="1:11" x14ac:dyDescent="0.3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2">
        <f t="shared" si="5"/>
        <v>24</v>
      </c>
      <c r="H125" s="2">
        <f t="shared" si="6"/>
        <v>89</v>
      </c>
      <c r="I125" s="2">
        <f t="shared" si="7"/>
        <v>151</v>
      </c>
      <c r="J125" s="2">
        <f t="shared" si="8"/>
        <v>111</v>
      </c>
      <c r="K125" s="2">
        <f t="shared" si="9"/>
        <v>0</v>
      </c>
    </row>
    <row r="126" spans="1:11" x14ac:dyDescent="0.3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2">
        <f t="shared" si="5"/>
        <v>24</v>
      </c>
      <c r="H126" s="2">
        <f t="shared" si="6"/>
        <v>89</v>
      </c>
      <c r="I126" s="2">
        <f t="shared" si="7"/>
        <v>4</v>
      </c>
      <c r="J126" s="2">
        <f t="shared" si="8"/>
        <v>111</v>
      </c>
      <c r="K126" s="2">
        <f t="shared" si="9"/>
        <v>0</v>
      </c>
    </row>
    <row r="127" spans="1:11" x14ac:dyDescent="0.3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2">
        <f t="shared" si="5"/>
        <v>39</v>
      </c>
      <c r="H127" s="2">
        <f t="shared" si="6"/>
        <v>89</v>
      </c>
      <c r="I127" s="2">
        <f t="shared" si="7"/>
        <v>4</v>
      </c>
      <c r="J127" s="2">
        <f t="shared" si="8"/>
        <v>111</v>
      </c>
      <c r="K127" s="2">
        <f t="shared" si="9"/>
        <v>0</v>
      </c>
    </row>
    <row r="128" spans="1:11" x14ac:dyDescent="0.3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2">
        <f t="shared" si="5"/>
        <v>39</v>
      </c>
      <c r="H128" s="2">
        <f t="shared" si="6"/>
        <v>89</v>
      </c>
      <c r="I128" s="2">
        <f t="shared" si="7"/>
        <v>4</v>
      </c>
      <c r="J128" s="2">
        <f t="shared" si="8"/>
        <v>135</v>
      </c>
      <c r="K128" s="2">
        <f t="shared" si="9"/>
        <v>0</v>
      </c>
    </row>
    <row r="129" spans="1:11" x14ac:dyDescent="0.3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2">
        <f t="shared" si="5"/>
        <v>39</v>
      </c>
      <c r="H129" s="2">
        <f t="shared" si="6"/>
        <v>108</v>
      </c>
      <c r="I129" s="2">
        <f t="shared" si="7"/>
        <v>4</v>
      </c>
      <c r="J129" s="2">
        <f t="shared" si="8"/>
        <v>135</v>
      </c>
      <c r="K129" s="2">
        <f t="shared" si="9"/>
        <v>0</v>
      </c>
    </row>
    <row r="130" spans="1:11" x14ac:dyDescent="0.3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2">
        <f t="shared" si="5"/>
        <v>39</v>
      </c>
      <c r="H130" s="2">
        <f t="shared" si="6"/>
        <v>108</v>
      </c>
      <c r="I130" s="2">
        <f t="shared" si="7"/>
        <v>4</v>
      </c>
      <c r="J130" s="2">
        <f t="shared" si="8"/>
        <v>1</v>
      </c>
      <c r="K130" s="2">
        <f t="shared" si="9"/>
        <v>0</v>
      </c>
    </row>
    <row r="131" spans="1:11" x14ac:dyDescent="0.3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2">
        <f t="shared" si="5"/>
        <v>39</v>
      </c>
      <c r="H131" s="2">
        <f t="shared" si="6"/>
        <v>108</v>
      </c>
      <c r="I131" s="2">
        <f t="shared" si="7"/>
        <v>4</v>
      </c>
      <c r="J131" s="2">
        <f t="shared" si="8"/>
        <v>1</v>
      </c>
      <c r="K131" s="2">
        <f t="shared" si="9"/>
        <v>12</v>
      </c>
    </row>
    <row r="132" spans="1:11" x14ac:dyDescent="0.3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2">
        <f t="shared" ref="G132:G195" si="10">IF($C132 = $G$1, IF($D132="Z", G131+$E132, G131-$E132), G131)</f>
        <v>39</v>
      </c>
      <c r="H132" s="2">
        <f t="shared" ref="H132:H195" si="11">IF($C132 = $H$1, IF($D132="Z", H131+$E132, H131-$E132), H131)</f>
        <v>108</v>
      </c>
      <c r="I132" s="2">
        <f t="shared" ref="I132:I195" si="12">IF($C132 = $I$1, IF($D132="Z", I131+$E132, I131-$E132), I131)</f>
        <v>0</v>
      </c>
      <c r="J132" s="2">
        <f t="shared" ref="J132:J195" si="13">IF($C132 = $J$1, IF($D132="Z", J131+$E132, J131-$E132), J131)</f>
        <v>1</v>
      </c>
      <c r="K132" s="2">
        <f t="shared" ref="K132:K195" si="14">IF($C132 = $K$1, IF($D132="Z", K131+$E132, K131-$E132), K131)</f>
        <v>12</v>
      </c>
    </row>
    <row r="133" spans="1:11" x14ac:dyDescent="0.3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2">
        <f t="shared" si="10"/>
        <v>65</v>
      </c>
      <c r="H133" s="2">
        <f t="shared" si="11"/>
        <v>108</v>
      </c>
      <c r="I133" s="2">
        <f t="shared" si="12"/>
        <v>0</v>
      </c>
      <c r="J133" s="2">
        <f t="shared" si="13"/>
        <v>1</v>
      </c>
      <c r="K133" s="2">
        <f t="shared" si="14"/>
        <v>12</v>
      </c>
    </row>
    <row r="134" spans="1:11" x14ac:dyDescent="0.3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2">
        <f t="shared" si="10"/>
        <v>65</v>
      </c>
      <c r="H134" s="2">
        <f t="shared" si="11"/>
        <v>108</v>
      </c>
      <c r="I134" s="2">
        <f t="shared" si="12"/>
        <v>0</v>
      </c>
      <c r="J134" s="2">
        <f t="shared" si="13"/>
        <v>39</v>
      </c>
      <c r="K134" s="2">
        <f t="shared" si="14"/>
        <v>12</v>
      </c>
    </row>
    <row r="135" spans="1:11" x14ac:dyDescent="0.3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2">
        <f t="shared" si="10"/>
        <v>65</v>
      </c>
      <c r="H135" s="2">
        <f t="shared" si="11"/>
        <v>108</v>
      </c>
      <c r="I135" s="2">
        <f t="shared" si="12"/>
        <v>0</v>
      </c>
      <c r="J135" s="2">
        <f t="shared" si="13"/>
        <v>1</v>
      </c>
      <c r="K135" s="2">
        <f t="shared" si="14"/>
        <v>12</v>
      </c>
    </row>
    <row r="136" spans="1:11" x14ac:dyDescent="0.3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2">
        <f t="shared" si="10"/>
        <v>65</v>
      </c>
      <c r="H136" s="2">
        <f t="shared" si="11"/>
        <v>64</v>
      </c>
      <c r="I136" s="2">
        <f t="shared" si="12"/>
        <v>0</v>
      </c>
      <c r="J136" s="2">
        <f t="shared" si="13"/>
        <v>1</v>
      </c>
      <c r="K136" s="2">
        <f t="shared" si="14"/>
        <v>12</v>
      </c>
    </row>
    <row r="137" spans="1:11" x14ac:dyDescent="0.3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2">
        <f t="shared" si="10"/>
        <v>86</v>
      </c>
      <c r="H137" s="2">
        <f t="shared" si="11"/>
        <v>64</v>
      </c>
      <c r="I137" s="2">
        <f t="shared" si="12"/>
        <v>0</v>
      </c>
      <c r="J137" s="2">
        <f t="shared" si="13"/>
        <v>1</v>
      </c>
      <c r="K137" s="2">
        <f t="shared" si="14"/>
        <v>12</v>
      </c>
    </row>
    <row r="138" spans="1:11" x14ac:dyDescent="0.3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2">
        <f t="shared" si="10"/>
        <v>86</v>
      </c>
      <c r="H138" s="2">
        <f t="shared" si="11"/>
        <v>64</v>
      </c>
      <c r="I138" s="2">
        <f t="shared" si="12"/>
        <v>0</v>
      </c>
      <c r="J138" s="2">
        <f t="shared" si="13"/>
        <v>1</v>
      </c>
      <c r="K138" s="2">
        <f t="shared" si="14"/>
        <v>22</v>
      </c>
    </row>
    <row r="139" spans="1:11" x14ac:dyDescent="0.3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2">
        <f t="shared" si="10"/>
        <v>86</v>
      </c>
      <c r="H139" s="2">
        <f t="shared" si="11"/>
        <v>49</v>
      </c>
      <c r="I139" s="2">
        <f t="shared" si="12"/>
        <v>0</v>
      </c>
      <c r="J139" s="2">
        <f t="shared" si="13"/>
        <v>1</v>
      </c>
      <c r="K139" s="2">
        <f t="shared" si="14"/>
        <v>22</v>
      </c>
    </row>
    <row r="140" spans="1:11" x14ac:dyDescent="0.3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2">
        <f t="shared" si="10"/>
        <v>86</v>
      </c>
      <c r="H140" s="2">
        <f t="shared" si="11"/>
        <v>49</v>
      </c>
      <c r="I140" s="2">
        <f t="shared" si="12"/>
        <v>0</v>
      </c>
      <c r="J140" s="2">
        <f t="shared" si="13"/>
        <v>1</v>
      </c>
      <c r="K140" s="2">
        <f t="shared" si="14"/>
        <v>0</v>
      </c>
    </row>
    <row r="141" spans="1:11" x14ac:dyDescent="0.3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2">
        <f t="shared" si="10"/>
        <v>86</v>
      </c>
      <c r="H141" s="2">
        <f t="shared" si="11"/>
        <v>49</v>
      </c>
      <c r="I141" s="2">
        <f t="shared" si="12"/>
        <v>0</v>
      </c>
      <c r="J141" s="2">
        <f t="shared" si="13"/>
        <v>10</v>
      </c>
      <c r="K141" s="2">
        <f t="shared" si="14"/>
        <v>0</v>
      </c>
    </row>
    <row r="142" spans="1:11" x14ac:dyDescent="0.3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2">
        <f t="shared" si="10"/>
        <v>86</v>
      </c>
      <c r="H142" s="2">
        <f t="shared" si="11"/>
        <v>49</v>
      </c>
      <c r="I142" s="2">
        <f t="shared" si="12"/>
        <v>6</v>
      </c>
      <c r="J142" s="2">
        <f t="shared" si="13"/>
        <v>10</v>
      </c>
      <c r="K142" s="2">
        <f t="shared" si="14"/>
        <v>0</v>
      </c>
    </row>
    <row r="143" spans="1:11" x14ac:dyDescent="0.3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2">
        <f t="shared" si="10"/>
        <v>90</v>
      </c>
      <c r="H143" s="2">
        <f t="shared" si="11"/>
        <v>49</v>
      </c>
      <c r="I143" s="2">
        <f t="shared" si="12"/>
        <v>6</v>
      </c>
      <c r="J143" s="2">
        <f t="shared" si="13"/>
        <v>10</v>
      </c>
      <c r="K143" s="2">
        <f t="shared" si="14"/>
        <v>0</v>
      </c>
    </row>
    <row r="144" spans="1:11" x14ac:dyDescent="0.3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2">
        <f t="shared" si="10"/>
        <v>90</v>
      </c>
      <c r="H144" s="2">
        <f t="shared" si="11"/>
        <v>49</v>
      </c>
      <c r="I144" s="2">
        <f t="shared" si="12"/>
        <v>0</v>
      </c>
      <c r="J144" s="2">
        <f t="shared" si="13"/>
        <v>10</v>
      </c>
      <c r="K144" s="2">
        <f t="shared" si="14"/>
        <v>0</v>
      </c>
    </row>
    <row r="145" spans="1:11" x14ac:dyDescent="0.3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2">
        <f t="shared" si="10"/>
        <v>90</v>
      </c>
      <c r="H145" s="2">
        <f t="shared" si="11"/>
        <v>49</v>
      </c>
      <c r="I145" s="2">
        <f t="shared" si="12"/>
        <v>0</v>
      </c>
      <c r="J145" s="2">
        <f t="shared" si="13"/>
        <v>58</v>
      </c>
      <c r="K145" s="2">
        <f t="shared" si="14"/>
        <v>0</v>
      </c>
    </row>
    <row r="146" spans="1:11" x14ac:dyDescent="0.3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2">
        <f t="shared" si="10"/>
        <v>90</v>
      </c>
      <c r="H146" s="2">
        <f t="shared" si="11"/>
        <v>49</v>
      </c>
      <c r="I146" s="2">
        <f t="shared" si="12"/>
        <v>0</v>
      </c>
      <c r="J146" s="2">
        <f t="shared" si="13"/>
        <v>58</v>
      </c>
      <c r="K146" s="2">
        <f t="shared" si="14"/>
        <v>34</v>
      </c>
    </row>
    <row r="147" spans="1:11" x14ac:dyDescent="0.3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2">
        <f t="shared" si="10"/>
        <v>90</v>
      </c>
      <c r="H147" s="2">
        <f t="shared" si="11"/>
        <v>0</v>
      </c>
      <c r="I147" s="2">
        <f t="shared" si="12"/>
        <v>0</v>
      </c>
      <c r="J147" s="2">
        <f t="shared" si="13"/>
        <v>58</v>
      </c>
      <c r="K147" s="2">
        <f t="shared" si="14"/>
        <v>34</v>
      </c>
    </row>
    <row r="148" spans="1:11" x14ac:dyDescent="0.3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2">
        <f t="shared" si="10"/>
        <v>100</v>
      </c>
      <c r="H148" s="2">
        <f t="shared" si="11"/>
        <v>0</v>
      </c>
      <c r="I148" s="2">
        <f t="shared" si="12"/>
        <v>0</v>
      </c>
      <c r="J148" s="2">
        <f t="shared" si="13"/>
        <v>58</v>
      </c>
      <c r="K148" s="2">
        <f t="shared" si="14"/>
        <v>34</v>
      </c>
    </row>
    <row r="149" spans="1:11" x14ac:dyDescent="0.3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2">
        <f t="shared" si="10"/>
        <v>100</v>
      </c>
      <c r="H149" s="2">
        <f t="shared" si="11"/>
        <v>0</v>
      </c>
      <c r="I149" s="2">
        <f t="shared" si="12"/>
        <v>47</v>
      </c>
      <c r="J149" s="2">
        <f t="shared" si="13"/>
        <v>58</v>
      </c>
      <c r="K149" s="2">
        <f t="shared" si="14"/>
        <v>34</v>
      </c>
    </row>
    <row r="150" spans="1:11" x14ac:dyDescent="0.3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2">
        <f t="shared" si="10"/>
        <v>100</v>
      </c>
      <c r="H150" s="2">
        <f t="shared" si="11"/>
        <v>0</v>
      </c>
      <c r="I150" s="2">
        <f t="shared" si="12"/>
        <v>47</v>
      </c>
      <c r="J150" s="2">
        <f t="shared" si="13"/>
        <v>106</v>
      </c>
      <c r="K150" s="2">
        <f t="shared" si="14"/>
        <v>34</v>
      </c>
    </row>
    <row r="151" spans="1:11" x14ac:dyDescent="0.3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2">
        <f t="shared" si="10"/>
        <v>100</v>
      </c>
      <c r="H151" s="2">
        <f t="shared" si="11"/>
        <v>0</v>
      </c>
      <c r="I151" s="2">
        <f t="shared" si="12"/>
        <v>47</v>
      </c>
      <c r="J151" s="2">
        <f t="shared" si="13"/>
        <v>106</v>
      </c>
      <c r="K151" s="2">
        <f t="shared" si="14"/>
        <v>0</v>
      </c>
    </row>
    <row r="152" spans="1:11" x14ac:dyDescent="0.3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2">
        <f t="shared" si="10"/>
        <v>105</v>
      </c>
      <c r="H152" s="2">
        <f t="shared" si="11"/>
        <v>0</v>
      </c>
      <c r="I152" s="2">
        <f t="shared" si="12"/>
        <v>47</v>
      </c>
      <c r="J152" s="2">
        <f t="shared" si="13"/>
        <v>106</v>
      </c>
      <c r="K152" s="2">
        <f t="shared" si="14"/>
        <v>0</v>
      </c>
    </row>
    <row r="153" spans="1:11" x14ac:dyDescent="0.3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2">
        <f t="shared" si="10"/>
        <v>105</v>
      </c>
      <c r="H153" s="2">
        <f t="shared" si="11"/>
        <v>0</v>
      </c>
      <c r="I153" s="2">
        <f t="shared" si="12"/>
        <v>1</v>
      </c>
      <c r="J153" s="2">
        <f t="shared" si="13"/>
        <v>106</v>
      </c>
      <c r="K153" s="2">
        <f t="shared" si="14"/>
        <v>0</v>
      </c>
    </row>
    <row r="154" spans="1:11" x14ac:dyDescent="0.3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2">
        <f t="shared" si="10"/>
        <v>105</v>
      </c>
      <c r="H154" s="2">
        <f t="shared" si="11"/>
        <v>0</v>
      </c>
      <c r="I154" s="2">
        <f t="shared" si="12"/>
        <v>1</v>
      </c>
      <c r="J154" s="2">
        <f t="shared" si="13"/>
        <v>155</v>
      </c>
      <c r="K154" s="2">
        <f t="shared" si="14"/>
        <v>0</v>
      </c>
    </row>
    <row r="155" spans="1:11" x14ac:dyDescent="0.3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2">
        <f t="shared" si="10"/>
        <v>121</v>
      </c>
      <c r="H155" s="2">
        <f t="shared" si="11"/>
        <v>0</v>
      </c>
      <c r="I155" s="2">
        <f t="shared" si="12"/>
        <v>1</v>
      </c>
      <c r="J155" s="2">
        <f t="shared" si="13"/>
        <v>155</v>
      </c>
      <c r="K155" s="2">
        <f t="shared" si="14"/>
        <v>0</v>
      </c>
    </row>
    <row r="156" spans="1:11" x14ac:dyDescent="0.3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2">
        <f t="shared" si="10"/>
        <v>121</v>
      </c>
      <c r="H156" s="2">
        <f t="shared" si="11"/>
        <v>0</v>
      </c>
      <c r="I156" s="2">
        <f t="shared" si="12"/>
        <v>1</v>
      </c>
      <c r="J156" s="2">
        <f t="shared" si="13"/>
        <v>155</v>
      </c>
      <c r="K156" s="2">
        <f t="shared" si="14"/>
        <v>5</v>
      </c>
    </row>
    <row r="157" spans="1:11" x14ac:dyDescent="0.3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2">
        <f t="shared" si="10"/>
        <v>121</v>
      </c>
      <c r="H157" s="2">
        <f t="shared" si="11"/>
        <v>0</v>
      </c>
      <c r="I157" s="2">
        <f t="shared" si="12"/>
        <v>0</v>
      </c>
      <c r="J157" s="2">
        <f t="shared" si="13"/>
        <v>155</v>
      </c>
      <c r="K157" s="2">
        <f t="shared" si="14"/>
        <v>5</v>
      </c>
    </row>
    <row r="158" spans="1:11" x14ac:dyDescent="0.3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2">
        <f t="shared" si="10"/>
        <v>155</v>
      </c>
      <c r="H158" s="2">
        <f t="shared" si="11"/>
        <v>0</v>
      </c>
      <c r="I158" s="2">
        <f t="shared" si="12"/>
        <v>0</v>
      </c>
      <c r="J158" s="2">
        <f t="shared" si="13"/>
        <v>155</v>
      </c>
      <c r="K158" s="2">
        <f t="shared" si="14"/>
        <v>5</v>
      </c>
    </row>
    <row r="159" spans="1:11" x14ac:dyDescent="0.3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2">
        <f t="shared" si="10"/>
        <v>155</v>
      </c>
      <c r="H159" s="2">
        <f t="shared" si="11"/>
        <v>0</v>
      </c>
      <c r="I159" s="2">
        <f t="shared" si="12"/>
        <v>0</v>
      </c>
      <c r="J159" s="2">
        <f t="shared" si="13"/>
        <v>184</v>
      </c>
      <c r="K159" s="2">
        <f t="shared" si="14"/>
        <v>5</v>
      </c>
    </row>
    <row r="160" spans="1:11" x14ac:dyDescent="0.3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2">
        <f t="shared" si="10"/>
        <v>155</v>
      </c>
      <c r="H160" s="2">
        <f t="shared" si="11"/>
        <v>34</v>
      </c>
      <c r="I160" s="2">
        <f t="shared" si="12"/>
        <v>0</v>
      </c>
      <c r="J160" s="2">
        <f t="shared" si="13"/>
        <v>184</v>
      </c>
      <c r="K160" s="2">
        <f t="shared" si="14"/>
        <v>5</v>
      </c>
    </row>
    <row r="161" spans="1:11" x14ac:dyDescent="0.3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2">
        <f t="shared" si="10"/>
        <v>155</v>
      </c>
      <c r="H161" s="2">
        <f t="shared" si="11"/>
        <v>34</v>
      </c>
      <c r="I161" s="2">
        <f t="shared" si="12"/>
        <v>27</v>
      </c>
      <c r="J161" s="2">
        <f t="shared" si="13"/>
        <v>184</v>
      </c>
      <c r="K161" s="2">
        <f t="shared" si="14"/>
        <v>5</v>
      </c>
    </row>
    <row r="162" spans="1:11" x14ac:dyDescent="0.3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2">
        <f t="shared" si="10"/>
        <v>195</v>
      </c>
      <c r="H162" s="2">
        <f t="shared" si="11"/>
        <v>34</v>
      </c>
      <c r="I162" s="2">
        <f t="shared" si="12"/>
        <v>27</v>
      </c>
      <c r="J162" s="2">
        <f t="shared" si="13"/>
        <v>184</v>
      </c>
      <c r="K162" s="2">
        <f t="shared" si="14"/>
        <v>5</v>
      </c>
    </row>
    <row r="163" spans="1:11" x14ac:dyDescent="0.3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2">
        <f t="shared" si="10"/>
        <v>195</v>
      </c>
      <c r="H163" s="2">
        <f t="shared" si="11"/>
        <v>34</v>
      </c>
      <c r="I163" s="2">
        <f t="shared" si="12"/>
        <v>27</v>
      </c>
      <c r="J163" s="2">
        <f t="shared" si="13"/>
        <v>0</v>
      </c>
      <c r="K163" s="2">
        <f t="shared" si="14"/>
        <v>5</v>
      </c>
    </row>
    <row r="164" spans="1:11" x14ac:dyDescent="0.3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2">
        <f t="shared" si="10"/>
        <v>195</v>
      </c>
      <c r="H164" s="2">
        <f t="shared" si="11"/>
        <v>34</v>
      </c>
      <c r="I164" s="2">
        <f t="shared" si="12"/>
        <v>27</v>
      </c>
      <c r="J164" s="2">
        <f t="shared" si="13"/>
        <v>0</v>
      </c>
      <c r="K164" s="2">
        <f t="shared" si="14"/>
        <v>53</v>
      </c>
    </row>
    <row r="165" spans="1:11" x14ac:dyDescent="0.3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2">
        <f t="shared" si="10"/>
        <v>195</v>
      </c>
      <c r="H165" s="2">
        <f t="shared" si="11"/>
        <v>55</v>
      </c>
      <c r="I165" s="2">
        <f t="shared" si="12"/>
        <v>27</v>
      </c>
      <c r="J165" s="2">
        <f t="shared" si="13"/>
        <v>0</v>
      </c>
      <c r="K165" s="2">
        <f t="shared" si="14"/>
        <v>53</v>
      </c>
    </row>
    <row r="166" spans="1:11" x14ac:dyDescent="0.3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2">
        <f t="shared" si="10"/>
        <v>195</v>
      </c>
      <c r="H166" s="2">
        <f t="shared" si="11"/>
        <v>55</v>
      </c>
      <c r="I166" s="2">
        <f t="shared" si="12"/>
        <v>27</v>
      </c>
      <c r="J166" s="2">
        <f t="shared" si="13"/>
        <v>47</v>
      </c>
      <c r="K166" s="2">
        <f t="shared" si="14"/>
        <v>53</v>
      </c>
    </row>
    <row r="167" spans="1:11" x14ac:dyDescent="0.3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2">
        <f t="shared" si="10"/>
        <v>195</v>
      </c>
      <c r="H167" s="2">
        <f t="shared" si="11"/>
        <v>61</v>
      </c>
      <c r="I167" s="2">
        <f t="shared" si="12"/>
        <v>27</v>
      </c>
      <c r="J167" s="2">
        <f t="shared" si="13"/>
        <v>47</v>
      </c>
      <c r="K167" s="2">
        <f t="shared" si="14"/>
        <v>53</v>
      </c>
    </row>
    <row r="168" spans="1:11" x14ac:dyDescent="0.3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2">
        <f t="shared" si="10"/>
        <v>195</v>
      </c>
      <c r="H168" s="2">
        <f t="shared" si="11"/>
        <v>61</v>
      </c>
      <c r="I168" s="2">
        <f t="shared" si="12"/>
        <v>27</v>
      </c>
      <c r="J168" s="2">
        <f t="shared" si="13"/>
        <v>47</v>
      </c>
      <c r="K168" s="2">
        <f t="shared" si="14"/>
        <v>100</v>
      </c>
    </row>
    <row r="169" spans="1:11" x14ac:dyDescent="0.3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2">
        <f t="shared" si="10"/>
        <v>3</v>
      </c>
      <c r="H169" s="2">
        <f t="shared" si="11"/>
        <v>61</v>
      </c>
      <c r="I169" s="2">
        <f t="shared" si="12"/>
        <v>27</v>
      </c>
      <c r="J169" s="2">
        <f t="shared" si="13"/>
        <v>47</v>
      </c>
      <c r="K169" s="2">
        <f t="shared" si="14"/>
        <v>100</v>
      </c>
    </row>
    <row r="170" spans="1:11" x14ac:dyDescent="0.3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2">
        <f t="shared" si="10"/>
        <v>3</v>
      </c>
      <c r="H170" s="2">
        <f t="shared" si="11"/>
        <v>13</v>
      </c>
      <c r="I170" s="2">
        <f t="shared" si="12"/>
        <v>27</v>
      </c>
      <c r="J170" s="2">
        <f t="shared" si="13"/>
        <v>47</v>
      </c>
      <c r="K170" s="2">
        <f t="shared" si="14"/>
        <v>100</v>
      </c>
    </row>
    <row r="171" spans="1:11" x14ac:dyDescent="0.3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2">
        <f t="shared" si="10"/>
        <v>3</v>
      </c>
      <c r="H171" s="2">
        <f t="shared" si="11"/>
        <v>13</v>
      </c>
      <c r="I171" s="2">
        <f t="shared" si="12"/>
        <v>27</v>
      </c>
      <c r="J171" s="2">
        <f t="shared" si="13"/>
        <v>65</v>
      </c>
      <c r="K171" s="2">
        <f t="shared" si="14"/>
        <v>100</v>
      </c>
    </row>
    <row r="172" spans="1:11" x14ac:dyDescent="0.3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2">
        <f t="shared" si="10"/>
        <v>3</v>
      </c>
      <c r="H172" s="2">
        <f t="shared" si="11"/>
        <v>13</v>
      </c>
      <c r="I172" s="2">
        <f t="shared" si="12"/>
        <v>27</v>
      </c>
      <c r="J172" s="2">
        <f t="shared" si="13"/>
        <v>65</v>
      </c>
      <c r="K172" s="2">
        <f t="shared" si="14"/>
        <v>125</v>
      </c>
    </row>
    <row r="173" spans="1:11" x14ac:dyDescent="0.35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  <c r="G173" s="21">
        <f t="shared" si="10"/>
        <v>3</v>
      </c>
      <c r="H173" s="20">
        <f t="shared" si="11"/>
        <v>13</v>
      </c>
      <c r="I173" s="20">
        <f t="shared" si="12"/>
        <v>29</v>
      </c>
      <c r="J173" s="20">
        <f t="shared" si="13"/>
        <v>65</v>
      </c>
      <c r="K173" s="21">
        <f t="shared" si="14"/>
        <v>125</v>
      </c>
    </row>
    <row r="174" spans="1:11" x14ac:dyDescent="0.3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  <c r="G174" s="2">
        <f t="shared" si="10"/>
        <v>3</v>
      </c>
      <c r="H174" s="2">
        <f t="shared" si="11"/>
        <v>0</v>
      </c>
      <c r="I174" s="2">
        <f t="shared" si="12"/>
        <v>29</v>
      </c>
      <c r="J174" s="2">
        <f t="shared" si="13"/>
        <v>65</v>
      </c>
      <c r="K174" s="2">
        <f t="shared" si="14"/>
        <v>125</v>
      </c>
    </row>
    <row r="175" spans="1:11" x14ac:dyDescent="0.3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2">
        <f t="shared" si="10"/>
        <v>3</v>
      </c>
      <c r="H175" s="2">
        <f t="shared" si="11"/>
        <v>0</v>
      </c>
      <c r="I175" s="2">
        <f t="shared" si="12"/>
        <v>29</v>
      </c>
      <c r="J175" s="2">
        <f t="shared" si="13"/>
        <v>65</v>
      </c>
      <c r="K175" s="2">
        <f t="shared" si="14"/>
        <v>4</v>
      </c>
    </row>
    <row r="176" spans="1:11" x14ac:dyDescent="0.3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2">
        <f t="shared" si="10"/>
        <v>3</v>
      </c>
      <c r="H176" s="2">
        <f t="shared" si="11"/>
        <v>0</v>
      </c>
      <c r="I176" s="2">
        <f t="shared" si="12"/>
        <v>59</v>
      </c>
      <c r="J176" s="2">
        <f t="shared" si="13"/>
        <v>65</v>
      </c>
      <c r="K176" s="2">
        <f t="shared" si="14"/>
        <v>4</v>
      </c>
    </row>
    <row r="177" spans="1:11" x14ac:dyDescent="0.3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2">
        <f t="shared" si="10"/>
        <v>49</v>
      </c>
      <c r="H177" s="2">
        <f t="shared" si="11"/>
        <v>0</v>
      </c>
      <c r="I177" s="2">
        <f t="shared" si="12"/>
        <v>59</v>
      </c>
      <c r="J177" s="2">
        <f t="shared" si="13"/>
        <v>65</v>
      </c>
      <c r="K177" s="2">
        <f t="shared" si="14"/>
        <v>4</v>
      </c>
    </row>
    <row r="178" spans="1:11" x14ac:dyDescent="0.3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2">
        <f t="shared" si="10"/>
        <v>0</v>
      </c>
      <c r="H178" s="2">
        <f t="shared" si="11"/>
        <v>0</v>
      </c>
      <c r="I178" s="2">
        <f t="shared" si="12"/>
        <v>59</v>
      </c>
      <c r="J178" s="2">
        <f t="shared" si="13"/>
        <v>65</v>
      </c>
      <c r="K178" s="2">
        <f t="shared" si="14"/>
        <v>4</v>
      </c>
    </row>
    <row r="179" spans="1:11" x14ac:dyDescent="0.3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2">
        <f t="shared" si="10"/>
        <v>0</v>
      </c>
      <c r="H179" s="2">
        <f t="shared" si="11"/>
        <v>0</v>
      </c>
      <c r="I179" s="2">
        <f t="shared" si="12"/>
        <v>59</v>
      </c>
      <c r="J179" s="2">
        <f t="shared" si="13"/>
        <v>4</v>
      </c>
      <c r="K179" s="2">
        <f t="shared" si="14"/>
        <v>4</v>
      </c>
    </row>
    <row r="180" spans="1:11" x14ac:dyDescent="0.3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2">
        <f t="shared" si="10"/>
        <v>0</v>
      </c>
      <c r="H180" s="2">
        <f t="shared" si="11"/>
        <v>0</v>
      </c>
      <c r="I180" s="2">
        <f t="shared" si="12"/>
        <v>78</v>
      </c>
      <c r="J180" s="2">
        <f t="shared" si="13"/>
        <v>4</v>
      </c>
      <c r="K180" s="2">
        <f t="shared" si="14"/>
        <v>4</v>
      </c>
    </row>
    <row r="181" spans="1:11" x14ac:dyDescent="0.3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2">
        <f t="shared" si="10"/>
        <v>0</v>
      </c>
      <c r="H181" s="2">
        <f t="shared" si="11"/>
        <v>0</v>
      </c>
      <c r="I181" s="2">
        <f t="shared" si="12"/>
        <v>78</v>
      </c>
      <c r="J181" s="2">
        <f t="shared" si="13"/>
        <v>4</v>
      </c>
      <c r="K181" s="2">
        <f t="shared" si="14"/>
        <v>26</v>
      </c>
    </row>
    <row r="182" spans="1:11" x14ac:dyDescent="0.3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2">
        <f t="shared" si="10"/>
        <v>0</v>
      </c>
      <c r="H182" s="2">
        <f t="shared" si="11"/>
        <v>9</v>
      </c>
      <c r="I182" s="2">
        <f t="shared" si="12"/>
        <v>78</v>
      </c>
      <c r="J182" s="2">
        <f t="shared" si="13"/>
        <v>4</v>
      </c>
      <c r="K182" s="2">
        <f t="shared" si="14"/>
        <v>26</v>
      </c>
    </row>
    <row r="183" spans="1:11" x14ac:dyDescent="0.3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2">
        <f t="shared" si="10"/>
        <v>0</v>
      </c>
      <c r="H183" s="2">
        <f t="shared" si="11"/>
        <v>9</v>
      </c>
      <c r="I183" s="2">
        <f t="shared" si="12"/>
        <v>78</v>
      </c>
      <c r="J183" s="2">
        <f t="shared" si="13"/>
        <v>0</v>
      </c>
      <c r="K183" s="2">
        <f t="shared" si="14"/>
        <v>26</v>
      </c>
    </row>
    <row r="184" spans="1:11" x14ac:dyDescent="0.3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2">
        <f t="shared" si="10"/>
        <v>0</v>
      </c>
      <c r="H184" s="2">
        <f t="shared" si="11"/>
        <v>9</v>
      </c>
      <c r="I184" s="2">
        <f t="shared" si="12"/>
        <v>86</v>
      </c>
      <c r="J184" s="2">
        <f t="shared" si="13"/>
        <v>0</v>
      </c>
      <c r="K184" s="2">
        <f t="shared" si="14"/>
        <v>26</v>
      </c>
    </row>
    <row r="185" spans="1:11" x14ac:dyDescent="0.3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2">
        <f t="shared" si="10"/>
        <v>47</v>
      </c>
      <c r="H185" s="2">
        <f t="shared" si="11"/>
        <v>9</v>
      </c>
      <c r="I185" s="2">
        <f t="shared" si="12"/>
        <v>86</v>
      </c>
      <c r="J185" s="2">
        <f t="shared" si="13"/>
        <v>0</v>
      </c>
      <c r="K185" s="2">
        <f t="shared" si="14"/>
        <v>26</v>
      </c>
    </row>
    <row r="186" spans="1:11" x14ac:dyDescent="0.3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2">
        <f t="shared" si="10"/>
        <v>47</v>
      </c>
      <c r="H186" s="2">
        <f t="shared" si="11"/>
        <v>9</v>
      </c>
      <c r="I186" s="2">
        <f t="shared" si="12"/>
        <v>4</v>
      </c>
      <c r="J186" s="2">
        <f t="shared" si="13"/>
        <v>0</v>
      </c>
      <c r="K186" s="2">
        <f t="shared" si="14"/>
        <v>26</v>
      </c>
    </row>
    <row r="187" spans="1:11" x14ac:dyDescent="0.3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2">
        <f t="shared" si="10"/>
        <v>47</v>
      </c>
      <c r="H187" s="2">
        <f t="shared" si="11"/>
        <v>9</v>
      </c>
      <c r="I187" s="2">
        <f t="shared" si="12"/>
        <v>4</v>
      </c>
      <c r="J187" s="2">
        <f t="shared" si="13"/>
        <v>0</v>
      </c>
      <c r="K187" s="2">
        <f t="shared" si="14"/>
        <v>0</v>
      </c>
    </row>
    <row r="188" spans="1:11" x14ac:dyDescent="0.3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2">
        <f t="shared" si="10"/>
        <v>71</v>
      </c>
      <c r="H188" s="2">
        <f t="shared" si="11"/>
        <v>9</v>
      </c>
      <c r="I188" s="2">
        <f t="shared" si="12"/>
        <v>4</v>
      </c>
      <c r="J188" s="2">
        <f t="shared" si="13"/>
        <v>0</v>
      </c>
      <c r="K188" s="2">
        <f t="shared" si="14"/>
        <v>0</v>
      </c>
    </row>
    <row r="189" spans="1:11" x14ac:dyDescent="0.3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2">
        <f t="shared" si="10"/>
        <v>71</v>
      </c>
      <c r="H189" s="2">
        <f t="shared" si="11"/>
        <v>45</v>
      </c>
      <c r="I189" s="2">
        <f t="shared" si="12"/>
        <v>4</v>
      </c>
      <c r="J189" s="2">
        <f t="shared" si="13"/>
        <v>0</v>
      </c>
      <c r="K189" s="2">
        <f t="shared" si="14"/>
        <v>0</v>
      </c>
    </row>
    <row r="190" spans="1:11" x14ac:dyDescent="0.3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2">
        <f t="shared" si="10"/>
        <v>71</v>
      </c>
      <c r="H190" s="2">
        <f t="shared" si="11"/>
        <v>45</v>
      </c>
      <c r="I190" s="2">
        <f t="shared" si="12"/>
        <v>4</v>
      </c>
      <c r="J190" s="2">
        <f t="shared" si="13"/>
        <v>6</v>
      </c>
      <c r="K190" s="2">
        <f t="shared" si="14"/>
        <v>0</v>
      </c>
    </row>
    <row r="191" spans="1:11" x14ac:dyDescent="0.3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2">
        <f t="shared" si="10"/>
        <v>71</v>
      </c>
      <c r="H191" s="2">
        <f t="shared" si="11"/>
        <v>0</v>
      </c>
      <c r="I191" s="2">
        <f t="shared" si="12"/>
        <v>4</v>
      </c>
      <c r="J191" s="2">
        <f t="shared" si="13"/>
        <v>6</v>
      </c>
      <c r="K191" s="2">
        <f t="shared" si="14"/>
        <v>0</v>
      </c>
    </row>
    <row r="192" spans="1:11" x14ac:dyDescent="0.3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2">
        <f t="shared" si="10"/>
        <v>89</v>
      </c>
      <c r="H192" s="2">
        <f t="shared" si="11"/>
        <v>0</v>
      </c>
      <c r="I192" s="2">
        <f t="shared" si="12"/>
        <v>4</v>
      </c>
      <c r="J192" s="2">
        <f t="shared" si="13"/>
        <v>6</v>
      </c>
      <c r="K192" s="2">
        <f t="shared" si="14"/>
        <v>0</v>
      </c>
    </row>
    <row r="193" spans="1:11" x14ac:dyDescent="0.3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2">
        <f t="shared" si="10"/>
        <v>89</v>
      </c>
      <c r="H193" s="2">
        <f t="shared" si="11"/>
        <v>0</v>
      </c>
      <c r="I193" s="2">
        <f t="shared" si="12"/>
        <v>4</v>
      </c>
      <c r="J193" s="2">
        <f t="shared" si="13"/>
        <v>6</v>
      </c>
      <c r="K193" s="2">
        <f t="shared" si="14"/>
        <v>20</v>
      </c>
    </row>
    <row r="194" spans="1:11" x14ac:dyDescent="0.3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2">
        <f t="shared" si="10"/>
        <v>89</v>
      </c>
      <c r="H194" s="2">
        <f t="shared" si="11"/>
        <v>0</v>
      </c>
      <c r="I194" s="2">
        <f t="shared" si="12"/>
        <v>0</v>
      </c>
      <c r="J194" s="2">
        <f t="shared" si="13"/>
        <v>6</v>
      </c>
      <c r="K194" s="2">
        <f t="shared" si="14"/>
        <v>20</v>
      </c>
    </row>
    <row r="195" spans="1:11" x14ac:dyDescent="0.3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2">
        <f t="shared" si="10"/>
        <v>89</v>
      </c>
      <c r="H195" s="2">
        <f t="shared" si="11"/>
        <v>0</v>
      </c>
      <c r="I195" s="2">
        <f t="shared" si="12"/>
        <v>0</v>
      </c>
      <c r="J195" s="2">
        <f t="shared" si="13"/>
        <v>6</v>
      </c>
      <c r="K195" s="2">
        <f t="shared" si="14"/>
        <v>68</v>
      </c>
    </row>
    <row r="196" spans="1:11" x14ac:dyDescent="0.3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2">
        <f t="shared" ref="G196:G203" si="15">IF($C196 = $G$1, IF($D196="Z", G195+$E196, G195-$E196), G195)</f>
        <v>89</v>
      </c>
      <c r="H196" s="2">
        <f t="shared" ref="H196:H203" si="16">IF($C196 = $H$1, IF($D196="Z", H195+$E196, H195-$E196), H195)</f>
        <v>0</v>
      </c>
      <c r="I196" s="2">
        <f t="shared" ref="I196:I203" si="17">IF($C196 = $I$1, IF($D196="Z", I195+$E196, I195-$E196), I195)</f>
        <v>0</v>
      </c>
      <c r="J196" s="2">
        <f t="shared" ref="J196:J203" si="18">IF($C196 = $J$1, IF($D196="Z", J195+$E196, J195-$E196), J195)</f>
        <v>6</v>
      </c>
      <c r="K196" s="2">
        <f t="shared" ref="K196:K203" si="19">IF($C196 = $K$1, IF($D196="Z", K195+$E196, K195-$E196), K195)</f>
        <v>4</v>
      </c>
    </row>
    <row r="197" spans="1:11" x14ac:dyDescent="0.3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2">
        <f t="shared" si="15"/>
        <v>89</v>
      </c>
      <c r="H197" s="2">
        <f t="shared" si="16"/>
        <v>0</v>
      </c>
      <c r="I197" s="2">
        <f t="shared" si="17"/>
        <v>0</v>
      </c>
      <c r="J197" s="2">
        <f t="shared" si="18"/>
        <v>49</v>
      </c>
      <c r="K197" s="2">
        <f t="shared" si="19"/>
        <v>4</v>
      </c>
    </row>
    <row r="198" spans="1:11" x14ac:dyDescent="0.3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2">
        <f t="shared" si="15"/>
        <v>89</v>
      </c>
      <c r="H198" s="2">
        <f t="shared" si="16"/>
        <v>24</v>
      </c>
      <c r="I198" s="2">
        <f t="shared" si="17"/>
        <v>0</v>
      </c>
      <c r="J198" s="2">
        <f t="shared" si="18"/>
        <v>49</v>
      </c>
      <c r="K198" s="2">
        <f t="shared" si="19"/>
        <v>4</v>
      </c>
    </row>
    <row r="199" spans="1:11" x14ac:dyDescent="0.3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2">
        <f t="shared" si="15"/>
        <v>89</v>
      </c>
      <c r="H199" s="2">
        <f t="shared" si="16"/>
        <v>24</v>
      </c>
      <c r="I199" s="2">
        <f t="shared" si="17"/>
        <v>0</v>
      </c>
      <c r="J199" s="2">
        <f t="shared" si="18"/>
        <v>49</v>
      </c>
      <c r="K199" s="2">
        <f t="shared" si="19"/>
        <v>0</v>
      </c>
    </row>
    <row r="200" spans="1:11" x14ac:dyDescent="0.3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2">
        <f t="shared" si="15"/>
        <v>89</v>
      </c>
      <c r="H200" s="2">
        <f t="shared" si="16"/>
        <v>24</v>
      </c>
      <c r="I200" s="2">
        <f t="shared" si="17"/>
        <v>35</v>
      </c>
      <c r="J200" s="2">
        <f t="shared" si="18"/>
        <v>49</v>
      </c>
      <c r="K200" s="2">
        <f t="shared" si="19"/>
        <v>0</v>
      </c>
    </row>
    <row r="201" spans="1:11" x14ac:dyDescent="0.3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2">
        <f t="shared" si="15"/>
        <v>130</v>
      </c>
      <c r="H201" s="2">
        <f t="shared" si="16"/>
        <v>24</v>
      </c>
      <c r="I201" s="2">
        <f t="shared" si="17"/>
        <v>35</v>
      </c>
      <c r="J201" s="2">
        <f t="shared" si="18"/>
        <v>49</v>
      </c>
      <c r="K201" s="2">
        <f t="shared" si="19"/>
        <v>0</v>
      </c>
    </row>
    <row r="202" spans="1:11" x14ac:dyDescent="0.3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2">
        <f t="shared" si="15"/>
        <v>130</v>
      </c>
      <c r="H202" s="2">
        <f t="shared" si="16"/>
        <v>24</v>
      </c>
      <c r="I202" s="2">
        <f t="shared" si="17"/>
        <v>35</v>
      </c>
      <c r="J202" s="2">
        <f t="shared" si="18"/>
        <v>72</v>
      </c>
      <c r="K202" s="2">
        <f t="shared" si="19"/>
        <v>0</v>
      </c>
    </row>
    <row r="203" spans="1:11" x14ac:dyDescent="0.3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2">
        <f t="shared" si="15"/>
        <v>130</v>
      </c>
      <c r="H203" s="2">
        <f t="shared" si="16"/>
        <v>70</v>
      </c>
      <c r="I203" s="2">
        <f t="shared" si="17"/>
        <v>35</v>
      </c>
      <c r="J203" s="2">
        <f t="shared" si="18"/>
        <v>72</v>
      </c>
      <c r="K203" s="2">
        <f t="shared" si="19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FEB70-AD21-4D7F-AFC6-FAC0C9158A9A}">
  <dimension ref="A1:K204"/>
  <sheetViews>
    <sheetView zoomScale="70" zoomScaleNormal="70" workbookViewId="0">
      <selection activeCell="K8" sqref="K8"/>
    </sheetView>
  </sheetViews>
  <sheetFormatPr defaultRowHeight="14.5" x14ac:dyDescent="0.35"/>
  <cols>
    <col min="1" max="1" width="14.453125" customWidth="1"/>
    <col min="6" max="6" width="25.453125" customWidth="1"/>
    <col min="9" max="9" width="17.1796875" customWidth="1"/>
    <col min="11" max="11" width="50.542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53</v>
      </c>
      <c r="H1" t="s">
        <v>55</v>
      </c>
      <c r="I1" t="s">
        <v>56</v>
      </c>
    </row>
    <row r="2" spans="1:11" x14ac:dyDescent="0.35">
      <c r="A2" s="1"/>
      <c r="B2" s="2"/>
      <c r="C2" s="2"/>
      <c r="D2" s="2"/>
      <c r="G2" s="2"/>
      <c r="H2" s="2">
        <v>500000</v>
      </c>
      <c r="I2" s="2">
        <v>0</v>
      </c>
      <c r="J2" s="2"/>
    </row>
    <row r="3" spans="1:11" x14ac:dyDescent="0.35">
      <c r="A3" s="1">
        <v>42370</v>
      </c>
      <c r="B3" s="2" t="s">
        <v>6</v>
      </c>
      <c r="C3" s="2" t="s">
        <v>7</v>
      </c>
      <c r="D3" s="2" t="s">
        <v>8</v>
      </c>
      <c r="E3">
        <v>3</v>
      </c>
      <c r="F3">
        <v>80</v>
      </c>
      <c r="G3" s="2">
        <f>statek7[[#This Row],[cena za tone w talarach]]*statek7[[#This Row],[ile ton]]</f>
        <v>240</v>
      </c>
      <c r="H3" s="2">
        <f>IF(statek7[[#This Row],[Z/W]] = "Z", H2-statek7[[#This Row],[iloczyn]], H2+statek7[[#This Row],[iloczyn]])</f>
        <v>499760</v>
      </c>
      <c r="I3" s="2">
        <v>0</v>
      </c>
      <c r="J3" s="2"/>
      <c r="K3" s="30" t="s">
        <v>54</v>
      </c>
    </row>
    <row r="4" spans="1:11" x14ac:dyDescent="0.35">
      <c r="A4" s="1">
        <v>42370</v>
      </c>
      <c r="B4" s="2" t="s">
        <v>6</v>
      </c>
      <c r="C4" s="2" t="s">
        <v>9</v>
      </c>
      <c r="D4" s="2" t="s">
        <v>8</v>
      </c>
      <c r="E4">
        <v>32</v>
      </c>
      <c r="F4">
        <v>50</v>
      </c>
      <c r="G4" s="2">
        <f>statek7[[#This Row],[cena za tone w talarach]]*statek7[[#This Row],[ile ton]]</f>
        <v>1600</v>
      </c>
      <c r="H4" s="2">
        <f>IF(statek7[[#This Row],[Z/W]] = "Z", H3-statek7[[#This Row],[iloczyn]], H3+statek7[[#This Row],[iloczyn]])</f>
        <v>498160</v>
      </c>
      <c r="I4" s="2">
        <v>0</v>
      </c>
      <c r="J4" s="2"/>
      <c r="K4" s="30">
        <f>MAX(statek7[po wypl z portu])</f>
        <v>550079</v>
      </c>
    </row>
    <row r="5" spans="1:11" x14ac:dyDescent="0.35">
      <c r="A5" s="1">
        <v>42370</v>
      </c>
      <c r="B5" s="2" t="s">
        <v>6</v>
      </c>
      <c r="C5" s="2" t="s">
        <v>10</v>
      </c>
      <c r="D5" s="2" t="s">
        <v>8</v>
      </c>
      <c r="E5">
        <v>38</v>
      </c>
      <c r="F5">
        <v>10</v>
      </c>
      <c r="G5" s="2">
        <f>statek7[[#This Row],[cena za tone w talarach]]*statek7[[#This Row],[ile ton]]</f>
        <v>380</v>
      </c>
      <c r="H5" s="2">
        <f>IF(statek7[[#This Row],[Z/W]] = "Z", H4-statek7[[#This Row],[iloczyn]], H4+statek7[[#This Row],[iloczyn]])</f>
        <v>497780</v>
      </c>
      <c r="I5" s="2">
        <v>0</v>
      </c>
      <c r="J5" s="2"/>
      <c r="K5" s="31" t="s">
        <v>57</v>
      </c>
    </row>
    <row r="6" spans="1:11" x14ac:dyDescent="0.35">
      <c r="A6" s="1">
        <v>42370</v>
      </c>
      <c r="B6" s="2" t="s">
        <v>6</v>
      </c>
      <c r="C6" s="2" t="s">
        <v>11</v>
      </c>
      <c r="D6" s="2" t="s">
        <v>8</v>
      </c>
      <c r="E6">
        <v>33</v>
      </c>
      <c r="F6">
        <v>30</v>
      </c>
      <c r="G6" s="2">
        <f>statek7[[#This Row],[cena za tone w talarach]]*statek7[[#This Row],[ile ton]]</f>
        <v>990</v>
      </c>
      <c r="H6" s="2">
        <f>IF(statek7[[#This Row],[Z/W]] = "Z", H5-statek7[[#This Row],[iloczyn]], H5+statek7[[#This Row],[iloczyn]])</f>
        <v>496790</v>
      </c>
      <c r="I6" s="2">
        <v>0</v>
      </c>
      <c r="J6" s="2"/>
      <c r="K6" s="31">
        <f>500000-MIN(H3:H204)</f>
        <v>6399</v>
      </c>
    </row>
    <row r="7" spans="1:11" x14ac:dyDescent="0.35">
      <c r="A7" s="1">
        <v>42370</v>
      </c>
      <c r="B7" s="2" t="s">
        <v>6</v>
      </c>
      <c r="C7" s="2" t="s">
        <v>12</v>
      </c>
      <c r="D7" s="2" t="s">
        <v>8</v>
      </c>
      <c r="E7">
        <v>43</v>
      </c>
      <c r="F7">
        <v>25</v>
      </c>
      <c r="G7" s="2">
        <f>statek7[[#This Row],[cena za tone w talarach]]*statek7[[#This Row],[ile ton]]</f>
        <v>1075</v>
      </c>
      <c r="H7" s="2">
        <f>IF(statek7[[#This Row],[Z/W]] = "Z", H6-statek7[[#This Row],[iloczyn]], H6+statek7[[#This Row],[iloczyn]])</f>
        <v>495715</v>
      </c>
      <c r="I7" s="2">
        <f>statek7[[#This Row],[kasa]]</f>
        <v>495715</v>
      </c>
      <c r="J7" s="2"/>
      <c r="K7" t="s">
        <v>58</v>
      </c>
    </row>
    <row r="8" spans="1:11" x14ac:dyDescent="0.35">
      <c r="A8" s="1">
        <v>42385</v>
      </c>
      <c r="B8" s="2" t="s">
        <v>13</v>
      </c>
      <c r="C8" s="2" t="s">
        <v>9</v>
      </c>
      <c r="D8" s="2" t="s">
        <v>14</v>
      </c>
      <c r="E8">
        <v>32</v>
      </c>
      <c r="F8">
        <v>58</v>
      </c>
      <c r="G8" s="2">
        <f>statek7[[#This Row],[cena za tone w talarach]]*statek7[[#This Row],[ile ton]]</f>
        <v>1856</v>
      </c>
      <c r="H8" s="2">
        <f>IF(statek7[[#This Row],[Z/W]] = "Z", H7-statek7[[#This Row],[iloczyn]], H7+statek7[[#This Row],[iloczyn]])</f>
        <v>497571</v>
      </c>
      <c r="I8" s="2">
        <f>IF(AND(statek7[[#This Row],[port]]=B7, statek7[[#This Row],[port]]&lt;&gt;B9), statek7[[#This Row],[kasa]], 0)</f>
        <v>0</v>
      </c>
      <c r="J8" s="2"/>
    </row>
    <row r="9" spans="1:11" x14ac:dyDescent="0.35">
      <c r="A9" s="1">
        <v>42385</v>
      </c>
      <c r="B9" s="2" t="s">
        <v>13</v>
      </c>
      <c r="C9" s="2" t="s">
        <v>11</v>
      </c>
      <c r="D9" s="2" t="s">
        <v>8</v>
      </c>
      <c r="E9">
        <v>14</v>
      </c>
      <c r="F9">
        <v>26</v>
      </c>
      <c r="G9" s="2">
        <f>statek7[[#This Row],[cena za tone w talarach]]*statek7[[#This Row],[ile ton]]</f>
        <v>364</v>
      </c>
      <c r="H9" s="2">
        <f>IF(statek7[[#This Row],[Z/W]] = "Z", H8-statek7[[#This Row],[iloczyn]], H8+statek7[[#This Row],[iloczyn]])</f>
        <v>497207</v>
      </c>
      <c r="I9" s="2">
        <f>IF(AND(statek7[[#This Row],[port]]=B8, statek7[[#This Row],[port]]&lt;&gt;B10), statek7[[#This Row],[kasa]], 0)</f>
        <v>497207</v>
      </c>
      <c r="J9" s="2"/>
    </row>
    <row r="10" spans="1:11" x14ac:dyDescent="0.35">
      <c r="A10" s="1">
        <v>42393</v>
      </c>
      <c r="B10" s="2" t="s">
        <v>15</v>
      </c>
      <c r="C10" s="2" t="s">
        <v>9</v>
      </c>
      <c r="D10" s="2" t="s">
        <v>8</v>
      </c>
      <c r="E10">
        <v>44</v>
      </c>
      <c r="F10">
        <v>46</v>
      </c>
      <c r="G10" s="2">
        <f>statek7[[#This Row],[cena za tone w talarach]]*statek7[[#This Row],[ile ton]]</f>
        <v>2024</v>
      </c>
      <c r="H10" s="2">
        <f>IF(statek7[[#This Row],[Z/W]] = "Z", H9-statek7[[#This Row],[iloczyn]], H9+statek7[[#This Row],[iloczyn]])</f>
        <v>495183</v>
      </c>
      <c r="I10" s="2">
        <f>IF(AND(statek7[[#This Row],[port]]=B9, statek7[[#This Row],[port]]&lt;&gt;B11), statek7[[#This Row],[kasa]], 0)</f>
        <v>0</v>
      </c>
      <c r="J10" s="2"/>
    </row>
    <row r="11" spans="1:11" x14ac:dyDescent="0.35">
      <c r="A11" s="1">
        <v>42393</v>
      </c>
      <c r="B11" s="2" t="s">
        <v>15</v>
      </c>
      <c r="C11" s="2" t="s">
        <v>11</v>
      </c>
      <c r="D11" s="2" t="s">
        <v>8</v>
      </c>
      <c r="E11">
        <v>1</v>
      </c>
      <c r="F11">
        <v>28</v>
      </c>
      <c r="G11" s="2">
        <f>statek7[[#This Row],[cena za tone w talarach]]*statek7[[#This Row],[ile ton]]</f>
        <v>28</v>
      </c>
      <c r="H11" s="2">
        <f>IF(statek7[[#This Row],[Z/W]] = "Z", H10-statek7[[#This Row],[iloczyn]], H10+statek7[[#This Row],[iloczyn]])</f>
        <v>495155</v>
      </c>
      <c r="I11" s="2">
        <f>IF(AND(statek7[[#This Row],[port]]=B10, statek7[[#This Row],[port]]&lt;&gt;B12), statek7[[#This Row],[kasa]], 0)</f>
        <v>0</v>
      </c>
      <c r="J11" s="2"/>
    </row>
    <row r="12" spans="1:11" x14ac:dyDescent="0.35">
      <c r="A12" s="1">
        <v>42393</v>
      </c>
      <c r="B12" s="2" t="s">
        <v>15</v>
      </c>
      <c r="C12" s="2" t="s">
        <v>7</v>
      </c>
      <c r="D12" s="2" t="s">
        <v>8</v>
      </c>
      <c r="E12">
        <v>21</v>
      </c>
      <c r="F12">
        <v>74</v>
      </c>
      <c r="G12" s="2">
        <f>statek7[[#This Row],[cena za tone w talarach]]*statek7[[#This Row],[ile ton]]</f>
        <v>1554</v>
      </c>
      <c r="H12" s="2">
        <f>IF(statek7[[#This Row],[Z/W]] = "Z", H11-statek7[[#This Row],[iloczyn]], H11+statek7[[#This Row],[iloczyn]])</f>
        <v>493601</v>
      </c>
      <c r="I12" s="2">
        <f>IF(AND(statek7[[#This Row],[port]]=B11, statek7[[#This Row],[port]]&lt;&gt;B13), statek7[[#This Row],[kasa]], 0)</f>
        <v>493601</v>
      </c>
      <c r="J12" s="2"/>
    </row>
    <row r="13" spans="1:11" x14ac:dyDescent="0.35">
      <c r="A13" s="1">
        <v>42419</v>
      </c>
      <c r="B13" s="2" t="s">
        <v>16</v>
      </c>
      <c r="C13" s="2" t="s">
        <v>12</v>
      </c>
      <c r="D13" s="2" t="s">
        <v>14</v>
      </c>
      <c r="E13">
        <v>43</v>
      </c>
      <c r="F13">
        <v>32</v>
      </c>
      <c r="G13" s="2">
        <f>statek7[[#This Row],[cena za tone w talarach]]*statek7[[#This Row],[ile ton]]</f>
        <v>1376</v>
      </c>
      <c r="H13" s="2">
        <f>IF(statek7[[#This Row],[Z/W]] = "Z", H12-statek7[[#This Row],[iloczyn]], H12+statek7[[#This Row],[iloczyn]])</f>
        <v>494977</v>
      </c>
      <c r="I13" s="2">
        <f>IF(AND(statek7[[#This Row],[port]]=B12, statek7[[#This Row],[port]]&lt;&gt;B14), statek7[[#This Row],[kasa]], 0)</f>
        <v>0</v>
      </c>
      <c r="J13" s="2"/>
    </row>
    <row r="14" spans="1:11" x14ac:dyDescent="0.35">
      <c r="A14" s="1">
        <v>42419</v>
      </c>
      <c r="B14" s="2" t="s">
        <v>16</v>
      </c>
      <c r="C14" s="2" t="s">
        <v>10</v>
      </c>
      <c r="D14" s="2" t="s">
        <v>14</v>
      </c>
      <c r="E14">
        <v>38</v>
      </c>
      <c r="F14">
        <v>13</v>
      </c>
      <c r="G14" s="2">
        <f>statek7[[#This Row],[cena za tone w talarach]]*statek7[[#This Row],[ile ton]]</f>
        <v>494</v>
      </c>
      <c r="H14" s="2">
        <f>IF(statek7[[#This Row],[Z/W]] = "Z", H13-statek7[[#This Row],[iloczyn]], H13+statek7[[#This Row],[iloczyn]])</f>
        <v>495471</v>
      </c>
      <c r="I14" s="2">
        <f>IF(AND(statek7[[#This Row],[port]]=B13, statek7[[#This Row],[port]]&lt;&gt;B15), statek7[[#This Row],[kasa]], 0)</f>
        <v>0</v>
      </c>
      <c r="J14" s="2"/>
    </row>
    <row r="15" spans="1:11" x14ac:dyDescent="0.35">
      <c r="A15" s="1">
        <v>42419</v>
      </c>
      <c r="B15" s="2" t="s">
        <v>16</v>
      </c>
      <c r="C15" s="2" t="s">
        <v>7</v>
      </c>
      <c r="D15" s="2" t="s">
        <v>8</v>
      </c>
      <c r="E15">
        <v>9</v>
      </c>
      <c r="F15">
        <v>59</v>
      </c>
      <c r="G15" s="2">
        <f>statek7[[#This Row],[cena za tone w talarach]]*statek7[[#This Row],[ile ton]]</f>
        <v>531</v>
      </c>
      <c r="H15" s="2">
        <f>IF(statek7[[#This Row],[Z/W]] = "Z", H14-statek7[[#This Row],[iloczyn]], H14+statek7[[#This Row],[iloczyn]])</f>
        <v>494940</v>
      </c>
      <c r="I15" s="2">
        <f>IF(AND(statek7[[#This Row],[port]]=B14, statek7[[#This Row],[port]]&lt;&gt;B16), statek7[[#This Row],[kasa]], 0)</f>
        <v>0</v>
      </c>
      <c r="J15" s="2"/>
    </row>
    <row r="16" spans="1:11" x14ac:dyDescent="0.35">
      <c r="A16" s="1">
        <v>42419</v>
      </c>
      <c r="B16" s="2" t="s">
        <v>16</v>
      </c>
      <c r="C16" s="2" t="s">
        <v>9</v>
      </c>
      <c r="D16" s="2" t="s">
        <v>8</v>
      </c>
      <c r="E16">
        <v>8</v>
      </c>
      <c r="F16">
        <v>37</v>
      </c>
      <c r="G16" s="2">
        <f>statek7[[#This Row],[cena za tone w talarach]]*statek7[[#This Row],[ile ton]]</f>
        <v>296</v>
      </c>
      <c r="H16" s="2">
        <f>IF(statek7[[#This Row],[Z/W]] = "Z", H15-statek7[[#This Row],[iloczyn]], H15+statek7[[#This Row],[iloczyn]])</f>
        <v>494644</v>
      </c>
      <c r="I16" s="2">
        <f>IF(AND(statek7[[#This Row],[port]]=B15, statek7[[#This Row],[port]]&lt;&gt;B17), statek7[[#This Row],[kasa]], 0)</f>
        <v>494644</v>
      </c>
      <c r="J16" s="2"/>
    </row>
    <row r="17" spans="1:10" x14ac:dyDescent="0.35">
      <c r="A17" s="1">
        <v>42440</v>
      </c>
      <c r="B17" s="2" t="s">
        <v>17</v>
      </c>
      <c r="C17" s="2" t="s">
        <v>9</v>
      </c>
      <c r="D17" s="2" t="s">
        <v>14</v>
      </c>
      <c r="E17">
        <v>50</v>
      </c>
      <c r="F17">
        <v>61</v>
      </c>
      <c r="G17" s="2">
        <f>statek7[[#This Row],[cena za tone w talarach]]*statek7[[#This Row],[ile ton]]</f>
        <v>3050</v>
      </c>
      <c r="H17" s="2">
        <f>IF(statek7[[#This Row],[Z/W]] = "Z", H16-statek7[[#This Row],[iloczyn]], H16+statek7[[#This Row],[iloczyn]])</f>
        <v>497694</v>
      </c>
      <c r="I17" s="2">
        <f>IF(AND(statek7[[#This Row],[port]]=B16, statek7[[#This Row],[port]]&lt;&gt;B18), statek7[[#This Row],[kasa]], 0)</f>
        <v>0</v>
      </c>
      <c r="J17" s="2"/>
    </row>
    <row r="18" spans="1:10" x14ac:dyDescent="0.35">
      <c r="A18" s="1">
        <v>42440</v>
      </c>
      <c r="B18" s="2" t="s">
        <v>17</v>
      </c>
      <c r="C18" s="2" t="s">
        <v>12</v>
      </c>
      <c r="D18" s="2" t="s">
        <v>8</v>
      </c>
      <c r="E18">
        <v>32</v>
      </c>
      <c r="F18">
        <v>20</v>
      </c>
      <c r="G18" s="2">
        <f>statek7[[#This Row],[cena za tone w talarach]]*statek7[[#This Row],[ile ton]]</f>
        <v>640</v>
      </c>
      <c r="H18" s="2">
        <f>IF(statek7[[#This Row],[Z/W]] = "Z", H17-statek7[[#This Row],[iloczyn]], H17+statek7[[#This Row],[iloczyn]])</f>
        <v>497054</v>
      </c>
      <c r="I18" s="2">
        <f>IF(AND(statek7[[#This Row],[port]]=B17, statek7[[#This Row],[port]]&lt;&gt;B19), statek7[[#This Row],[kasa]], 0)</f>
        <v>0</v>
      </c>
      <c r="J18" s="2"/>
    </row>
    <row r="19" spans="1:10" x14ac:dyDescent="0.35">
      <c r="A19" s="1">
        <v>42440</v>
      </c>
      <c r="B19" s="2" t="s">
        <v>17</v>
      </c>
      <c r="C19" s="2" t="s">
        <v>10</v>
      </c>
      <c r="D19" s="2" t="s">
        <v>8</v>
      </c>
      <c r="E19">
        <v>7</v>
      </c>
      <c r="F19">
        <v>8</v>
      </c>
      <c r="G19" s="2">
        <f>statek7[[#This Row],[cena za tone w talarach]]*statek7[[#This Row],[ile ton]]</f>
        <v>56</v>
      </c>
      <c r="H19" s="2">
        <f>IF(statek7[[#This Row],[Z/W]] = "Z", H18-statek7[[#This Row],[iloczyn]], H18+statek7[[#This Row],[iloczyn]])</f>
        <v>496998</v>
      </c>
      <c r="I19" s="2">
        <f>IF(AND(statek7[[#This Row],[port]]=B18, statek7[[#This Row],[port]]&lt;&gt;B20), statek7[[#This Row],[kasa]], 0)</f>
        <v>0</v>
      </c>
      <c r="J19" s="2"/>
    </row>
    <row r="20" spans="1:10" x14ac:dyDescent="0.35">
      <c r="A20" s="1">
        <v>42440</v>
      </c>
      <c r="B20" s="2" t="s">
        <v>17</v>
      </c>
      <c r="C20" s="2" t="s">
        <v>11</v>
      </c>
      <c r="D20" s="2" t="s">
        <v>8</v>
      </c>
      <c r="E20">
        <v>10</v>
      </c>
      <c r="F20">
        <v>24</v>
      </c>
      <c r="G20" s="2">
        <f>statek7[[#This Row],[cena za tone w talarach]]*statek7[[#This Row],[ile ton]]</f>
        <v>240</v>
      </c>
      <c r="H20" s="2">
        <f>IF(statek7[[#This Row],[Z/W]] = "Z", H19-statek7[[#This Row],[iloczyn]], H19+statek7[[#This Row],[iloczyn]])</f>
        <v>496758</v>
      </c>
      <c r="I20" s="2">
        <f>IF(AND(statek7[[#This Row],[port]]=B19, statek7[[#This Row],[port]]&lt;&gt;B21), statek7[[#This Row],[kasa]], 0)</f>
        <v>496758</v>
      </c>
      <c r="J20" s="2"/>
    </row>
    <row r="21" spans="1:10" x14ac:dyDescent="0.35">
      <c r="A21" s="1">
        <v>42464</v>
      </c>
      <c r="B21" s="2" t="s">
        <v>18</v>
      </c>
      <c r="C21" s="2" t="s">
        <v>10</v>
      </c>
      <c r="D21" s="2" t="s">
        <v>14</v>
      </c>
      <c r="E21">
        <v>7</v>
      </c>
      <c r="F21">
        <v>12</v>
      </c>
      <c r="G21" s="2">
        <f>statek7[[#This Row],[cena za tone w talarach]]*statek7[[#This Row],[ile ton]]</f>
        <v>84</v>
      </c>
      <c r="H21" s="2">
        <f>IF(statek7[[#This Row],[Z/W]] = "Z", H20-statek7[[#This Row],[iloczyn]], H20+statek7[[#This Row],[iloczyn]])</f>
        <v>496842</v>
      </c>
      <c r="I21" s="2">
        <f>IF(AND(statek7[[#This Row],[port]]=B20, statek7[[#This Row],[port]]&lt;&gt;B22), statek7[[#This Row],[kasa]], 0)</f>
        <v>0</v>
      </c>
      <c r="J21" s="2"/>
    </row>
    <row r="22" spans="1:10" x14ac:dyDescent="0.35">
      <c r="A22" s="1">
        <v>42464</v>
      </c>
      <c r="B22" s="2" t="s">
        <v>18</v>
      </c>
      <c r="C22" s="2" t="s">
        <v>12</v>
      </c>
      <c r="D22" s="2" t="s">
        <v>8</v>
      </c>
      <c r="E22">
        <v>25</v>
      </c>
      <c r="F22">
        <v>19</v>
      </c>
      <c r="G22" s="2">
        <f>statek7[[#This Row],[cena za tone w talarach]]*statek7[[#This Row],[ile ton]]</f>
        <v>475</v>
      </c>
      <c r="H22" s="2">
        <f>IF(statek7[[#This Row],[Z/W]] = "Z", H21-statek7[[#This Row],[iloczyn]], H21+statek7[[#This Row],[iloczyn]])</f>
        <v>496367</v>
      </c>
      <c r="I22" s="2">
        <f>IF(AND(statek7[[#This Row],[port]]=B21, statek7[[#This Row],[port]]&lt;&gt;B23), statek7[[#This Row],[kasa]], 0)</f>
        <v>0</v>
      </c>
      <c r="J22" s="2"/>
    </row>
    <row r="23" spans="1:10" x14ac:dyDescent="0.35">
      <c r="A23" s="1">
        <v>42464</v>
      </c>
      <c r="B23" s="2" t="s">
        <v>18</v>
      </c>
      <c r="C23" s="2" t="s">
        <v>9</v>
      </c>
      <c r="D23" s="2" t="s">
        <v>8</v>
      </c>
      <c r="E23">
        <v>33</v>
      </c>
      <c r="F23">
        <v>38</v>
      </c>
      <c r="G23" s="2">
        <f>statek7[[#This Row],[cena za tone w talarach]]*statek7[[#This Row],[ile ton]]</f>
        <v>1254</v>
      </c>
      <c r="H23" s="2">
        <f>IF(statek7[[#This Row],[Z/W]] = "Z", H22-statek7[[#This Row],[iloczyn]], H22+statek7[[#This Row],[iloczyn]])</f>
        <v>495113</v>
      </c>
      <c r="I23" s="2">
        <f>IF(AND(statek7[[#This Row],[port]]=B22, statek7[[#This Row],[port]]&lt;&gt;B24), statek7[[#This Row],[kasa]], 0)</f>
        <v>495113</v>
      </c>
      <c r="J23" s="2"/>
    </row>
    <row r="24" spans="1:10" x14ac:dyDescent="0.35">
      <c r="A24" s="1">
        <v>42482</v>
      </c>
      <c r="B24" s="2" t="s">
        <v>19</v>
      </c>
      <c r="C24" s="2" t="s">
        <v>11</v>
      </c>
      <c r="D24" s="2" t="s">
        <v>14</v>
      </c>
      <c r="E24">
        <v>36</v>
      </c>
      <c r="F24">
        <v>35</v>
      </c>
      <c r="G24" s="2">
        <f>statek7[[#This Row],[cena za tone w talarach]]*statek7[[#This Row],[ile ton]]</f>
        <v>1260</v>
      </c>
      <c r="H24" s="2">
        <f>IF(statek7[[#This Row],[Z/W]] = "Z", H23-statek7[[#This Row],[iloczyn]], H23+statek7[[#This Row],[iloczyn]])</f>
        <v>496373</v>
      </c>
      <c r="I24" s="2">
        <f>IF(AND(statek7[[#This Row],[port]]=B23, statek7[[#This Row],[port]]&lt;&gt;B25), statek7[[#This Row],[kasa]], 0)</f>
        <v>0</v>
      </c>
      <c r="J24" s="2"/>
    </row>
    <row r="25" spans="1:10" x14ac:dyDescent="0.35">
      <c r="A25" s="1">
        <v>42482</v>
      </c>
      <c r="B25" s="2" t="s">
        <v>19</v>
      </c>
      <c r="C25" s="2" t="s">
        <v>7</v>
      </c>
      <c r="D25" s="2" t="s">
        <v>8</v>
      </c>
      <c r="E25">
        <v>5</v>
      </c>
      <c r="F25">
        <v>66</v>
      </c>
      <c r="G25" s="2">
        <f>statek7[[#This Row],[cena za tone w talarach]]*statek7[[#This Row],[ile ton]]</f>
        <v>330</v>
      </c>
      <c r="H25" s="2">
        <f>IF(statek7[[#This Row],[Z/W]] = "Z", H24-statek7[[#This Row],[iloczyn]], H24+statek7[[#This Row],[iloczyn]])</f>
        <v>496043</v>
      </c>
      <c r="I25" s="2">
        <f>IF(AND(statek7[[#This Row],[port]]=B24, statek7[[#This Row],[port]]&lt;&gt;B26), statek7[[#This Row],[kasa]], 0)</f>
        <v>0</v>
      </c>
      <c r="J25" s="2"/>
    </row>
    <row r="26" spans="1:10" x14ac:dyDescent="0.35">
      <c r="A26" s="1">
        <v>42482</v>
      </c>
      <c r="B26" s="2" t="s">
        <v>19</v>
      </c>
      <c r="C26" s="2" t="s">
        <v>9</v>
      </c>
      <c r="D26" s="2" t="s">
        <v>8</v>
      </c>
      <c r="E26">
        <v>35</v>
      </c>
      <c r="F26">
        <v>41</v>
      </c>
      <c r="G26" s="2">
        <f>statek7[[#This Row],[cena za tone w talarach]]*statek7[[#This Row],[ile ton]]</f>
        <v>1435</v>
      </c>
      <c r="H26" s="2">
        <f>IF(statek7[[#This Row],[Z/W]] = "Z", H25-statek7[[#This Row],[iloczyn]], H25+statek7[[#This Row],[iloczyn]])</f>
        <v>494608</v>
      </c>
      <c r="I26" s="2">
        <f>IF(AND(statek7[[#This Row],[port]]=B25, statek7[[#This Row],[port]]&lt;&gt;B27), statek7[[#This Row],[kasa]], 0)</f>
        <v>494608</v>
      </c>
      <c r="J26" s="2"/>
    </row>
    <row r="27" spans="1:10" x14ac:dyDescent="0.35">
      <c r="A27" s="1">
        <v>42504</v>
      </c>
      <c r="B27" s="2" t="s">
        <v>20</v>
      </c>
      <c r="C27" s="2" t="s">
        <v>7</v>
      </c>
      <c r="D27" s="2" t="s">
        <v>14</v>
      </c>
      <c r="E27">
        <v>38</v>
      </c>
      <c r="F27">
        <v>98</v>
      </c>
      <c r="G27" s="2">
        <f>statek7[[#This Row],[cena za tone w talarach]]*statek7[[#This Row],[ile ton]]</f>
        <v>3724</v>
      </c>
      <c r="H27" s="2">
        <f>IF(statek7[[#This Row],[Z/W]] = "Z", H26-statek7[[#This Row],[iloczyn]], H26+statek7[[#This Row],[iloczyn]])</f>
        <v>498332</v>
      </c>
      <c r="I27" s="2">
        <f>IF(AND(statek7[[#This Row],[port]]=B26, statek7[[#This Row],[port]]&lt;&gt;B28), statek7[[#This Row],[kasa]], 0)</f>
        <v>0</v>
      </c>
      <c r="J27" s="2"/>
    </row>
    <row r="28" spans="1:10" x14ac:dyDescent="0.35">
      <c r="A28" s="1">
        <v>42504</v>
      </c>
      <c r="B28" s="2" t="s">
        <v>20</v>
      </c>
      <c r="C28" s="2" t="s">
        <v>11</v>
      </c>
      <c r="D28" s="2" t="s">
        <v>8</v>
      </c>
      <c r="E28">
        <v>10</v>
      </c>
      <c r="F28">
        <v>23</v>
      </c>
      <c r="G28" s="2">
        <f>statek7[[#This Row],[cena za tone w talarach]]*statek7[[#This Row],[ile ton]]</f>
        <v>230</v>
      </c>
      <c r="H28" s="2">
        <f>IF(statek7[[#This Row],[Z/W]] = "Z", H27-statek7[[#This Row],[iloczyn]], H27+statek7[[#This Row],[iloczyn]])</f>
        <v>498102</v>
      </c>
      <c r="I28" s="2">
        <f>IF(AND(statek7[[#This Row],[port]]=B27, statek7[[#This Row],[port]]&lt;&gt;B29), statek7[[#This Row],[kasa]], 0)</f>
        <v>498102</v>
      </c>
      <c r="J28" s="2"/>
    </row>
    <row r="29" spans="1:10" x14ac:dyDescent="0.35">
      <c r="A29" s="1">
        <v>42529</v>
      </c>
      <c r="B29" s="2" t="s">
        <v>21</v>
      </c>
      <c r="C29" s="2" t="s">
        <v>11</v>
      </c>
      <c r="D29" s="2" t="s">
        <v>14</v>
      </c>
      <c r="E29">
        <v>4</v>
      </c>
      <c r="F29">
        <v>38</v>
      </c>
      <c r="G29" s="2">
        <f>statek7[[#This Row],[cena za tone w talarach]]*statek7[[#This Row],[ile ton]]</f>
        <v>152</v>
      </c>
      <c r="H29" s="2">
        <f>IF(statek7[[#This Row],[Z/W]] = "Z", H28-statek7[[#This Row],[iloczyn]], H28+statek7[[#This Row],[iloczyn]])</f>
        <v>498254</v>
      </c>
      <c r="I29" s="2">
        <f>IF(AND(statek7[[#This Row],[port]]=B28, statek7[[#This Row],[port]]&lt;&gt;B30), statek7[[#This Row],[kasa]], 0)</f>
        <v>0</v>
      </c>
      <c r="J29" s="2"/>
    </row>
    <row r="30" spans="1:10" x14ac:dyDescent="0.35">
      <c r="A30" s="1">
        <v>42529</v>
      </c>
      <c r="B30" s="2" t="s">
        <v>21</v>
      </c>
      <c r="C30" s="2" t="s">
        <v>7</v>
      </c>
      <c r="D30" s="2" t="s">
        <v>8</v>
      </c>
      <c r="E30">
        <v>42</v>
      </c>
      <c r="F30">
        <v>60</v>
      </c>
      <c r="G30" s="2">
        <f>statek7[[#This Row],[cena za tone w talarach]]*statek7[[#This Row],[ile ton]]</f>
        <v>2520</v>
      </c>
      <c r="H30" s="2">
        <f>IF(statek7[[#This Row],[Z/W]] = "Z", H29-statek7[[#This Row],[iloczyn]], H29+statek7[[#This Row],[iloczyn]])</f>
        <v>495734</v>
      </c>
      <c r="I30" s="2">
        <f>IF(AND(statek7[[#This Row],[port]]=B29, statek7[[#This Row],[port]]&lt;&gt;B31), statek7[[#This Row],[kasa]], 0)</f>
        <v>0</v>
      </c>
      <c r="J30" s="2"/>
    </row>
    <row r="31" spans="1:10" x14ac:dyDescent="0.35">
      <c r="A31" s="1">
        <v>42529</v>
      </c>
      <c r="B31" s="2" t="s">
        <v>21</v>
      </c>
      <c r="C31" s="2" t="s">
        <v>10</v>
      </c>
      <c r="D31" s="2" t="s">
        <v>8</v>
      </c>
      <c r="E31">
        <v>28</v>
      </c>
      <c r="F31">
        <v>8</v>
      </c>
      <c r="G31" s="2">
        <f>statek7[[#This Row],[cena za tone w talarach]]*statek7[[#This Row],[ile ton]]</f>
        <v>224</v>
      </c>
      <c r="H31" s="2">
        <f>IF(statek7[[#This Row],[Z/W]] = "Z", H30-statek7[[#This Row],[iloczyn]], H30+statek7[[#This Row],[iloczyn]])</f>
        <v>495510</v>
      </c>
      <c r="I31" s="2">
        <f>IF(AND(statek7[[#This Row],[port]]=B30, statek7[[#This Row],[port]]&lt;&gt;B32), statek7[[#This Row],[kasa]], 0)</f>
        <v>0</v>
      </c>
      <c r="J31" s="2"/>
    </row>
    <row r="32" spans="1:10" x14ac:dyDescent="0.35">
      <c r="A32" s="1">
        <v>42529</v>
      </c>
      <c r="B32" s="2" t="s">
        <v>21</v>
      </c>
      <c r="C32" s="2" t="s">
        <v>12</v>
      </c>
      <c r="D32" s="2" t="s">
        <v>8</v>
      </c>
      <c r="E32">
        <v>19</v>
      </c>
      <c r="F32">
        <v>19</v>
      </c>
      <c r="G32" s="2">
        <f>statek7[[#This Row],[cena za tone w talarach]]*statek7[[#This Row],[ile ton]]</f>
        <v>361</v>
      </c>
      <c r="H32" s="2">
        <f>IF(statek7[[#This Row],[Z/W]] = "Z", H31-statek7[[#This Row],[iloczyn]], H31+statek7[[#This Row],[iloczyn]])</f>
        <v>495149</v>
      </c>
      <c r="I32" s="2">
        <f>IF(AND(statek7[[#This Row],[port]]=B31, statek7[[#This Row],[port]]&lt;&gt;B33), statek7[[#This Row],[kasa]], 0)</f>
        <v>495149</v>
      </c>
      <c r="J32" s="2"/>
    </row>
    <row r="33" spans="1:10" x14ac:dyDescent="0.35">
      <c r="A33" s="1">
        <v>42542</v>
      </c>
      <c r="B33" s="2" t="s">
        <v>22</v>
      </c>
      <c r="C33" s="2" t="s">
        <v>12</v>
      </c>
      <c r="D33" s="2" t="s">
        <v>14</v>
      </c>
      <c r="E33">
        <v>72</v>
      </c>
      <c r="F33">
        <v>28</v>
      </c>
      <c r="G33" s="2">
        <f>statek7[[#This Row],[cena za tone w talarach]]*statek7[[#This Row],[ile ton]]</f>
        <v>2016</v>
      </c>
      <c r="H33" s="2">
        <f>IF(statek7[[#This Row],[Z/W]] = "Z", H32-statek7[[#This Row],[iloczyn]], H32+statek7[[#This Row],[iloczyn]])</f>
        <v>497165</v>
      </c>
      <c r="I33" s="2">
        <f>IF(AND(statek7[[#This Row],[port]]=B32, statek7[[#This Row],[port]]&lt;&gt;B34), statek7[[#This Row],[kasa]], 0)</f>
        <v>0</v>
      </c>
      <c r="J33" s="2"/>
    </row>
    <row r="34" spans="1:10" x14ac:dyDescent="0.35">
      <c r="A34" s="1">
        <v>42542</v>
      </c>
      <c r="B34" s="2" t="s">
        <v>22</v>
      </c>
      <c r="C34" s="2" t="s">
        <v>7</v>
      </c>
      <c r="D34" s="2" t="s">
        <v>14</v>
      </c>
      <c r="E34">
        <v>42</v>
      </c>
      <c r="F34">
        <v>90</v>
      </c>
      <c r="G34" s="2">
        <f>statek7[[#This Row],[cena za tone w talarach]]*statek7[[#This Row],[ile ton]]</f>
        <v>3780</v>
      </c>
      <c r="H34" s="2">
        <f>IF(statek7[[#This Row],[Z/W]] = "Z", H33-statek7[[#This Row],[iloczyn]], H33+statek7[[#This Row],[iloczyn]])</f>
        <v>500945</v>
      </c>
      <c r="I34" s="2">
        <f>IF(AND(statek7[[#This Row],[port]]=B33, statek7[[#This Row],[port]]&lt;&gt;B35), statek7[[#This Row],[kasa]], 0)</f>
        <v>0</v>
      </c>
      <c r="J34" s="2"/>
    </row>
    <row r="35" spans="1:10" x14ac:dyDescent="0.35">
      <c r="A35" s="1">
        <v>42542</v>
      </c>
      <c r="B35" s="2" t="s">
        <v>22</v>
      </c>
      <c r="C35" s="2" t="s">
        <v>9</v>
      </c>
      <c r="D35" s="2" t="s">
        <v>8</v>
      </c>
      <c r="E35">
        <v>42</v>
      </c>
      <c r="F35">
        <v>44</v>
      </c>
      <c r="G35" s="2">
        <f>statek7[[#This Row],[cena za tone w talarach]]*statek7[[#This Row],[ile ton]]</f>
        <v>1848</v>
      </c>
      <c r="H35" s="2">
        <f>IF(statek7[[#This Row],[Z/W]] = "Z", H34-statek7[[#This Row],[iloczyn]], H34+statek7[[#This Row],[iloczyn]])</f>
        <v>499097</v>
      </c>
      <c r="I35" s="2">
        <f>IF(AND(statek7[[#This Row],[port]]=B34, statek7[[#This Row],[port]]&lt;&gt;B36), statek7[[#This Row],[kasa]], 0)</f>
        <v>0</v>
      </c>
      <c r="J35" s="2"/>
    </row>
    <row r="36" spans="1:10" x14ac:dyDescent="0.35">
      <c r="A36" s="1">
        <v>42542</v>
      </c>
      <c r="B36" s="2" t="s">
        <v>22</v>
      </c>
      <c r="C36" s="2" t="s">
        <v>11</v>
      </c>
      <c r="D36" s="2" t="s">
        <v>8</v>
      </c>
      <c r="E36">
        <v>33</v>
      </c>
      <c r="F36">
        <v>26</v>
      </c>
      <c r="G36" s="2">
        <f>statek7[[#This Row],[cena za tone w talarach]]*statek7[[#This Row],[ile ton]]</f>
        <v>858</v>
      </c>
      <c r="H36" s="2">
        <f>IF(statek7[[#This Row],[Z/W]] = "Z", H35-statek7[[#This Row],[iloczyn]], H35+statek7[[#This Row],[iloczyn]])</f>
        <v>498239</v>
      </c>
      <c r="I36" s="2">
        <f>IF(AND(statek7[[#This Row],[port]]=B35, statek7[[#This Row],[port]]&lt;&gt;B37), statek7[[#This Row],[kasa]], 0)</f>
        <v>0</v>
      </c>
      <c r="J36" s="2"/>
    </row>
    <row r="37" spans="1:10" x14ac:dyDescent="0.35">
      <c r="A37" s="1">
        <v>42542</v>
      </c>
      <c r="B37" s="2" t="s">
        <v>22</v>
      </c>
      <c r="C37" s="2" t="s">
        <v>10</v>
      </c>
      <c r="D37" s="2" t="s">
        <v>8</v>
      </c>
      <c r="E37">
        <v>9</v>
      </c>
      <c r="F37">
        <v>9</v>
      </c>
      <c r="G37" s="2">
        <f>statek7[[#This Row],[cena za tone w talarach]]*statek7[[#This Row],[ile ton]]</f>
        <v>81</v>
      </c>
      <c r="H37" s="2">
        <f>IF(statek7[[#This Row],[Z/W]] = "Z", H36-statek7[[#This Row],[iloczyn]], H36+statek7[[#This Row],[iloczyn]])</f>
        <v>498158</v>
      </c>
      <c r="I37" s="2">
        <f>IF(AND(statek7[[#This Row],[port]]=B36, statek7[[#This Row],[port]]&lt;&gt;B38), statek7[[#This Row],[kasa]], 0)</f>
        <v>498158</v>
      </c>
      <c r="J37" s="2"/>
    </row>
    <row r="38" spans="1:10" x14ac:dyDescent="0.35">
      <c r="A38" s="1">
        <v>42559</v>
      </c>
      <c r="B38" s="2" t="s">
        <v>6</v>
      </c>
      <c r="C38" s="2" t="s">
        <v>12</v>
      </c>
      <c r="D38" s="2" t="s">
        <v>14</v>
      </c>
      <c r="E38">
        <v>4</v>
      </c>
      <c r="F38">
        <v>29</v>
      </c>
      <c r="G38" s="2">
        <f>statek7[[#This Row],[cena za tone w talarach]]*statek7[[#This Row],[ile ton]]</f>
        <v>116</v>
      </c>
      <c r="H38" s="2">
        <f>IF(statek7[[#This Row],[Z/W]] = "Z", H37-statek7[[#This Row],[iloczyn]], H37+statek7[[#This Row],[iloczyn]])</f>
        <v>498274</v>
      </c>
      <c r="I38" s="2">
        <f>IF(AND(statek7[[#This Row],[port]]=B37, statek7[[#This Row],[port]]&lt;&gt;B39), statek7[[#This Row],[kasa]], 0)</f>
        <v>0</v>
      </c>
      <c r="J38" s="2"/>
    </row>
    <row r="39" spans="1:10" x14ac:dyDescent="0.35">
      <c r="A39" s="1">
        <v>42559</v>
      </c>
      <c r="B39" s="2" t="s">
        <v>6</v>
      </c>
      <c r="C39" s="2" t="s">
        <v>10</v>
      </c>
      <c r="D39" s="2" t="s">
        <v>14</v>
      </c>
      <c r="E39">
        <v>37</v>
      </c>
      <c r="F39">
        <v>12</v>
      </c>
      <c r="G39" s="2">
        <f>statek7[[#This Row],[cena za tone w talarach]]*statek7[[#This Row],[ile ton]]</f>
        <v>444</v>
      </c>
      <c r="H39" s="2">
        <f>IF(statek7[[#This Row],[Z/W]] = "Z", H38-statek7[[#This Row],[iloczyn]], H38+statek7[[#This Row],[iloczyn]])</f>
        <v>498718</v>
      </c>
      <c r="I39" s="2">
        <f>IF(AND(statek7[[#This Row],[port]]=B38, statek7[[#This Row],[port]]&lt;&gt;B40), statek7[[#This Row],[kasa]], 0)</f>
        <v>0</v>
      </c>
      <c r="J39" s="2"/>
    </row>
    <row r="40" spans="1:10" x14ac:dyDescent="0.35">
      <c r="A40" s="1">
        <v>42559</v>
      </c>
      <c r="B40" s="2" t="s">
        <v>6</v>
      </c>
      <c r="C40" s="2" t="s">
        <v>9</v>
      </c>
      <c r="D40" s="2" t="s">
        <v>8</v>
      </c>
      <c r="E40">
        <v>35</v>
      </c>
      <c r="F40">
        <v>42</v>
      </c>
      <c r="G40" s="2">
        <f>statek7[[#This Row],[cena za tone w talarach]]*statek7[[#This Row],[ile ton]]</f>
        <v>1470</v>
      </c>
      <c r="H40" s="2">
        <f>IF(statek7[[#This Row],[Z/W]] = "Z", H39-statek7[[#This Row],[iloczyn]], H39+statek7[[#This Row],[iloczyn]])</f>
        <v>497248</v>
      </c>
      <c r="I40" s="2">
        <f>IF(AND(statek7[[#This Row],[port]]=B39, statek7[[#This Row],[port]]&lt;&gt;B41), statek7[[#This Row],[kasa]], 0)</f>
        <v>0</v>
      </c>
      <c r="J40" s="2"/>
    </row>
    <row r="41" spans="1:10" x14ac:dyDescent="0.35">
      <c r="A41" s="1">
        <v>42559</v>
      </c>
      <c r="B41" s="2" t="s">
        <v>6</v>
      </c>
      <c r="C41" s="2" t="s">
        <v>7</v>
      </c>
      <c r="D41" s="2" t="s">
        <v>8</v>
      </c>
      <c r="E41">
        <v>32</v>
      </c>
      <c r="F41">
        <v>66</v>
      </c>
      <c r="G41" s="2">
        <f>statek7[[#This Row],[cena za tone w talarach]]*statek7[[#This Row],[ile ton]]</f>
        <v>2112</v>
      </c>
      <c r="H41" s="2">
        <f>IF(statek7[[#This Row],[Z/W]] = "Z", H40-statek7[[#This Row],[iloczyn]], H40+statek7[[#This Row],[iloczyn]])</f>
        <v>495136</v>
      </c>
      <c r="I41" s="2">
        <f>IF(AND(statek7[[#This Row],[port]]=B40, statek7[[#This Row],[port]]&lt;&gt;B42), statek7[[#This Row],[kasa]], 0)</f>
        <v>495136</v>
      </c>
      <c r="J41" s="2"/>
    </row>
    <row r="42" spans="1:10" x14ac:dyDescent="0.35">
      <c r="A42" s="1">
        <v>42574</v>
      </c>
      <c r="B42" s="2" t="s">
        <v>13</v>
      </c>
      <c r="C42" s="2" t="s">
        <v>7</v>
      </c>
      <c r="D42" s="2" t="s">
        <v>14</v>
      </c>
      <c r="E42">
        <v>32</v>
      </c>
      <c r="F42">
        <v>92</v>
      </c>
      <c r="G42" s="2">
        <f>statek7[[#This Row],[cena za tone w talarach]]*statek7[[#This Row],[ile ton]]</f>
        <v>2944</v>
      </c>
      <c r="H42" s="2">
        <f>IF(statek7[[#This Row],[Z/W]] = "Z", H41-statek7[[#This Row],[iloczyn]], H41+statek7[[#This Row],[iloczyn]])</f>
        <v>498080</v>
      </c>
      <c r="I42" s="2">
        <f>IF(AND(statek7[[#This Row],[port]]=B41, statek7[[#This Row],[port]]&lt;&gt;B43), statek7[[#This Row],[kasa]], 0)</f>
        <v>0</v>
      </c>
      <c r="J42" s="2"/>
    </row>
    <row r="43" spans="1:10" x14ac:dyDescent="0.35">
      <c r="A43" s="1">
        <v>42574</v>
      </c>
      <c r="B43" s="2" t="s">
        <v>13</v>
      </c>
      <c r="C43" s="2" t="s">
        <v>9</v>
      </c>
      <c r="D43" s="2" t="s">
        <v>8</v>
      </c>
      <c r="E43">
        <v>48</v>
      </c>
      <c r="F43">
        <v>43</v>
      </c>
      <c r="G43" s="2">
        <f>statek7[[#This Row],[cena za tone w talarach]]*statek7[[#This Row],[ile ton]]</f>
        <v>2064</v>
      </c>
      <c r="H43" s="2">
        <f>IF(statek7[[#This Row],[Z/W]] = "Z", H42-statek7[[#This Row],[iloczyn]], H42+statek7[[#This Row],[iloczyn]])</f>
        <v>496016</v>
      </c>
      <c r="I43" s="2">
        <f>IF(AND(statek7[[#This Row],[port]]=B42, statek7[[#This Row],[port]]&lt;&gt;B44), statek7[[#This Row],[kasa]], 0)</f>
        <v>496016</v>
      </c>
      <c r="J43" s="2"/>
    </row>
    <row r="44" spans="1:10" x14ac:dyDescent="0.35">
      <c r="A44" s="1">
        <v>42593</v>
      </c>
      <c r="B44" s="2" t="s">
        <v>15</v>
      </c>
      <c r="C44" s="2" t="s">
        <v>9</v>
      </c>
      <c r="D44" s="2" t="s">
        <v>14</v>
      </c>
      <c r="E44">
        <v>191</v>
      </c>
      <c r="F44">
        <v>60</v>
      </c>
      <c r="G44" s="2">
        <f>statek7[[#This Row],[cena za tone w talarach]]*statek7[[#This Row],[ile ton]]</f>
        <v>11460</v>
      </c>
      <c r="H44" s="2">
        <f>IF(statek7[[#This Row],[Z/W]] = "Z", H43-statek7[[#This Row],[iloczyn]], H43+statek7[[#This Row],[iloczyn]])</f>
        <v>507476</v>
      </c>
      <c r="I44" s="2">
        <f>IF(AND(statek7[[#This Row],[port]]=B43, statek7[[#This Row],[port]]&lt;&gt;B45), statek7[[#This Row],[kasa]], 0)</f>
        <v>0</v>
      </c>
      <c r="J44" s="2"/>
    </row>
    <row r="45" spans="1:10" x14ac:dyDescent="0.35">
      <c r="A45" s="1">
        <v>42593</v>
      </c>
      <c r="B45" s="2" t="s">
        <v>15</v>
      </c>
      <c r="C45" s="2" t="s">
        <v>11</v>
      </c>
      <c r="D45" s="2" t="s">
        <v>8</v>
      </c>
      <c r="E45">
        <v>9</v>
      </c>
      <c r="F45">
        <v>24</v>
      </c>
      <c r="G45" s="2">
        <f>statek7[[#This Row],[cena za tone w talarach]]*statek7[[#This Row],[ile ton]]</f>
        <v>216</v>
      </c>
      <c r="H45" s="2">
        <f>IF(statek7[[#This Row],[Z/W]] = "Z", H44-statek7[[#This Row],[iloczyn]], H44+statek7[[#This Row],[iloczyn]])</f>
        <v>507260</v>
      </c>
      <c r="I45" s="2">
        <f>IF(AND(statek7[[#This Row],[port]]=B44, statek7[[#This Row],[port]]&lt;&gt;B46), statek7[[#This Row],[kasa]], 0)</f>
        <v>0</v>
      </c>
      <c r="J45" s="2"/>
    </row>
    <row r="46" spans="1:10" x14ac:dyDescent="0.35">
      <c r="A46" s="1">
        <v>42593</v>
      </c>
      <c r="B46" s="2" t="s">
        <v>15</v>
      </c>
      <c r="C46" s="2" t="s">
        <v>7</v>
      </c>
      <c r="D46" s="2" t="s">
        <v>8</v>
      </c>
      <c r="E46">
        <v>36</v>
      </c>
      <c r="F46">
        <v>65</v>
      </c>
      <c r="G46" s="2">
        <f>statek7[[#This Row],[cena za tone w talarach]]*statek7[[#This Row],[ile ton]]</f>
        <v>2340</v>
      </c>
      <c r="H46" s="2">
        <f>IF(statek7[[#This Row],[Z/W]] = "Z", H45-statek7[[#This Row],[iloczyn]], H45+statek7[[#This Row],[iloczyn]])</f>
        <v>504920</v>
      </c>
      <c r="I46" s="2">
        <f>IF(AND(statek7[[#This Row],[port]]=B45, statek7[[#This Row],[port]]&lt;&gt;B47), statek7[[#This Row],[kasa]], 0)</f>
        <v>504920</v>
      </c>
      <c r="J46" s="2"/>
    </row>
    <row r="47" spans="1:10" x14ac:dyDescent="0.35">
      <c r="A47" s="1">
        <v>42619</v>
      </c>
      <c r="B47" s="2" t="s">
        <v>16</v>
      </c>
      <c r="C47" s="2" t="s">
        <v>10</v>
      </c>
      <c r="D47" s="2" t="s">
        <v>8</v>
      </c>
      <c r="E47">
        <v>47</v>
      </c>
      <c r="F47">
        <v>7</v>
      </c>
      <c r="G47" s="2">
        <f>statek7[[#This Row],[cena za tone w talarach]]*statek7[[#This Row],[ile ton]]</f>
        <v>329</v>
      </c>
      <c r="H47" s="2">
        <f>IF(statek7[[#This Row],[Z/W]] = "Z", H46-statek7[[#This Row],[iloczyn]], H46+statek7[[#This Row],[iloczyn]])</f>
        <v>504591</v>
      </c>
      <c r="I47" s="2">
        <f>IF(AND(statek7[[#This Row],[port]]=B46, statek7[[#This Row],[port]]&lt;&gt;B48), statek7[[#This Row],[kasa]], 0)</f>
        <v>0</v>
      </c>
      <c r="J47" s="2"/>
    </row>
    <row r="48" spans="1:10" x14ac:dyDescent="0.35">
      <c r="A48" s="1">
        <v>42619</v>
      </c>
      <c r="B48" s="2" t="s">
        <v>16</v>
      </c>
      <c r="C48" s="2" t="s">
        <v>9</v>
      </c>
      <c r="D48" s="2" t="s">
        <v>14</v>
      </c>
      <c r="E48">
        <v>4</v>
      </c>
      <c r="F48">
        <v>63</v>
      </c>
      <c r="G48" s="2">
        <f>statek7[[#This Row],[cena za tone w talarach]]*statek7[[#This Row],[ile ton]]</f>
        <v>252</v>
      </c>
      <c r="H48" s="2">
        <f>IF(statek7[[#This Row],[Z/W]] = "Z", H47-statek7[[#This Row],[iloczyn]], H47+statek7[[#This Row],[iloczyn]])</f>
        <v>504843</v>
      </c>
      <c r="I48" s="2">
        <f>IF(AND(statek7[[#This Row],[port]]=B47, statek7[[#This Row],[port]]&lt;&gt;B49), statek7[[#This Row],[kasa]], 0)</f>
        <v>0</v>
      </c>
      <c r="J48" s="2"/>
    </row>
    <row r="49" spans="1:10" x14ac:dyDescent="0.35">
      <c r="A49" s="1">
        <v>42619</v>
      </c>
      <c r="B49" s="2" t="s">
        <v>16</v>
      </c>
      <c r="C49" s="2" t="s">
        <v>12</v>
      </c>
      <c r="D49" s="2" t="s">
        <v>8</v>
      </c>
      <c r="E49">
        <v>8</v>
      </c>
      <c r="F49">
        <v>19</v>
      </c>
      <c r="G49" s="2">
        <f>statek7[[#This Row],[cena za tone w talarach]]*statek7[[#This Row],[ile ton]]</f>
        <v>152</v>
      </c>
      <c r="H49" s="2">
        <f>IF(statek7[[#This Row],[Z/W]] = "Z", H48-statek7[[#This Row],[iloczyn]], H48+statek7[[#This Row],[iloczyn]])</f>
        <v>504691</v>
      </c>
      <c r="I49" s="2">
        <f>IF(AND(statek7[[#This Row],[port]]=B48, statek7[[#This Row],[port]]&lt;&gt;B50), statek7[[#This Row],[kasa]], 0)</f>
        <v>0</v>
      </c>
      <c r="J49" s="2"/>
    </row>
    <row r="50" spans="1:10" x14ac:dyDescent="0.35">
      <c r="A50" s="1">
        <v>42619</v>
      </c>
      <c r="B50" s="2" t="s">
        <v>16</v>
      </c>
      <c r="C50" s="2" t="s">
        <v>11</v>
      </c>
      <c r="D50" s="2" t="s">
        <v>8</v>
      </c>
      <c r="E50">
        <v>3</v>
      </c>
      <c r="F50">
        <v>22</v>
      </c>
      <c r="G50" s="2">
        <f>statek7[[#This Row],[cena za tone w talarach]]*statek7[[#This Row],[ile ton]]</f>
        <v>66</v>
      </c>
      <c r="H50" s="2">
        <f>IF(statek7[[#This Row],[Z/W]] = "Z", H49-statek7[[#This Row],[iloczyn]], H49+statek7[[#This Row],[iloczyn]])</f>
        <v>504625</v>
      </c>
      <c r="I50" s="2">
        <f>IF(AND(statek7[[#This Row],[port]]=B49, statek7[[#This Row],[port]]&lt;&gt;B51), statek7[[#This Row],[kasa]], 0)</f>
        <v>0</v>
      </c>
      <c r="J50" s="2"/>
    </row>
    <row r="51" spans="1:10" x14ac:dyDescent="0.35">
      <c r="A51" s="1">
        <v>42619</v>
      </c>
      <c r="B51" s="2" t="s">
        <v>16</v>
      </c>
      <c r="C51" s="2" t="s">
        <v>7</v>
      </c>
      <c r="D51" s="2" t="s">
        <v>8</v>
      </c>
      <c r="E51">
        <v>41</v>
      </c>
      <c r="F51">
        <v>59</v>
      </c>
      <c r="G51" s="2">
        <f>statek7[[#This Row],[cena za tone w talarach]]*statek7[[#This Row],[ile ton]]</f>
        <v>2419</v>
      </c>
      <c r="H51" s="2">
        <f>IF(statek7[[#This Row],[Z/W]] = "Z", H50-statek7[[#This Row],[iloczyn]], H50+statek7[[#This Row],[iloczyn]])</f>
        <v>502206</v>
      </c>
      <c r="I51" s="2">
        <f>IF(AND(statek7[[#This Row],[port]]=B50, statek7[[#This Row],[port]]&lt;&gt;B52), statek7[[#This Row],[kasa]], 0)</f>
        <v>502206</v>
      </c>
      <c r="J51" s="2"/>
    </row>
    <row r="52" spans="1:10" x14ac:dyDescent="0.35">
      <c r="A52" s="1">
        <v>42640</v>
      </c>
      <c r="B52" s="2" t="s">
        <v>17</v>
      </c>
      <c r="C52" s="2" t="s">
        <v>9</v>
      </c>
      <c r="D52" s="2" t="s">
        <v>8</v>
      </c>
      <c r="E52">
        <v>44</v>
      </c>
      <c r="F52">
        <v>40</v>
      </c>
      <c r="G52" s="2">
        <f>statek7[[#This Row],[cena za tone w talarach]]*statek7[[#This Row],[ile ton]]</f>
        <v>1760</v>
      </c>
      <c r="H52" s="2">
        <f>IF(statek7[[#This Row],[Z/W]] = "Z", H51-statek7[[#This Row],[iloczyn]], H51+statek7[[#This Row],[iloczyn]])</f>
        <v>500446</v>
      </c>
      <c r="I52" s="2">
        <f>IF(AND(statek7[[#This Row],[port]]=B51, statek7[[#This Row],[port]]&lt;&gt;B53), statek7[[#This Row],[kasa]], 0)</f>
        <v>0</v>
      </c>
      <c r="J52" s="2"/>
    </row>
    <row r="53" spans="1:10" x14ac:dyDescent="0.35">
      <c r="A53" s="1">
        <v>42640</v>
      </c>
      <c r="B53" s="2" t="s">
        <v>17</v>
      </c>
      <c r="C53" s="2" t="s">
        <v>10</v>
      </c>
      <c r="D53" s="2" t="s">
        <v>14</v>
      </c>
      <c r="E53">
        <v>45</v>
      </c>
      <c r="F53">
        <v>12</v>
      </c>
      <c r="G53" s="2">
        <f>statek7[[#This Row],[cena za tone w talarach]]*statek7[[#This Row],[ile ton]]</f>
        <v>540</v>
      </c>
      <c r="H53" s="2">
        <f>IF(statek7[[#This Row],[Z/W]] = "Z", H52-statek7[[#This Row],[iloczyn]], H52+statek7[[#This Row],[iloczyn]])</f>
        <v>500986</v>
      </c>
      <c r="I53" s="2">
        <f>IF(AND(statek7[[#This Row],[port]]=B52, statek7[[#This Row],[port]]&lt;&gt;B54), statek7[[#This Row],[kasa]], 0)</f>
        <v>0</v>
      </c>
      <c r="J53" s="2"/>
    </row>
    <row r="54" spans="1:10" x14ac:dyDescent="0.35">
      <c r="A54" s="1">
        <v>42640</v>
      </c>
      <c r="B54" s="2" t="s">
        <v>17</v>
      </c>
      <c r="C54" s="2" t="s">
        <v>12</v>
      </c>
      <c r="D54" s="2" t="s">
        <v>8</v>
      </c>
      <c r="E54">
        <v>40</v>
      </c>
      <c r="F54">
        <v>20</v>
      </c>
      <c r="G54" s="2">
        <f>statek7[[#This Row],[cena za tone w talarach]]*statek7[[#This Row],[ile ton]]</f>
        <v>800</v>
      </c>
      <c r="H54" s="2">
        <f>IF(statek7[[#This Row],[Z/W]] = "Z", H53-statek7[[#This Row],[iloczyn]], H53+statek7[[#This Row],[iloczyn]])</f>
        <v>500186</v>
      </c>
      <c r="I54" s="2">
        <f>IF(AND(statek7[[#This Row],[port]]=B53, statek7[[#This Row],[port]]&lt;&gt;B55), statek7[[#This Row],[kasa]], 0)</f>
        <v>0</v>
      </c>
      <c r="J54" s="2"/>
    </row>
    <row r="55" spans="1:10" x14ac:dyDescent="0.35">
      <c r="A55" s="1">
        <v>42640</v>
      </c>
      <c r="B55" s="2" t="s">
        <v>17</v>
      </c>
      <c r="C55" s="2" t="s">
        <v>7</v>
      </c>
      <c r="D55" s="2" t="s">
        <v>8</v>
      </c>
      <c r="E55">
        <v>3</v>
      </c>
      <c r="F55">
        <v>63</v>
      </c>
      <c r="G55" s="2">
        <f>statek7[[#This Row],[cena za tone w talarach]]*statek7[[#This Row],[ile ton]]</f>
        <v>189</v>
      </c>
      <c r="H55" s="2">
        <f>IF(statek7[[#This Row],[Z/W]] = "Z", H54-statek7[[#This Row],[iloczyn]], H54+statek7[[#This Row],[iloczyn]])</f>
        <v>499997</v>
      </c>
      <c r="I55" s="2">
        <f>IF(AND(statek7[[#This Row],[port]]=B54, statek7[[#This Row],[port]]&lt;&gt;B56), statek7[[#This Row],[kasa]], 0)</f>
        <v>0</v>
      </c>
      <c r="J55" s="2"/>
    </row>
    <row r="56" spans="1:10" x14ac:dyDescent="0.35">
      <c r="A56" s="1">
        <v>42640</v>
      </c>
      <c r="B56" s="2" t="s">
        <v>17</v>
      </c>
      <c r="C56" s="2" t="s">
        <v>11</v>
      </c>
      <c r="D56" s="2" t="s">
        <v>8</v>
      </c>
      <c r="E56">
        <v>17</v>
      </c>
      <c r="F56">
        <v>24</v>
      </c>
      <c r="G56" s="2">
        <f>statek7[[#This Row],[cena za tone w talarach]]*statek7[[#This Row],[ile ton]]</f>
        <v>408</v>
      </c>
      <c r="H56" s="2">
        <f>IF(statek7[[#This Row],[Z/W]] = "Z", H55-statek7[[#This Row],[iloczyn]], H55+statek7[[#This Row],[iloczyn]])</f>
        <v>499589</v>
      </c>
      <c r="I56" s="2">
        <f>IF(AND(statek7[[#This Row],[port]]=B55, statek7[[#This Row],[port]]&lt;&gt;B57), statek7[[#This Row],[kasa]], 0)</f>
        <v>499589</v>
      </c>
      <c r="J56" s="2"/>
    </row>
    <row r="57" spans="1:10" x14ac:dyDescent="0.35">
      <c r="A57" s="1">
        <v>42664</v>
      </c>
      <c r="B57" s="2" t="s">
        <v>18</v>
      </c>
      <c r="C57" s="2" t="s">
        <v>10</v>
      </c>
      <c r="D57" s="2" t="s">
        <v>14</v>
      </c>
      <c r="E57">
        <v>2</v>
      </c>
      <c r="F57">
        <v>12</v>
      </c>
      <c r="G57" s="2">
        <f>statek7[[#This Row],[cena za tone w talarach]]*statek7[[#This Row],[ile ton]]</f>
        <v>24</v>
      </c>
      <c r="H57" s="2">
        <f>IF(statek7[[#This Row],[Z/W]] = "Z", H56-statek7[[#This Row],[iloczyn]], H56+statek7[[#This Row],[iloczyn]])</f>
        <v>499613</v>
      </c>
      <c r="I57" s="2">
        <f>IF(AND(statek7[[#This Row],[port]]=B56, statek7[[#This Row],[port]]&lt;&gt;B58), statek7[[#This Row],[kasa]], 0)</f>
        <v>0</v>
      </c>
      <c r="J57" s="2"/>
    </row>
    <row r="58" spans="1:10" x14ac:dyDescent="0.35">
      <c r="A58" s="1">
        <v>42664</v>
      </c>
      <c r="B58" s="2" t="s">
        <v>18</v>
      </c>
      <c r="C58" s="2" t="s">
        <v>12</v>
      </c>
      <c r="D58" s="2" t="s">
        <v>8</v>
      </c>
      <c r="E58">
        <v>14</v>
      </c>
      <c r="F58">
        <v>19</v>
      </c>
      <c r="G58" s="2">
        <f>statek7[[#This Row],[cena za tone w talarach]]*statek7[[#This Row],[ile ton]]</f>
        <v>266</v>
      </c>
      <c r="H58" s="2">
        <f>IF(statek7[[#This Row],[Z/W]] = "Z", H57-statek7[[#This Row],[iloczyn]], H57+statek7[[#This Row],[iloczyn]])</f>
        <v>499347</v>
      </c>
      <c r="I58" s="2">
        <f>IF(AND(statek7[[#This Row],[port]]=B57, statek7[[#This Row],[port]]&lt;&gt;B59), statek7[[#This Row],[kasa]], 0)</f>
        <v>0</v>
      </c>
      <c r="J58" s="2"/>
    </row>
    <row r="59" spans="1:10" x14ac:dyDescent="0.35">
      <c r="A59" s="1">
        <v>42664</v>
      </c>
      <c r="B59" s="2" t="s">
        <v>18</v>
      </c>
      <c r="C59" s="2" t="s">
        <v>11</v>
      </c>
      <c r="D59" s="2" t="s">
        <v>8</v>
      </c>
      <c r="E59">
        <v>23</v>
      </c>
      <c r="F59">
        <v>23</v>
      </c>
      <c r="G59" s="2">
        <f>statek7[[#This Row],[cena za tone w talarach]]*statek7[[#This Row],[ile ton]]</f>
        <v>529</v>
      </c>
      <c r="H59" s="2">
        <f>IF(statek7[[#This Row],[Z/W]] = "Z", H58-statek7[[#This Row],[iloczyn]], H58+statek7[[#This Row],[iloczyn]])</f>
        <v>498818</v>
      </c>
      <c r="I59" s="2">
        <f>IF(AND(statek7[[#This Row],[port]]=B58, statek7[[#This Row],[port]]&lt;&gt;B60), statek7[[#This Row],[kasa]], 0)</f>
        <v>498818</v>
      </c>
      <c r="J59" s="2"/>
    </row>
    <row r="60" spans="1:10" x14ac:dyDescent="0.35">
      <c r="A60" s="1">
        <v>42682</v>
      </c>
      <c r="B60" s="2" t="s">
        <v>19</v>
      </c>
      <c r="C60" s="2" t="s">
        <v>10</v>
      </c>
      <c r="D60" s="2" t="s">
        <v>8</v>
      </c>
      <c r="E60">
        <v>11</v>
      </c>
      <c r="F60">
        <v>8</v>
      </c>
      <c r="G60" s="2">
        <f>statek7[[#This Row],[cena za tone w talarach]]*statek7[[#This Row],[ile ton]]</f>
        <v>88</v>
      </c>
      <c r="H60" s="2">
        <f>IF(statek7[[#This Row],[Z/W]] = "Z", H59-statek7[[#This Row],[iloczyn]], H59+statek7[[#This Row],[iloczyn]])</f>
        <v>498730</v>
      </c>
      <c r="I60" s="2">
        <f>IF(AND(statek7[[#This Row],[port]]=B59, statek7[[#This Row],[port]]&lt;&gt;B61), statek7[[#This Row],[kasa]], 0)</f>
        <v>0</v>
      </c>
      <c r="J60" s="2"/>
    </row>
    <row r="61" spans="1:10" x14ac:dyDescent="0.35">
      <c r="A61" s="1">
        <v>42682</v>
      </c>
      <c r="B61" s="2" t="s">
        <v>19</v>
      </c>
      <c r="C61" s="2" t="s">
        <v>7</v>
      </c>
      <c r="D61" s="2" t="s">
        <v>8</v>
      </c>
      <c r="E61">
        <v>17</v>
      </c>
      <c r="F61">
        <v>66</v>
      </c>
      <c r="G61" s="2">
        <f>statek7[[#This Row],[cena za tone w talarach]]*statek7[[#This Row],[ile ton]]</f>
        <v>1122</v>
      </c>
      <c r="H61" s="2">
        <f>IF(statek7[[#This Row],[Z/W]] = "Z", H60-statek7[[#This Row],[iloczyn]], H60+statek7[[#This Row],[iloczyn]])</f>
        <v>497608</v>
      </c>
      <c r="I61" s="2">
        <f>IF(AND(statek7[[#This Row],[port]]=B60, statek7[[#This Row],[port]]&lt;&gt;B62), statek7[[#This Row],[kasa]], 0)</f>
        <v>0</v>
      </c>
      <c r="J61" s="2"/>
    </row>
    <row r="62" spans="1:10" x14ac:dyDescent="0.35">
      <c r="A62" s="1">
        <v>42682</v>
      </c>
      <c r="B62" s="2" t="s">
        <v>19</v>
      </c>
      <c r="C62" s="2" t="s">
        <v>9</v>
      </c>
      <c r="D62" s="2" t="s">
        <v>8</v>
      </c>
      <c r="E62">
        <v>30</v>
      </c>
      <c r="F62">
        <v>41</v>
      </c>
      <c r="G62" s="2">
        <f>statek7[[#This Row],[cena za tone w talarach]]*statek7[[#This Row],[ile ton]]</f>
        <v>1230</v>
      </c>
      <c r="H62" s="2">
        <f>IF(statek7[[#This Row],[Z/W]] = "Z", H61-statek7[[#This Row],[iloczyn]], H61+statek7[[#This Row],[iloczyn]])</f>
        <v>496378</v>
      </c>
      <c r="I62" s="2">
        <f>IF(AND(statek7[[#This Row],[port]]=B61, statek7[[#This Row],[port]]&lt;&gt;B63), statek7[[#This Row],[kasa]], 0)</f>
        <v>496378</v>
      </c>
      <c r="J62" s="2"/>
    </row>
    <row r="63" spans="1:10" x14ac:dyDescent="0.35">
      <c r="A63" s="1">
        <v>42704</v>
      </c>
      <c r="B63" s="2" t="s">
        <v>20</v>
      </c>
      <c r="C63" s="2" t="s">
        <v>7</v>
      </c>
      <c r="D63" s="2" t="s">
        <v>14</v>
      </c>
      <c r="E63">
        <v>97</v>
      </c>
      <c r="F63">
        <v>98</v>
      </c>
      <c r="G63" s="2">
        <f>statek7[[#This Row],[cena za tone w talarach]]*statek7[[#This Row],[ile ton]]</f>
        <v>9506</v>
      </c>
      <c r="H63" s="2">
        <f>IF(statek7[[#This Row],[Z/W]] = "Z", H62-statek7[[#This Row],[iloczyn]], H62+statek7[[#This Row],[iloczyn]])</f>
        <v>505884</v>
      </c>
      <c r="I63" s="2">
        <f>IF(AND(statek7[[#This Row],[port]]=B62, statek7[[#This Row],[port]]&lt;&gt;B64), statek7[[#This Row],[kasa]], 0)</f>
        <v>0</v>
      </c>
      <c r="J63" s="2"/>
    </row>
    <row r="64" spans="1:10" x14ac:dyDescent="0.35">
      <c r="A64" s="1">
        <v>42704</v>
      </c>
      <c r="B64" s="2" t="s">
        <v>20</v>
      </c>
      <c r="C64" s="2" t="s">
        <v>10</v>
      </c>
      <c r="D64" s="2" t="s">
        <v>14</v>
      </c>
      <c r="E64">
        <v>11</v>
      </c>
      <c r="F64">
        <v>12</v>
      </c>
      <c r="G64" s="2">
        <f>statek7[[#This Row],[cena za tone w talarach]]*statek7[[#This Row],[ile ton]]</f>
        <v>132</v>
      </c>
      <c r="H64" s="2">
        <f>IF(statek7[[#This Row],[Z/W]] = "Z", H63-statek7[[#This Row],[iloczyn]], H63+statek7[[#This Row],[iloczyn]])</f>
        <v>506016</v>
      </c>
      <c r="I64" s="2">
        <f>IF(AND(statek7[[#This Row],[port]]=B63, statek7[[#This Row],[port]]&lt;&gt;B65), statek7[[#This Row],[kasa]], 0)</f>
        <v>0</v>
      </c>
      <c r="J64" s="2"/>
    </row>
    <row r="65" spans="1:10" x14ac:dyDescent="0.35">
      <c r="A65" s="1">
        <v>42704</v>
      </c>
      <c r="B65" s="2" t="s">
        <v>20</v>
      </c>
      <c r="C65" s="2" t="s">
        <v>12</v>
      </c>
      <c r="D65" s="2" t="s">
        <v>8</v>
      </c>
      <c r="E65">
        <v>17</v>
      </c>
      <c r="F65">
        <v>20</v>
      </c>
      <c r="G65" s="2">
        <f>statek7[[#This Row],[cena za tone w talarach]]*statek7[[#This Row],[ile ton]]</f>
        <v>340</v>
      </c>
      <c r="H65" s="2">
        <f>IF(statek7[[#This Row],[Z/W]] = "Z", H64-statek7[[#This Row],[iloczyn]], H64+statek7[[#This Row],[iloczyn]])</f>
        <v>505676</v>
      </c>
      <c r="I65" s="2">
        <f>IF(AND(statek7[[#This Row],[port]]=B64, statek7[[#This Row],[port]]&lt;&gt;B66), statek7[[#This Row],[kasa]], 0)</f>
        <v>0</v>
      </c>
      <c r="J65" s="2"/>
    </row>
    <row r="66" spans="1:10" x14ac:dyDescent="0.35">
      <c r="A66" s="1">
        <v>42704</v>
      </c>
      <c r="B66" s="2" t="s">
        <v>20</v>
      </c>
      <c r="C66" s="2" t="s">
        <v>11</v>
      </c>
      <c r="D66" s="2" t="s">
        <v>8</v>
      </c>
      <c r="E66">
        <v>4</v>
      </c>
      <c r="F66">
        <v>23</v>
      </c>
      <c r="G66" s="2">
        <f>statek7[[#This Row],[cena za tone w talarach]]*statek7[[#This Row],[ile ton]]</f>
        <v>92</v>
      </c>
      <c r="H66" s="2">
        <f>IF(statek7[[#This Row],[Z/W]] = "Z", H65-statek7[[#This Row],[iloczyn]], H65+statek7[[#This Row],[iloczyn]])</f>
        <v>505584</v>
      </c>
      <c r="I66" s="2">
        <f>IF(AND(statek7[[#This Row],[port]]=B65, statek7[[#This Row],[port]]&lt;&gt;B67), statek7[[#This Row],[kasa]], 0)</f>
        <v>505584</v>
      </c>
      <c r="J66" s="2"/>
    </row>
    <row r="67" spans="1:10" x14ac:dyDescent="0.35">
      <c r="A67" s="1">
        <v>42729</v>
      </c>
      <c r="B67" s="2" t="s">
        <v>21</v>
      </c>
      <c r="C67" s="2" t="s">
        <v>12</v>
      </c>
      <c r="D67" s="2" t="s">
        <v>14</v>
      </c>
      <c r="E67">
        <v>79</v>
      </c>
      <c r="F67">
        <v>31</v>
      </c>
      <c r="G67" s="2">
        <f>statek7[[#This Row],[cena za tone w talarach]]*statek7[[#This Row],[ile ton]]</f>
        <v>2449</v>
      </c>
      <c r="H67" s="2">
        <f>IF(statek7[[#This Row],[Z/W]] = "Z", H66-statek7[[#This Row],[iloczyn]], H66+statek7[[#This Row],[iloczyn]])</f>
        <v>508033</v>
      </c>
      <c r="I67" s="2">
        <f>IF(AND(statek7[[#This Row],[port]]=B66, statek7[[#This Row],[port]]&lt;&gt;B68), statek7[[#This Row],[kasa]], 0)</f>
        <v>0</v>
      </c>
      <c r="J67" s="2"/>
    </row>
    <row r="68" spans="1:10" x14ac:dyDescent="0.35">
      <c r="A68" s="1">
        <v>42729</v>
      </c>
      <c r="B68" s="2" t="s">
        <v>21</v>
      </c>
      <c r="C68" s="2" t="s">
        <v>7</v>
      </c>
      <c r="D68" s="2" t="s">
        <v>8</v>
      </c>
      <c r="E68">
        <v>33</v>
      </c>
      <c r="F68">
        <v>60</v>
      </c>
      <c r="G68" s="2">
        <f>statek7[[#This Row],[cena za tone w talarach]]*statek7[[#This Row],[ile ton]]</f>
        <v>1980</v>
      </c>
      <c r="H68" s="2">
        <f>IF(statek7[[#This Row],[Z/W]] = "Z", H67-statek7[[#This Row],[iloczyn]], H67+statek7[[#This Row],[iloczyn]])</f>
        <v>506053</v>
      </c>
      <c r="I68" s="2">
        <f>IF(AND(statek7[[#This Row],[port]]=B67, statek7[[#This Row],[port]]&lt;&gt;B69), statek7[[#This Row],[kasa]], 0)</f>
        <v>0</v>
      </c>
      <c r="J68" s="2"/>
    </row>
    <row r="69" spans="1:10" x14ac:dyDescent="0.35">
      <c r="A69" s="1">
        <v>42729</v>
      </c>
      <c r="B69" s="2" t="s">
        <v>21</v>
      </c>
      <c r="C69" s="2" t="s">
        <v>11</v>
      </c>
      <c r="D69" s="2" t="s">
        <v>8</v>
      </c>
      <c r="E69">
        <v>26</v>
      </c>
      <c r="F69">
        <v>23</v>
      </c>
      <c r="G69" s="2">
        <f>statek7[[#This Row],[cena za tone w talarach]]*statek7[[#This Row],[ile ton]]</f>
        <v>598</v>
      </c>
      <c r="H69" s="2">
        <f>IF(statek7[[#This Row],[Z/W]] = "Z", H68-statek7[[#This Row],[iloczyn]], H68+statek7[[#This Row],[iloczyn]])</f>
        <v>505455</v>
      </c>
      <c r="I69" s="2">
        <f>IF(AND(statek7[[#This Row],[port]]=B68, statek7[[#This Row],[port]]&lt;&gt;B70), statek7[[#This Row],[kasa]], 0)</f>
        <v>505455</v>
      </c>
      <c r="J69" s="2"/>
    </row>
    <row r="70" spans="1:10" x14ac:dyDescent="0.35">
      <c r="A70" s="1">
        <v>42742</v>
      </c>
      <c r="B70" s="2" t="s">
        <v>22</v>
      </c>
      <c r="C70" s="2" t="s">
        <v>12</v>
      </c>
      <c r="D70" s="2" t="s">
        <v>8</v>
      </c>
      <c r="E70">
        <v>40</v>
      </c>
      <c r="F70">
        <v>22</v>
      </c>
      <c r="G70" s="2">
        <f>statek7[[#This Row],[cena za tone w talarach]]*statek7[[#This Row],[ile ton]]</f>
        <v>880</v>
      </c>
      <c r="H70" s="2">
        <f>IF(statek7[[#This Row],[Z/W]] = "Z", H69-statek7[[#This Row],[iloczyn]], H69+statek7[[#This Row],[iloczyn]])</f>
        <v>504575</v>
      </c>
      <c r="I70" s="2">
        <f>IF(AND(statek7[[#This Row],[port]]=B69, statek7[[#This Row],[port]]&lt;&gt;B71), statek7[[#This Row],[kasa]], 0)</f>
        <v>0</v>
      </c>
      <c r="J70" s="2"/>
    </row>
    <row r="71" spans="1:10" x14ac:dyDescent="0.35">
      <c r="A71" s="1">
        <v>42742</v>
      </c>
      <c r="B71" s="2" t="s">
        <v>22</v>
      </c>
      <c r="C71" s="2" t="s">
        <v>10</v>
      </c>
      <c r="D71" s="2" t="s">
        <v>8</v>
      </c>
      <c r="E71">
        <v>42</v>
      </c>
      <c r="F71">
        <v>9</v>
      </c>
      <c r="G71" s="2">
        <f>statek7[[#This Row],[cena za tone w talarach]]*statek7[[#This Row],[ile ton]]</f>
        <v>378</v>
      </c>
      <c r="H71" s="2">
        <f>IF(statek7[[#This Row],[Z/W]] = "Z", H70-statek7[[#This Row],[iloczyn]], H70+statek7[[#This Row],[iloczyn]])</f>
        <v>504197</v>
      </c>
      <c r="I71" s="2">
        <f>IF(AND(statek7[[#This Row],[port]]=B70, statek7[[#This Row],[port]]&lt;&gt;B72), statek7[[#This Row],[kasa]], 0)</f>
        <v>0</v>
      </c>
      <c r="J71" s="2"/>
    </row>
    <row r="72" spans="1:10" x14ac:dyDescent="0.35">
      <c r="A72" s="1">
        <v>42742</v>
      </c>
      <c r="B72" s="2" t="s">
        <v>22</v>
      </c>
      <c r="C72" s="2" t="s">
        <v>11</v>
      </c>
      <c r="D72" s="2" t="s">
        <v>8</v>
      </c>
      <c r="E72">
        <v>42</v>
      </c>
      <c r="F72">
        <v>26</v>
      </c>
      <c r="G72" s="2">
        <f>statek7[[#This Row],[cena za tone w talarach]]*statek7[[#This Row],[ile ton]]</f>
        <v>1092</v>
      </c>
      <c r="H72" s="2">
        <f>IF(statek7[[#This Row],[Z/W]] = "Z", H71-statek7[[#This Row],[iloczyn]], H71+statek7[[#This Row],[iloczyn]])</f>
        <v>503105</v>
      </c>
      <c r="I72" s="2">
        <f>IF(AND(statek7[[#This Row],[port]]=B71, statek7[[#This Row],[port]]&lt;&gt;B73), statek7[[#This Row],[kasa]], 0)</f>
        <v>0</v>
      </c>
      <c r="J72" s="2"/>
    </row>
    <row r="73" spans="1:10" x14ac:dyDescent="0.35">
      <c r="A73" s="1">
        <v>42742</v>
      </c>
      <c r="B73" s="2" t="s">
        <v>22</v>
      </c>
      <c r="C73" s="2" t="s">
        <v>7</v>
      </c>
      <c r="D73" s="2" t="s">
        <v>8</v>
      </c>
      <c r="E73">
        <v>9</v>
      </c>
      <c r="F73">
        <v>70</v>
      </c>
      <c r="G73" s="2">
        <f>statek7[[#This Row],[cena za tone w talarach]]*statek7[[#This Row],[ile ton]]</f>
        <v>630</v>
      </c>
      <c r="H73" s="2">
        <f>IF(statek7[[#This Row],[Z/W]] = "Z", H72-statek7[[#This Row],[iloczyn]], H72+statek7[[#This Row],[iloczyn]])</f>
        <v>502475</v>
      </c>
      <c r="I73" s="2">
        <f>IF(AND(statek7[[#This Row],[port]]=B72, statek7[[#This Row],[port]]&lt;&gt;B74), statek7[[#This Row],[kasa]], 0)</f>
        <v>0</v>
      </c>
      <c r="J73" s="2"/>
    </row>
    <row r="74" spans="1:10" x14ac:dyDescent="0.35">
      <c r="A74" s="1">
        <v>42742</v>
      </c>
      <c r="B74" s="2" t="s">
        <v>22</v>
      </c>
      <c r="C74" s="2" t="s">
        <v>9</v>
      </c>
      <c r="D74" s="2" t="s">
        <v>8</v>
      </c>
      <c r="E74">
        <v>39</v>
      </c>
      <c r="F74">
        <v>44</v>
      </c>
      <c r="G74" s="2">
        <f>statek7[[#This Row],[cena za tone w talarach]]*statek7[[#This Row],[ile ton]]</f>
        <v>1716</v>
      </c>
      <c r="H74" s="2">
        <f>IF(statek7[[#This Row],[Z/W]] = "Z", H73-statek7[[#This Row],[iloczyn]], H73+statek7[[#This Row],[iloczyn]])</f>
        <v>500759</v>
      </c>
      <c r="I74" s="2">
        <f>IF(AND(statek7[[#This Row],[port]]=B73, statek7[[#This Row],[port]]&lt;&gt;B75), statek7[[#This Row],[kasa]], 0)</f>
        <v>500759</v>
      </c>
      <c r="J74" s="2"/>
    </row>
    <row r="75" spans="1:10" x14ac:dyDescent="0.35">
      <c r="A75" s="1">
        <v>42759</v>
      </c>
      <c r="B75" s="2" t="s">
        <v>6</v>
      </c>
      <c r="C75" s="2" t="s">
        <v>9</v>
      </c>
      <c r="D75" s="2" t="s">
        <v>14</v>
      </c>
      <c r="E75">
        <v>112</v>
      </c>
      <c r="F75">
        <v>59</v>
      </c>
      <c r="G75" s="2">
        <f>statek7[[#This Row],[cena za tone w talarach]]*statek7[[#This Row],[ile ton]]</f>
        <v>6608</v>
      </c>
      <c r="H75" s="2">
        <f>IF(statek7[[#This Row],[Z/W]] = "Z", H74-statek7[[#This Row],[iloczyn]], H74+statek7[[#This Row],[iloczyn]])</f>
        <v>507367</v>
      </c>
      <c r="I75" s="2">
        <f>IF(AND(statek7[[#This Row],[port]]=B74, statek7[[#This Row],[port]]&lt;&gt;B76), statek7[[#This Row],[kasa]], 0)</f>
        <v>0</v>
      </c>
      <c r="J75" s="2"/>
    </row>
    <row r="76" spans="1:10" x14ac:dyDescent="0.35">
      <c r="A76" s="1">
        <v>42759</v>
      </c>
      <c r="B76" s="2" t="s">
        <v>6</v>
      </c>
      <c r="C76" s="2" t="s">
        <v>7</v>
      </c>
      <c r="D76" s="2" t="s">
        <v>8</v>
      </c>
      <c r="E76">
        <v>34</v>
      </c>
      <c r="F76">
        <v>66</v>
      </c>
      <c r="G76" s="2">
        <f>statek7[[#This Row],[cena za tone w talarach]]*statek7[[#This Row],[ile ton]]</f>
        <v>2244</v>
      </c>
      <c r="H76" s="2">
        <f>IF(statek7[[#This Row],[Z/W]] = "Z", H75-statek7[[#This Row],[iloczyn]], H75+statek7[[#This Row],[iloczyn]])</f>
        <v>505123</v>
      </c>
      <c r="I76" s="2">
        <f>IF(AND(statek7[[#This Row],[port]]=B75, statek7[[#This Row],[port]]&lt;&gt;B77), statek7[[#This Row],[kasa]], 0)</f>
        <v>0</v>
      </c>
      <c r="J76" s="2"/>
    </row>
    <row r="77" spans="1:10" x14ac:dyDescent="0.35">
      <c r="A77" s="1">
        <v>42759</v>
      </c>
      <c r="B77" s="2" t="s">
        <v>6</v>
      </c>
      <c r="C77" s="2" t="s">
        <v>12</v>
      </c>
      <c r="D77" s="2" t="s">
        <v>8</v>
      </c>
      <c r="E77">
        <v>5</v>
      </c>
      <c r="F77">
        <v>21</v>
      </c>
      <c r="G77" s="2">
        <f>statek7[[#This Row],[cena za tone w talarach]]*statek7[[#This Row],[ile ton]]</f>
        <v>105</v>
      </c>
      <c r="H77" s="2">
        <f>IF(statek7[[#This Row],[Z/W]] = "Z", H76-statek7[[#This Row],[iloczyn]], H76+statek7[[#This Row],[iloczyn]])</f>
        <v>505018</v>
      </c>
      <c r="I77" s="2">
        <f>IF(AND(statek7[[#This Row],[port]]=B76, statek7[[#This Row],[port]]&lt;&gt;B78), statek7[[#This Row],[kasa]], 0)</f>
        <v>505018</v>
      </c>
      <c r="J77" s="2"/>
    </row>
    <row r="78" spans="1:10" x14ac:dyDescent="0.35">
      <c r="A78" s="1">
        <v>42774</v>
      </c>
      <c r="B78" s="2" t="s">
        <v>13</v>
      </c>
      <c r="C78" s="2" t="s">
        <v>7</v>
      </c>
      <c r="D78" s="2" t="s">
        <v>14</v>
      </c>
      <c r="E78">
        <v>74</v>
      </c>
      <c r="F78">
        <v>92</v>
      </c>
      <c r="G78" s="2">
        <f>statek7[[#This Row],[cena za tone w talarach]]*statek7[[#This Row],[ile ton]]</f>
        <v>6808</v>
      </c>
      <c r="H78" s="2">
        <f>IF(statek7[[#This Row],[Z/W]] = "Z", H77-statek7[[#This Row],[iloczyn]], H77+statek7[[#This Row],[iloczyn]])</f>
        <v>511826</v>
      </c>
      <c r="I78" s="2">
        <f>IF(AND(statek7[[#This Row],[port]]=B77, statek7[[#This Row],[port]]&lt;&gt;B79), statek7[[#This Row],[kasa]], 0)</f>
        <v>0</v>
      </c>
      <c r="J78" s="2"/>
    </row>
    <row r="79" spans="1:10" x14ac:dyDescent="0.35">
      <c r="A79" s="1">
        <v>42774</v>
      </c>
      <c r="B79" s="2" t="s">
        <v>13</v>
      </c>
      <c r="C79" s="2" t="s">
        <v>11</v>
      </c>
      <c r="D79" s="2" t="s">
        <v>8</v>
      </c>
      <c r="E79">
        <v>14</v>
      </c>
      <c r="F79">
        <v>26</v>
      </c>
      <c r="G79" s="2">
        <f>statek7[[#This Row],[cena za tone w talarach]]*statek7[[#This Row],[ile ton]]</f>
        <v>364</v>
      </c>
      <c r="H79" s="2">
        <f>IF(statek7[[#This Row],[Z/W]] = "Z", H78-statek7[[#This Row],[iloczyn]], H78+statek7[[#This Row],[iloczyn]])</f>
        <v>511462</v>
      </c>
      <c r="I79" s="2">
        <f>IF(AND(statek7[[#This Row],[port]]=B78, statek7[[#This Row],[port]]&lt;&gt;B80), statek7[[#This Row],[kasa]], 0)</f>
        <v>511462</v>
      </c>
      <c r="J79" s="2"/>
    </row>
    <row r="80" spans="1:10" x14ac:dyDescent="0.35">
      <c r="A80" s="1">
        <v>42793</v>
      </c>
      <c r="B80" s="2" t="s">
        <v>15</v>
      </c>
      <c r="C80" s="2" t="s">
        <v>9</v>
      </c>
      <c r="D80" s="2" t="s">
        <v>14</v>
      </c>
      <c r="E80">
        <v>1</v>
      </c>
      <c r="F80">
        <v>60</v>
      </c>
      <c r="G80" s="2">
        <f>statek7[[#This Row],[cena za tone w talarach]]*statek7[[#This Row],[ile ton]]</f>
        <v>60</v>
      </c>
      <c r="H80" s="2">
        <f>IF(statek7[[#This Row],[Z/W]] = "Z", H79-statek7[[#This Row],[iloczyn]], H79+statek7[[#This Row],[iloczyn]])</f>
        <v>511522</v>
      </c>
      <c r="I80" s="2">
        <f>IF(AND(statek7[[#This Row],[port]]=B79, statek7[[#This Row],[port]]&lt;&gt;B81), statek7[[#This Row],[kasa]], 0)</f>
        <v>0</v>
      </c>
      <c r="J80" s="2"/>
    </row>
    <row r="81" spans="1:10" x14ac:dyDescent="0.35">
      <c r="A81" s="1">
        <v>42793</v>
      </c>
      <c r="B81" s="2" t="s">
        <v>15</v>
      </c>
      <c r="C81" s="2" t="s">
        <v>11</v>
      </c>
      <c r="D81" s="2" t="s">
        <v>14</v>
      </c>
      <c r="E81">
        <v>43</v>
      </c>
      <c r="F81">
        <v>36</v>
      </c>
      <c r="G81" s="2">
        <f>statek7[[#This Row],[cena za tone w talarach]]*statek7[[#This Row],[ile ton]]</f>
        <v>1548</v>
      </c>
      <c r="H81" s="2">
        <f>IF(statek7[[#This Row],[Z/W]] = "Z", H80-statek7[[#This Row],[iloczyn]], H80+statek7[[#This Row],[iloczyn]])</f>
        <v>513070</v>
      </c>
      <c r="I81" s="2">
        <f>IF(AND(statek7[[#This Row],[port]]=B80, statek7[[#This Row],[port]]&lt;&gt;B82), statek7[[#This Row],[kasa]], 0)</f>
        <v>0</v>
      </c>
      <c r="J81" s="2"/>
    </row>
    <row r="82" spans="1:10" x14ac:dyDescent="0.35">
      <c r="A82" s="1">
        <v>42793</v>
      </c>
      <c r="B82" s="2" t="s">
        <v>15</v>
      </c>
      <c r="C82" s="2" t="s">
        <v>10</v>
      </c>
      <c r="D82" s="2" t="s">
        <v>8</v>
      </c>
      <c r="E82">
        <v>30</v>
      </c>
      <c r="F82">
        <v>8</v>
      </c>
      <c r="G82" s="2">
        <f>statek7[[#This Row],[cena za tone w talarach]]*statek7[[#This Row],[ile ton]]</f>
        <v>240</v>
      </c>
      <c r="H82" s="2">
        <f>IF(statek7[[#This Row],[Z/W]] = "Z", H81-statek7[[#This Row],[iloczyn]], H81+statek7[[#This Row],[iloczyn]])</f>
        <v>512830</v>
      </c>
      <c r="I82" s="2">
        <f>IF(AND(statek7[[#This Row],[port]]=B81, statek7[[#This Row],[port]]&lt;&gt;B83), statek7[[#This Row],[kasa]], 0)</f>
        <v>0</v>
      </c>
      <c r="J82" s="2"/>
    </row>
    <row r="83" spans="1:10" x14ac:dyDescent="0.35">
      <c r="A83" s="1">
        <v>42793</v>
      </c>
      <c r="B83" s="2" t="s">
        <v>15</v>
      </c>
      <c r="C83" s="2" t="s">
        <v>12</v>
      </c>
      <c r="D83" s="2" t="s">
        <v>8</v>
      </c>
      <c r="E83">
        <v>14</v>
      </c>
      <c r="F83">
        <v>20</v>
      </c>
      <c r="G83" s="2">
        <f>statek7[[#This Row],[cena za tone w talarach]]*statek7[[#This Row],[ile ton]]</f>
        <v>280</v>
      </c>
      <c r="H83" s="2">
        <f>IF(statek7[[#This Row],[Z/W]] = "Z", H82-statek7[[#This Row],[iloczyn]], H82+statek7[[#This Row],[iloczyn]])</f>
        <v>512550</v>
      </c>
      <c r="I83" s="2">
        <f>IF(AND(statek7[[#This Row],[port]]=B82, statek7[[#This Row],[port]]&lt;&gt;B84), statek7[[#This Row],[kasa]], 0)</f>
        <v>512550</v>
      </c>
      <c r="J83" s="2"/>
    </row>
    <row r="84" spans="1:10" x14ac:dyDescent="0.35">
      <c r="A84" s="1">
        <v>42819</v>
      </c>
      <c r="B84" s="2" t="s">
        <v>16</v>
      </c>
      <c r="C84" s="2" t="s">
        <v>11</v>
      </c>
      <c r="D84" s="2" t="s">
        <v>14</v>
      </c>
      <c r="E84">
        <v>33</v>
      </c>
      <c r="F84">
        <v>38</v>
      </c>
      <c r="G84" s="2">
        <f>statek7[[#This Row],[cena za tone w talarach]]*statek7[[#This Row],[ile ton]]</f>
        <v>1254</v>
      </c>
      <c r="H84" s="2">
        <f>IF(statek7[[#This Row],[Z/W]] = "Z", H83-statek7[[#This Row],[iloczyn]], H83+statek7[[#This Row],[iloczyn]])</f>
        <v>513804</v>
      </c>
      <c r="I84" s="2">
        <f>IF(AND(statek7[[#This Row],[port]]=B83, statek7[[#This Row],[port]]&lt;&gt;B85), statek7[[#This Row],[kasa]], 0)</f>
        <v>0</v>
      </c>
      <c r="J84" s="2"/>
    </row>
    <row r="85" spans="1:10" x14ac:dyDescent="0.35">
      <c r="A85" s="1">
        <v>42819</v>
      </c>
      <c r="B85" s="2" t="s">
        <v>16</v>
      </c>
      <c r="C85" s="2" t="s">
        <v>9</v>
      </c>
      <c r="D85" s="2" t="s">
        <v>8</v>
      </c>
      <c r="E85">
        <v>35</v>
      </c>
      <c r="F85">
        <v>37</v>
      </c>
      <c r="G85" s="2">
        <f>statek7[[#This Row],[cena za tone w talarach]]*statek7[[#This Row],[ile ton]]</f>
        <v>1295</v>
      </c>
      <c r="H85" s="2">
        <f>IF(statek7[[#This Row],[Z/W]] = "Z", H84-statek7[[#This Row],[iloczyn]], H84+statek7[[#This Row],[iloczyn]])</f>
        <v>512509</v>
      </c>
      <c r="I85" s="2">
        <f>IF(AND(statek7[[#This Row],[port]]=B84, statek7[[#This Row],[port]]&lt;&gt;B86), statek7[[#This Row],[kasa]], 0)</f>
        <v>0</v>
      </c>
      <c r="J85" s="2"/>
    </row>
    <row r="86" spans="1:10" x14ac:dyDescent="0.35">
      <c r="A86" s="1">
        <v>42819</v>
      </c>
      <c r="B86" s="2" t="s">
        <v>16</v>
      </c>
      <c r="C86" s="2" t="s">
        <v>12</v>
      </c>
      <c r="D86" s="2" t="s">
        <v>8</v>
      </c>
      <c r="E86">
        <v>40</v>
      </c>
      <c r="F86">
        <v>19</v>
      </c>
      <c r="G86" s="2">
        <f>statek7[[#This Row],[cena za tone w talarach]]*statek7[[#This Row],[ile ton]]</f>
        <v>760</v>
      </c>
      <c r="H86" s="2">
        <f>IF(statek7[[#This Row],[Z/W]] = "Z", H85-statek7[[#This Row],[iloczyn]], H85+statek7[[#This Row],[iloczyn]])</f>
        <v>511749</v>
      </c>
      <c r="I86" s="2">
        <f>IF(AND(statek7[[#This Row],[port]]=B85, statek7[[#This Row],[port]]&lt;&gt;B87), statek7[[#This Row],[kasa]], 0)</f>
        <v>511749</v>
      </c>
      <c r="J86" s="2"/>
    </row>
    <row r="87" spans="1:10" x14ac:dyDescent="0.35">
      <c r="A87" s="1">
        <v>42840</v>
      </c>
      <c r="B87" s="2" t="s">
        <v>17</v>
      </c>
      <c r="C87" s="2" t="s">
        <v>11</v>
      </c>
      <c r="D87" s="2" t="s">
        <v>14</v>
      </c>
      <c r="E87">
        <v>21</v>
      </c>
      <c r="F87">
        <v>36</v>
      </c>
      <c r="G87" s="2">
        <f>statek7[[#This Row],[cena za tone w talarach]]*statek7[[#This Row],[ile ton]]</f>
        <v>756</v>
      </c>
      <c r="H87" s="2">
        <f>IF(statek7[[#This Row],[Z/W]] = "Z", H86-statek7[[#This Row],[iloczyn]], H86+statek7[[#This Row],[iloczyn]])</f>
        <v>512505</v>
      </c>
      <c r="I87" s="2">
        <f>IF(AND(statek7[[#This Row],[port]]=B86, statek7[[#This Row],[port]]&lt;&gt;B88), statek7[[#This Row],[kasa]], 0)</f>
        <v>0</v>
      </c>
      <c r="J87" s="2"/>
    </row>
    <row r="88" spans="1:10" x14ac:dyDescent="0.35">
      <c r="A88" s="1">
        <v>42840</v>
      </c>
      <c r="B88" s="2" t="s">
        <v>17</v>
      </c>
      <c r="C88" s="2" t="s">
        <v>7</v>
      </c>
      <c r="D88" s="2" t="s">
        <v>14</v>
      </c>
      <c r="E88">
        <v>2</v>
      </c>
      <c r="F88">
        <v>97</v>
      </c>
      <c r="G88" s="2">
        <f>statek7[[#This Row],[cena za tone w talarach]]*statek7[[#This Row],[ile ton]]</f>
        <v>194</v>
      </c>
      <c r="H88" s="2">
        <f>IF(statek7[[#This Row],[Z/W]] = "Z", H87-statek7[[#This Row],[iloczyn]], H87+statek7[[#This Row],[iloczyn]])</f>
        <v>512699</v>
      </c>
      <c r="I88" s="2">
        <f>IF(AND(statek7[[#This Row],[port]]=B87, statek7[[#This Row],[port]]&lt;&gt;B89), statek7[[#This Row],[kasa]], 0)</f>
        <v>0</v>
      </c>
      <c r="J88" s="2"/>
    </row>
    <row r="89" spans="1:10" x14ac:dyDescent="0.35">
      <c r="A89" s="1">
        <v>42840</v>
      </c>
      <c r="B89" s="2" t="s">
        <v>17</v>
      </c>
      <c r="C89" s="2" t="s">
        <v>12</v>
      </c>
      <c r="D89" s="2" t="s">
        <v>8</v>
      </c>
      <c r="E89">
        <v>12</v>
      </c>
      <c r="F89">
        <v>20</v>
      </c>
      <c r="G89" s="2">
        <f>statek7[[#This Row],[cena za tone w talarach]]*statek7[[#This Row],[ile ton]]</f>
        <v>240</v>
      </c>
      <c r="H89" s="2">
        <f>IF(statek7[[#This Row],[Z/W]] = "Z", H88-statek7[[#This Row],[iloczyn]], H88+statek7[[#This Row],[iloczyn]])</f>
        <v>512459</v>
      </c>
      <c r="I89" s="2">
        <f>IF(AND(statek7[[#This Row],[port]]=B88, statek7[[#This Row],[port]]&lt;&gt;B90), statek7[[#This Row],[kasa]], 0)</f>
        <v>0</v>
      </c>
      <c r="J89" s="2"/>
    </row>
    <row r="90" spans="1:10" x14ac:dyDescent="0.35">
      <c r="A90" s="1">
        <v>42840</v>
      </c>
      <c r="B90" s="2" t="s">
        <v>17</v>
      </c>
      <c r="C90" s="2" t="s">
        <v>10</v>
      </c>
      <c r="D90" s="2" t="s">
        <v>8</v>
      </c>
      <c r="E90">
        <v>15</v>
      </c>
      <c r="F90">
        <v>8</v>
      </c>
      <c r="G90" s="2">
        <f>statek7[[#This Row],[cena za tone w talarach]]*statek7[[#This Row],[ile ton]]</f>
        <v>120</v>
      </c>
      <c r="H90" s="2">
        <f>IF(statek7[[#This Row],[Z/W]] = "Z", H89-statek7[[#This Row],[iloczyn]], H89+statek7[[#This Row],[iloczyn]])</f>
        <v>512339</v>
      </c>
      <c r="I90" s="2">
        <f>IF(AND(statek7[[#This Row],[port]]=B89, statek7[[#This Row],[port]]&lt;&gt;B91), statek7[[#This Row],[kasa]], 0)</f>
        <v>0</v>
      </c>
      <c r="J90" s="2"/>
    </row>
    <row r="91" spans="1:10" x14ac:dyDescent="0.35">
      <c r="A91" s="1">
        <v>42840</v>
      </c>
      <c r="B91" s="2" t="s">
        <v>17</v>
      </c>
      <c r="C91" s="2" t="s">
        <v>9</v>
      </c>
      <c r="D91" s="2" t="s">
        <v>8</v>
      </c>
      <c r="E91">
        <v>1</v>
      </c>
      <c r="F91">
        <v>40</v>
      </c>
      <c r="G91" s="2">
        <f>statek7[[#This Row],[cena za tone w talarach]]*statek7[[#This Row],[ile ton]]</f>
        <v>40</v>
      </c>
      <c r="H91" s="2">
        <f>IF(statek7[[#This Row],[Z/W]] = "Z", H90-statek7[[#This Row],[iloczyn]], H90+statek7[[#This Row],[iloczyn]])</f>
        <v>512299</v>
      </c>
      <c r="I91" s="2">
        <f>IF(AND(statek7[[#This Row],[port]]=B90, statek7[[#This Row],[port]]&lt;&gt;B92), statek7[[#This Row],[kasa]], 0)</f>
        <v>512299</v>
      </c>
      <c r="J91" s="2"/>
    </row>
    <row r="92" spans="1:10" x14ac:dyDescent="0.35">
      <c r="A92" s="1">
        <v>42864</v>
      </c>
      <c r="B92" s="2" t="s">
        <v>18</v>
      </c>
      <c r="C92" s="2" t="s">
        <v>10</v>
      </c>
      <c r="D92" s="2" t="s">
        <v>14</v>
      </c>
      <c r="E92">
        <v>86</v>
      </c>
      <c r="F92">
        <v>12</v>
      </c>
      <c r="G92" s="2">
        <f>statek7[[#This Row],[cena za tone w talarach]]*statek7[[#This Row],[ile ton]]</f>
        <v>1032</v>
      </c>
      <c r="H92" s="2">
        <f>IF(statek7[[#This Row],[Z/W]] = "Z", H91-statek7[[#This Row],[iloczyn]], H91+statek7[[#This Row],[iloczyn]])</f>
        <v>513331</v>
      </c>
      <c r="I92" s="2">
        <f>IF(AND(statek7[[#This Row],[port]]=B91, statek7[[#This Row],[port]]&lt;&gt;B93), statek7[[#This Row],[kasa]], 0)</f>
        <v>0</v>
      </c>
      <c r="J92" s="2"/>
    </row>
    <row r="93" spans="1:10" x14ac:dyDescent="0.35">
      <c r="A93" s="1">
        <v>42864</v>
      </c>
      <c r="B93" s="2" t="s">
        <v>18</v>
      </c>
      <c r="C93" s="2" t="s">
        <v>12</v>
      </c>
      <c r="D93" s="2" t="s">
        <v>14</v>
      </c>
      <c r="E93">
        <v>110</v>
      </c>
      <c r="F93">
        <v>31</v>
      </c>
      <c r="G93" s="2">
        <f>statek7[[#This Row],[cena za tone w talarach]]*statek7[[#This Row],[ile ton]]</f>
        <v>3410</v>
      </c>
      <c r="H93" s="2">
        <f>IF(statek7[[#This Row],[Z/W]] = "Z", H92-statek7[[#This Row],[iloczyn]], H92+statek7[[#This Row],[iloczyn]])</f>
        <v>516741</v>
      </c>
      <c r="I93" s="2">
        <f>IF(AND(statek7[[#This Row],[port]]=B92, statek7[[#This Row],[port]]&lt;&gt;B94), statek7[[#This Row],[kasa]], 0)</f>
        <v>0</v>
      </c>
      <c r="J93" s="2"/>
    </row>
    <row r="94" spans="1:10" x14ac:dyDescent="0.35">
      <c r="A94" s="1">
        <v>42864</v>
      </c>
      <c r="B94" s="2" t="s">
        <v>18</v>
      </c>
      <c r="C94" s="2" t="s">
        <v>9</v>
      </c>
      <c r="D94" s="2" t="s">
        <v>8</v>
      </c>
      <c r="E94">
        <v>33</v>
      </c>
      <c r="F94">
        <v>38</v>
      </c>
      <c r="G94" s="2">
        <f>statek7[[#This Row],[cena za tone w talarach]]*statek7[[#This Row],[ile ton]]</f>
        <v>1254</v>
      </c>
      <c r="H94" s="2">
        <f>IF(statek7[[#This Row],[Z/W]] = "Z", H93-statek7[[#This Row],[iloczyn]], H93+statek7[[#This Row],[iloczyn]])</f>
        <v>515487</v>
      </c>
      <c r="I94" s="2">
        <f>IF(AND(statek7[[#This Row],[port]]=B93, statek7[[#This Row],[port]]&lt;&gt;B95), statek7[[#This Row],[kasa]], 0)</f>
        <v>0</v>
      </c>
      <c r="J94" s="2"/>
    </row>
    <row r="95" spans="1:10" x14ac:dyDescent="0.35">
      <c r="A95" s="1">
        <v>42864</v>
      </c>
      <c r="B95" s="2" t="s">
        <v>18</v>
      </c>
      <c r="C95" s="2" t="s">
        <v>11</v>
      </c>
      <c r="D95" s="2" t="s">
        <v>8</v>
      </c>
      <c r="E95">
        <v>13</v>
      </c>
      <c r="F95">
        <v>23</v>
      </c>
      <c r="G95" s="2">
        <f>statek7[[#This Row],[cena za tone w talarach]]*statek7[[#This Row],[ile ton]]</f>
        <v>299</v>
      </c>
      <c r="H95" s="2">
        <f>IF(statek7[[#This Row],[Z/W]] = "Z", H94-statek7[[#This Row],[iloczyn]], H94+statek7[[#This Row],[iloczyn]])</f>
        <v>515188</v>
      </c>
      <c r="I95" s="2">
        <f>IF(AND(statek7[[#This Row],[port]]=B94, statek7[[#This Row],[port]]&lt;&gt;B96), statek7[[#This Row],[kasa]], 0)</f>
        <v>0</v>
      </c>
      <c r="J95" s="2"/>
    </row>
    <row r="96" spans="1:10" x14ac:dyDescent="0.35">
      <c r="A96" s="1">
        <v>42864</v>
      </c>
      <c r="B96" s="2" t="s">
        <v>18</v>
      </c>
      <c r="C96" s="2" t="s">
        <v>7</v>
      </c>
      <c r="D96" s="2" t="s">
        <v>8</v>
      </c>
      <c r="E96">
        <v>37</v>
      </c>
      <c r="F96">
        <v>61</v>
      </c>
      <c r="G96" s="2">
        <f>statek7[[#This Row],[cena za tone w talarach]]*statek7[[#This Row],[ile ton]]</f>
        <v>2257</v>
      </c>
      <c r="H96" s="2">
        <f>IF(statek7[[#This Row],[Z/W]] = "Z", H95-statek7[[#This Row],[iloczyn]], H95+statek7[[#This Row],[iloczyn]])</f>
        <v>512931</v>
      </c>
      <c r="I96" s="2">
        <f>IF(AND(statek7[[#This Row],[port]]=B95, statek7[[#This Row],[port]]&lt;&gt;B97), statek7[[#This Row],[kasa]], 0)</f>
        <v>512931</v>
      </c>
      <c r="J96" s="2"/>
    </row>
    <row r="97" spans="1:10" x14ac:dyDescent="0.35">
      <c r="A97" s="1">
        <v>42882</v>
      </c>
      <c r="B97" s="2" t="s">
        <v>19</v>
      </c>
      <c r="C97" s="2" t="s">
        <v>10</v>
      </c>
      <c r="D97" s="2" t="s">
        <v>14</v>
      </c>
      <c r="E97">
        <v>1</v>
      </c>
      <c r="F97">
        <v>12</v>
      </c>
      <c r="G97" s="2">
        <f>statek7[[#This Row],[cena za tone w talarach]]*statek7[[#This Row],[ile ton]]</f>
        <v>12</v>
      </c>
      <c r="H97" s="2">
        <f>IF(statek7[[#This Row],[Z/W]] = "Z", H96-statek7[[#This Row],[iloczyn]], H96+statek7[[#This Row],[iloczyn]])</f>
        <v>512943</v>
      </c>
      <c r="I97" s="2">
        <f>IF(AND(statek7[[#This Row],[port]]=B96, statek7[[#This Row],[port]]&lt;&gt;B98), statek7[[#This Row],[kasa]], 0)</f>
        <v>0</v>
      </c>
      <c r="J97" s="2"/>
    </row>
    <row r="98" spans="1:10" x14ac:dyDescent="0.35">
      <c r="A98" s="1">
        <v>42882</v>
      </c>
      <c r="B98" s="2" t="s">
        <v>19</v>
      </c>
      <c r="C98" s="2" t="s">
        <v>9</v>
      </c>
      <c r="D98" s="2" t="s">
        <v>14</v>
      </c>
      <c r="E98">
        <v>68</v>
      </c>
      <c r="F98">
        <v>59</v>
      </c>
      <c r="G98" s="2">
        <f>statek7[[#This Row],[cena za tone w talarach]]*statek7[[#This Row],[ile ton]]</f>
        <v>4012</v>
      </c>
      <c r="H98" s="2">
        <f>IF(statek7[[#This Row],[Z/W]] = "Z", H97-statek7[[#This Row],[iloczyn]], H97+statek7[[#This Row],[iloczyn]])</f>
        <v>516955</v>
      </c>
      <c r="I98" s="2">
        <f>IF(AND(statek7[[#This Row],[port]]=B97, statek7[[#This Row],[port]]&lt;&gt;B99), statek7[[#This Row],[kasa]], 0)</f>
        <v>0</v>
      </c>
      <c r="J98" s="2"/>
    </row>
    <row r="99" spans="1:10" x14ac:dyDescent="0.35">
      <c r="A99" s="1">
        <v>42882</v>
      </c>
      <c r="B99" s="2" t="s">
        <v>19</v>
      </c>
      <c r="C99" s="2" t="s">
        <v>7</v>
      </c>
      <c r="D99" s="2" t="s">
        <v>8</v>
      </c>
      <c r="E99">
        <v>35</v>
      </c>
      <c r="F99">
        <v>66</v>
      </c>
      <c r="G99" s="2">
        <f>statek7[[#This Row],[cena za tone w talarach]]*statek7[[#This Row],[ile ton]]</f>
        <v>2310</v>
      </c>
      <c r="H99" s="2">
        <f>IF(statek7[[#This Row],[Z/W]] = "Z", H98-statek7[[#This Row],[iloczyn]], H98+statek7[[#This Row],[iloczyn]])</f>
        <v>514645</v>
      </c>
      <c r="I99" s="2">
        <f>IF(AND(statek7[[#This Row],[port]]=B98, statek7[[#This Row],[port]]&lt;&gt;B100), statek7[[#This Row],[kasa]], 0)</f>
        <v>0</v>
      </c>
      <c r="J99" s="2"/>
    </row>
    <row r="100" spans="1:10" x14ac:dyDescent="0.35">
      <c r="A100" s="1">
        <v>42882</v>
      </c>
      <c r="B100" s="2" t="s">
        <v>19</v>
      </c>
      <c r="C100" s="2" t="s">
        <v>12</v>
      </c>
      <c r="D100" s="2" t="s">
        <v>8</v>
      </c>
      <c r="E100">
        <v>25</v>
      </c>
      <c r="F100">
        <v>21</v>
      </c>
      <c r="G100" s="2">
        <f>statek7[[#This Row],[cena za tone w talarach]]*statek7[[#This Row],[ile ton]]</f>
        <v>525</v>
      </c>
      <c r="H100" s="2">
        <f>IF(statek7[[#This Row],[Z/W]] = "Z", H99-statek7[[#This Row],[iloczyn]], H99+statek7[[#This Row],[iloczyn]])</f>
        <v>514120</v>
      </c>
      <c r="I100" s="2">
        <f>IF(AND(statek7[[#This Row],[port]]=B99, statek7[[#This Row],[port]]&lt;&gt;B101), statek7[[#This Row],[kasa]], 0)</f>
        <v>0</v>
      </c>
      <c r="J100" s="2"/>
    </row>
    <row r="101" spans="1:10" x14ac:dyDescent="0.35">
      <c r="A101" s="1">
        <v>42882</v>
      </c>
      <c r="B101" s="2" t="s">
        <v>19</v>
      </c>
      <c r="C101" s="2" t="s">
        <v>11</v>
      </c>
      <c r="D101" s="2" t="s">
        <v>8</v>
      </c>
      <c r="E101">
        <v>10</v>
      </c>
      <c r="F101">
        <v>25</v>
      </c>
      <c r="G101" s="2">
        <f>statek7[[#This Row],[cena za tone w talarach]]*statek7[[#This Row],[ile ton]]</f>
        <v>250</v>
      </c>
      <c r="H101" s="2">
        <f>IF(statek7[[#This Row],[Z/W]] = "Z", H100-statek7[[#This Row],[iloczyn]], H100+statek7[[#This Row],[iloczyn]])</f>
        <v>513870</v>
      </c>
      <c r="I101" s="2">
        <f>IF(AND(statek7[[#This Row],[port]]=B100, statek7[[#This Row],[port]]&lt;&gt;B102), statek7[[#This Row],[kasa]], 0)</f>
        <v>513870</v>
      </c>
      <c r="J101" s="2"/>
    </row>
    <row r="102" spans="1:10" x14ac:dyDescent="0.35">
      <c r="A102" s="1">
        <v>42904</v>
      </c>
      <c r="B102" s="2" t="s">
        <v>20</v>
      </c>
      <c r="C102" s="2" t="s">
        <v>11</v>
      </c>
      <c r="D102" s="2" t="s">
        <v>14</v>
      </c>
      <c r="E102">
        <v>38</v>
      </c>
      <c r="F102">
        <v>37</v>
      </c>
      <c r="G102" s="2">
        <f>statek7[[#This Row],[cena za tone w talarach]]*statek7[[#This Row],[ile ton]]</f>
        <v>1406</v>
      </c>
      <c r="H102" s="2">
        <f>IF(statek7[[#This Row],[Z/W]] = "Z", H101-statek7[[#This Row],[iloczyn]], H101+statek7[[#This Row],[iloczyn]])</f>
        <v>515276</v>
      </c>
      <c r="I102" s="2">
        <f>IF(AND(statek7[[#This Row],[port]]=B101, statek7[[#This Row],[port]]&lt;&gt;B103), statek7[[#This Row],[kasa]], 0)</f>
        <v>0</v>
      </c>
      <c r="J102" s="2"/>
    </row>
    <row r="103" spans="1:10" x14ac:dyDescent="0.35">
      <c r="A103" s="1">
        <v>42904</v>
      </c>
      <c r="B103" s="2" t="s">
        <v>20</v>
      </c>
      <c r="C103" s="2" t="s">
        <v>10</v>
      </c>
      <c r="D103" s="2" t="s">
        <v>8</v>
      </c>
      <c r="E103">
        <v>22</v>
      </c>
      <c r="F103">
        <v>8</v>
      </c>
      <c r="G103" s="2">
        <f>statek7[[#This Row],[cena za tone w talarach]]*statek7[[#This Row],[ile ton]]</f>
        <v>176</v>
      </c>
      <c r="H103" s="2">
        <f>IF(statek7[[#This Row],[Z/W]] = "Z", H102-statek7[[#This Row],[iloczyn]], H102+statek7[[#This Row],[iloczyn]])</f>
        <v>515100</v>
      </c>
      <c r="I103" s="2">
        <f>IF(AND(statek7[[#This Row],[port]]=B102, statek7[[#This Row],[port]]&lt;&gt;B104), statek7[[#This Row],[kasa]], 0)</f>
        <v>0</v>
      </c>
      <c r="J103" s="2"/>
    </row>
    <row r="104" spans="1:10" x14ac:dyDescent="0.35">
      <c r="A104" s="1">
        <v>42904</v>
      </c>
      <c r="B104" s="2" t="s">
        <v>20</v>
      </c>
      <c r="C104" s="2" t="s">
        <v>12</v>
      </c>
      <c r="D104" s="2" t="s">
        <v>8</v>
      </c>
      <c r="E104">
        <v>25</v>
      </c>
      <c r="F104">
        <v>20</v>
      </c>
      <c r="G104" s="2">
        <f>statek7[[#This Row],[cena za tone w talarach]]*statek7[[#This Row],[ile ton]]</f>
        <v>500</v>
      </c>
      <c r="H104" s="2">
        <f>IF(statek7[[#This Row],[Z/W]] = "Z", H103-statek7[[#This Row],[iloczyn]], H103+statek7[[#This Row],[iloczyn]])</f>
        <v>514600</v>
      </c>
      <c r="I104" s="2">
        <f>IF(AND(statek7[[#This Row],[port]]=B103, statek7[[#This Row],[port]]&lt;&gt;B105), statek7[[#This Row],[kasa]], 0)</f>
        <v>0</v>
      </c>
      <c r="J104" s="2"/>
    </row>
    <row r="105" spans="1:10" x14ac:dyDescent="0.35">
      <c r="A105" s="1">
        <v>42904</v>
      </c>
      <c r="B105" s="2" t="s">
        <v>20</v>
      </c>
      <c r="C105" s="2" t="s">
        <v>9</v>
      </c>
      <c r="D105" s="2" t="s">
        <v>8</v>
      </c>
      <c r="E105">
        <v>8</v>
      </c>
      <c r="F105">
        <v>39</v>
      </c>
      <c r="G105" s="2">
        <f>statek7[[#This Row],[cena za tone w talarach]]*statek7[[#This Row],[ile ton]]</f>
        <v>312</v>
      </c>
      <c r="H105" s="2">
        <f>IF(statek7[[#This Row],[Z/W]] = "Z", H104-statek7[[#This Row],[iloczyn]], H104+statek7[[#This Row],[iloczyn]])</f>
        <v>514288</v>
      </c>
      <c r="I105" s="2">
        <f>IF(AND(statek7[[#This Row],[port]]=B104, statek7[[#This Row],[port]]&lt;&gt;B106), statek7[[#This Row],[kasa]], 0)</f>
        <v>0</v>
      </c>
      <c r="J105" s="2"/>
    </row>
    <row r="106" spans="1:10" x14ac:dyDescent="0.35">
      <c r="A106" s="1">
        <v>42904</v>
      </c>
      <c r="B106" s="2" t="s">
        <v>20</v>
      </c>
      <c r="C106" s="2" t="s">
        <v>7</v>
      </c>
      <c r="D106" s="2" t="s">
        <v>8</v>
      </c>
      <c r="E106">
        <v>45</v>
      </c>
      <c r="F106">
        <v>62</v>
      </c>
      <c r="G106" s="2">
        <f>statek7[[#This Row],[cena za tone w talarach]]*statek7[[#This Row],[ile ton]]</f>
        <v>2790</v>
      </c>
      <c r="H106" s="2">
        <f>IF(statek7[[#This Row],[Z/W]] = "Z", H105-statek7[[#This Row],[iloczyn]], H105+statek7[[#This Row],[iloczyn]])</f>
        <v>511498</v>
      </c>
      <c r="I106" s="2">
        <f>IF(AND(statek7[[#This Row],[port]]=B105, statek7[[#This Row],[port]]&lt;&gt;B107), statek7[[#This Row],[kasa]], 0)</f>
        <v>511498</v>
      </c>
      <c r="J106" s="2"/>
    </row>
    <row r="107" spans="1:10" x14ac:dyDescent="0.35">
      <c r="A107" s="1">
        <v>42929</v>
      </c>
      <c r="B107" s="2" t="s">
        <v>21</v>
      </c>
      <c r="C107" s="2" t="s">
        <v>7</v>
      </c>
      <c r="D107" s="2" t="s">
        <v>14</v>
      </c>
      <c r="E107">
        <v>116</v>
      </c>
      <c r="F107">
        <v>100</v>
      </c>
      <c r="G107" s="2">
        <f>statek7[[#This Row],[cena za tone w talarach]]*statek7[[#This Row],[ile ton]]</f>
        <v>11600</v>
      </c>
      <c r="H107" s="2">
        <f>IF(statek7[[#This Row],[Z/W]] = "Z", H106-statek7[[#This Row],[iloczyn]], H106+statek7[[#This Row],[iloczyn]])</f>
        <v>523098</v>
      </c>
      <c r="I107" s="2">
        <f>IF(AND(statek7[[#This Row],[port]]=B106, statek7[[#This Row],[port]]&lt;&gt;B108), statek7[[#This Row],[kasa]], 0)</f>
        <v>0</v>
      </c>
      <c r="J107" s="2"/>
    </row>
    <row r="108" spans="1:10" x14ac:dyDescent="0.35">
      <c r="A108" s="1">
        <v>42929</v>
      </c>
      <c r="B108" s="2" t="s">
        <v>21</v>
      </c>
      <c r="C108" s="2" t="s">
        <v>12</v>
      </c>
      <c r="D108" s="2" t="s">
        <v>8</v>
      </c>
      <c r="E108">
        <v>29</v>
      </c>
      <c r="F108">
        <v>19</v>
      </c>
      <c r="G108" s="2">
        <f>statek7[[#This Row],[cena za tone w talarach]]*statek7[[#This Row],[ile ton]]</f>
        <v>551</v>
      </c>
      <c r="H108" s="2">
        <f>IF(statek7[[#This Row],[Z/W]] = "Z", H107-statek7[[#This Row],[iloczyn]], H107+statek7[[#This Row],[iloczyn]])</f>
        <v>522547</v>
      </c>
      <c r="I108" s="2">
        <f>IF(AND(statek7[[#This Row],[port]]=B107, statek7[[#This Row],[port]]&lt;&gt;B109), statek7[[#This Row],[kasa]], 0)</f>
        <v>522547</v>
      </c>
      <c r="J108" s="2"/>
    </row>
    <row r="109" spans="1:10" x14ac:dyDescent="0.35">
      <c r="A109" s="1">
        <v>42942</v>
      </c>
      <c r="B109" s="2" t="s">
        <v>22</v>
      </c>
      <c r="C109" s="2" t="s">
        <v>11</v>
      </c>
      <c r="D109" s="2" t="s">
        <v>14</v>
      </c>
      <c r="E109">
        <v>5</v>
      </c>
      <c r="F109">
        <v>34</v>
      </c>
      <c r="G109" s="2">
        <f>statek7[[#This Row],[cena za tone w talarach]]*statek7[[#This Row],[ile ton]]</f>
        <v>170</v>
      </c>
      <c r="H109" s="2">
        <f>IF(statek7[[#This Row],[Z/W]] = "Z", H108-statek7[[#This Row],[iloczyn]], H108+statek7[[#This Row],[iloczyn]])</f>
        <v>522717</v>
      </c>
      <c r="I109" s="2">
        <f>IF(AND(statek7[[#This Row],[port]]=B108, statek7[[#This Row],[port]]&lt;&gt;B110), statek7[[#This Row],[kasa]], 0)</f>
        <v>0</v>
      </c>
      <c r="J109" s="2"/>
    </row>
    <row r="110" spans="1:10" x14ac:dyDescent="0.35">
      <c r="A110" s="1">
        <v>42942</v>
      </c>
      <c r="B110" s="2" t="s">
        <v>22</v>
      </c>
      <c r="C110" s="2" t="s">
        <v>10</v>
      </c>
      <c r="D110" s="2" t="s">
        <v>14</v>
      </c>
      <c r="E110">
        <v>22</v>
      </c>
      <c r="F110">
        <v>11</v>
      </c>
      <c r="G110" s="2">
        <f>statek7[[#This Row],[cena za tone w talarach]]*statek7[[#This Row],[ile ton]]</f>
        <v>242</v>
      </c>
      <c r="H110" s="2">
        <f>IF(statek7[[#This Row],[Z/W]] = "Z", H109-statek7[[#This Row],[iloczyn]], H109+statek7[[#This Row],[iloczyn]])</f>
        <v>522959</v>
      </c>
      <c r="I110" s="2">
        <f>IF(AND(statek7[[#This Row],[port]]=B109, statek7[[#This Row],[port]]&lt;&gt;B111), statek7[[#This Row],[kasa]], 0)</f>
        <v>0</v>
      </c>
      <c r="J110" s="2"/>
    </row>
    <row r="111" spans="1:10" x14ac:dyDescent="0.35">
      <c r="A111" s="1">
        <v>42942</v>
      </c>
      <c r="B111" s="2" t="s">
        <v>22</v>
      </c>
      <c r="C111" s="2" t="s">
        <v>12</v>
      </c>
      <c r="D111" s="2" t="s">
        <v>8</v>
      </c>
      <c r="E111">
        <v>37</v>
      </c>
      <c r="F111">
        <v>22</v>
      </c>
      <c r="G111" s="2">
        <f>statek7[[#This Row],[cena za tone w talarach]]*statek7[[#This Row],[ile ton]]</f>
        <v>814</v>
      </c>
      <c r="H111" s="2">
        <f>IF(statek7[[#This Row],[Z/W]] = "Z", H110-statek7[[#This Row],[iloczyn]], H110+statek7[[#This Row],[iloczyn]])</f>
        <v>522145</v>
      </c>
      <c r="I111" s="2">
        <f>IF(AND(statek7[[#This Row],[port]]=B110, statek7[[#This Row],[port]]&lt;&gt;B112), statek7[[#This Row],[kasa]], 0)</f>
        <v>0</v>
      </c>
      <c r="J111" s="2"/>
    </row>
    <row r="112" spans="1:10" x14ac:dyDescent="0.35">
      <c r="A112" s="1">
        <v>42942</v>
      </c>
      <c r="B112" s="2" t="s">
        <v>22</v>
      </c>
      <c r="C112" s="2" t="s">
        <v>7</v>
      </c>
      <c r="D112" s="2" t="s">
        <v>8</v>
      </c>
      <c r="E112">
        <v>10</v>
      </c>
      <c r="F112">
        <v>70</v>
      </c>
      <c r="G112" s="2">
        <f>statek7[[#This Row],[cena za tone w talarach]]*statek7[[#This Row],[ile ton]]</f>
        <v>700</v>
      </c>
      <c r="H112" s="2">
        <f>IF(statek7[[#This Row],[Z/W]] = "Z", H111-statek7[[#This Row],[iloczyn]], H111+statek7[[#This Row],[iloczyn]])</f>
        <v>521445</v>
      </c>
      <c r="I112" s="2">
        <f>IF(AND(statek7[[#This Row],[port]]=B111, statek7[[#This Row],[port]]&lt;&gt;B113), statek7[[#This Row],[kasa]], 0)</f>
        <v>0</v>
      </c>
      <c r="J112" s="2"/>
    </row>
    <row r="113" spans="1:10" x14ac:dyDescent="0.35">
      <c r="A113" s="1">
        <v>42942</v>
      </c>
      <c r="B113" s="2" t="s">
        <v>22</v>
      </c>
      <c r="C113" s="2" t="s">
        <v>9</v>
      </c>
      <c r="D113" s="2" t="s">
        <v>8</v>
      </c>
      <c r="E113">
        <v>42</v>
      </c>
      <c r="F113">
        <v>44</v>
      </c>
      <c r="G113" s="2">
        <f>statek7[[#This Row],[cena za tone w talarach]]*statek7[[#This Row],[ile ton]]</f>
        <v>1848</v>
      </c>
      <c r="H113" s="2">
        <f>IF(statek7[[#This Row],[Z/W]] = "Z", H112-statek7[[#This Row],[iloczyn]], H112+statek7[[#This Row],[iloczyn]])</f>
        <v>519597</v>
      </c>
      <c r="I113" s="2">
        <f>IF(AND(statek7[[#This Row],[port]]=B112, statek7[[#This Row],[port]]&lt;&gt;B114), statek7[[#This Row],[kasa]], 0)</f>
        <v>519597</v>
      </c>
      <c r="J113" s="2"/>
    </row>
    <row r="114" spans="1:10" x14ac:dyDescent="0.35">
      <c r="A114" s="1">
        <v>42959</v>
      </c>
      <c r="B114" s="2" t="s">
        <v>6</v>
      </c>
      <c r="C114" s="2" t="s">
        <v>7</v>
      </c>
      <c r="D114" s="2" t="s">
        <v>14</v>
      </c>
      <c r="E114">
        <v>11</v>
      </c>
      <c r="F114">
        <v>94</v>
      </c>
      <c r="G114" s="2">
        <f>statek7[[#This Row],[cena za tone w talarach]]*statek7[[#This Row],[ile ton]]</f>
        <v>1034</v>
      </c>
      <c r="H114" s="2">
        <f>IF(statek7[[#This Row],[Z/W]] = "Z", H113-statek7[[#This Row],[iloczyn]], H113+statek7[[#This Row],[iloczyn]])</f>
        <v>520631</v>
      </c>
      <c r="I114" s="2">
        <f>IF(AND(statek7[[#This Row],[port]]=B113, statek7[[#This Row],[port]]&lt;&gt;B115), statek7[[#This Row],[kasa]], 0)</f>
        <v>0</v>
      </c>
      <c r="J114" s="2"/>
    </row>
    <row r="115" spans="1:10" x14ac:dyDescent="0.35">
      <c r="A115" s="1">
        <v>42959</v>
      </c>
      <c r="B115" s="2" t="s">
        <v>6</v>
      </c>
      <c r="C115" s="2" t="s">
        <v>9</v>
      </c>
      <c r="D115" s="2" t="s">
        <v>14</v>
      </c>
      <c r="E115">
        <v>48</v>
      </c>
      <c r="F115">
        <v>59</v>
      </c>
      <c r="G115" s="2">
        <f>statek7[[#This Row],[cena za tone w talarach]]*statek7[[#This Row],[ile ton]]</f>
        <v>2832</v>
      </c>
      <c r="H115" s="2">
        <f>IF(statek7[[#This Row],[Z/W]] = "Z", H114-statek7[[#This Row],[iloczyn]], H114+statek7[[#This Row],[iloczyn]])</f>
        <v>523463</v>
      </c>
      <c r="I115" s="2">
        <f>IF(AND(statek7[[#This Row],[port]]=B114, statek7[[#This Row],[port]]&lt;&gt;B116), statek7[[#This Row],[kasa]], 0)</f>
        <v>0</v>
      </c>
      <c r="J115" s="2"/>
    </row>
    <row r="116" spans="1:10" x14ac:dyDescent="0.35">
      <c r="A116" s="1">
        <v>42959</v>
      </c>
      <c r="B116" s="2" t="s">
        <v>6</v>
      </c>
      <c r="C116" s="2" t="s">
        <v>12</v>
      </c>
      <c r="D116" s="2" t="s">
        <v>8</v>
      </c>
      <c r="E116">
        <v>20</v>
      </c>
      <c r="F116">
        <v>21</v>
      </c>
      <c r="G116" s="2">
        <f>statek7[[#This Row],[cena za tone w talarach]]*statek7[[#This Row],[ile ton]]</f>
        <v>420</v>
      </c>
      <c r="H116" s="2">
        <f>IF(statek7[[#This Row],[Z/W]] = "Z", H115-statek7[[#This Row],[iloczyn]], H115+statek7[[#This Row],[iloczyn]])</f>
        <v>523043</v>
      </c>
      <c r="I116" s="2">
        <f>IF(AND(statek7[[#This Row],[port]]=B115, statek7[[#This Row],[port]]&lt;&gt;B117), statek7[[#This Row],[kasa]], 0)</f>
        <v>0</v>
      </c>
      <c r="J116" s="2"/>
    </row>
    <row r="117" spans="1:10" x14ac:dyDescent="0.35">
      <c r="A117" s="1">
        <v>42959</v>
      </c>
      <c r="B117" s="2" t="s">
        <v>6</v>
      </c>
      <c r="C117" s="2" t="s">
        <v>11</v>
      </c>
      <c r="D117" s="2" t="s">
        <v>8</v>
      </c>
      <c r="E117">
        <v>26</v>
      </c>
      <c r="F117">
        <v>25</v>
      </c>
      <c r="G117" s="2">
        <f>statek7[[#This Row],[cena za tone w talarach]]*statek7[[#This Row],[ile ton]]</f>
        <v>650</v>
      </c>
      <c r="H117" s="2">
        <f>IF(statek7[[#This Row],[Z/W]] = "Z", H116-statek7[[#This Row],[iloczyn]], H116+statek7[[#This Row],[iloczyn]])</f>
        <v>522393</v>
      </c>
      <c r="I117" s="2">
        <f>IF(AND(statek7[[#This Row],[port]]=B116, statek7[[#This Row],[port]]&lt;&gt;B118), statek7[[#This Row],[kasa]], 0)</f>
        <v>522393</v>
      </c>
      <c r="J117" s="2"/>
    </row>
    <row r="118" spans="1:10" x14ac:dyDescent="0.35">
      <c r="A118" s="1">
        <v>42974</v>
      </c>
      <c r="B118" s="2" t="s">
        <v>13</v>
      </c>
      <c r="C118" s="2" t="s">
        <v>10</v>
      </c>
      <c r="D118" s="2" t="s">
        <v>8</v>
      </c>
      <c r="E118">
        <v>24</v>
      </c>
      <c r="F118">
        <v>9</v>
      </c>
      <c r="G118" s="2">
        <f>statek7[[#This Row],[cena za tone w talarach]]*statek7[[#This Row],[ile ton]]</f>
        <v>216</v>
      </c>
      <c r="H118" s="2">
        <f>IF(statek7[[#This Row],[Z/W]] = "Z", H117-statek7[[#This Row],[iloczyn]], H117+statek7[[#This Row],[iloczyn]])</f>
        <v>522177</v>
      </c>
      <c r="I118" s="2">
        <f>IF(AND(statek7[[#This Row],[port]]=B117, statek7[[#This Row],[port]]&lt;&gt;B119), statek7[[#This Row],[kasa]], 0)</f>
        <v>0</v>
      </c>
      <c r="J118" s="2"/>
    </row>
    <row r="119" spans="1:10" x14ac:dyDescent="0.35">
      <c r="A119" s="1">
        <v>42974</v>
      </c>
      <c r="B119" s="2" t="s">
        <v>13</v>
      </c>
      <c r="C119" s="2" t="s">
        <v>7</v>
      </c>
      <c r="D119" s="2" t="s">
        <v>8</v>
      </c>
      <c r="E119">
        <v>38</v>
      </c>
      <c r="F119">
        <v>68</v>
      </c>
      <c r="G119" s="2">
        <f>statek7[[#This Row],[cena za tone w talarach]]*statek7[[#This Row],[ile ton]]</f>
        <v>2584</v>
      </c>
      <c r="H119" s="2">
        <f>IF(statek7[[#This Row],[Z/W]] = "Z", H118-statek7[[#This Row],[iloczyn]], H118+statek7[[#This Row],[iloczyn]])</f>
        <v>519593</v>
      </c>
      <c r="I119" s="2">
        <f>IF(AND(statek7[[#This Row],[port]]=B118, statek7[[#This Row],[port]]&lt;&gt;B120), statek7[[#This Row],[kasa]], 0)</f>
        <v>0</v>
      </c>
      <c r="J119" s="2"/>
    </row>
    <row r="120" spans="1:10" x14ac:dyDescent="0.35">
      <c r="A120" s="1">
        <v>42974</v>
      </c>
      <c r="B120" s="2" t="s">
        <v>13</v>
      </c>
      <c r="C120" s="2" t="s">
        <v>12</v>
      </c>
      <c r="D120" s="2" t="s">
        <v>8</v>
      </c>
      <c r="E120">
        <v>14</v>
      </c>
      <c r="F120">
        <v>21</v>
      </c>
      <c r="G120" s="2">
        <f>statek7[[#This Row],[cena za tone w talarach]]*statek7[[#This Row],[ile ton]]</f>
        <v>294</v>
      </c>
      <c r="H120" s="2">
        <f>IF(statek7[[#This Row],[Z/W]] = "Z", H119-statek7[[#This Row],[iloczyn]], H119+statek7[[#This Row],[iloczyn]])</f>
        <v>519299</v>
      </c>
      <c r="I120" s="2">
        <f>IF(AND(statek7[[#This Row],[port]]=B119, statek7[[#This Row],[port]]&lt;&gt;B121), statek7[[#This Row],[kasa]], 0)</f>
        <v>0</v>
      </c>
      <c r="J120" s="2"/>
    </row>
    <row r="121" spans="1:10" x14ac:dyDescent="0.35">
      <c r="A121" s="1">
        <v>42974</v>
      </c>
      <c r="B121" s="2" t="s">
        <v>13</v>
      </c>
      <c r="C121" s="2" t="s">
        <v>9</v>
      </c>
      <c r="D121" s="2" t="s">
        <v>8</v>
      </c>
      <c r="E121">
        <v>4</v>
      </c>
      <c r="F121">
        <v>43</v>
      </c>
      <c r="G121" s="2">
        <f>statek7[[#This Row],[cena za tone w talarach]]*statek7[[#This Row],[ile ton]]</f>
        <v>172</v>
      </c>
      <c r="H121" s="2">
        <f>IF(statek7[[#This Row],[Z/W]] = "Z", H120-statek7[[#This Row],[iloczyn]], H120+statek7[[#This Row],[iloczyn]])</f>
        <v>519127</v>
      </c>
      <c r="I121" s="2">
        <f>IF(AND(statek7[[#This Row],[port]]=B120, statek7[[#This Row],[port]]&lt;&gt;B122), statek7[[#This Row],[kasa]], 0)</f>
        <v>519127</v>
      </c>
      <c r="J121" s="2"/>
    </row>
    <row r="122" spans="1:10" x14ac:dyDescent="0.35">
      <c r="A122" s="1">
        <v>42993</v>
      </c>
      <c r="B122" s="2" t="s">
        <v>15</v>
      </c>
      <c r="C122" s="2" t="s">
        <v>11</v>
      </c>
      <c r="D122" s="2" t="s">
        <v>14</v>
      </c>
      <c r="E122">
        <v>19</v>
      </c>
      <c r="F122">
        <v>36</v>
      </c>
      <c r="G122" s="2">
        <f>statek7[[#This Row],[cena za tone w talarach]]*statek7[[#This Row],[ile ton]]</f>
        <v>684</v>
      </c>
      <c r="H122" s="2">
        <f>IF(statek7[[#This Row],[Z/W]] = "Z", H121-statek7[[#This Row],[iloczyn]], H121+statek7[[#This Row],[iloczyn]])</f>
        <v>519811</v>
      </c>
      <c r="I122" s="2">
        <f>IF(AND(statek7[[#This Row],[port]]=B121, statek7[[#This Row],[port]]&lt;&gt;B123), statek7[[#This Row],[kasa]], 0)</f>
        <v>0</v>
      </c>
      <c r="J122" s="2"/>
    </row>
    <row r="123" spans="1:10" x14ac:dyDescent="0.35">
      <c r="A123" s="1">
        <v>42993</v>
      </c>
      <c r="B123" s="2" t="s">
        <v>15</v>
      </c>
      <c r="C123" s="2" t="s">
        <v>7</v>
      </c>
      <c r="D123" s="2" t="s">
        <v>8</v>
      </c>
      <c r="E123">
        <v>30</v>
      </c>
      <c r="F123">
        <v>65</v>
      </c>
      <c r="G123" s="2">
        <f>statek7[[#This Row],[cena za tone w talarach]]*statek7[[#This Row],[ile ton]]</f>
        <v>1950</v>
      </c>
      <c r="H123" s="2">
        <f>IF(statek7[[#This Row],[Z/W]] = "Z", H122-statek7[[#This Row],[iloczyn]], H122+statek7[[#This Row],[iloczyn]])</f>
        <v>517861</v>
      </c>
      <c r="I123" s="2">
        <f>IF(AND(statek7[[#This Row],[port]]=B122, statek7[[#This Row],[port]]&lt;&gt;B124), statek7[[#This Row],[kasa]], 0)</f>
        <v>517861</v>
      </c>
      <c r="J123" s="2"/>
    </row>
    <row r="124" spans="1:10" x14ac:dyDescent="0.35">
      <c r="A124" s="1">
        <v>43019</v>
      </c>
      <c r="B124" s="2" t="s">
        <v>16</v>
      </c>
      <c r="C124" s="2" t="s">
        <v>9</v>
      </c>
      <c r="D124" s="2" t="s">
        <v>14</v>
      </c>
      <c r="E124">
        <v>6</v>
      </c>
      <c r="F124">
        <v>63</v>
      </c>
      <c r="G124" s="2">
        <f>statek7[[#This Row],[cena za tone w talarach]]*statek7[[#This Row],[ile ton]]</f>
        <v>378</v>
      </c>
      <c r="H124" s="2">
        <f>IF(statek7[[#This Row],[Z/W]] = "Z", H123-statek7[[#This Row],[iloczyn]], H123+statek7[[#This Row],[iloczyn]])</f>
        <v>518239</v>
      </c>
      <c r="I124" s="2">
        <f>IF(AND(statek7[[#This Row],[port]]=B123, statek7[[#This Row],[port]]&lt;&gt;B125), statek7[[#This Row],[kasa]], 0)</f>
        <v>0</v>
      </c>
      <c r="J124" s="2"/>
    </row>
    <row r="125" spans="1:10" x14ac:dyDescent="0.35">
      <c r="A125" s="1">
        <v>43019</v>
      </c>
      <c r="B125" s="2" t="s">
        <v>16</v>
      </c>
      <c r="C125" s="2" t="s">
        <v>7</v>
      </c>
      <c r="D125" s="2" t="s">
        <v>8</v>
      </c>
      <c r="E125">
        <v>43</v>
      </c>
      <c r="F125">
        <v>59</v>
      </c>
      <c r="G125" s="2">
        <f>statek7[[#This Row],[cena za tone w talarach]]*statek7[[#This Row],[ile ton]]</f>
        <v>2537</v>
      </c>
      <c r="H125" s="2">
        <f>IF(statek7[[#This Row],[Z/W]] = "Z", H124-statek7[[#This Row],[iloczyn]], H124+statek7[[#This Row],[iloczyn]])</f>
        <v>515702</v>
      </c>
      <c r="I125" s="2">
        <f>IF(AND(statek7[[#This Row],[port]]=B124, statek7[[#This Row],[port]]&lt;&gt;B126), statek7[[#This Row],[kasa]], 0)</f>
        <v>515702</v>
      </c>
      <c r="J125" s="2"/>
    </row>
    <row r="126" spans="1:10" x14ac:dyDescent="0.35">
      <c r="A126" s="1">
        <v>43040</v>
      </c>
      <c r="B126" s="2" t="s">
        <v>17</v>
      </c>
      <c r="C126" s="2" t="s">
        <v>9</v>
      </c>
      <c r="D126" s="2" t="s">
        <v>14</v>
      </c>
      <c r="E126">
        <v>1</v>
      </c>
      <c r="F126">
        <v>61</v>
      </c>
      <c r="G126" s="2">
        <f>statek7[[#This Row],[cena za tone w talarach]]*statek7[[#This Row],[ile ton]]</f>
        <v>61</v>
      </c>
      <c r="H126" s="2">
        <f>IF(statek7[[#This Row],[Z/W]] = "Z", H125-statek7[[#This Row],[iloczyn]], H125+statek7[[#This Row],[iloczyn]])</f>
        <v>515763</v>
      </c>
      <c r="I126" s="2">
        <f>IF(AND(statek7[[#This Row],[port]]=B125, statek7[[#This Row],[port]]&lt;&gt;B127), statek7[[#This Row],[kasa]], 0)</f>
        <v>0</v>
      </c>
      <c r="J126" s="2"/>
    </row>
    <row r="127" spans="1:10" x14ac:dyDescent="0.35">
      <c r="A127" s="1">
        <v>43040</v>
      </c>
      <c r="B127" s="2" t="s">
        <v>17</v>
      </c>
      <c r="C127" s="2" t="s">
        <v>12</v>
      </c>
      <c r="D127" s="2" t="s">
        <v>14</v>
      </c>
      <c r="E127">
        <v>147</v>
      </c>
      <c r="F127">
        <v>30</v>
      </c>
      <c r="G127" s="2">
        <f>statek7[[#This Row],[cena za tone w talarach]]*statek7[[#This Row],[ile ton]]</f>
        <v>4410</v>
      </c>
      <c r="H127" s="2">
        <f>IF(statek7[[#This Row],[Z/W]] = "Z", H126-statek7[[#This Row],[iloczyn]], H126+statek7[[#This Row],[iloczyn]])</f>
        <v>520173</v>
      </c>
      <c r="I127" s="2">
        <f>IF(AND(statek7[[#This Row],[port]]=B126, statek7[[#This Row],[port]]&lt;&gt;B128), statek7[[#This Row],[kasa]], 0)</f>
        <v>0</v>
      </c>
      <c r="J127" s="2"/>
    </row>
    <row r="128" spans="1:10" x14ac:dyDescent="0.35">
      <c r="A128" s="1">
        <v>43040</v>
      </c>
      <c r="B128" s="2" t="s">
        <v>17</v>
      </c>
      <c r="C128" s="2" t="s">
        <v>10</v>
      </c>
      <c r="D128" s="2" t="s">
        <v>8</v>
      </c>
      <c r="E128">
        <v>15</v>
      </c>
      <c r="F128">
        <v>8</v>
      </c>
      <c r="G128" s="2">
        <f>statek7[[#This Row],[cena za tone w talarach]]*statek7[[#This Row],[ile ton]]</f>
        <v>120</v>
      </c>
      <c r="H128" s="2">
        <f>IF(statek7[[#This Row],[Z/W]] = "Z", H127-statek7[[#This Row],[iloczyn]], H127+statek7[[#This Row],[iloczyn]])</f>
        <v>520053</v>
      </c>
      <c r="I128" s="2">
        <f>IF(AND(statek7[[#This Row],[port]]=B127, statek7[[#This Row],[port]]&lt;&gt;B129), statek7[[#This Row],[kasa]], 0)</f>
        <v>0</v>
      </c>
      <c r="J128" s="2"/>
    </row>
    <row r="129" spans="1:10" x14ac:dyDescent="0.35">
      <c r="A129" s="1">
        <v>43040</v>
      </c>
      <c r="B129" s="2" t="s">
        <v>17</v>
      </c>
      <c r="C129" s="2" t="s">
        <v>7</v>
      </c>
      <c r="D129" s="2" t="s">
        <v>8</v>
      </c>
      <c r="E129">
        <v>24</v>
      </c>
      <c r="F129">
        <v>63</v>
      </c>
      <c r="G129" s="2">
        <f>statek7[[#This Row],[cena za tone w talarach]]*statek7[[#This Row],[ile ton]]</f>
        <v>1512</v>
      </c>
      <c r="H129" s="2">
        <f>IF(statek7[[#This Row],[Z/W]] = "Z", H128-statek7[[#This Row],[iloczyn]], H128+statek7[[#This Row],[iloczyn]])</f>
        <v>518541</v>
      </c>
      <c r="I129" s="2">
        <f>IF(AND(statek7[[#This Row],[port]]=B128, statek7[[#This Row],[port]]&lt;&gt;B130), statek7[[#This Row],[kasa]], 0)</f>
        <v>0</v>
      </c>
      <c r="J129" s="2"/>
    </row>
    <row r="130" spans="1:10" x14ac:dyDescent="0.35">
      <c r="A130" s="1">
        <v>43040</v>
      </c>
      <c r="B130" s="2" t="s">
        <v>17</v>
      </c>
      <c r="C130" s="2" t="s">
        <v>11</v>
      </c>
      <c r="D130" s="2" t="s">
        <v>8</v>
      </c>
      <c r="E130">
        <v>19</v>
      </c>
      <c r="F130">
        <v>24</v>
      </c>
      <c r="G130" s="2">
        <f>statek7[[#This Row],[cena za tone w talarach]]*statek7[[#This Row],[ile ton]]</f>
        <v>456</v>
      </c>
      <c r="H130" s="2">
        <f>IF(statek7[[#This Row],[Z/W]] = "Z", H129-statek7[[#This Row],[iloczyn]], H129+statek7[[#This Row],[iloczyn]])</f>
        <v>518085</v>
      </c>
      <c r="I130" s="2">
        <f>IF(AND(statek7[[#This Row],[port]]=B129, statek7[[#This Row],[port]]&lt;&gt;B131), statek7[[#This Row],[kasa]], 0)</f>
        <v>518085</v>
      </c>
      <c r="J130" s="2"/>
    </row>
    <row r="131" spans="1:10" x14ac:dyDescent="0.35">
      <c r="A131" s="1">
        <v>43064</v>
      </c>
      <c r="B131" s="2" t="s">
        <v>18</v>
      </c>
      <c r="C131" s="2" t="s">
        <v>7</v>
      </c>
      <c r="D131" s="2" t="s">
        <v>14</v>
      </c>
      <c r="E131">
        <v>134</v>
      </c>
      <c r="F131">
        <v>99</v>
      </c>
      <c r="G131" s="2">
        <f>statek7[[#This Row],[cena za tone w talarach]]*statek7[[#This Row],[ile ton]]</f>
        <v>13266</v>
      </c>
      <c r="H131" s="2">
        <f>IF(statek7[[#This Row],[Z/W]] = "Z", H130-statek7[[#This Row],[iloczyn]], H130+statek7[[#This Row],[iloczyn]])</f>
        <v>531351</v>
      </c>
      <c r="I131" s="2">
        <f>IF(AND(statek7[[#This Row],[port]]=B130, statek7[[#This Row],[port]]&lt;&gt;B132), statek7[[#This Row],[kasa]], 0)</f>
        <v>0</v>
      </c>
      <c r="J131" s="2"/>
    </row>
    <row r="132" spans="1:10" x14ac:dyDescent="0.35">
      <c r="A132" s="1">
        <v>43064</v>
      </c>
      <c r="B132" s="2" t="s">
        <v>18</v>
      </c>
      <c r="C132" s="2" t="s">
        <v>9</v>
      </c>
      <c r="D132" s="2" t="s">
        <v>8</v>
      </c>
      <c r="E132">
        <v>12</v>
      </c>
      <c r="F132">
        <v>38</v>
      </c>
      <c r="G132" s="2">
        <f>statek7[[#This Row],[cena za tone w talarach]]*statek7[[#This Row],[ile ton]]</f>
        <v>456</v>
      </c>
      <c r="H132" s="2">
        <f>IF(statek7[[#This Row],[Z/W]] = "Z", H131-statek7[[#This Row],[iloczyn]], H131+statek7[[#This Row],[iloczyn]])</f>
        <v>530895</v>
      </c>
      <c r="I132" s="2">
        <f>IF(AND(statek7[[#This Row],[port]]=B131, statek7[[#This Row],[port]]&lt;&gt;B133), statek7[[#This Row],[kasa]], 0)</f>
        <v>530895</v>
      </c>
      <c r="J132" s="2"/>
    </row>
    <row r="133" spans="1:10" x14ac:dyDescent="0.35">
      <c r="A133" s="1">
        <v>43082</v>
      </c>
      <c r="B133" s="2" t="s">
        <v>19</v>
      </c>
      <c r="C133" s="2" t="s">
        <v>12</v>
      </c>
      <c r="D133" s="2" t="s">
        <v>14</v>
      </c>
      <c r="E133">
        <v>4</v>
      </c>
      <c r="F133">
        <v>30</v>
      </c>
      <c r="G133" s="2">
        <f>statek7[[#This Row],[cena za tone w talarach]]*statek7[[#This Row],[ile ton]]</f>
        <v>120</v>
      </c>
      <c r="H133" s="2">
        <f>IF(statek7[[#This Row],[Z/W]] = "Z", H132-statek7[[#This Row],[iloczyn]], H132+statek7[[#This Row],[iloczyn]])</f>
        <v>531015</v>
      </c>
      <c r="I133" s="2">
        <f>IF(AND(statek7[[#This Row],[port]]=B132, statek7[[#This Row],[port]]&lt;&gt;B134), statek7[[#This Row],[kasa]], 0)</f>
        <v>0</v>
      </c>
      <c r="J133" s="2"/>
    </row>
    <row r="134" spans="1:10" x14ac:dyDescent="0.35">
      <c r="A134" s="1">
        <v>43082</v>
      </c>
      <c r="B134" s="2" t="s">
        <v>19</v>
      </c>
      <c r="C134" s="2" t="s">
        <v>10</v>
      </c>
      <c r="D134" s="2" t="s">
        <v>8</v>
      </c>
      <c r="E134">
        <v>26</v>
      </c>
      <c r="F134">
        <v>8</v>
      </c>
      <c r="G134" s="2">
        <f>statek7[[#This Row],[cena za tone w talarach]]*statek7[[#This Row],[ile ton]]</f>
        <v>208</v>
      </c>
      <c r="H134" s="2">
        <f>IF(statek7[[#This Row],[Z/W]] = "Z", H133-statek7[[#This Row],[iloczyn]], H133+statek7[[#This Row],[iloczyn]])</f>
        <v>530807</v>
      </c>
      <c r="I134" s="2">
        <f>IF(AND(statek7[[#This Row],[port]]=B133, statek7[[#This Row],[port]]&lt;&gt;B135), statek7[[#This Row],[kasa]], 0)</f>
        <v>0</v>
      </c>
      <c r="J134" s="2"/>
    </row>
    <row r="135" spans="1:10" x14ac:dyDescent="0.35">
      <c r="A135" s="1">
        <v>43082</v>
      </c>
      <c r="B135" s="2" t="s">
        <v>19</v>
      </c>
      <c r="C135" s="2" t="s">
        <v>7</v>
      </c>
      <c r="D135" s="2" t="s">
        <v>8</v>
      </c>
      <c r="E135">
        <v>38</v>
      </c>
      <c r="F135">
        <v>66</v>
      </c>
      <c r="G135" s="2">
        <f>statek7[[#This Row],[cena za tone w talarach]]*statek7[[#This Row],[ile ton]]</f>
        <v>2508</v>
      </c>
      <c r="H135" s="2">
        <f>IF(statek7[[#This Row],[Z/W]] = "Z", H134-statek7[[#This Row],[iloczyn]], H134+statek7[[#This Row],[iloczyn]])</f>
        <v>528299</v>
      </c>
      <c r="I135" s="2">
        <f>IF(AND(statek7[[#This Row],[port]]=B134, statek7[[#This Row],[port]]&lt;&gt;B136), statek7[[#This Row],[kasa]], 0)</f>
        <v>528299</v>
      </c>
      <c r="J135" s="2"/>
    </row>
    <row r="136" spans="1:10" x14ac:dyDescent="0.35">
      <c r="A136" s="1">
        <v>43104</v>
      </c>
      <c r="B136" s="2" t="s">
        <v>20</v>
      </c>
      <c r="C136" s="2" t="s">
        <v>7</v>
      </c>
      <c r="D136" s="2" t="s">
        <v>14</v>
      </c>
      <c r="E136">
        <v>38</v>
      </c>
      <c r="F136">
        <v>98</v>
      </c>
      <c r="G136" s="2">
        <f>statek7[[#This Row],[cena za tone w talarach]]*statek7[[#This Row],[ile ton]]</f>
        <v>3724</v>
      </c>
      <c r="H136" s="2">
        <f>IF(statek7[[#This Row],[Z/W]] = "Z", H135-statek7[[#This Row],[iloczyn]], H135+statek7[[#This Row],[iloczyn]])</f>
        <v>532023</v>
      </c>
      <c r="I136" s="2">
        <f>IF(AND(statek7[[#This Row],[port]]=B135, statek7[[#This Row],[port]]&lt;&gt;B137), statek7[[#This Row],[kasa]], 0)</f>
        <v>0</v>
      </c>
      <c r="J136" s="2"/>
    </row>
    <row r="137" spans="1:10" x14ac:dyDescent="0.35">
      <c r="A137" s="1">
        <v>43104</v>
      </c>
      <c r="B137" s="2" t="s">
        <v>20</v>
      </c>
      <c r="C137" s="2" t="s">
        <v>11</v>
      </c>
      <c r="D137" s="2" t="s">
        <v>14</v>
      </c>
      <c r="E137">
        <v>44</v>
      </c>
      <c r="F137">
        <v>37</v>
      </c>
      <c r="G137" s="2">
        <f>statek7[[#This Row],[cena za tone w talarach]]*statek7[[#This Row],[ile ton]]</f>
        <v>1628</v>
      </c>
      <c r="H137" s="2">
        <f>IF(statek7[[#This Row],[Z/W]] = "Z", H136-statek7[[#This Row],[iloczyn]], H136+statek7[[#This Row],[iloczyn]])</f>
        <v>533651</v>
      </c>
      <c r="I137" s="2">
        <f>IF(AND(statek7[[#This Row],[port]]=B136, statek7[[#This Row],[port]]&lt;&gt;B138), statek7[[#This Row],[kasa]], 0)</f>
        <v>0</v>
      </c>
      <c r="J137" s="2"/>
    </row>
    <row r="138" spans="1:10" x14ac:dyDescent="0.35">
      <c r="A138" s="1">
        <v>43104</v>
      </c>
      <c r="B138" s="2" t="s">
        <v>20</v>
      </c>
      <c r="C138" s="2" t="s">
        <v>10</v>
      </c>
      <c r="D138" s="2" t="s">
        <v>8</v>
      </c>
      <c r="E138">
        <v>21</v>
      </c>
      <c r="F138">
        <v>8</v>
      </c>
      <c r="G138" s="2">
        <f>statek7[[#This Row],[cena za tone w talarach]]*statek7[[#This Row],[ile ton]]</f>
        <v>168</v>
      </c>
      <c r="H138" s="2">
        <f>IF(statek7[[#This Row],[Z/W]] = "Z", H137-statek7[[#This Row],[iloczyn]], H137+statek7[[#This Row],[iloczyn]])</f>
        <v>533483</v>
      </c>
      <c r="I138" s="2">
        <f>IF(AND(statek7[[#This Row],[port]]=B137, statek7[[#This Row],[port]]&lt;&gt;B139), statek7[[#This Row],[kasa]], 0)</f>
        <v>0</v>
      </c>
      <c r="J138" s="2"/>
    </row>
    <row r="139" spans="1:10" x14ac:dyDescent="0.35">
      <c r="A139" s="1">
        <v>43104</v>
      </c>
      <c r="B139" s="2" t="s">
        <v>20</v>
      </c>
      <c r="C139" s="2" t="s">
        <v>9</v>
      </c>
      <c r="D139" s="2" t="s">
        <v>8</v>
      </c>
      <c r="E139">
        <v>10</v>
      </c>
      <c r="F139">
        <v>39</v>
      </c>
      <c r="G139" s="2">
        <f>statek7[[#This Row],[cena za tone w talarach]]*statek7[[#This Row],[ile ton]]</f>
        <v>390</v>
      </c>
      <c r="H139" s="2">
        <f>IF(statek7[[#This Row],[Z/W]] = "Z", H138-statek7[[#This Row],[iloczyn]], H138+statek7[[#This Row],[iloczyn]])</f>
        <v>533093</v>
      </c>
      <c r="I139" s="2">
        <f>IF(AND(statek7[[#This Row],[port]]=B138, statek7[[#This Row],[port]]&lt;&gt;B140), statek7[[#This Row],[kasa]], 0)</f>
        <v>533093</v>
      </c>
      <c r="J139" s="2"/>
    </row>
    <row r="140" spans="1:10" x14ac:dyDescent="0.35">
      <c r="A140" s="1">
        <v>43129</v>
      </c>
      <c r="B140" s="2" t="s">
        <v>21</v>
      </c>
      <c r="C140" s="2" t="s">
        <v>11</v>
      </c>
      <c r="D140" s="2" t="s">
        <v>14</v>
      </c>
      <c r="E140">
        <v>15</v>
      </c>
      <c r="F140">
        <v>38</v>
      </c>
      <c r="G140" s="2">
        <f>statek7[[#This Row],[cena za tone w talarach]]*statek7[[#This Row],[ile ton]]</f>
        <v>570</v>
      </c>
      <c r="H140" s="2">
        <f>IF(statek7[[#This Row],[Z/W]] = "Z", H139-statek7[[#This Row],[iloczyn]], H139+statek7[[#This Row],[iloczyn]])</f>
        <v>533663</v>
      </c>
      <c r="I140" s="2">
        <f>IF(AND(statek7[[#This Row],[port]]=B139, statek7[[#This Row],[port]]&lt;&gt;B141), statek7[[#This Row],[kasa]], 0)</f>
        <v>0</v>
      </c>
      <c r="J140" s="2"/>
    </row>
    <row r="141" spans="1:10" x14ac:dyDescent="0.35">
      <c r="A141" s="1">
        <v>43129</v>
      </c>
      <c r="B141" s="2" t="s">
        <v>21</v>
      </c>
      <c r="C141" s="2" t="s">
        <v>9</v>
      </c>
      <c r="D141" s="2" t="s">
        <v>14</v>
      </c>
      <c r="E141">
        <v>22</v>
      </c>
      <c r="F141">
        <v>63</v>
      </c>
      <c r="G141" s="2">
        <f>statek7[[#This Row],[cena za tone w talarach]]*statek7[[#This Row],[ile ton]]</f>
        <v>1386</v>
      </c>
      <c r="H141" s="2">
        <f>IF(statek7[[#This Row],[Z/W]] = "Z", H140-statek7[[#This Row],[iloczyn]], H140+statek7[[#This Row],[iloczyn]])</f>
        <v>535049</v>
      </c>
      <c r="I141" s="2">
        <f>IF(AND(statek7[[#This Row],[port]]=B140, statek7[[#This Row],[port]]&lt;&gt;B142), statek7[[#This Row],[kasa]], 0)</f>
        <v>0</v>
      </c>
      <c r="J141" s="2"/>
    </row>
    <row r="142" spans="1:10" x14ac:dyDescent="0.35">
      <c r="A142" s="1">
        <v>43129</v>
      </c>
      <c r="B142" s="2" t="s">
        <v>21</v>
      </c>
      <c r="C142" s="2" t="s">
        <v>7</v>
      </c>
      <c r="D142" s="2" t="s">
        <v>8</v>
      </c>
      <c r="E142">
        <v>9</v>
      </c>
      <c r="F142">
        <v>60</v>
      </c>
      <c r="G142" s="2">
        <f>statek7[[#This Row],[cena za tone w talarach]]*statek7[[#This Row],[ile ton]]</f>
        <v>540</v>
      </c>
      <c r="H142" s="2">
        <f>IF(statek7[[#This Row],[Z/W]] = "Z", H141-statek7[[#This Row],[iloczyn]], H141+statek7[[#This Row],[iloczyn]])</f>
        <v>534509</v>
      </c>
      <c r="I142" s="2">
        <f>IF(AND(statek7[[#This Row],[port]]=B141, statek7[[#This Row],[port]]&lt;&gt;B143), statek7[[#This Row],[kasa]], 0)</f>
        <v>0</v>
      </c>
      <c r="J142" s="2"/>
    </row>
    <row r="143" spans="1:10" x14ac:dyDescent="0.35">
      <c r="A143" s="1">
        <v>43129</v>
      </c>
      <c r="B143" s="2" t="s">
        <v>21</v>
      </c>
      <c r="C143" s="2" t="s">
        <v>12</v>
      </c>
      <c r="D143" s="2" t="s">
        <v>8</v>
      </c>
      <c r="E143">
        <v>6</v>
      </c>
      <c r="F143">
        <v>19</v>
      </c>
      <c r="G143" s="2">
        <f>statek7[[#This Row],[cena za tone w talarach]]*statek7[[#This Row],[ile ton]]</f>
        <v>114</v>
      </c>
      <c r="H143" s="2">
        <f>IF(statek7[[#This Row],[Z/W]] = "Z", H142-statek7[[#This Row],[iloczyn]], H142+statek7[[#This Row],[iloczyn]])</f>
        <v>534395</v>
      </c>
      <c r="I143" s="2">
        <f>IF(AND(statek7[[#This Row],[port]]=B142, statek7[[#This Row],[port]]&lt;&gt;B144), statek7[[#This Row],[kasa]], 0)</f>
        <v>0</v>
      </c>
      <c r="J143" s="2"/>
    </row>
    <row r="144" spans="1:10" x14ac:dyDescent="0.35">
      <c r="A144" s="1">
        <v>43129</v>
      </c>
      <c r="B144" s="2" t="s">
        <v>21</v>
      </c>
      <c r="C144" s="2" t="s">
        <v>10</v>
      </c>
      <c r="D144" s="2" t="s">
        <v>8</v>
      </c>
      <c r="E144">
        <v>4</v>
      </c>
      <c r="F144">
        <v>8</v>
      </c>
      <c r="G144" s="2">
        <f>statek7[[#This Row],[cena za tone w talarach]]*statek7[[#This Row],[ile ton]]</f>
        <v>32</v>
      </c>
      <c r="H144" s="2">
        <f>IF(statek7[[#This Row],[Z/W]] = "Z", H143-statek7[[#This Row],[iloczyn]], H143+statek7[[#This Row],[iloczyn]])</f>
        <v>534363</v>
      </c>
      <c r="I144" s="2">
        <f>IF(AND(statek7[[#This Row],[port]]=B143, statek7[[#This Row],[port]]&lt;&gt;B145), statek7[[#This Row],[kasa]], 0)</f>
        <v>534363</v>
      </c>
      <c r="J144" s="2"/>
    </row>
    <row r="145" spans="1:10" x14ac:dyDescent="0.35">
      <c r="A145" s="1">
        <v>43130</v>
      </c>
      <c r="B145" s="2" t="s">
        <v>22</v>
      </c>
      <c r="C145" s="2" t="s">
        <v>12</v>
      </c>
      <c r="D145" s="2" t="s">
        <v>14</v>
      </c>
      <c r="E145">
        <v>6</v>
      </c>
      <c r="F145">
        <v>25</v>
      </c>
      <c r="G145" s="2">
        <f>statek7[[#This Row],[cena za tone w talarach]]*statek7[[#This Row],[ile ton]]</f>
        <v>150</v>
      </c>
      <c r="H145" s="2">
        <f>IF(statek7[[#This Row],[Z/W]] = "Z", H144-statek7[[#This Row],[iloczyn]], H144+statek7[[#This Row],[iloczyn]])</f>
        <v>534513</v>
      </c>
      <c r="I145" s="2">
        <f>IF(AND(statek7[[#This Row],[port]]=B144, statek7[[#This Row],[port]]&lt;&gt;B146), statek7[[#This Row],[kasa]], 0)</f>
        <v>0</v>
      </c>
      <c r="J145" s="2"/>
    </row>
    <row r="146" spans="1:10" x14ac:dyDescent="0.35">
      <c r="A146" s="1">
        <v>43130</v>
      </c>
      <c r="B146" s="2" t="s">
        <v>22</v>
      </c>
      <c r="C146" s="2" t="s">
        <v>7</v>
      </c>
      <c r="D146" s="2" t="s">
        <v>8</v>
      </c>
      <c r="E146">
        <v>48</v>
      </c>
      <c r="F146">
        <v>79</v>
      </c>
      <c r="G146" s="2">
        <f>statek7[[#This Row],[cena za tone w talarach]]*statek7[[#This Row],[ile ton]]</f>
        <v>3792</v>
      </c>
      <c r="H146" s="2">
        <f>IF(statek7[[#This Row],[Z/W]] = "Z", H145-statek7[[#This Row],[iloczyn]], H145+statek7[[#This Row],[iloczyn]])</f>
        <v>530721</v>
      </c>
      <c r="I146" s="2">
        <f>IF(AND(statek7[[#This Row],[port]]=B145, statek7[[#This Row],[port]]&lt;&gt;B147), statek7[[#This Row],[kasa]], 0)</f>
        <v>530721</v>
      </c>
      <c r="J146" s="2"/>
    </row>
    <row r="147" spans="1:10" x14ac:dyDescent="0.35">
      <c r="A147" s="1">
        <v>43147</v>
      </c>
      <c r="B147" s="2" t="s">
        <v>6</v>
      </c>
      <c r="C147" s="2" t="s">
        <v>9</v>
      </c>
      <c r="D147" s="2" t="s">
        <v>8</v>
      </c>
      <c r="E147">
        <v>34</v>
      </c>
      <c r="F147">
        <v>42</v>
      </c>
      <c r="G147" s="2">
        <f>statek7[[#This Row],[cena za tone w talarach]]*statek7[[#This Row],[ile ton]]</f>
        <v>1428</v>
      </c>
      <c r="H147" s="2">
        <f>IF(statek7[[#This Row],[Z/W]] = "Z", H146-statek7[[#This Row],[iloczyn]], H146+statek7[[#This Row],[iloczyn]])</f>
        <v>529293</v>
      </c>
      <c r="I147" s="2">
        <f>IF(AND(statek7[[#This Row],[port]]=B146, statek7[[#This Row],[port]]&lt;&gt;B148), statek7[[#This Row],[kasa]], 0)</f>
        <v>0</v>
      </c>
      <c r="J147" s="2"/>
    </row>
    <row r="148" spans="1:10" x14ac:dyDescent="0.35">
      <c r="A148" s="1">
        <v>43147</v>
      </c>
      <c r="B148" s="2" t="s">
        <v>6</v>
      </c>
      <c r="C148" s="2" t="s">
        <v>11</v>
      </c>
      <c r="D148" s="2" t="s">
        <v>14</v>
      </c>
      <c r="E148">
        <v>49</v>
      </c>
      <c r="F148">
        <v>35</v>
      </c>
      <c r="G148" s="2">
        <f>statek7[[#This Row],[cena za tone w talarach]]*statek7[[#This Row],[ile ton]]</f>
        <v>1715</v>
      </c>
      <c r="H148" s="2">
        <f>IF(statek7[[#This Row],[Z/W]] = "Z", H147-statek7[[#This Row],[iloczyn]], H147+statek7[[#This Row],[iloczyn]])</f>
        <v>531008</v>
      </c>
      <c r="I148" s="2">
        <f>IF(AND(statek7[[#This Row],[port]]=B147, statek7[[#This Row],[port]]&lt;&gt;B149), statek7[[#This Row],[kasa]], 0)</f>
        <v>0</v>
      </c>
      <c r="J148" s="2"/>
    </row>
    <row r="149" spans="1:10" x14ac:dyDescent="0.35">
      <c r="A149" s="1">
        <v>43147</v>
      </c>
      <c r="B149" s="2" t="s">
        <v>6</v>
      </c>
      <c r="C149" s="2" t="s">
        <v>10</v>
      </c>
      <c r="D149" s="2" t="s">
        <v>8</v>
      </c>
      <c r="E149">
        <v>10</v>
      </c>
      <c r="F149">
        <v>8</v>
      </c>
      <c r="G149" s="2">
        <f>statek7[[#This Row],[cena za tone w talarach]]*statek7[[#This Row],[ile ton]]</f>
        <v>80</v>
      </c>
      <c r="H149" s="2">
        <f>IF(statek7[[#This Row],[Z/W]] = "Z", H148-statek7[[#This Row],[iloczyn]], H148+statek7[[#This Row],[iloczyn]])</f>
        <v>530928</v>
      </c>
      <c r="I149" s="2">
        <f>IF(AND(statek7[[#This Row],[port]]=B148, statek7[[#This Row],[port]]&lt;&gt;B150), statek7[[#This Row],[kasa]], 0)</f>
        <v>0</v>
      </c>
      <c r="J149" s="2"/>
    </row>
    <row r="150" spans="1:10" x14ac:dyDescent="0.35">
      <c r="A150" s="1">
        <v>43147</v>
      </c>
      <c r="B150" s="2" t="s">
        <v>6</v>
      </c>
      <c r="C150" s="2" t="s">
        <v>12</v>
      </c>
      <c r="D150" s="2" t="s">
        <v>8</v>
      </c>
      <c r="E150">
        <v>47</v>
      </c>
      <c r="F150">
        <v>21</v>
      </c>
      <c r="G150" s="2">
        <f>statek7[[#This Row],[cena za tone w talarach]]*statek7[[#This Row],[ile ton]]</f>
        <v>987</v>
      </c>
      <c r="H150" s="2">
        <f>IF(statek7[[#This Row],[Z/W]] = "Z", H149-statek7[[#This Row],[iloczyn]], H149+statek7[[#This Row],[iloczyn]])</f>
        <v>529941</v>
      </c>
      <c r="I150" s="2">
        <f>IF(AND(statek7[[#This Row],[port]]=B149, statek7[[#This Row],[port]]&lt;&gt;B151), statek7[[#This Row],[kasa]], 0)</f>
        <v>0</v>
      </c>
      <c r="J150" s="2"/>
    </row>
    <row r="151" spans="1:10" x14ac:dyDescent="0.35">
      <c r="A151" s="1">
        <v>43147</v>
      </c>
      <c r="B151" s="2" t="s">
        <v>6</v>
      </c>
      <c r="C151" s="2" t="s">
        <v>7</v>
      </c>
      <c r="D151" s="2" t="s">
        <v>8</v>
      </c>
      <c r="E151">
        <v>48</v>
      </c>
      <c r="F151">
        <v>66</v>
      </c>
      <c r="G151" s="2">
        <f>statek7[[#This Row],[cena za tone w talarach]]*statek7[[#This Row],[ile ton]]</f>
        <v>3168</v>
      </c>
      <c r="H151" s="2">
        <f>IF(statek7[[#This Row],[Z/W]] = "Z", H150-statek7[[#This Row],[iloczyn]], H150+statek7[[#This Row],[iloczyn]])</f>
        <v>526773</v>
      </c>
      <c r="I151" s="2">
        <f>IF(AND(statek7[[#This Row],[port]]=B150, statek7[[#This Row],[port]]&lt;&gt;B152), statek7[[#This Row],[kasa]], 0)</f>
        <v>526773</v>
      </c>
      <c r="J151" s="2"/>
    </row>
    <row r="152" spans="1:10" x14ac:dyDescent="0.35">
      <c r="A152" s="1">
        <v>43162</v>
      </c>
      <c r="B152" s="2" t="s">
        <v>13</v>
      </c>
      <c r="C152" s="2" t="s">
        <v>9</v>
      </c>
      <c r="D152" s="2" t="s">
        <v>14</v>
      </c>
      <c r="E152">
        <v>34</v>
      </c>
      <c r="F152">
        <v>58</v>
      </c>
      <c r="G152" s="2">
        <f>statek7[[#This Row],[cena za tone w talarach]]*statek7[[#This Row],[ile ton]]</f>
        <v>1972</v>
      </c>
      <c r="H152" s="2">
        <f>IF(statek7[[#This Row],[Z/W]] = "Z", H151-statek7[[#This Row],[iloczyn]], H151+statek7[[#This Row],[iloczyn]])</f>
        <v>528745</v>
      </c>
      <c r="I152" s="2">
        <f>IF(AND(statek7[[#This Row],[port]]=B151, statek7[[#This Row],[port]]&lt;&gt;B153), statek7[[#This Row],[kasa]], 0)</f>
        <v>0</v>
      </c>
      <c r="J152" s="2"/>
    </row>
    <row r="153" spans="1:10" x14ac:dyDescent="0.35">
      <c r="A153" s="1">
        <v>43162</v>
      </c>
      <c r="B153" s="2" t="s">
        <v>13</v>
      </c>
      <c r="C153" s="2" t="s">
        <v>10</v>
      </c>
      <c r="D153" s="2" t="s">
        <v>8</v>
      </c>
      <c r="E153">
        <v>5</v>
      </c>
      <c r="F153">
        <v>9</v>
      </c>
      <c r="G153" s="2">
        <f>statek7[[#This Row],[cena za tone w talarach]]*statek7[[#This Row],[ile ton]]</f>
        <v>45</v>
      </c>
      <c r="H153" s="2">
        <f>IF(statek7[[#This Row],[Z/W]] = "Z", H152-statek7[[#This Row],[iloczyn]], H152+statek7[[#This Row],[iloczyn]])</f>
        <v>528700</v>
      </c>
      <c r="I153" s="2">
        <f>IF(AND(statek7[[#This Row],[port]]=B152, statek7[[#This Row],[port]]&lt;&gt;B154), statek7[[#This Row],[kasa]], 0)</f>
        <v>528700</v>
      </c>
      <c r="J153" s="2"/>
    </row>
    <row r="154" spans="1:10" x14ac:dyDescent="0.35">
      <c r="A154" s="1">
        <v>43181</v>
      </c>
      <c r="B154" s="2" t="s">
        <v>15</v>
      </c>
      <c r="C154" s="2" t="s">
        <v>12</v>
      </c>
      <c r="D154" s="2" t="s">
        <v>14</v>
      </c>
      <c r="E154">
        <v>46</v>
      </c>
      <c r="F154">
        <v>30</v>
      </c>
      <c r="G154" s="2">
        <f>statek7[[#This Row],[cena za tone w talarach]]*statek7[[#This Row],[ile ton]]</f>
        <v>1380</v>
      </c>
      <c r="H154" s="2">
        <f>IF(statek7[[#This Row],[Z/W]] = "Z", H153-statek7[[#This Row],[iloczyn]], H153+statek7[[#This Row],[iloczyn]])</f>
        <v>530080</v>
      </c>
      <c r="I154" s="2">
        <f>IF(AND(statek7[[#This Row],[port]]=B153, statek7[[#This Row],[port]]&lt;&gt;B155), statek7[[#This Row],[kasa]], 0)</f>
        <v>0</v>
      </c>
      <c r="J154" s="2"/>
    </row>
    <row r="155" spans="1:10" x14ac:dyDescent="0.35">
      <c r="A155" s="1">
        <v>43181</v>
      </c>
      <c r="B155" s="2" t="s">
        <v>15</v>
      </c>
      <c r="C155" s="2" t="s">
        <v>7</v>
      </c>
      <c r="D155" s="2" t="s">
        <v>8</v>
      </c>
      <c r="E155">
        <v>49</v>
      </c>
      <c r="F155">
        <v>65</v>
      </c>
      <c r="G155" s="2">
        <f>statek7[[#This Row],[cena za tone w talarach]]*statek7[[#This Row],[ile ton]]</f>
        <v>3185</v>
      </c>
      <c r="H155" s="2">
        <f>IF(statek7[[#This Row],[Z/W]] = "Z", H154-statek7[[#This Row],[iloczyn]], H154+statek7[[#This Row],[iloczyn]])</f>
        <v>526895</v>
      </c>
      <c r="I155" s="2">
        <f>IF(AND(statek7[[#This Row],[port]]=B154, statek7[[#This Row],[port]]&lt;&gt;B156), statek7[[#This Row],[kasa]], 0)</f>
        <v>0</v>
      </c>
      <c r="J155" s="2"/>
    </row>
    <row r="156" spans="1:10" x14ac:dyDescent="0.35">
      <c r="A156" s="1">
        <v>43181</v>
      </c>
      <c r="B156" s="2" t="s">
        <v>15</v>
      </c>
      <c r="C156" s="2" t="s">
        <v>10</v>
      </c>
      <c r="D156" s="2" t="s">
        <v>8</v>
      </c>
      <c r="E156">
        <v>16</v>
      </c>
      <c r="F156">
        <v>8</v>
      </c>
      <c r="G156" s="2">
        <f>statek7[[#This Row],[cena za tone w talarach]]*statek7[[#This Row],[ile ton]]</f>
        <v>128</v>
      </c>
      <c r="H156" s="2">
        <f>IF(statek7[[#This Row],[Z/W]] = "Z", H155-statek7[[#This Row],[iloczyn]], H155+statek7[[#This Row],[iloczyn]])</f>
        <v>526767</v>
      </c>
      <c r="I156" s="2">
        <f>IF(AND(statek7[[#This Row],[port]]=B155, statek7[[#This Row],[port]]&lt;&gt;B157), statek7[[#This Row],[kasa]], 0)</f>
        <v>526767</v>
      </c>
      <c r="J156" s="2"/>
    </row>
    <row r="157" spans="1:10" x14ac:dyDescent="0.35">
      <c r="A157" s="1">
        <v>43207</v>
      </c>
      <c r="B157" s="2" t="s">
        <v>16</v>
      </c>
      <c r="C157" s="2" t="s">
        <v>9</v>
      </c>
      <c r="D157" s="2" t="s">
        <v>8</v>
      </c>
      <c r="E157">
        <v>5</v>
      </c>
      <c r="F157">
        <v>37</v>
      </c>
      <c r="G157" s="2">
        <f>statek7[[#This Row],[cena za tone w talarach]]*statek7[[#This Row],[ile ton]]</f>
        <v>185</v>
      </c>
      <c r="H157" s="2">
        <f>IF(statek7[[#This Row],[Z/W]] = "Z", H156-statek7[[#This Row],[iloczyn]], H156+statek7[[#This Row],[iloczyn]])</f>
        <v>526582</v>
      </c>
      <c r="I157" s="2">
        <f>IF(AND(statek7[[#This Row],[port]]=B156, statek7[[#This Row],[port]]&lt;&gt;B158), statek7[[#This Row],[kasa]], 0)</f>
        <v>0</v>
      </c>
      <c r="J157" s="2"/>
    </row>
    <row r="158" spans="1:10" x14ac:dyDescent="0.35">
      <c r="A158" s="1">
        <v>43207</v>
      </c>
      <c r="B158" s="2" t="s">
        <v>16</v>
      </c>
      <c r="C158" s="2" t="s">
        <v>12</v>
      </c>
      <c r="D158" s="2" t="s">
        <v>14</v>
      </c>
      <c r="E158">
        <v>1</v>
      </c>
      <c r="F158">
        <v>32</v>
      </c>
      <c r="G158" s="2">
        <f>statek7[[#This Row],[cena za tone w talarach]]*statek7[[#This Row],[ile ton]]</f>
        <v>32</v>
      </c>
      <c r="H158" s="2">
        <f>IF(statek7[[#This Row],[Z/W]] = "Z", H157-statek7[[#This Row],[iloczyn]], H157+statek7[[#This Row],[iloczyn]])</f>
        <v>526614</v>
      </c>
      <c r="I158" s="2">
        <f>IF(AND(statek7[[#This Row],[port]]=B157, statek7[[#This Row],[port]]&lt;&gt;B159), statek7[[#This Row],[kasa]], 0)</f>
        <v>0</v>
      </c>
      <c r="J158" s="2"/>
    </row>
    <row r="159" spans="1:10" x14ac:dyDescent="0.35">
      <c r="A159" s="1">
        <v>43207</v>
      </c>
      <c r="B159" s="2" t="s">
        <v>16</v>
      </c>
      <c r="C159" s="2" t="s">
        <v>10</v>
      </c>
      <c r="D159" s="2" t="s">
        <v>8</v>
      </c>
      <c r="E159">
        <v>34</v>
      </c>
      <c r="F159">
        <v>7</v>
      </c>
      <c r="G159" s="2">
        <f>statek7[[#This Row],[cena za tone w talarach]]*statek7[[#This Row],[ile ton]]</f>
        <v>238</v>
      </c>
      <c r="H159" s="2">
        <f>IF(statek7[[#This Row],[Z/W]] = "Z", H158-statek7[[#This Row],[iloczyn]], H158+statek7[[#This Row],[iloczyn]])</f>
        <v>526376</v>
      </c>
      <c r="I159" s="2">
        <f>IF(AND(statek7[[#This Row],[port]]=B158, statek7[[#This Row],[port]]&lt;&gt;B160), statek7[[#This Row],[kasa]], 0)</f>
        <v>0</v>
      </c>
      <c r="J159" s="2"/>
    </row>
    <row r="160" spans="1:10" x14ac:dyDescent="0.35">
      <c r="A160" s="1">
        <v>43207</v>
      </c>
      <c r="B160" s="2" t="s">
        <v>16</v>
      </c>
      <c r="C160" s="2" t="s">
        <v>7</v>
      </c>
      <c r="D160" s="2" t="s">
        <v>8</v>
      </c>
      <c r="E160">
        <v>29</v>
      </c>
      <c r="F160">
        <v>59</v>
      </c>
      <c r="G160" s="2">
        <f>statek7[[#This Row],[cena za tone w talarach]]*statek7[[#This Row],[ile ton]]</f>
        <v>1711</v>
      </c>
      <c r="H160" s="2">
        <f>IF(statek7[[#This Row],[Z/W]] = "Z", H159-statek7[[#This Row],[iloczyn]], H159+statek7[[#This Row],[iloczyn]])</f>
        <v>524665</v>
      </c>
      <c r="I160" s="2">
        <f>IF(AND(statek7[[#This Row],[port]]=B159, statek7[[#This Row],[port]]&lt;&gt;B161), statek7[[#This Row],[kasa]], 0)</f>
        <v>524665</v>
      </c>
      <c r="J160" s="2"/>
    </row>
    <row r="161" spans="1:10" x14ac:dyDescent="0.35">
      <c r="A161" s="1">
        <v>43228</v>
      </c>
      <c r="B161" s="2" t="s">
        <v>17</v>
      </c>
      <c r="C161" s="2" t="s">
        <v>11</v>
      </c>
      <c r="D161" s="2" t="s">
        <v>8</v>
      </c>
      <c r="E161">
        <v>34</v>
      </c>
      <c r="F161">
        <v>24</v>
      </c>
      <c r="G161" s="2">
        <f>statek7[[#This Row],[cena za tone w talarach]]*statek7[[#This Row],[ile ton]]</f>
        <v>816</v>
      </c>
      <c r="H161" s="2">
        <f>IF(statek7[[#This Row],[Z/W]] = "Z", H160-statek7[[#This Row],[iloczyn]], H160+statek7[[#This Row],[iloczyn]])</f>
        <v>523849</v>
      </c>
      <c r="I161" s="2">
        <f>IF(AND(statek7[[#This Row],[port]]=B160, statek7[[#This Row],[port]]&lt;&gt;B162), statek7[[#This Row],[kasa]], 0)</f>
        <v>0</v>
      </c>
      <c r="J161" s="2"/>
    </row>
    <row r="162" spans="1:10" x14ac:dyDescent="0.35">
      <c r="A162" s="1">
        <v>43228</v>
      </c>
      <c r="B162" s="2" t="s">
        <v>17</v>
      </c>
      <c r="C162" s="2" t="s">
        <v>12</v>
      </c>
      <c r="D162" s="2" t="s">
        <v>8</v>
      </c>
      <c r="E162">
        <v>27</v>
      </c>
      <c r="F162">
        <v>20</v>
      </c>
      <c r="G162" s="2">
        <f>statek7[[#This Row],[cena za tone w talarach]]*statek7[[#This Row],[ile ton]]</f>
        <v>540</v>
      </c>
      <c r="H162" s="2">
        <f>IF(statek7[[#This Row],[Z/W]] = "Z", H161-statek7[[#This Row],[iloczyn]], H161+statek7[[#This Row],[iloczyn]])</f>
        <v>523309</v>
      </c>
      <c r="I162" s="2">
        <f>IF(AND(statek7[[#This Row],[port]]=B161, statek7[[#This Row],[port]]&lt;&gt;B163), statek7[[#This Row],[kasa]], 0)</f>
        <v>0</v>
      </c>
      <c r="J162" s="2"/>
    </row>
    <row r="163" spans="1:10" x14ac:dyDescent="0.35">
      <c r="A163" s="1">
        <v>43228</v>
      </c>
      <c r="B163" s="2" t="s">
        <v>17</v>
      </c>
      <c r="C163" s="2" t="s">
        <v>10</v>
      </c>
      <c r="D163" s="2" t="s">
        <v>8</v>
      </c>
      <c r="E163">
        <v>40</v>
      </c>
      <c r="F163">
        <v>8</v>
      </c>
      <c r="G163" s="2">
        <f>statek7[[#This Row],[cena za tone w talarach]]*statek7[[#This Row],[ile ton]]</f>
        <v>320</v>
      </c>
      <c r="H163" s="2">
        <f>IF(statek7[[#This Row],[Z/W]] = "Z", H162-statek7[[#This Row],[iloczyn]], H162+statek7[[#This Row],[iloczyn]])</f>
        <v>522989</v>
      </c>
      <c r="I163" s="2">
        <f>IF(AND(statek7[[#This Row],[port]]=B162, statek7[[#This Row],[port]]&lt;&gt;B164), statek7[[#This Row],[kasa]], 0)</f>
        <v>522989</v>
      </c>
      <c r="J163" s="2"/>
    </row>
    <row r="164" spans="1:10" x14ac:dyDescent="0.35">
      <c r="A164" s="1">
        <v>43252</v>
      </c>
      <c r="B164" s="2" t="s">
        <v>18</v>
      </c>
      <c r="C164" s="2" t="s">
        <v>7</v>
      </c>
      <c r="D164" s="2" t="s">
        <v>14</v>
      </c>
      <c r="E164">
        <v>184</v>
      </c>
      <c r="F164">
        <v>99</v>
      </c>
      <c r="G164" s="2">
        <f>statek7[[#This Row],[cena za tone w talarach]]*statek7[[#This Row],[ile ton]]</f>
        <v>18216</v>
      </c>
      <c r="H164" s="2">
        <f>IF(statek7[[#This Row],[Z/W]] = "Z", H163-statek7[[#This Row],[iloczyn]], H163+statek7[[#This Row],[iloczyn]])</f>
        <v>541205</v>
      </c>
      <c r="I164" s="2">
        <f>IF(AND(statek7[[#This Row],[port]]=B163, statek7[[#This Row],[port]]&lt;&gt;B165), statek7[[#This Row],[kasa]], 0)</f>
        <v>0</v>
      </c>
      <c r="J164" s="2"/>
    </row>
    <row r="165" spans="1:10" x14ac:dyDescent="0.35">
      <c r="A165" s="1">
        <v>43252</v>
      </c>
      <c r="B165" s="2" t="s">
        <v>18</v>
      </c>
      <c r="C165" s="2" t="s">
        <v>9</v>
      </c>
      <c r="D165" s="2" t="s">
        <v>8</v>
      </c>
      <c r="E165">
        <v>48</v>
      </c>
      <c r="F165">
        <v>38</v>
      </c>
      <c r="G165" s="2">
        <f>statek7[[#This Row],[cena za tone w talarach]]*statek7[[#This Row],[ile ton]]</f>
        <v>1824</v>
      </c>
      <c r="H165" s="2">
        <f>IF(statek7[[#This Row],[Z/W]] = "Z", H164-statek7[[#This Row],[iloczyn]], H164+statek7[[#This Row],[iloczyn]])</f>
        <v>539381</v>
      </c>
      <c r="I165" s="2">
        <f>IF(AND(statek7[[#This Row],[port]]=B164, statek7[[#This Row],[port]]&lt;&gt;B166), statek7[[#This Row],[kasa]], 0)</f>
        <v>0</v>
      </c>
      <c r="J165" s="2"/>
    </row>
    <row r="166" spans="1:10" x14ac:dyDescent="0.35">
      <c r="A166" s="1">
        <v>43252</v>
      </c>
      <c r="B166" s="2" t="s">
        <v>18</v>
      </c>
      <c r="C166" s="2" t="s">
        <v>11</v>
      </c>
      <c r="D166" s="2" t="s">
        <v>8</v>
      </c>
      <c r="E166">
        <v>21</v>
      </c>
      <c r="F166">
        <v>23</v>
      </c>
      <c r="G166" s="2">
        <f>statek7[[#This Row],[cena za tone w talarach]]*statek7[[#This Row],[ile ton]]</f>
        <v>483</v>
      </c>
      <c r="H166" s="2">
        <f>IF(statek7[[#This Row],[Z/W]] = "Z", H165-statek7[[#This Row],[iloczyn]], H165+statek7[[#This Row],[iloczyn]])</f>
        <v>538898</v>
      </c>
      <c r="I166" s="2">
        <f>IF(AND(statek7[[#This Row],[port]]=B165, statek7[[#This Row],[port]]&lt;&gt;B167), statek7[[#This Row],[kasa]], 0)</f>
        <v>538898</v>
      </c>
      <c r="J166" s="2"/>
    </row>
    <row r="167" spans="1:10" x14ac:dyDescent="0.35">
      <c r="A167" s="1">
        <v>43270</v>
      </c>
      <c r="B167" s="2" t="s">
        <v>19</v>
      </c>
      <c r="C167" s="2" t="s">
        <v>7</v>
      </c>
      <c r="D167" s="2" t="s">
        <v>8</v>
      </c>
      <c r="E167">
        <v>47</v>
      </c>
      <c r="F167">
        <v>66</v>
      </c>
      <c r="G167" s="2">
        <f>statek7[[#This Row],[cena za tone w talarach]]*statek7[[#This Row],[ile ton]]</f>
        <v>3102</v>
      </c>
      <c r="H167" s="2">
        <f>IF(statek7[[#This Row],[Z/W]] = "Z", H166-statek7[[#This Row],[iloczyn]], H166+statek7[[#This Row],[iloczyn]])</f>
        <v>535796</v>
      </c>
      <c r="I167" s="2">
        <f>IF(AND(statek7[[#This Row],[port]]=B166, statek7[[#This Row],[port]]&lt;&gt;B168), statek7[[#This Row],[kasa]], 0)</f>
        <v>0</v>
      </c>
      <c r="J167" s="2"/>
    </row>
    <row r="168" spans="1:10" x14ac:dyDescent="0.35">
      <c r="A168" s="1">
        <v>43270</v>
      </c>
      <c r="B168" s="2" t="s">
        <v>19</v>
      </c>
      <c r="C168" s="2" t="s">
        <v>11</v>
      </c>
      <c r="D168" s="2" t="s">
        <v>8</v>
      </c>
      <c r="E168">
        <v>6</v>
      </c>
      <c r="F168">
        <v>25</v>
      </c>
      <c r="G168" s="2">
        <f>statek7[[#This Row],[cena za tone w talarach]]*statek7[[#This Row],[ile ton]]</f>
        <v>150</v>
      </c>
      <c r="H168" s="2">
        <f>IF(statek7[[#This Row],[Z/W]] = "Z", H167-statek7[[#This Row],[iloczyn]], H167+statek7[[#This Row],[iloczyn]])</f>
        <v>535646</v>
      </c>
      <c r="I168" s="2">
        <f>IF(AND(statek7[[#This Row],[port]]=B167, statek7[[#This Row],[port]]&lt;&gt;B169), statek7[[#This Row],[kasa]], 0)</f>
        <v>0</v>
      </c>
      <c r="J168" s="2"/>
    </row>
    <row r="169" spans="1:10" x14ac:dyDescent="0.35">
      <c r="A169" s="1">
        <v>43270</v>
      </c>
      <c r="B169" s="2" t="s">
        <v>19</v>
      </c>
      <c r="C169" s="2" t="s">
        <v>9</v>
      </c>
      <c r="D169" s="2" t="s">
        <v>8</v>
      </c>
      <c r="E169">
        <v>47</v>
      </c>
      <c r="F169">
        <v>41</v>
      </c>
      <c r="G169" s="2">
        <f>statek7[[#This Row],[cena za tone w talarach]]*statek7[[#This Row],[ile ton]]</f>
        <v>1927</v>
      </c>
      <c r="H169" s="2">
        <f>IF(statek7[[#This Row],[Z/W]] = "Z", H168-statek7[[#This Row],[iloczyn]], H168+statek7[[#This Row],[iloczyn]])</f>
        <v>533719</v>
      </c>
      <c r="I169" s="2">
        <f>IF(AND(statek7[[#This Row],[port]]=B168, statek7[[#This Row],[port]]&lt;&gt;B170), statek7[[#This Row],[kasa]], 0)</f>
        <v>533719</v>
      </c>
      <c r="J169" s="2"/>
    </row>
    <row r="170" spans="1:10" x14ac:dyDescent="0.35">
      <c r="A170" s="1">
        <v>43292</v>
      </c>
      <c r="B170" s="2" t="s">
        <v>20</v>
      </c>
      <c r="C170" s="2" t="s">
        <v>10</v>
      </c>
      <c r="D170" s="2" t="s">
        <v>14</v>
      </c>
      <c r="E170">
        <v>192</v>
      </c>
      <c r="F170">
        <v>12</v>
      </c>
      <c r="G170" s="2">
        <f>statek7[[#This Row],[cena za tone w talarach]]*statek7[[#This Row],[ile ton]]</f>
        <v>2304</v>
      </c>
      <c r="H170" s="2">
        <f>IF(statek7[[#This Row],[Z/W]] = "Z", H169-statek7[[#This Row],[iloczyn]], H169+statek7[[#This Row],[iloczyn]])</f>
        <v>536023</v>
      </c>
      <c r="I170" s="2">
        <f>IF(AND(statek7[[#This Row],[port]]=B169, statek7[[#This Row],[port]]&lt;&gt;B171), statek7[[#This Row],[kasa]], 0)</f>
        <v>0</v>
      </c>
      <c r="J170" s="2"/>
    </row>
    <row r="171" spans="1:10" x14ac:dyDescent="0.35">
      <c r="A171" s="1">
        <v>43292</v>
      </c>
      <c r="B171" s="2" t="s">
        <v>20</v>
      </c>
      <c r="C171" s="2" t="s">
        <v>11</v>
      </c>
      <c r="D171" s="2" t="s">
        <v>14</v>
      </c>
      <c r="E171">
        <v>48</v>
      </c>
      <c r="F171">
        <v>37</v>
      </c>
      <c r="G171" s="2">
        <f>statek7[[#This Row],[cena za tone w talarach]]*statek7[[#This Row],[ile ton]]</f>
        <v>1776</v>
      </c>
      <c r="H171" s="2">
        <f>IF(statek7[[#This Row],[Z/W]] = "Z", H170-statek7[[#This Row],[iloczyn]], H170+statek7[[#This Row],[iloczyn]])</f>
        <v>537799</v>
      </c>
      <c r="I171" s="2">
        <f>IF(AND(statek7[[#This Row],[port]]=B170, statek7[[#This Row],[port]]&lt;&gt;B172), statek7[[#This Row],[kasa]], 0)</f>
        <v>0</v>
      </c>
      <c r="J171" s="2"/>
    </row>
    <row r="172" spans="1:10" x14ac:dyDescent="0.35">
      <c r="A172" s="1">
        <v>43292</v>
      </c>
      <c r="B172" s="2" t="s">
        <v>20</v>
      </c>
      <c r="C172" s="2" t="s">
        <v>7</v>
      </c>
      <c r="D172" s="2" t="s">
        <v>8</v>
      </c>
      <c r="E172">
        <v>18</v>
      </c>
      <c r="F172">
        <v>62</v>
      </c>
      <c r="G172" s="2">
        <f>statek7[[#This Row],[cena za tone w talarach]]*statek7[[#This Row],[ile ton]]</f>
        <v>1116</v>
      </c>
      <c r="H172" s="2">
        <f>IF(statek7[[#This Row],[Z/W]] = "Z", H171-statek7[[#This Row],[iloczyn]], H171+statek7[[#This Row],[iloczyn]])</f>
        <v>536683</v>
      </c>
      <c r="I172" s="2">
        <f>IF(AND(statek7[[#This Row],[port]]=B171, statek7[[#This Row],[port]]&lt;&gt;B173), statek7[[#This Row],[kasa]], 0)</f>
        <v>0</v>
      </c>
      <c r="J172" s="2"/>
    </row>
    <row r="173" spans="1:10" x14ac:dyDescent="0.35">
      <c r="A173" s="1">
        <v>43292</v>
      </c>
      <c r="B173" s="2" t="s">
        <v>20</v>
      </c>
      <c r="C173" s="2" t="s">
        <v>9</v>
      </c>
      <c r="D173" s="2" t="s">
        <v>8</v>
      </c>
      <c r="E173">
        <v>25</v>
      </c>
      <c r="F173">
        <v>39</v>
      </c>
      <c r="G173" s="2">
        <f>statek7[[#This Row],[cena za tone w talarach]]*statek7[[#This Row],[ile ton]]</f>
        <v>975</v>
      </c>
      <c r="H173" s="2">
        <f>IF(statek7[[#This Row],[Z/W]] = "Z", H172-statek7[[#This Row],[iloczyn]], H172+statek7[[#This Row],[iloczyn]])</f>
        <v>535708</v>
      </c>
      <c r="I173" s="2">
        <f>IF(AND(statek7[[#This Row],[port]]=B172, statek7[[#This Row],[port]]&lt;&gt;B174), statek7[[#This Row],[kasa]], 0)</f>
        <v>0</v>
      </c>
      <c r="J173" s="2"/>
    </row>
    <row r="174" spans="1:10" x14ac:dyDescent="0.35">
      <c r="A174" s="1">
        <v>43292</v>
      </c>
      <c r="B174" s="2" t="s">
        <v>20</v>
      </c>
      <c r="C174" s="2" t="s">
        <v>12</v>
      </c>
      <c r="D174" s="2" t="s">
        <v>8</v>
      </c>
      <c r="E174">
        <v>2</v>
      </c>
      <c r="F174">
        <v>20</v>
      </c>
      <c r="G174" s="2">
        <f>statek7[[#This Row],[cena za tone w talarach]]*statek7[[#This Row],[ile ton]]</f>
        <v>40</v>
      </c>
      <c r="H174" s="2">
        <f>IF(statek7[[#This Row],[Z/W]] = "Z", H173-statek7[[#This Row],[iloczyn]], H173+statek7[[#This Row],[iloczyn]])</f>
        <v>535668</v>
      </c>
      <c r="I174" s="2">
        <f>IF(AND(statek7[[#This Row],[port]]=B173, statek7[[#This Row],[port]]&lt;&gt;B175), statek7[[#This Row],[kasa]], 0)</f>
        <v>535668</v>
      </c>
      <c r="J174" s="2"/>
    </row>
    <row r="175" spans="1:10" x14ac:dyDescent="0.35">
      <c r="A175" s="1">
        <v>43317</v>
      </c>
      <c r="B175" s="2" t="s">
        <v>21</v>
      </c>
      <c r="C175" s="2" t="s">
        <v>11</v>
      </c>
      <c r="D175" s="2" t="s">
        <v>14</v>
      </c>
      <c r="E175">
        <v>13</v>
      </c>
      <c r="F175">
        <v>38</v>
      </c>
      <c r="G175" s="2">
        <f>statek7[[#This Row],[cena za tone w talarach]]*statek7[[#This Row],[ile ton]]</f>
        <v>494</v>
      </c>
      <c r="H175" s="2">
        <f>IF(statek7[[#This Row],[Z/W]] = "Z", H174-statek7[[#This Row],[iloczyn]], H174+statek7[[#This Row],[iloczyn]])</f>
        <v>536162</v>
      </c>
      <c r="I175" s="2">
        <f>IF(AND(statek7[[#This Row],[port]]=B174, statek7[[#This Row],[port]]&lt;&gt;B176), statek7[[#This Row],[kasa]], 0)</f>
        <v>0</v>
      </c>
      <c r="J175" s="2"/>
    </row>
    <row r="176" spans="1:10" x14ac:dyDescent="0.35">
      <c r="A176" s="1">
        <v>43317</v>
      </c>
      <c r="B176" s="2" t="s">
        <v>21</v>
      </c>
      <c r="C176" s="2" t="s">
        <v>9</v>
      </c>
      <c r="D176" s="2" t="s">
        <v>14</v>
      </c>
      <c r="E176">
        <v>121</v>
      </c>
      <c r="F176">
        <v>63</v>
      </c>
      <c r="G176" s="2">
        <f>statek7[[#This Row],[cena za tone w talarach]]*statek7[[#This Row],[ile ton]]</f>
        <v>7623</v>
      </c>
      <c r="H176" s="2">
        <f>IF(statek7[[#This Row],[Z/W]] = "Z", H175-statek7[[#This Row],[iloczyn]], H175+statek7[[#This Row],[iloczyn]])</f>
        <v>543785</v>
      </c>
      <c r="I176" s="2">
        <f>IF(AND(statek7[[#This Row],[port]]=B175, statek7[[#This Row],[port]]&lt;&gt;B177), statek7[[#This Row],[kasa]], 0)</f>
        <v>0</v>
      </c>
      <c r="J176" s="2"/>
    </row>
    <row r="177" spans="1:10" x14ac:dyDescent="0.35">
      <c r="A177" s="1">
        <v>43317</v>
      </c>
      <c r="B177" s="2" t="s">
        <v>21</v>
      </c>
      <c r="C177" s="2" t="s">
        <v>12</v>
      </c>
      <c r="D177" s="2" t="s">
        <v>8</v>
      </c>
      <c r="E177">
        <v>30</v>
      </c>
      <c r="F177">
        <v>19</v>
      </c>
      <c r="G177" s="2">
        <f>statek7[[#This Row],[cena za tone w talarach]]*statek7[[#This Row],[ile ton]]</f>
        <v>570</v>
      </c>
      <c r="H177" s="2">
        <f>IF(statek7[[#This Row],[Z/W]] = "Z", H176-statek7[[#This Row],[iloczyn]], H176+statek7[[#This Row],[iloczyn]])</f>
        <v>543215</v>
      </c>
      <c r="I177" s="2">
        <f>IF(AND(statek7[[#This Row],[port]]=B176, statek7[[#This Row],[port]]&lt;&gt;B178), statek7[[#This Row],[kasa]], 0)</f>
        <v>0</v>
      </c>
      <c r="J177" s="2"/>
    </row>
    <row r="178" spans="1:10" x14ac:dyDescent="0.35">
      <c r="A178" s="1">
        <v>43317</v>
      </c>
      <c r="B178" s="2" t="s">
        <v>21</v>
      </c>
      <c r="C178" s="2" t="s">
        <v>10</v>
      </c>
      <c r="D178" s="2" t="s">
        <v>8</v>
      </c>
      <c r="E178">
        <v>46</v>
      </c>
      <c r="F178">
        <v>8</v>
      </c>
      <c r="G178" s="2">
        <f>statek7[[#This Row],[cena za tone w talarach]]*statek7[[#This Row],[ile ton]]</f>
        <v>368</v>
      </c>
      <c r="H178" s="2">
        <f>IF(statek7[[#This Row],[Z/W]] = "Z", H177-statek7[[#This Row],[iloczyn]], H177+statek7[[#This Row],[iloczyn]])</f>
        <v>542847</v>
      </c>
      <c r="I178" s="2">
        <f>IF(AND(statek7[[#This Row],[port]]=B177, statek7[[#This Row],[port]]&lt;&gt;B179), statek7[[#This Row],[kasa]], 0)</f>
        <v>542847</v>
      </c>
      <c r="J178" s="2"/>
    </row>
    <row r="179" spans="1:10" x14ac:dyDescent="0.35">
      <c r="A179" s="1">
        <v>43330</v>
      </c>
      <c r="B179" s="2" t="s">
        <v>22</v>
      </c>
      <c r="C179" s="2" t="s">
        <v>10</v>
      </c>
      <c r="D179" s="2" t="s">
        <v>14</v>
      </c>
      <c r="E179">
        <v>49</v>
      </c>
      <c r="F179">
        <v>11</v>
      </c>
      <c r="G179" s="2">
        <f>statek7[[#This Row],[cena za tone w talarach]]*statek7[[#This Row],[ile ton]]</f>
        <v>539</v>
      </c>
      <c r="H179" s="2">
        <f>IF(statek7[[#This Row],[Z/W]] = "Z", H178-statek7[[#This Row],[iloczyn]], H178+statek7[[#This Row],[iloczyn]])</f>
        <v>543386</v>
      </c>
      <c r="I179" s="2">
        <f>IF(AND(statek7[[#This Row],[port]]=B178, statek7[[#This Row],[port]]&lt;&gt;B180), statek7[[#This Row],[kasa]], 0)</f>
        <v>0</v>
      </c>
      <c r="J179" s="2"/>
    </row>
    <row r="180" spans="1:10" x14ac:dyDescent="0.35">
      <c r="A180" s="1">
        <v>43330</v>
      </c>
      <c r="B180" s="2" t="s">
        <v>22</v>
      </c>
      <c r="C180" s="2" t="s">
        <v>7</v>
      </c>
      <c r="D180" s="2" t="s">
        <v>14</v>
      </c>
      <c r="E180">
        <v>61</v>
      </c>
      <c r="F180">
        <v>90</v>
      </c>
      <c r="G180" s="2">
        <f>statek7[[#This Row],[cena za tone w talarach]]*statek7[[#This Row],[ile ton]]</f>
        <v>5490</v>
      </c>
      <c r="H180" s="2">
        <f>IF(statek7[[#This Row],[Z/W]] = "Z", H179-statek7[[#This Row],[iloczyn]], H179+statek7[[#This Row],[iloczyn]])</f>
        <v>548876</v>
      </c>
      <c r="I180" s="2">
        <f>IF(AND(statek7[[#This Row],[port]]=B179, statek7[[#This Row],[port]]&lt;&gt;B181), statek7[[#This Row],[kasa]], 0)</f>
        <v>0</v>
      </c>
      <c r="J180" s="2"/>
    </row>
    <row r="181" spans="1:10" x14ac:dyDescent="0.35">
      <c r="A181" s="1">
        <v>43330</v>
      </c>
      <c r="B181" s="2" t="s">
        <v>22</v>
      </c>
      <c r="C181" s="2" t="s">
        <v>12</v>
      </c>
      <c r="D181" s="2" t="s">
        <v>8</v>
      </c>
      <c r="E181">
        <v>19</v>
      </c>
      <c r="F181">
        <v>22</v>
      </c>
      <c r="G181" s="2">
        <f>statek7[[#This Row],[cena za tone w talarach]]*statek7[[#This Row],[ile ton]]</f>
        <v>418</v>
      </c>
      <c r="H181" s="2">
        <f>IF(statek7[[#This Row],[Z/W]] = "Z", H180-statek7[[#This Row],[iloczyn]], H180+statek7[[#This Row],[iloczyn]])</f>
        <v>548458</v>
      </c>
      <c r="I181" s="2">
        <f>IF(AND(statek7[[#This Row],[port]]=B180, statek7[[#This Row],[port]]&lt;&gt;B182), statek7[[#This Row],[kasa]], 0)</f>
        <v>0</v>
      </c>
      <c r="J181" s="2"/>
    </row>
    <row r="182" spans="1:10" x14ac:dyDescent="0.35">
      <c r="A182" s="1">
        <v>43330</v>
      </c>
      <c r="B182" s="2" t="s">
        <v>22</v>
      </c>
      <c r="C182" s="2" t="s">
        <v>9</v>
      </c>
      <c r="D182" s="2" t="s">
        <v>8</v>
      </c>
      <c r="E182">
        <v>22</v>
      </c>
      <c r="F182">
        <v>44</v>
      </c>
      <c r="G182" s="2">
        <f>statek7[[#This Row],[cena za tone w talarach]]*statek7[[#This Row],[ile ton]]</f>
        <v>968</v>
      </c>
      <c r="H182" s="2">
        <f>IF(statek7[[#This Row],[Z/W]] = "Z", H181-statek7[[#This Row],[iloczyn]], H181+statek7[[#This Row],[iloczyn]])</f>
        <v>547490</v>
      </c>
      <c r="I182" s="2">
        <f>IF(AND(statek7[[#This Row],[port]]=B181, statek7[[#This Row],[port]]&lt;&gt;B183), statek7[[#This Row],[kasa]], 0)</f>
        <v>547490</v>
      </c>
      <c r="J182" s="2"/>
    </row>
    <row r="183" spans="1:10" x14ac:dyDescent="0.35">
      <c r="A183" s="1">
        <v>43347</v>
      </c>
      <c r="B183" s="2" t="s">
        <v>6</v>
      </c>
      <c r="C183" s="2" t="s">
        <v>11</v>
      </c>
      <c r="D183" s="2" t="s">
        <v>8</v>
      </c>
      <c r="E183">
        <v>9</v>
      </c>
      <c r="F183">
        <v>25</v>
      </c>
      <c r="G183" s="2">
        <f>statek7[[#This Row],[cena za tone w talarach]]*statek7[[#This Row],[ile ton]]</f>
        <v>225</v>
      </c>
      <c r="H183" s="2">
        <f>IF(statek7[[#This Row],[Z/W]] = "Z", H182-statek7[[#This Row],[iloczyn]], H182+statek7[[#This Row],[iloczyn]])</f>
        <v>547265</v>
      </c>
      <c r="I183" s="2">
        <f>IF(AND(statek7[[#This Row],[port]]=B182, statek7[[#This Row],[port]]&lt;&gt;B184), statek7[[#This Row],[kasa]], 0)</f>
        <v>0</v>
      </c>
      <c r="J183" s="2"/>
    </row>
    <row r="184" spans="1:10" x14ac:dyDescent="0.35">
      <c r="A184" s="1">
        <v>43347</v>
      </c>
      <c r="B184" s="2" t="s">
        <v>6</v>
      </c>
      <c r="C184" s="2" t="s">
        <v>7</v>
      </c>
      <c r="D184" s="2" t="s">
        <v>14</v>
      </c>
      <c r="E184">
        <v>4</v>
      </c>
      <c r="F184">
        <v>94</v>
      </c>
      <c r="G184" s="2">
        <f>statek7[[#This Row],[cena za tone w talarach]]*statek7[[#This Row],[ile ton]]</f>
        <v>376</v>
      </c>
      <c r="H184" s="2">
        <f>IF(statek7[[#This Row],[Z/W]] = "Z", H183-statek7[[#This Row],[iloczyn]], H183+statek7[[#This Row],[iloczyn]])</f>
        <v>547641</v>
      </c>
      <c r="I184" s="2">
        <f>IF(AND(statek7[[#This Row],[port]]=B183, statek7[[#This Row],[port]]&lt;&gt;B185), statek7[[#This Row],[kasa]], 0)</f>
        <v>0</v>
      </c>
      <c r="J184" s="2"/>
    </row>
    <row r="185" spans="1:10" x14ac:dyDescent="0.35">
      <c r="A185" s="1">
        <v>43347</v>
      </c>
      <c r="B185" s="2" t="s">
        <v>6</v>
      </c>
      <c r="C185" s="2" t="s">
        <v>12</v>
      </c>
      <c r="D185" s="2" t="s">
        <v>8</v>
      </c>
      <c r="E185">
        <v>8</v>
      </c>
      <c r="F185">
        <v>21</v>
      </c>
      <c r="G185" s="2">
        <f>statek7[[#This Row],[cena za tone w talarach]]*statek7[[#This Row],[ile ton]]</f>
        <v>168</v>
      </c>
      <c r="H185" s="2">
        <f>IF(statek7[[#This Row],[Z/W]] = "Z", H184-statek7[[#This Row],[iloczyn]], H184+statek7[[#This Row],[iloczyn]])</f>
        <v>547473</v>
      </c>
      <c r="I185" s="2">
        <f>IF(AND(statek7[[#This Row],[port]]=B184, statek7[[#This Row],[port]]&lt;&gt;B186), statek7[[#This Row],[kasa]], 0)</f>
        <v>0</v>
      </c>
      <c r="J185" s="2"/>
    </row>
    <row r="186" spans="1:10" x14ac:dyDescent="0.35">
      <c r="A186" s="1">
        <v>43347</v>
      </c>
      <c r="B186" s="2" t="s">
        <v>6</v>
      </c>
      <c r="C186" s="2" t="s">
        <v>10</v>
      </c>
      <c r="D186" s="2" t="s">
        <v>8</v>
      </c>
      <c r="E186">
        <v>47</v>
      </c>
      <c r="F186">
        <v>8</v>
      </c>
      <c r="G186" s="2">
        <f>statek7[[#This Row],[cena za tone w talarach]]*statek7[[#This Row],[ile ton]]</f>
        <v>376</v>
      </c>
      <c r="H186" s="2">
        <f>IF(statek7[[#This Row],[Z/W]] = "Z", H185-statek7[[#This Row],[iloczyn]], H185+statek7[[#This Row],[iloczyn]])</f>
        <v>547097</v>
      </c>
      <c r="I186" s="2">
        <f>IF(AND(statek7[[#This Row],[port]]=B185, statek7[[#This Row],[port]]&lt;&gt;B187), statek7[[#This Row],[kasa]], 0)</f>
        <v>547097</v>
      </c>
      <c r="J186" s="2"/>
    </row>
    <row r="187" spans="1:10" x14ac:dyDescent="0.35">
      <c r="A187" s="1">
        <v>43362</v>
      </c>
      <c r="B187" s="2" t="s">
        <v>13</v>
      </c>
      <c r="C187" s="2" t="s">
        <v>12</v>
      </c>
      <c r="D187" s="2" t="s">
        <v>14</v>
      </c>
      <c r="E187">
        <v>82</v>
      </c>
      <c r="F187">
        <v>29</v>
      </c>
      <c r="G187" s="2">
        <f>statek7[[#This Row],[cena za tone w talarach]]*statek7[[#This Row],[ile ton]]</f>
        <v>2378</v>
      </c>
      <c r="H187" s="2">
        <f>IF(statek7[[#This Row],[Z/W]] = "Z", H186-statek7[[#This Row],[iloczyn]], H186+statek7[[#This Row],[iloczyn]])</f>
        <v>549475</v>
      </c>
      <c r="I187" s="2">
        <f>IF(AND(statek7[[#This Row],[port]]=B186, statek7[[#This Row],[port]]&lt;&gt;B188), statek7[[#This Row],[kasa]], 0)</f>
        <v>0</v>
      </c>
      <c r="J187" s="2"/>
    </row>
    <row r="188" spans="1:10" x14ac:dyDescent="0.35">
      <c r="A188" s="1">
        <v>43362</v>
      </c>
      <c r="B188" s="2" t="s">
        <v>13</v>
      </c>
      <c r="C188" s="2" t="s">
        <v>9</v>
      </c>
      <c r="D188" s="2" t="s">
        <v>14</v>
      </c>
      <c r="E188">
        <v>26</v>
      </c>
      <c r="F188">
        <v>58</v>
      </c>
      <c r="G188" s="2">
        <f>statek7[[#This Row],[cena za tone w talarach]]*statek7[[#This Row],[ile ton]]</f>
        <v>1508</v>
      </c>
      <c r="H188" s="2">
        <f>IF(statek7[[#This Row],[Z/W]] = "Z", H187-statek7[[#This Row],[iloczyn]], H187+statek7[[#This Row],[iloczyn]])</f>
        <v>550983</v>
      </c>
      <c r="I188" s="2">
        <f>IF(AND(statek7[[#This Row],[port]]=B187, statek7[[#This Row],[port]]&lt;&gt;B189), statek7[[#This Row],[kasa]], 0)</f>
        <v>0</v>
      </c>
      <c r="J188" s="2"/>
    </row>
    <row r="189" spans="1:10" x14ac:dyDescent="0.35">
      <c r="A189" s="1">
        <v>43362</v>
      </c>
      <c r="B189" s="2" t="s">
        <v>13</v>
      </c>
      <c r="C189" s="2" t="s">
        <v>10</v>
      </c>
      <c r="D189" s="2" t="s">
        <v>8</v>
      </c>
      <c r="E189">
        <v>24</v>
      </c>
      <c r="F189">
        <v>9</v>
      </c>
      <c r="G189" s="2">
        <f>statek7[[#This Row],[cena za tone w talarach]]*statek7[[#This Row],[ile ton]]</f>
        <v>216</v>
      </c>
      <c r="H189" s="2">
        <f>IF(statek7[[#This Row],[Z/W]] = "Z", H188-statek7[[#This Row],[iloczyn]], H188+statek7[[#This Row],[iloczyn]])</f>
        <v>550767</v>
      </c>
      <c r="I189" s="2">
        <f>IF(AND(statek7[[#This Row],[port]]=B188, statek7[[#This Row],[port]]&lt;&gt;B190), statek7[[#This Row],[kasa]], 0)</f>
        <v>0</v>
      </c>
      <c r="J189" s="2"/>
    </row>
    <row r="190" spans="1:10" x14ac:dyDescent="0.35">
      <c r="A190" s="1">
        <v>43362</v>
      </c>
      <c r="B190" s="2" t="s">
        <v>13</v>
      </c>
      <c r="C190" s="2" t="s">
        <v>11</v>
      </c>
      <c r="D190" s="2" t="s">
        <v>8</v>
      </c>
      <c r="E190">
        <v>36</v>
      </c>
      <c r="F190">
        <v>26</v>
      </c>
      <c r="G190" s="2">
        <f>statek7[[#This Row],[cena za tone w talarach]]*statek7[[#This Row],[ile ton]]</f>
        <v>936</v>
      </c>
      <c r="H190" s="2">
        <f>IF(statek7[[#This Row],[Z/W]] = "Z", H189-statek7[[#This Row],[iloczyn]], H189+statek7[[#This Row],[iloczyn]])</f>
        <v>549831</v>
      </c>
      <c r="I190" s="2">
        <f>IF(AND(statek7[[#This Row],[port]]=B189, statek7[[#This Row],[port]]&lt;&gt;B191), statek7[[#This Row],[kasa]], 0)</f>
        <v>0</v>
      </c>
      <c r="J190" s="2"/>
    </row>
    <row r="191" spans="1:10" x14ac:dyDescent="0.35">
      <c r="A191" s="1">
        <v>43362</v>
      </c>
      <c r="B191" s="2" t="s">
        <v>13</v>
      </c>
      <c r="C191" s="2" t="s">
        <v>7</v>
      </c>
      <c r="D191" s="2" t="s">
        <v>8</v>
      </c>
      <c r="E191">
        <v>6</v>
      </c>
      <c r="F191">
        <v>68</v>
      </c>
      <c r="G191" s="2">
        <f>statek7[[#This Row],[cena za tone w talarach]]*statek7[[#This Row],[ile ton]]</f>
        <v>408</v>
      </c>
      <c r="H191" s="2">
        <f>IF(statek7[[#This Row],[Z/W]] = "Z", H190-statek7[[#This Row],[iloczyn]], H190+statek7[[#This Row],[iloczyn]])</f>
        <v>549423</v>
      </c>
      <c r="I191" s="2">
        <f>IF(AND(statek7[[#This Row],[port]]=B190, statek7[[#This Row],[port]]&lt;&gt;B192), statek7[[#This Row],[kasa]], 0)</f>
        <v>549423</v>
      </c>
      <c r="J191" s="2"/>
    </row>
    <row r="192" spans="1:10" x14ac:dyDescent="0.35">
      <c r="A192" s="1">
        <v>43381</v>
      </c>
      <c r="B192" s="2" t="s">
        <v>15</v>
      </c>
      <c r="C192" s="2" t="s">
        <v>11</v>
      </c>
      <c r="D192" s="2" t="s">
        <v>14</v>
      </c>
      <c r="E192">
        <v>45</v>
      </c>
      <c r="F192">
        <v>36</v>
      </c>
      <c r="G192" s="2">
        <f>statek7[[#This Row],[cena za tone w talarach]]*statek7[[#This Row],[ile ton]]</f>
        <v>1620</v>
      </c>
      <c r="H192" s="2">
        <f>IF(statek7[[#This Row],[Z/W]] = "Z", H191-statek7[[#This Row],[iloczyn]], H191+statek7[[#This Row],[iloczyn]])</f>
        <v>551043</v>
      </c>
      <c r="I192" s="2">
        <f>IF(AND(statek7[[#This Row],[port]]=B191, statek7[[#This Row],[port]]&lt;&gt;B193), statek7[[#This Row],[kasa]], 0)</f>
        <v>0</v>
      </c>
      <c r="J192" s="2"/>
    </row>
    <row r="193" spans="1:10" x14ac:dyDescent="0.35">
      <c r="A193" s="1">
        <v>43381</v>
      </c>
      <c r="B193" s="2" t="s">
        <v>15</v>
      </c>
      <c r="C193" s="2" t="s">
        <v>10</v>
      </c>
      <c r="D193" s="2" t="s">
        <v>8</v>
      </c>
      <c r="E193">
        <v>18</v>
      </c>
      <c r="F193">
        <v>8</v>
      </c>
      <c r="G193" s="2">
        <f>statek7[[#This Row],[cena za tone w talarach]]*statek7[[#This Row],[ile ton]]</f>
        <v>144</v>
      </c>
      <c r="H193" s="2">
        <f>IF(statek7[[#This Row],[Z/W]] = "Z", H192-statek7[[#This Row],[iloczyn]], H192+statek7[[#This Row],[iloczyn]])</f>
        <v>550899</v>
      </c>
      <c r="I193" s="2">
        <f>IF(AND(statek7[[#This Row],[port]]=B192, statek7[[#This Row],[port]]&lt;&gt;B194), statek7[[#This Row],[kasa]], 0)</f>
        <v>0</v>
      </c>
      <c r="J193" s="2"/>
    </row>
    <row r="194" spans="1:10" x14ac:dyDescent="0.35">
      <c r="A194" s="1">
        <v>43381</v>
      </c>
      <c r="B194" s="2" t="s">
        <v>15</v>
      </c>
      <c r="C194" s="2" t="s">
        <v>9</v>
      </c>
      <c r="D194" s="2" t="s">
        <v>8</v>
      </c>
      <c r="E194">
        <v>20</v>
      </c>
      <c r="F194">
        <v>41</v>
      </c>
      <c r="G194" s="2">
        <f>statek7[[#This Row],[cena za tone w talarach]]*statek7[[#This Row],[ile ton]]</f>
        <v>820</v>
      </c>
      <c r="H194" s="2">
        <f>IF(statek7[[#This Row],[Z/W]] = "Z", H193-statek7[[#This Row],[iloczyn]], H193+statek7[[#This Row],[iloczyn]])</f>
        <v>550079</v>
      </c>
      <c r="I194" s="2">
        <f>IF(AND(statek7[[#This Row],[port]]=B193, statek7[[#This Row],[port]]&lt;&gt;B195), statek7[[#This Row],[kasa]], 0)</f>
        <v>550079</v>
      </c>
      <c r="J194" s="2"/>
    </row>
    <row r="195" spans="1:10" x14ac:dyDescent="0.35">
      <c r="A195" s="1">
        <v>43407</v>
      </c>
      <c r="B195" s="2" t="s">
        <v>16</v>
      </c>
      <c r="C195" s="2" t="s">
        <v>12</v>
      </c>
      <c r="D195" s="2" t="s">
        <v>14</v>
      </c>
      <c r="E195">
        <v>4</v>
      </c>
      <c r="F195">
        <v>32</v>
      </c>
      <c r="G195" s="2">
        <f>statek7[[#This Row],[cena za tone w talarach]]*statek7[[#This Row],[ile ton]]</f>
        <v>128</v>
      </c>
      <c r="H195" s="2">
        <f>IF(statek7[[#This Row],[Z/W]] = "Z", H194-statek7[[#This Row],[iloczyn]], H194+statek7[[#This Row],[iloczyn]])</f>
        <v>550207</v>
      </c>
      <c r="I195" s="2">
        <f>IF(AND(statek7[[#This Row],[port]]=B194, statek7[[#This Row],[port]]&lt;&gt;B196), statek7[[#This Row],[kasa]], 0)</f>
        <v>0</v>
      </c>
      <c r="J195" s="2"/>
    </row>
    <row r="196" spans="1:10" x14ac:dyDescent="0.35">
      <c r="A196" s="1">
        <v>43407</v>
      </c>
      <c r="B196" s="2" t="s">
        <v>16</v>
      </c>
      <c r="C196" s="2" t="s">
        <v>9</v>
      </c>
      <c r="D196" s="2" t="s">
        <v>8</v>
      </c>
      <c r="E196">
        <v>48</v>
      </c>
      <c r="F196">
        <v>37</v>
      </c>
      <c r="G196" s="2">
        <f>statek7[[#This Row],[cena za tone w talarach]]*statek7[[#This Row],[ile ton]]</f>
        <v>1776</v>
      </c>
      <c r="H196" s="2">
        <f>IF(statek7[[#This Row],[Z/W]] = "Z", H195-statek7[[#This Row],[iloczyn]], H195+statek7[[#This Row],[iloczyn]])</f>
        <v>548431</v>
      </c>
      <c r="I196" s="2">
        <f>IF(AND(statek7[[#This Row],[port]]=B195, statek7[[#This Row],[port]]&lt;&gt;B197), statek7[[#This Row],[kasa]], 0)</f>
        <v>548431</v>
      </c>
      <c r="J196" s="2"/>
    </row>
    <row r="197" spans="1:10" x14ac:dyDescent="0.35">
      <c r="A197" s="1">
        <v>43428</v>
      </c>
      <c r="B197" s="2" t="s">
        <v>17</v>
      </c>
      <c r="C197" s="2" t="s">
        <v>9</v>
      </c>
      <c r="D197" s="2" t="s">
        <v>14</v>
      </c>
      <c r="E197">
        <v>64</v>
      </c>
      <c r="F197">
        <v>61</v>
      </c>
      <c r="G197" s="2">
        <f>statek7[[#This Row],[cena za tone w talarach]]*statek7[[#This Row],[ile ton]]</f>
        <v>3904</v>
      </c>
      <c r="H197" s="2">
        <f>IF(statek7[[#This Row],[Z/W]] = "Z", H196-statek7[[#This Row],[iloczyn]], H196+statek7[[#This Row],[iloczyn]])</f>
        <v>552335</v>
      </c>
      <c r="I197" s="2">
        <f>IF(AND(statek7[[#This Row],[port]]=B196, statek7[[#This Row],[port]]&lt;&gt;B198), statek7[[#This Row],[kasa]], 0)</f>
        <v>0</v>
      </c>
      <c r="J197" s="2"/>
    </row>
    <row r="198" spans="1:10" x14ac:dyDescent="0.35">
      <c r="A198" s="1">
        <v>43428</v>
      </c>
      <c r="B198" s="2" t="s">
        <v>17</v>
      </c>
      <c r="C198" s="2" t="s">
        <v>7</v>
      </c>
      <c r="D198" s="2" t="s">
        <v>8</v>
      </c>
      <c r="E198">
        <v>43</v>
      </c>
      <c r="F198">
        <v>63</v>
      </c>
      <c r="G198" s="2">
        <f>statek7[[#This Row],[cena za tone w talarach]]*statek7[[#This Row],[ile ton]]</f>
        <v>2709</v>
      </c>
      <c r="H198" s="2">
        <f>IF(statek7[[#This Row],[Z/W]] = "Z", H197-statek7[[#This Row],[iloczyn]], H197+statek7[[#This Row],[iloczyn]])</f>
        <v>549626</v>
      </c>
      <c r="I198" s="2">
        <f>IF(AND(statek7[[#This Row],[port]]=B197, statek7[[#This Row],[port]]&lt;&gt;B199), statek7[[#This Row],[kasa]], 0)</f>
        <v>0</v>
      </c>
      <c r="J198" s="2"/>
    </row>
    <row r="199" spans="1:10" x14ac:dyDescent="0.35">
      <c r="A199" s="1">
        <v>43428</v>
      </c>
      <c r="B199" s="2" t="s">
        <v>17</v>
      </c>
      <c r="C199" s="2" t="s">
        <v>11</v>
      </c>
      <c r="D199" s="2" t="s">
        <v>8</v>
      </c>
      <c r="E199">
        <v>24</v>
      </c>
      <c r="F199">
        <v>24</v>
      </c>
      <c r="G199" s="2">
        <f>statek7[[#This Row],[cena za tone w talarach]]*statek7[[#This Row],[ile ton]]</f>
        <v>576</v>
      </c>
      <c r="H199" s="2">
        <f>IF(statek7[[#This Row],[Z/W]] = "Z", H198-statek7[[#This Row],[iloczyn]], H198+statek7[[#This Row],[iloczyn]])</f>
        <v>549050</v>
      </c>
      <c r="I199" s="2">
        <f>IF(AND(statek7[[#This Row],[port]]=B198, statek7[[#This Row],[port]]&lt;&gt;B200), statek7[[#This Row],[kasa]], 0)</f>
        <v>549050</v>
      </c>
      <c r="J199" s="2"/>
    </row>
    <row r="200" spans="1:10" x14ac:dyDescent="0.35">
      <c r="A200" s="28">
        <v>43452</v>
      </c>
      <c r="B200" s="29" t="s">
        <v>18</v>
      </c>
      <c r="C200" s="29" t="s">
        <v>9</v>
      </c>
      <c r="D200" s="29" t="s">
        <v>14</v>
      </c>
      <c r="E200" s="30">
        <v>4</v>
      </c>
      <c r="F200" s="30">
        <v>62</v>
      </c>
      <c r="G200" s="2">
        <f>statek7[[#This Row],[cena za tone w talarach]]*statek7[[#This Row],[ile ton]]</f>
        <v>248</v>
      </c>
      <c r="H200" s="2">
        <f>IF(statek7[[#This Row],[Z/W]] = "Z", H199-statek7[[#This Row],[iloczyn]], H199+statek7[[#This Row],[iloczyn]])</f>
        <v>549298</v>
      </c>
      <c r="I200" s="2">
        <f>IF(AND(statek7[[#This Row],[port]]=B199, statek7[[#This Row],[port]]&lt;&gt;B201), statek7[[#This Row],[kasa]], 0)</f>
        <v>0</v>
      </c>
      <c r="J200" s="2"/>
    </row>
    <row r="201" spans="1:10" x14ac:dyDescent="0.35">
      <c r="A201" s="28">
        <v>43452</v>
      </c>
      <c r="B201" s="29" t="s">
        <v>18</v>
      </c>
      <c r="C201" s="29" t="s">
        <v>12</v>
      </c>
      <c r="D201" s="29" t="s">
        <v>8</v>
      </c>
      <c r="E201" s="30">
        <v>35</v>
      </c>
      <c r="F201" s="30">
        <v>19</v>
      </c>
      <c r="G201" s="2">
        <f>statek7[[#This Row],[cena za tone w talarach]]*statek7[[#This Row],[ile ton]]</f>
        <v>665</v>
      </c>
      <c r="H201" s="2">
        <f>IF(statek7[[#This Row],[Z/W]] = "Z", H200-statek7[[#This Row],[iloczyn]], H200+statek7[[#This Row],[iloczyn]])</f>
        <v>548633</v>
      </c>
      <c r="I201" s="2">
        <f>IF(AND(statek7[[#This Row],[port]]=B200, statek7[[#This Row],[port]]&lt;&gt;B202), statek7[[#This Row],[kasa]], 0)</f>
        <v>0</v>
      </c>
      <c r="J201" s="2"/>
    </row>
    <row r="202" spans="1:10" x14ac:dyDescent="0.35">
      <c r="A202" s="28">
        <v>43452</v>
      </c>
      <c r="B202" s="29" t="s">
        <v>18</v>
      </c>
      <c r="C202" s="29" t="s">
        <v>10</v>
      </c>
      <c r="D202" s="29" t="s">
        <v>8</v>
      </c>
      <c r="E202" s="30">
        <v>41</v>
      </c>
      <c r="F202" s="30">
        <v>8</v>
      </c>
      <c r="G202" s="2">
        <f>statek7[[#This Row],[cena za tone w talarach]]*statek7[[#This Row],[ile ton]]</f>
        <v>328</v>
      </c>
      <c r="H202" s="2">
        <f>IF(statek7[[#This Row],[Z/W]] = "Z", H201-statek7[[#This Row],[iloczyn]], H201+statek7[[#This Row],[iloczyn]])</f>
        <v>548305</v>
      </c>
      <c r="I202" s="2">
        <f>IF(AND(statek7[[#This Row],[port]]=B201, statek7[[#This Row],[port]]&lt;&gt;B203), statek7[[#This Row],[kasa]], 0)</f>
        <v>0</v>
      </c>
      <c r="J202" s="2"/>
    </row>
    <row r="203" spans="1:10" x14ac:dyDescent="0.35">
      <c r="A203" s="28">
        <v>43452</v>
      </c>
      <c r="B203" s="29" t="s">
        <v>18</v>
      </c>
      <c r="C203" s="29" t="s">
        <v>7</v>
      </c>
      <c r="D203" s="29" t="s">
        <v>8</v>
      </c>
      <c r="E203" s="30">
        <v>23</v>
      </c>
      <c r="F203" s="30">
        <v>61</v>
      </c>
      <c r="G203" s="2">
        <f>statek7[[#This Row],[cena za tone w talarach]]*statek7[[#This Row],[ile ton]]</f>
        <v>1403</v>
      </c>
      <c r="H203" s="2">
        <f>IF(statek7[[#This Row],[Z/W]] = "Z", H202-statek7[[#This Row],[iloczyn]], H202+statek7[[#This Row],[iloczyn]])</f>
        <v>546902</v>
      </c>
      <c r="I203" s="2">
        <f>IF(AND(statek7[[#This Row],[port]]=B202, statek7[[#This Row],[port]]&lt;&gt;B204), statek7[[#This Row],[kasa]], 0)</f>
        <v>0</v>
      </c>
      <c r="J203" s="2"/>
    </row>
    <row r="204" spans="1:10" x14ac:dyDescent="0.35">
      <c r="A204" s="28">
        <v>43452</v>
      </c>
      <c r="B204" s="29" t="s">
        <v>18</v>
      </c>
      <c r="C204" s="29" t="s">
        <v>11</v>
      </c>
      <c r="D204" s="29" t="s">
        <v>8</v>
      </c>
      <c r="E204" s="30">
        <v>46</v>
      </c>
      <c r="F204" s="30">
        <v>23</v>
      </c>
      <c r="G204" s="2">
        <f>statek7[[#This Row],[cena za tone w talarach]]*statek7[[#This Row],[ile ton]]</f>
        <v>1058</v>
      </c>
      <c r="H204" s="29">
        <f>IF(statek7[[#This Row],[Z/W]] = "Z", H203-statek7[[#This Row],[iloczyn]], H203+statek7[[#This Row],[iloczyn]])</f>
        <v>545844</v>
      </c>
      <c r="I204" s="2">
        <f>IF(AND(statek7[[#This Row],[port]]=B203, statek7[[#This Row],[port]]&lt;&gt;B205), statek7[[#This Row],[kasa]], 0)</f>
        <v>545844</v>
      </c>
      <c r="J204" s="2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8D3E-D69D-4B1C-A09C-265EBBE43944}">
  <dimension ref="A1:M44"/>
  <sheetViews>
    <sheetView tabSelected="1" topLeftCell="G4" zoomScale="55" zoomScaleNormal="55" workbookViewId="0">
      <selection activeCell="K4" sqref="K4:M37"/>
    </sheetView>
  </sheetViews>
  <sheetFormatPr defaultRowHeight="14.5" x14ac:dyDescent="0.35"/>
  <cols>
    <col min="1" max="1" width="16.81640625" customWidth="1"/>
    <col min="7" max="7" width="17.26953125" customWidth="1"/>
    <col min="8" max="8" width="18.26953125" customWidth="1"/>
    <col min="11" max="11" width="16.54296875" bestFit="1" customWidth="1"/>
    <col min="12" max="12" width="17.453125" bestFit="1" customWidth="1"/>
    <col min="13" max="13" width="18.08984375" bestFit="1" customWidth="1"/>
  </cols>
  <sheetData>
    <row r="1" spans="1:13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26" t="s">
        <v>33</v>
      </c>
      <c r="H1" s="26" t="s">
        <v>34</v>
      </c>
    </row>
    <row r="2" spans="1:13" x14ac:dyDescent="0.35">
      <c r="A2" s="22">
        <v>42370</v>
      </c>
      <c r="B2" s="23" t="s">
        <v>6</v>
      </c>
      <c r="C2" s="23" t="s">
        <v>9</v>
      </c>
      <c r="D2" s="23" t="s">
        <v>8</v>
      </c>
      <c r="E2" s="6">
        <v>32</v>
      </c>
      <c r="F2" s="7">
        <v>50</v>
      </c>
      <c r="G2">
        <f>E2</f>
        <v>32</v>
      </c>
      <c r="H2">
        <v>0</v>
      </c>
    </row>
    <row r="3" spans="1:13" x14ac:dyDescent="0.35">
      <c r="A3" s="24">
        <v>42385</v>
      </c>
      <c r="B3" s="25" t="s">
        <v>13</v>
      </c>
      <c r="C3" s="25" t="s">
        <v>9</v>
      </c>
      <c r="D3" s="25" t="s">
        <v>14</v>
      </c>
      <c r="E3" s="8">
        <v>32</v>
      </c>
      <c r="F3" s="9">
        <v>58</v>
      </c>
      <c r="G3">
        <f>IF(D3= "Z", E3, 0)</f>
        <v>0</v>
      </c>
      <c r="H3">
        <f>IF(D3="W", E3, 0)</f>
        <v>32</v>
      </c>
    </row>
    <row r="4" spans="1:13" x14ac:dyDescent="0.35">
      <c r="A4" s="22">
        <v>42393</v>
      </c>
      <c r="B4" s="23" t="s">
        <v>15</v>
      </c>
      <c r="C4" s="23" t="s">
        <v>9</v>
      </c>
      <c r="D4" s="23" t="s">
        <v>8</v>
      </c>
      <c r="E4" s="6">
        <v>44</v>
      </c>
      <c r="F4" s="7">
        <v>46</v>
      </c>
      <c r="G4">
        <f t="shared" ref="G4:G44" si="0">IF(D4= "Z", E4, 0)</f>
        <v>44</v>
      </c>
      <c r="H4">
        <f t="shared" ref="H4:H44" si="1">IF(D4="W", E4, 0)</f>
        <v>0</v>
      </c>
      <c r="K4" s="10" t="s">
        <v>50</v>
      </c>
      <c r="L4" t="s">
        <v>51</v>
      </c>
      <c r="M4" t="s">
        <v>52</v>
      </c>
    </row>
    <row r="5" spans="1:13" x14ac:dyDescent="0.35">
      <c r="A5" s="24">
        <v>42419</v>
      </c>
      <c r="B5" s="25" t="s">
        <v>16</v>
      </c>
      <c r="C5" s="25" t="s">
        <v>9</v>
      </c>
      <c r="D5" s="25" t="s">
        <v>8</v>
      </c>
      <c r="E5" s="8">
        <v>8</v>
      </c>
      <c r="F5" s="9">
        <v>37</v>
      </c>
      <c r="G5">
        <f t="shared" si="0"/>
        <v>8</v>
      </c>
      <c r="H5">
        <f t="shared" si="1"/>
        <v>0</v>
      </c>
      <c r="K5" s="11" t="s">
        <v>35</v>
      </c>
      <c r="L5" s="2">
        <v>351</v>
      </c>
      <c r="M5" s="2">
        <v>277</v>
      </c>
    </row>
    <row r="6" spans="1:13" x14ac:dyDescent="0.35">
      <c r="A6" s="22">
        <v>42440</v>
      </c>
      <c r="B6" s="23" t="s">
        <v>17</v>
      </c>
      <c r="C6" s="23" t="s">
        <v>9</v>
      </c>
      <c r="D6" s="23" t="s">
        <v>14</v>
      </c>
      <c r="E6" s="6">
        <v>50</v>
      </c>
      <c r="F6" s="7">
        <v>61</v>
      </c>
      <c r="G6">
        <f t="shared" si="0"/>
        <v>0</v>
      </c>
      <c r="H6">
        <f t="shared" si="1"/>
        <v>50</v>
      </c>
      <c r="K6" s="27" t="s">
        <v>36</v>
      </c>
      <c r="L6" s="2">
        <v>76</v>
      </c>
      <c r="M6" s="2">
        <v>32</v>
      </c>
    </row>
    <row r="7" spans="1:13" x14ac:dyDescent="0.35">
      <c r="A7" s="24">
        <v>42464</v>
      </c>
      <c r="B7" s="25" t="s">
        <v>18</v>
      </c>
      <c r="C7" s="25" t="s">
        <v>9</v>
      </c>
      <c r="D7" s="25" t="s">
        <v>8</v>
      </c>
      <c r="E7" s="8">
        <v>33</v>
      </c>
      <c r="F7" s="9">
        <v>38</v>
      </c>
      <c r="G7">
        <f t="shared" si="0"/>
        <v>33</v>
      </c>
      <c r="H7">
        <f t="shared" si="1"/>
        <v>0</v>
      </c>
      <c r="K7" s="27" t="s">
        <v>37</v>
      </c>
      <c r="L7" s="2">
        <v>8</v>
      </c>
      <c r="M7" s="2">
        <v>0</v>
      </c>
    </row>
    <row r="8" spans="1:13" x14ac:dyDescent="0.35">
      <c r="A8" s="22">
        <v>42482</v>
      </c>
      <c r="B8" s="23" t="s">
        <v>19</v>
      </c>
      <c r="C8" s="23" t="s">
        <v>9</v>
      </c>
      <c r="D8" s="23" t="s">
        <v>8</v>
      </c>
      <c r="E8" s="6">
        <v>35</v>
      </c>
      <c r="F8" s="7">
        <v>41</v>
      </c>
      <c r="G8">
        <f t="shared" si="0"/>
        <v>35</v>
      </c>
      <c r="H8">
        <f t="shared" si="1"/>
        <v>0</v>
      </c>
      <c r="K8" s="27" t="s">
        <v>38</v>
      </c>
      <c r="L8" s="2">
        <v>0</v>
      </c>
      <c r="M8" s="2">
        <v>50</v>
      </c>
    </row>
    <row r="9" spans="1:13" x14ac:dyDescent="0.35">
      <c r="A9" s="24">
        <v>42542</v>
      </c>
      <c r="B9" s="25" t="s">
        <v>22</v>
      </c>
      <c r="C9" s="25" t="s">
        <v>9</v>
      </c>
      <c r="D9" s="25" t="s">
        <v>8</v>
      </c>
      <c r="E9" s="8">
        <v>42</v>
      </c>
      <c r="F9" s="9">
        <v>44</v>
      </c>
      <c r="G9">
        <f t="shared" si="0"/>
        <v>42</v>
      </c>
      <c r="H9">
        <f t="shared" si="1"/>
        <v>0</v>
      </c>
      <c r="K9" s="27" t="s">
        <v>39</v>
      </c>
      <c r="L9" s="2">
        <v>68</v>
      </c>
      <c r="M9" s="2">
        <v>0</v>
      </c>
    </row>
    <row r="10" spans="1:13" x14ac:dyDescent="0.35">
      <c r="A10" s="22">
        <v>42559</v>
      </c>
      <c r="B10" s="23" t="s">
        <v>6</v>
      </c>
      <c r="C10" s="23" t="s">
        <v>9</v>
      </c>
      <c r="D10" s="23" t="s">
        <v>8</v>
      </c>
      <c r="E10" s="6">
        <v>35</v>
      </c>
      <c r="F10" s="7">
        <v>42</v>
      </c>
      <c r="G10">
        <f t="shared" si="0"/>
        <v>35</v>
      </c>
      <c r="H10">
        <f t="shared" si="1"/>
        <v>0</v>
      </c>
      <c r="K10" s="27" t="s">
        <v>40</v>
      </c>
      <c r="L10" s="2">
        <v>42</v>
      </c>
      <c r="M10" s="2">
        <v>0</v>
      </c>
    </row>
    <row r="11" spans="1:13" x14ac:dyDescent="0.35">
      <c r="A11" s="24">
        <v>42574</v>
      </c>
      <c r="B11" s="25" t="s">
        <v>13</v>
      </c>
      <c r="C11" s="25" t="s">
        <v>9</v>
      </c>
      <c r="D11" s="25" t="s">
        <v>8</v>
      </c>
      <c r="E11" s="8">
        <v>48</v>
      </c>
      <c r="F11" s="9">
        <v>43</v>
      </c>
      <c r="G11">
        <f t="shared" si="0"/>
        <v>48</v>
      </c>
      <c r="H11">
        <f t="shared" si="1"/>
        <v>0</v>
      </c>
      <c r="K11" s="27" t="s">
        <v>41</v>
      </c>
      <c r="L11" s="2">
        <v>83</v>
      </c>
      <c r="M11" s="2">
        <v>0</v>
      </c>
    </row>
    <row r="12" spans="1:13" x14ac:dyDescent="0.35">
      <c r="A12" s="22">
        <v>42593</v>
      </c>
      <c r="B12" s="23" t="s">
        <v>15</v>
      </c>
      <c r="C12" s="23" t="s">
        <v>9</v>
      </c>
      <c r="D12" s="23" t="s">
        <v>14</v>
      </c>
      <c r="E12" s="6">
        <v>191</v>
      </c>
      <c r="F12" s="7">
        <v>60</v>
      </c>
      <c r="G12">
        <f t="shared" si="0"/>
        <v>0</v>
      </c>
      <c r="H12">
        <f t="shared" si="1"/>
        <v>191</v>
      </c>
      <c r="K12" s="27" t="s">
        <v>42</v>
      </c>
      <c r="L12" s="2">
        <v>0</v>
      </c>
      <c r="M12" s="2">
        <v>191</v>
      </c>
    </row>
    <row r="13" spans="1:13" x14ac:dyDescent="0.35">
      <c r="A13" s="24">
        <v>42619</v>
      </c>
      <c r="B13" s="25" t="s">
        <v>16</v>
      </c>
      <c r="C13" s="25" t="s">
        <v>9</v>
      </c>
      <c r="D13" s="25" t="s">
        <v>14</v>
      </c>
      <c r="E13" s="8">
        <v>4</v>
      </c>
      <c r="F13" s="9">
        <v>63</v>
      </c>
      <c r="G13">
        <f t="shared" si="0"/>
        <v>0</v>
      </c>
      <c r="H13">
        <f t="shared" si="1"/>
        <v>4</v>
      </c>
      <c r="K13" s="27" t="s">
        <v>43</v>
      </c>
      <c r="L13" s="2">
        <v>44</v>
      </c>
      <c r="M13" s="2">
        <v>4</v>
      </c>
    </row>
    <row r="14" spans="1:13" x14ac:dyDescent="0.35">
      <c r="A14" s="22">
        <v>42640</v>
      </c>
      <c r="B14" s="23" t="s">
        <v>17</v>
      </c>
      <c r="C14" s="23" t="s">
        <v>9</v>
      </c>
      <c r="D14" s="23" t="s">
        <v>8</v>
      </c>
      <c r="E14" s="6">
        <v>44</v>
      </c>
      <c r="F14" s="7">
        <v>40</v>
      </c>
      <c r="G14">
        <f t="shared" si="0"/>
        <v>44</v>
      </c>
      <c r="H14">
        <f t="shared" si="1"/>
        <v>0</v>
      </c>
      <c r="K14" s="27" t="s">
        <v>44</v>
      </c>
      <c r="L14" s="2">
        <v>30</v>
      </c>
      <c r="M14" s="2">
        <v>0</v>
      </c>
    </row>
    <row r="15" spans="1:13" x14ac:dyDescent="0.35">
      <c r="A15" s="24">
        <v>42682</v>
      </c>
      <c r="B15" s="25" t="s">
        <v>19</v>
      </c>
      <c r="C15" s="25" t="s">
        <v>9</v>
      </c>
      <c r="D15" s="25" t="s">
        <v>8</v>
      </c>
      <c r="E15" s="8">
        <v>30</v>
      </c>
      <c r="F15" s="9">
        <v>41</v>
      </c>
      <c r="G15">
        <f t="shared" si="0"/>
        <v>30</v>
      </c>
      <c r="H15">
        <f t="shared" si="1"/>
        <v>0</v>
      </c>
      <c r="K15" s="11" t="s">
        <v>45</v>
      </c>
      <c r="L15" s="2">
        <v>174</v>
      </c>
      <c r="M15" s="2">
        <v>236</v>
      </c>
    </row>
    <row r="16" spans="1:13" x14ac:dyDescent="0.35">
      <c r="A16" s="22">
        <v>42742</v>
      </c>
      <c r="B16" s="23" t="s">
        <v>22</v>
      </c>
      <c r="C16" s="23" t="s">
        <v>9</v>
      </c>
      <c r="D16" s="23" t="s">
        <v>8</v>
      </c>
      <c r="E16" s="6">
        <v>39</v>
      </c>
      <c r="F16" s="7">
        <v>44</v>
      </c>
      <c r="G16">
        <f t="shared" si="0"/>
        <v>39</v>
      </c>
      <c r="H16">
        <f t="shared" si="1"/>
        <v>0</v>
      </c>
      <c r="K16" s="27" t="s">
        <v>36</v>
      </c>
      <c r="L16" s="2">
        <v>39</v>
      </c>
      <c r="M16" s="2">
        <v>112</v>
      </c>
    </row>
    <row r="17" spans="1:13" x14ac:dyDescent="0.35">
      <c r="A17" s="24">
        <v>42759</v>
      </c>
      <c r="B17" s="25" t="s">
        <v>6</v>
      </c>
      <c r="C17" s="25" t="s">
        <v>9</v>
      </c>
      <c r="D17" s="25" t="s">
        <v>14</v>
      </c>
      <c r="E17" s="8">
        <v>112</v>
      </c>
      <c r="F17" s="9">
        <v>59</v>
      </c>
      <c r="G17">
        <f t="shared" si="0"/>
        <v>0</v>
      </c>
      <c r="H17">
        <f t="shared" si="1"/>
        <v>112</v>
      </c>
      <c r="K17" s="27" t="s">
        <v>37</v>
      </c>
      <c r="L17" s="2">
        <v>0</v>
      </c>
      <c r="M17" s="2">
        <v>1</v>
      </c>
    </row>
    <row r="18" spans="1:13" x14ac:dyDescent="0.35">
      <c r="A18" s="22">
        <v>42793</v>
      </c>
      <c r="B18" s="23" t="s">
        <v>15</v>
      </c>
      <c r="C18" s="23" t="s">
        <v>9</v>
      </c>
      <c r="D18" s="23" t="s">
        <v>14</v>
      </c>
      <c r="E18" s="6">
        <v>1</v>
      </c>
      <c r="F18" s="7">
        <v>60</v>
      </c>
      <c r="G18">
        <f t="shared" si="0"/>
        <v>0</v>
      </c>
      <c r="H18">
        <f t="shared" si="1"/>
        <v>1</v>
      </c>
      <c r="K18" s="27" t="s">
        <v>38</v>
      </c>
      <c r="L18" s="2">
        <v>35</v>
      </c>
      <c r="M18" s="2">
        <v>0</v>
      </c>
    </row>
    <row r="19" spans="1:13" x14ac:dyDescent="0.35">
      <c r="A19" s="24">
        <v>42819</v>
      </c>
      <c r="B19" s="25" t="s">
        <v>16</v>
      </c>
      <c r="C19" s="25" t="s">
        <v>9</v>
      </c>
      <c r="D19" s="25" t="s">
        <v>8</v>
      </c>
      <c r="E19" s="8">
        <v>35</v>
      </c>
      <c r="F19" s="9">
        <v>37</v>
      </c>
      <c r="G19">
        <f t="shared" si="0"/>
        <v>35</v>
      </c>
      <c r="H19">
        <f t="shared" si="1"/>
        <v>0</v>
      </c>
      <c r="K19" s="27" t="s">
        <v>39</v>
      </c>
      <c r="L19" s="2">
        <v>1</v>
      </c>
      <c r="M19" s="2">
        <v>0</v>
      </c>
    </row>
    <row r="20" spans="1:13" x14ac:dyDescent="0.35">
      <c r="A20" s="22">
        <v>42840</v>
      </c>
      <c r="B20" s="23" t="s">
        <v>17</v>
      </c>
      <c r="C20" s="23" t="s">
        <v>9</v>
      </c>
      <c r="D20" s="23" t="s">
        <v>8</v>
      </c>
      <c r="E20" s="6">
        <v>1</v>
      </c>
      <c r="F20" s="7">
        <v>40</v>
      </c>
      <c r="G20">
        <f t="shared" si="0"/>
        <v>1</v>
      </c>
      <c r="H20">
        <f t="shared" si="1"/>
        <v>0</v>
      </c>
      <c r="K20" s="27" t="s">
        <v>46</v>
      </c>
      <c r="L20" s="2">
        <v>33</v>
      </c>
      <c r="M20" s="2">
        <v>68</v>
      </c>
    </row>
    <row r="21" spans="1:13" x14ac:dyDescent="0.35">
      <c r="A21" s="24">
        <v>42864</v>
      </c>
      <c r="B21" s="25" t="s">
        <v>18</v>
      </c>
      <c r="C21" s="25" t="s">
        <v>9</v>
      </c>
      <c r="D21" s="25" t="s">
        <v>8</v>
      </c>
      <c r="E21" s="8">
        <v>33</v>
      </c>
      <c r="F21" s="9">
        <v>38</v>
      </c>
      <c r="G21">
        <f t="shared" si="0"/>
        <v>33</v>
      </c>
      <c r="H21">
        <f t="shared" si="1"/>
        <v>0</v>
      </c>
      <c r="K21" s="27" t="s">
        <v>40</v>
      </c>
      <c r="L21" s="2">
        <v>8</v>
      </c>
      <c r="M21" s="2">
        <v>0</v>
      </c>
    </row>
    <row r="22" spans="1:13" x14ac:dyDescent="0.35">
      <c r="A22" s="22">
        <v>42882</v>
      </c>
      <c r="B22" s="23" t="s">
        <v>19</v>
      </c>
      <c r="C22" s="23" t="s">
        <v>9</v>
      </c>
      <c r="D22" s="23" t="s">
        <v>14</v>
      </c>
      <c r="E22" s="6">
        <v>68</v>
      </c>
      <c r="F22" s="7">
        <v>59</v>
      </c>
      <c r="G22">
        <f t="shared" si="0"/>
        <v>0</v>
      </c>
      <c r="H22">
        <f t="shared" si="1"/>
        <v>68</v>
      </c>
      <c r="K22" s="27" t="s">
        <v>41</v>
      </c>
      <c r="L22" s="2">
        <v>42</v>
      </c>
      <c r="M22" s="2">
        <v>0</v>
      </c>
    </row>
    <row r="23" spans="1:13" x14ac:dyDescent="0.35">
      <c r="A23" s="24">
        <v>42904</v>
      </c>
      <c r="B23" s="25" t="s">
        <v>20</v>
      </c>
      <c r="C23" s="25" t="s">
        <v>9</v>
      </c>
      <c r="D23" s="25" t="s">
        <v>8</v>
      </c>
      <c r="E23" s="8">
        <v>8</v>
      </c>
      <c r="F23" s="9">
        <v>39</v>
      </c>
      <c r="G23">
        <f t="shared" si="0"/>
        <v>8</v>
      </c>
      <c r="H23">
        <f t="shared" si="1"/>
        <v>0</v>
      </c>
      <c r="K23" s="27" t="s">
        <v>42</v>
      </c>
      <c r="L23" s="2">
        <v>4</v>
      </c>
      <c r="M23" s="2">
        <v>48</v>
      </c>
    </row>
    <row r="24" spans="1:13" x14ac:dyDescent="0.35">
      <c r="A24" s="22">
        <v>42942</v>
      </c>
      <c r="B24" s="23" t="s">
        <v>22</v>
      </c>
      <c r="C24" s="23" t="s">
        <v>9</v>
      </c>
      <c r="D24" s="23" t="s">
        <v>8</v>
      </c>
      <c r="E24" s="6">
        <v>42</v>
      </c>
      <c r="F24" s="7">
        <v>44</v>
      </c>
      <c r="G24">
        <f t="shared" si="0"/>
        <v>42</v>
      </c>
      <c r="H24">
        <f t="shared" si="1"/>
        <v>0</v>
      </c>
      <c r="K24" s="27" t="s">
        <v>47</v>
      </c>
      <c r="L24" s="2">
        <v>0</v>
      </c>
      <c r="M24" s="2">
        <v>6</v>
      </c>
    </row>
    <row r="25" spans="1:13" x14ac:dyDescent="0.35">
      <c r="A25" s="24">
        <v>42959</v>
      </c>
      <c r="B25" s="25" t="s">
        <v>6</v>
      </c>
      <c r="C25" s="25" t="s">
        <v>9</v>
      </c>
      <c r="D25" s="25" t="s">
        <v>14</v>
      </c>
      <c r="E25" s="8">
        <v>48</v>
      </c>
      <c r="F25" s="9">
        <v>59</v>
      </c>
      <c r="G25">
        <f t="shared" si="0"/>
        <v>0</v>
      </c>
      <c r="H25">
        <f t="shared" si="1"/>
        <v>48</v>
      </c>
      <c r="K25" s="27" t="s">
        <v>44</v>
      </c>
      <c r="L25" s="2">
        <v>12</v>
      </c>
      <c r="M25" s="2">
        <v>1</v>
      </c>
    </row>
    <row r="26" spans="1:13" x14ac:dyDescent="0.35">
      <c r="A26" s="22">
        <v>42974</v>
      </c>
      <c r="B26" s="23" t="s">
        <v>13</v>
      </c>
      <c r="C26" s="23" t="s">
        <v>9</v>
      </c>
      <c r="D26" s="23" t="s">
        <v>8</v>
      </c>
      <c r="E26" s="6">
        <v>4</v>
      </c>
      <c r="F26" s="7">
        <v>43</v>
      </c>
      <c r="G26">
        <f t="shared" si="0"/>
        <v>4</v>
      </c>
      <c r="H26">
        <f t="shared" si="1"/>
        <v>0</v>
      </c>
      <c r="K26" s="11" t="s">
        <v>48</v>
      </c>
      <c r="L26" s="2">
        <v>259</v>
      </c>
      <c r="M26" s="2">
        <v>271</v>
      </c>
    </row>
    <row r="27" spans="1:13" x14ac:dyDescent="0.35">
      <c r="A27" s="24">
        <v>43019</v>
      </c>
      <c r="B27" s="25" t="s">
        <v>16</v>
      </c>
      <c r="C27" s="25" t="s">
        <v>9</v>
      </c>
      <c r="D27" s="25" t="s">
        <v>14</v>
      </c>
      <c r="E27" s="8">
        <v>6</v>
      </c>
      <c r="F27" s="9">
        <v>63</v>
      </c>
      <c r="G27">
        <f t="shared" si="0"/>
        <v>0</v>
      </c>
      <c r="H27">
        <f t="shared" si="1"/>
        <v>6</v>
      </c>
      <c r="K27" s="27" t="s">
        <v>36</v>
      </c>
      <c r="L27" s="2">
        <v>10</v>
      </c>
      <c r="M27" s="2">
        <v>22</v>
      </c>
    </row>
    <row r="28" spans="1:13" x14ac:dyDescent="0.35">
      <c r="A28" s="22">
        <v>43040</v>
      </c>
      <c r="B28" s="23" t="s">
        <v>17</v>
      </c>
      <c r="C28" s="23" t="s">
        <v>9</v>
      </c>
      <c r="D28" s="23" t="s">
        <v>14</v>
      </c>
      <c r="E28" s="6">
        <v>1</v>
      </c>
      <c r="F28" s="7">
        <v>61</v>
      </c>
      <c r="G28">
        <f t="shared" si="0"/>
        <v>0</v>
      </c>
      <c r="H28">
        <f t="shared" si="1"/>
        <v>1</v>
      </c>
      <c r="K28" s="27" t="s">
        <v>37</v>
      </c>
      <c r="L28" s="2">
        <v>34</v>
      </c>
      <c r="M28" s="2">
        <v>0</v>
      </c>
    </row>
    <row r="29" spans="1:13" x14ac:dyDescent="0.35">
      <c r="A29" s="24">
        <v>43064</v>
      </c>
      <c r="B29" s="25" t="s">
        <v>18</v>
      </c>
      <c r="C29" s="25" t="s">
        <v>9</v>
      </c>
      <c r="D29" s="25" t="s">
        <v>8</v>
      </c>
      <c r="E29" s="8">
        <v>12</v>
      </c>
      <c r="F29" s="9">
        <v>38</v>
      </c>
      <c r="G29">
        <f t="shared" si="0"/>
        <v>12</v>
      </c>
      <c r="H29">
        <f t="shared" si="1"/>
        <v>0</v>
      </c>
      <c r="K29" s="27" t="s">
        <v>38</v>
      </c>
      <c r="L29" s="2">
        <v>0</v>
      </c>
      <c r="M29" s="2">
        <v>34</v>
      </c>
    </row>
    <row r="30" spans="1:13" x14ac:dyDescent="0.35">
      <c r="A30" s="22">
        <v>43104</v>
      </c>
      <c r="B30" s="23" t="s">
        <v>20</v>
      </c>
      <c r="C30" s="23" t="s">
        <v>9</v>
      </c>
      <c r="D30" s="23" t="s">
        <v>8</v>
      </c>
      <c r="E30" s="6">
        <v>10</v>
      </c>
      <c r="F30" s="7">
        <v>39</v>
      </c>
      <c r="G30">
        <f t="shared" si="0"/>
        <v>10</v>
      </c>
      <c r="H30">
        <f t="shared" si="1"/>
        <v>0</v>
      </c>
      <c r="K30" s="27" t="s">
        <v>39</v>
      </c>
      <c r="L30" s="2">
        <v>5</v>
      </c>
      <c r="M30" s="2">
        <v>0</v>
      </c>
    </row>
    <row r="31" spans="1:13" x14ac:dyDescent="0.35">
      <c r="A31" s="24">
        <v>43129</v>
      </c>
      <c r="B31" s="25" t="s">
        <v>21</v>
      </c>
      <c r="C31" s="25" t="s">
        <v>9</v>
      </c>
      <c r="D31" s="25" t="s">
        <v>14</v>
      </c>
      <c r="E31" s="8">
        <v>22</v>
      </c>
      <c r="F31" s="9">
        <v>63</v>
      </c>
      <c r="G31">
        <f t="shared" si="0"/>
        <v>0</v>
      </c>
      <c r="H31">
        <f t="shared" si="1"/>
        <v>22</v>
      </c>
      <c r="K31" s="27" t="s">
        <v>40</v>
      </c>
      <c r="L31" s="2">
        <v>95</v>
      </c>
      <c r="M31" s="2">
        <v>0</v>
      </c>
    </row>
    <row r="32" spans="1:13" x14ac:dyDescent="0.35">
      <c r="A32" s="22">
        <v>43147</v>
      </c>
      <c r="B32" s="23" t="s">
        <v>6</v>
      </c>
      <c r="C32" s="23" t="s">
        <v>9</v>
      </c>
      <c r="D32" s="23" t="s">
        <v>8</v>
      </c>
      <c r="E32" s="6">
        <v>34</v>
      </c>
      <c r="F32" s="7">
        <v>42</v>
      </c>
      <c r="G32">
        <f t="shared" si="0"/>
        <v>34</v>
      </c>
      <c r="H32">
        <f t="shared" si="1"/>
        <v>0</v>
      </c>
      <c r="K32" s="27" t="s">
        <v>41</v>
      </c>
      <c r="L32" s="2">
        <v>25</v>
      </c>
      <c r="M32" s="2">
        <v>0</v>
      </c>
    </row>
    <row r="33" spans="1:13" x14ac:dyDescent="0.35">
      <c r="A33" s="24">
        <v>43162</v>
      </c>
      <c r="B33" s="25" t="s">
        <v>13</v>
      </c>
      <c r="C33" s="25" t="s">
        <v>9</v>
      </c>
      <c r="D33" s="25" t="s">
        <v>14</v>
      </c>
      <c r="E33" s="8">
        <v>34</v>
      </c>
      <c r="F33" s="9">
        <v>58</v>
      </c>
      <c r="G33">
        <f t="shared" si="0"/>
        <v>0</v>
      </c>
      <c r="H33">
        <f t="shared" si="1"/>
        <v>34</v>
      </c>
      <c r="K33" s="27" t="s">
        <v>42</v>
      </c>
      <c r="L33" s="2">
        <v>22</v>
      </c>
      <c r="M33" s="2">
        <v>121</v>
      </c>
    </row>
    <row r="34" spans="1:13" x14ac:dyDescent="0.35">
      <c r="A34" s="22">
        <v>43207</v>
      </c>
      <c r="B34" s="23" t="s">
        <v>16</v>
      </c>
      <c r="C34" s="23" t="s">
        <v>9</v>
      </c>
      <c r="D34" s="23" t="s">
        <v>8</v>
      </c>
      <c r="E34" s="6">
        <v>5</v>
      </c>
      <c r="F34" s="7">
        <v>37</v>
      </c>
      <c r="G34">
        <f t="shared" si="0"/>
        <v>5</v>
      </c>
      <c r="H34">
        <f t="shared" si="1"/>
        <v>0</v>
      </c>
      <c r="K34" s="27" t="s">
        <v>43</v>
      </c>
      <c r="L34" s="2">
        <v>0</v>
      </c>
      <c r="M34" s="2">
        <v>26</v>
      </c>
    </row>
    <row r="35" spans="1:13" x14ac:dyDescent="0.35">
      <c r="A35" s="24">
        <v>43252</v>
      </c>
      <c r="B35" s="25" t="s">
        <v>18</v>
      </c>
      <c r="C35" s="25" t="s">
        <v>9</v>
      </c>
      <c r="D35" s="25" t="s">
        <v>8</v>
      </c>
      <c r="E35" s="8">
        <v>48</v>
      </c>
      <c r="F35" s="9">
        <v>38</v>
      </c>
      <c r="G35">
        <f t="shared" si="0"/>
        <v>48</v>
      </c>
      <c r="H35">
        <f t="shared" si="1"/>
        <v>0</v>
      </c>
      <c r="K35" s="27" t="s">
        <v>47</v>
      </c>
      <c r="L35" s="2">
        <v>20</v>
      </c>
      <c r="M35" s="2">
        <v>0</v>
      </c>
    </row>
    <row r="36" spans="1:13" x14ac:dyDescent="0.35">
      <c r="A36" s="22">
        <v>43270</v>
      </c>
      <c r="B36" s="23" t="s">
        <v>19</v>
      </c>
      <c r="C36" s="23" t="s">
        <v>9</v>
      </c>
      <c r="D36" s="23" t="s">
        <v>8</v>
      </c>
      <c r="E36" s="6">
        <v>47</v>
      </c>
      <c r="F36" s="7">
        <v>41</v>
      </c>
      <c r="G36">
        <f t="shared" si="0"/>
        <v>47</v>
      </c>
      <c r="H36">
        <f t="shared" si="1"/>
        <v>0</v>
      </c>
      <c r="K36" s="27" t="s">
        <v>44</v>
      </c>
      <c r="L36" s="2">
        <v>48</v>
      </c>
      <c r="M36" s="2">
        <v>64</v>
      </c>
    </row>
    <row r="37" spans="1:13" x14ac:dyDescent="0.35">
      <c r="A37" s="24">
        <v>43292</v>
      </c>
      <c r="B37" s="25" t="s">
        <v>20</v>
      </c>
      <c r="C37" s="25" t="s">
        <v>9</v>
      </c>
      <c r="D37" s="25" t="s">
        <v>8</v>
      </c>
      <c r="E37" s="8">
        <v>25</v>
      </c>
      <c r="F37" s="9">
        <v>39</v>
      </c>
      <c r="G37">
        <f t="shared" si="0"/>
        <v>25</v>
      </c>
      <c r="H37">
        <f t="shared" si="1"/>
        <v>0</v>
      </c>
      <c r="K37" s="27" t="s">
        <v>49</v>
      </c>
      <c r="L37" s="2">
        <v>0</v>
      </c>
      <c r="M37" s="2">
        <v>4</v>
      </c>
    </row>
    <row r="38" spans="1:13" x14ac:dyDescent="0.35">
      <c r="A38" s="22">
        <v>43317</v>
      </c>
      <c r="B38" s="23" t="s">
        <v>21</v>
      </c>
      <c r="C38" s="23" t="s">
        <v>9</v>
      </c>
      <c r="D38" s="23" t="s">
        <v>14</v>
      </c>
      <c r="E38" s="6">
        <v>121</v>
      </c>
      <c r="F38" s="7">
        <v>63</v>
      </c>
      <c r="G38">
        <f t="shared" si="0"/>
        <v>0</v>
      </c>
      <c r="H38">
        <f t="shared" si="1"/>
        <v>121</v>
      </c>
    </row>
    <row r="39" spans="1:13" x14ac:dyDescent="0.35">
      <c r="A39" s="24">
        <v>43330</v>
      </c>
      <c r="B39" s="25" t="s">
        <v>22</v>
      </c>
      <c r="C39" s="25" t="s">
        <v>9</v>
      </c>
      <c r="D39" s="25" t="s">
        <v>8</v>
      </c>
      <c r="E39" s="8">
        <v>22</v>
      </c>
      <c r="F39" s="9">
        <v>44</v>
      </c>
      <c r="G39">
        <f t="shared" si="0"/>
        <v>22</v>
      </c>
      <c r="H39">
        <f t="shared" si="1"/>
        <v>0</v>
      </c>
    </row>
    <row r="40" spans="1:13" x14ac:dyDescent="0.35">
      <c r="A40" s="22">
        <v>43362</v>
      </c>
      <c r="B40" s="23" t="s">
        <v>13</v>
      </c>
      <c r="C40" s="23" t="s">
        <v>9</v>
      </c>
      <c r="D40" s="23" t="s">
        <v>14</v>
      </c>
      <c r="E40" s="6">
        <v>26</v>
      </c>
      <c r="F40" s="7">
        <v>58</v>
      </c>
      <c r="G40">
        <f t="shared" si="0"/>
        <v>0</v>
      </c>
      <c r="H40">
        <f t="shared" si="1"/>
        <v>26</v>
      </c>
    </row>
    <row r="41" spans="1:13" x14ac:dyDescent="0.35">
      <c r="A41" s="24">
        <v>43381</v>
      </c>
      <c r="B41" s="25" t="s">
        <v>15</v>
      </c>
      <c r="C41" s="25" t="s">
        <v>9</v>
      </c>
      <c r="D41" s="25" t="s">
        <v>8</v>
      </c>
      <c r="E41" s="8">
        <v>20</v>
      </c>
      <c r="F41" s="9">
        <v>41</v>
      </c>
      <c r="G41">
        <f t="shared" si="0"/>
        <v>20</v>
      </c>
      <c r="H41">
        <f t="shared" si="1"/>
        <v>0</v>
      </c>
    </row>
    <row r="42" spans="1:13" x14ac:dyDescent="0.35">
      <c r="A42" s="22">
        <v>43407</v>
      </c>
      <c r="B42" s="23" t="s">
        <v>16</v>
      </c>
      <c r="C42" s="23" t="s">
        <v>9</v>
      </c>
      <c r="D42" s="23" t="s">
        <v>8</v>
      </c>
      <c r="E42" s="6">
        <v>48</v>
      </c>
      <c r="F42" s="7">
        <v>37</v>
      </c>
      <c r="G42">
        <f t="shared" si="0"/>
        <v>48</v>
      </c>
      <c r="H42">
        <f t="shared" si="1"/>
        <v>0</v>
      </c>
    </row>
    <row r="43" spans="1:13" x14ac:dyDescent="0.35">
      <c r="A43" s="24">
        <v>43428</v>
      </c>
      <c r="B43" s="25" t="s">
        <v>17</v>
      </c>
      <c r="C43" s="25" t="s">
        <v>9</v>
      </c>
      <c r="D43" s="25" t="s">
        <v>14</v>
      </c>
      <c r="E43" s="8">
        <v>64</v>
      </c>
      <c r="F43" s="9">
        <v>61</v>
      </c>
      <c r="G43">
        <f t="shared" si="0"/>
        <v>0</v>
      </c>
      <c r="H43">
        <f t="shared" si="1"/>
        <v>64</v>
      </c>
    </row>
    <row r="44" spans="1:13" x14ac:dyDescent="0.35">
      <c r="A44" s="22">
        <v>43452</v>
      </c>
      <c r="B44" s="23" t="s">
        <v>18</v>
      </c>
      <c r="C44" s="23" t="s">
        <v>9</v>
      </c>
      <c r="D44" s="23" t="s">
        <v>14</v>
      </c>
      <c r="E44" s="6">
        <v>4</v>
      </c>
      <c r="F44" s="7">
        <v>62</v>
      </c>
      <c r="G44">
        <f t="shared" si="0"/>
        <v>0</v>
      </c>
      <c r="H44">
        <f t="shared" si="1"/>
        <v>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22D2-2F65-405F-9AB3-7AAC167D1DFD}">
  <dimension ref="A1:I203"/>
  <sheetViews>
    <sheetView workbookViewId="0">
      <selection activeCell="I2" sqref="I2"/>
    </sheetView>
  </sheetViews>
  <sheetFormatPr defaultRowHeight="14.5" x14ac:dyDescent="0.35"/>
  <cols>
    <col min="1" max="1" width="14.54296875" customWidth="1"/>
    <col min="7" max="7" width="24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32</v>
      </c>
    </row>
    <row r="2" spans="1:9" x14ac:dyDescent="0.3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17">
        <v>0</v>
      </c>
      <c r="H2">
        <f>IF(statek4[[#This Row],[Kolumna1]]&gt;21, 1, 0)</f>
        <v>0</v>
      </c>
      <c r="I2" s="18">
        <f>SUM(statek4[Kolumna2])</f>
        <v>22</v>
      </c>
    </row>
    <row r="3" spans="1:9" x14ac:dyDescent="0.3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17">
        <f>DATEDIF(A2, statek4[[#This Row],[data]], "YD")</f>
        <v>0</v>
      </c>
      <c r="H3">
        <f>IF(statek4[[#This Row],[Kolumna1]]&gt;21, 1, 0)</f>
        <v>0</v>
      </c>
    </row>
    <row r="4" spans="1:9" x14ac:dyDescent="0.3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17">
        <f>DATEDIF(A3, statek4[[#This Row],[data]], "YD")</f>
        <v>0</v>
      </c>
      <c r="H4">
        <f>IF(statek4[[#This Row],[Kolumna1]]&gt;21, 1, 0)</f>
        <v>0</v>
      </c>
    </row>
    <row r="5" spans="1:9" x14ac:dyDescent="0.3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17">
        <f>DATEDIF(A4, statek4[[#This Row],[data]], "YD")</f>
        <v>0</v>
      </c>
      <c r="H5">
        <f>IF(statek4[[#This Row],[Kolumna1]]&gt;21, 1, 0)</f>
        <v>0</v>
      </c>
    </row>
    <row r="6" spans="1:9" x14ac:dyDescent="0.3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17">
        <f>DATEDIF(A5, statek4[[#This Row],[data]], "YD")</f>
        <v>0</v>
      </c>
      <c r="H6">
        <f>IF(statek4[[#This Row],[Kolumna1]]&gt;21, 1, 0)</f>
        <v>0</v>
      </c>
    </row>
    <row r="7" spans="1:9" x14ac:dyDescent="0.3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17">
        <f>DATEDIF(A6, statek4[[#This Row],[data]], "YD")</f>
        <v>15</v>
      </c>
      <c r="H7">
        <f>IF(statek4[[#This Row],[Kolumna1]]&gt;21, 1, 0)</f>
        <v>0</v>
      </c>
    </row>
    <row r="8" spans="1:9" x14ac:dyDescent="0.3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G8" s="17">
        <f>DATEDIF(A7, statek4[[#This Row],[data]], "YD")</f>
        <v>0</v>
      </c>
      <c r="H8">
        <f>IF(statek4[[#This Row],[Kolumna1]]&gt;21, 1, 0)</f>
        <v>0</v>
      </c>
    </row>
    <row r="9" spans="1:9" x14ac:dyDescent="0.3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G9" s="17">
        <f>DATEDIF(A8, statek4[[#This Row],[data]], "YD")</f>
        <v>8</v>
      </c>
      <c r="H9">
        <f>IF(statek4[[#This Row],[Kolumna1]]&gt;21, 1, 0)</f>
        <v>0</v>
      </c>
    </row>
    <row r="10" spans="1:9" x14ac:dyDescent="0.3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G10" s="17">
        <f>DATEDIF(A9, statek4[[#This Row],[data]], "YD")</f>
        <v>0</v>
      </c>
      <c r="H10">
        <f>IF(statek4[[#This Row],[Kolumna1]]&gt;21, 1, 0)</f>
        <v>0</v>
      </c>
    </row>
    <row r="11" spans="1:9" x14ac:dyDescent="0.35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G11" s="17">
        <f>DATEDIF(A10, statek4[[#This Row],[data]], "YD")</f>
        <v>0</v>
      </c>
      <c r="H11">
        <f>IF(statek4[[#This Row],[Kolumna1]]&gt;21, 1, 0)</f>
        <v>0</v>
      </c>
    </row>
    <row r="12" spans="1:9" x14ac:dyDescent="0.3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G12" s="17">
        <f>DATEDIF(A11, statek4[[#This Row],[data]], "YD")</f>
        <v>26</v>
      </c>
      <c r="H12">
        <f>IF(statek4[[#This Row],[Kolumna1]]&gt;21, 1, 0)</f>
        <v>1</v>
      </c>
    </row>
    <row r="13" spans="1:9" x14ac:dyDescent="0.3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 s="17">
        <f>DATEDIF(A12, statek4[[#This Row],[data]], "YD")</f>
        <v>0</v>
      </c>
      <c r="H13">
        <f>IF(statek4[[#This Row],[Kolumna1]]&gt;21, 1, 0)</f>
        <v>0</v>
      </c>
    </row>
    <row r="14" spans="1:9" x14ac:dyDescent="0.3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 s="17">
        <f>DATEDIF(A13, statek4[[#This Row],[data]], "YD")</f>
        <v>0</v>
      </c>
      <c r="H14">
        <f>IF(statek4[[#This Row],[Kolumna1]]&gt;21, 1, 0)</f>
        <v>0</v>
      </c>
    </row>
    <row r="15" spans="1:9" x14ac:dyDescent="0.3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 s="17">
        <f>DATEDIF(A14, statek4[[#This Row],[data]], "YD")</f>
        <v>0</v>
      </c>
      <c r="H15">
        <f>IF(statek4[[#This Row],[Kolumna1]]&gt;21, 1, 0)</f>
        <v>0</v>
      </c>
    </row>
    <row r="16" spans="1:9" x14ac:dyDescent="0.3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 s="17">
        <f>DATEDIF(A15, statek4[[#This Row],[data]], "YD")</f>
        <v>21</v>
      </c>
      <c r="H16">
        <f>IF(statek4[[#This Row],[Kolumna1]]&gt;21, 1, 0)</f>
        <v>0</v>
      </c>
    </row>
    <row r="17" spans="1:8" x14ac:dyDescent="0.3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17">
        <f>DATEDIF(A16, statek4[[#This Row],[data]], "YD")</f>
        <v>0</v>
      </c>
      <c r="H17">
        <f>IF(statek4[[#This Row],[Kolumna1]]&gt;21, 1, 0)</f>
        <v>0</v>
      </c>
    </row>
    <row r="18" spans="1:8" x14ac:dyDescent="0.3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17">
        <f>DATEDIF(A17, statek4[[#This Row],[data]], "YD")</f>
        <v>0</v>
      </c>
      <c r="H18">
        <f>IF(statek4[[#This Row],[Kolumna1]]&gt;21, 1, 0)</f>
        <v>0</v>
      </c>
    </row>
    <row r="19" spans="1:8" x14ac:dyDescent="0.3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17">
        <f>DATEDIF(A18, statek4[[#This Row],[data]], "YD")</f>
        <v>0</v>
      </c>
      <c r="H19">
        <f>IF(statek4[[#This Row],[Kolumna1]]&gt;21, 1, 0)</f>
        <v>0</v>
      </c>
    </row>
    <row r="20" spans="1:8" x14ac:dyDescent="0.3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17">
        <f>DATEDIF(A19, statek4[[#This Row],[data]], "YD")</f>
        <v>24</v>
      </c>
      <c r="H20">
        <f>IF(statek4[[#This Row],[Kolumna1]]&gt;21, 1, 0)</f>
        <v>1</v>
      </c>
    </row>
    <row r="21" spans="1:8" x14ac:dyDescent="0.3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17">
        <f>DATEDIF(A20, statek4[[#This Row],[data]], "YD")</f>
        <v>0</v>
      </c>
      <c r="H21">
        <f>IF(statek4[[#This Row],[Kolumna1]]&gt;21, 1, 0)</f>
        <v>0</v>
      </c>
    </row>
    <row r="22" spans="1:8" x14ac:dyDescent="0.3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17">
        <f>DATEDIF(A21, statek4[[#This Row],[data]], "YD")</f>
        <v>0</v>
      </c>
      <c r="H22">
        <f>IF(statek4[[#This Row],[Kolumna1]]&gt;21, 1, 0)</f>
        <v>0</v>
      </c>
    </row>
    <row r="23" spans="1:8" x14ac:dyDescent="0.3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17">
        <f>DATEDIF(A22, statek4[[#This Row],[data]], "YD")</f>
        <v>18</v>
      </c>
      <c r="H23">
        <f>IF(statek4[[#This Row],[Kolumna1]]&gt;21, 1, 0)</f>
        <v>0</v>
      </c>
    </row>
    <row r="24" spans="1:8" x14ac:dyDescent="0.3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17">
        <f>DATEDIF(A23, statek4[[#This Row],[data]], "YD")</f>
        <v>0</v>
      </c>
      <c r="H24">
        <f>IF(statek4[[#This Row],[Kolumna1]]&gt;21, 1, 0)</f>
        <v>0</v>
      </c>
    </row>
    <row r="25" spans="1:8" x14ac:dyDescent="0.3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17">
        <f>DATEDIF(A24, statek4[[#This Row],[data]], "YD")</f>
        <v>0</v>
      </c>
      <c r="H25">
        <f>IF(statek4[[#This Row],[Kolumna1]]&gt;21, 1, 0)</f>
        <v>0</v>
      </c>
    </row>
    <row r="26" spans="1:8" x14ac:dyDescent="0.3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17">
        <f>DATEDIF(A25, statek4[[#This Row],[data]], "YD")</f>
        <v>22</v>
      </c>
      <c r="H26">
        <f>IF(statek4[[#This Row],[Kolumna1]]&gt;21, 1, 0)</f>
        <v>1</v>
      </c>
    </row>
    <row r="27" spans="1:8" x14ac:dyDescent="0.3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17">
        <f>DATEDIF(A26, statek4[[#This Row],[data]], "YD")</f>
        <v>0</v>
      </c>
      <c r="H27">
        <f>IF(statek4[[#This Row],[Kolumna1]]&gt;21, 1, 0)</f>
        <v>0</v>
      </c>
    </row>
    <row r="28" spans="1:8" x14ac:dyDescent="0.3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17">
        <f>DATEDIF(A27, statek4[[#This Row],[data]], "YD")</f>
        <v>25</v>
      </c>
      <c r="H28">
        <f>IF(statek4[[#This Row],[Kolumna1]]&gt;21, 1, 0)</f>
        <v>1</v>
      </c>
    </row>
    <row r="29" spans="1:8" x14ac:dyDescent="0.3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17">
        <f>DATEDIF(A28, statek4[[#This Row],[data]], "YD")</f>
        <v>0</v>
      </c>
      <c r="H29">
        <f>IF(statek4[[#This Row],[Kolumna1]]&gt;21, 1, 0)</f>
        <v>0</v>
      </c>
    </row>
    <row r="30" spans="1:8" x14ac:dyDescent="0.3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17">
        <f>DATEDIF(A29, statek4[[#This Row],[data]], "YD")</f>
        <v>0</v>
      </c>
      <c r="H30">
        <f>IF(statek4[[#This Row],[Kolumna1]]&gt;21, 1, 0)</f>
        <v>0</v>
      </c>
    </row>
    <row r="31" spans="1:8" x14ac:dyDescent="0.3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17">
        <f>DATEDIF(A30, statek4[[#This Row],[data]], "YD")</f>
        <v>0</v>
      </c>
      <c r="H31">
        <f>IF(statek4[[#This Row],[Kolumna1]]&gt;21, 1, 0)</f>
        <v>0</v>
      </c>
    </row>
    <row r="32" spans="1:8" x14ac:dyDescent="0.3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17">
        <f>DATEDIF(A31, statek4[[#This Row],[data]], "YD")</f>
        <v>13</v>
      </c>
      <c r="H32">
        <f>IF(statek4[[#This Row],[Kolumna1]]&gt;21, 1, 0)</f>
        <v>0</v>
      </c>
    </row>
    <row r="33" spans="1:8" x14ac:dyDescent="0.3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17">
        <f>DATEDIF(A32, statek4[[#This Row],[data]], "YD")</f>
        <v>0</v>
      </c>
      <c r="H33">
        <f>IF(statek4[[#This Row],[Kolumna1]]&gt;21, 1, 0)</f>
        <v>0</v>
      </c>
    </row>
    <row r="34" spans="1:8" x14ac:dyDescent="0.3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17">
        <f>DATEDIF(A33, statek4[[#This Row],[data]], "YD")</f>
        <v>0</v>
      </c>
      <c r="H34">
        <f>IF(statek4[[#This Row],[Kolumna1]]&gt;21, 1, 0)</f>
        <v>0</v>
      </c>
    </row>
    <row r="35" spans="1:8" x14ac:dyDescent="0.3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17">
        <f>DATEDIF(A34, statek4[[#This Row],[data]], "YD")</f>
        <v>0</v>
      </c>
      <c r="H35">
        <f>IF(statek4[[#This Row],[Kolumna1]]&gt;21, 1, 0)</f>
        <v>0</v>
      </c>
    </row>
    <row r="36" spans="1:8" x14ac:dyDescent="0.3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17">
        <f>DATEDIF(A35, statek4[[#This Row],[data]], "YD")</f>
        <v>0</v>
      </c>
      <c r="H36">
        <f>IF(statek4[[#This Row],[Kolumna1]]&gt;21, 1, 0)</f>
        <v>0</v>
      </c>
    </row>
    <row r="37" spans="1:8" x14ac:dyDescent="0.3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17">
        <f>DATEDIF(A36, statek4[[#This Row],[data]], "YD")</f>
        <v>17</v>
      </c>
      <c r="H37">
        <f>IF(statek4[[#This Row],[Kolumna1]]&gt;21, 1, 0)</f>
        <v>0</v>
      </c>
    </row>
    <row r="38" spans="1:8" x14ac:dyDescent="0.3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17">
        <f>DATEDIF(A37, statek4[[#This Row],[data]], "YD")</f>
        <v>0</v>
      </c>
      <c r="H38">
        <f>IF(statek4[[#This Row],[Kolumna1]]&gt;21, 1, 0)</f>
        <v>0</v>
      </c>
    </row>
    <row r="39" spans="1:8" x14ac:dyDescent="0.3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17">
        <f>DATEDIF(A38, statek4[[#This Row],[data]], "YD")</f>
        <v>0</v>
      </c>
      <c r="H39">
        <f>IF(statek4[[#This Row],[Kolumna1]]&gt;21, 1, 0)</f>
        <v>0</v>
      </c>
    </row>
    <row r="40" spans="1:8" x14ac:dyDescent="0.3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17">
        <f>DATEDIF(A39, statek4[[#This Row],[data]], "YD")</f>
        <v>0</v>
      </c>
      <c r="H40">
        <f>IF(statek4[[#This Row],[Kolumna1]]&gt;21, 1, 0)</f>
        <v>0</v>
      </c>
    </row>
    <row r="41" spans="1:8" x14ac:dyDescent="0.3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17">
        <f>DATEDIF(A40, statek4[[#This Row],[data]], "YD")</f>
        <v>15</v>
      </c>
      <c r="H41">
        <f>IF(statek4[[#This Row],[Kolumna1]]&gt;21, 1, 0)</f>
        <v>0</v>
      </c>
    </row>
    <row r="42" spans="1:8" x14ac:dyDescent="0.3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17">
        <f>DATEDIF(A41, statek4[[#This Row],[data]], "YD")</f>
        <v>0</v>
      </c>
      <c r="H42">
        <f>IF(statek4[[#This Row],[Kolumna1]]&gt;21, 1, 0)</f>
        <v>0</v>
      </c>
    </row>
    <row r="43" spans="1:8" x14ac:dyDescent="0.3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17">
        <f>DATEDIF(A42, statek4[[#This Row],[data]], "YD")</f>
        <v>19</v>
      </c>
      <c r="H43">
        <f>IF(statek4[[#This Row],[Kolumna1]]&gt;21, 1, 0)</f>
        <v>0</v>
      </c>
    </row>
    <row r="44" spans="1:8" x14ac:dyDescent="0.3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17">
        <f>DATEDIF(A43, statek4[[#This Row],[data]], "YD")</f>
        <v>0</v>
      </c>
      <c r="H44">
        <f>IF(statek4[[#This Row],[Kolumna1]]&gt;21, 1, 0)</f>
        <v>0</v>
      </c>
    </row>
    <row r="45" spans="1:8" x14ac:dyDescent="0.3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17">
        <f>DATEDIF(A44, statek4[[#This Row],[data]], "YD")</f>
        <v>0</v>
      </c>
      <c r="H45">
        <f>IF(statek4[[#This Row],[Kolumna1]]&gt;21, 1, 0)</f>
        <v>0</v>
      </c>
    </row>
    <row r="46" spans="1:8" x14ac:dyDescent="0.3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17">
        <f>DATEDIF(A45, statek4[[#This Row],[data]], "YD")</f>
        <v>26</v>
      </c>
      <c r="H46">
        <f>IF(statek4[[#This Row],[Kolumna1]]&gt;21, 1, 0)</f>
        <v>1</v>
      </c>
    </row>
    <row r="47" spans="1:8" x14ac:dyDescent="0.3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17">
        <f>DATEDIF(A46, statek4[[#This Row],[data]], "YD")</f>
        <v>0</v>
      </c>
      <c r="H47">
        <f>IF(statek4[[#This Row],[Kolumna1]]&gt;21, 1, 0)</f>
        <v>0</v>
      </c>
    </row>
    <row r="48" spans="1:8" x14ac:dyDescent="0.3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17">
        <f>DATEDIF(A47, statek4[[#This Row],[data]], "YD")</f>
        <v>0</v>
      </c>
      <c r="H48">
        <f>IF(statek4[[#This Row],[Kolumna1]]&gt;21, 1, 0)</f>
        <v>0</v>
      </c>
    </row>
    <row r="49" spans="1:8" x14ac:dyDescent="0.3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17">
        <f>DATEDIF(A48, statek4[[#This Row],[data]], "YD")</f>
        <v>0</v>
      </c>
      <c r="H49">
        <f>IF(statek4[[#This Row],[Kolumna1]]&gt;21, 1, 0)</f>
        <v>0</v>
      </c>
    </row>
    <row r="50" spans="1:8" x14ac:dyDescent="0.3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17">
        <f>DATEDIF(A49, statek4[[#This Row],[data]], "YD")</f>
        <v>0</v>
      </c>
      <c r="H50">
        <f>IF(statek4[[#This Row],[Kolumna1]]&gt;21, 1, 0)</f>
        <v>0</v>
      </c>
    </row>
    <row r="51" spans="1:8" x14ac:dyDescent="0.3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17">
        <f>DATEDIF(A50, statek4[[#This Row],[data]], "YD")</f>
        <v>21</v>
      </c>
      <c r="H51">
        <f>IF(statek4[[#This Row],[Kolumna1]]&gt;21, 1, 0)</f>
        <v>0</v>
      </c>
    </row>
    <row r="52" spans="1:8" x14ac:dyDescent="0.3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17">
        <f>DATEDIF(A51, statek4[[#This Row],[data]], "YD")</f>
        <v>0</v>
      </c>
      <c r="H52">
        <f>IF(statek4[[#This Row],[Kolumna1]]&gt;21, 1, 0)</f>
        <v>0</v>
      </c>
    </row>
    <row r="53" spans="1:8" x14ac:dyDescent="0.3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17">
        <f>DATEDIF(A52, statek4[[#This Row],[data]], "YD")</f>
        <v>0</v>
      </c>
      <c r="H53">
        <f>IF(statek4[[#This Row],[Kolumna1]]&gt;21, 1, 0)</f>
        <v>0</v>
      </c>
    </row>
    <row r="54" spans="1:8" x14ac:dyDescent="0.3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17">
        <f>DATEDIF(A53, statek4[[#This Row],[data]], "YD")</f>
        <v>0</v>
      </c>
      <c r="H54">
        <f>IF(statek4[[#This Row],[Kolumna1]]&gt;21, 1, 0)</f>
        <v>0</v>
      </c>
    </row>
    <row r="55" spans="1:8" x14ac:dyDescent="0.3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17">
        <f>DATEDIF(A54, statek4[[#This Row],[data]], "YD")</f>
        <v>0</v>
      </c>
      <c r="H55">
        <f>IF(statek4[[#This Row],[Kolumna1]]&gt;21, 1, 0)</f>
        <v>0</v>
      </c>
    </row>
    <row r="56" spans="1:8" x14ac:dyDescent="0.3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17">
        <f>DATEDIF(A55, statek4[[#This Row],[data]], "YD")</f>
        <v>24</v>
      </c>
      <c r="H56">
        <f>IF(statek4[[#This Row],[Kolumna1]]&gt;21, 1, 0)</f>
        <v>1</v>
      </c>
    </row>
    <row r="57" spans="1:8" x14ac:dyDescent="0.3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17">
        <f>DATEDIF(A56, statek4[[#This Row],[data]], "YD")</f>
        <v>0</v>
      </c>
      <c r="H57">
        <f>IF(statek4[[#This Row],[Kolumna1]]&gt;21, 1, 0)</f>
        <v>0</v>
      </c>
    </row>
    <row r="58" spans="1:8" x14ac:dyDescent="0.3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17">
        <f>DATEDIF(A57, statek4[[#This Row],[data]], "YD")</f>
        <v>0</v>
      </c>
      <c r="H58">
        <f>IF(statek4[[#This Row],[Kolumna1]]&gt;21, 1, 0)</f>
        <v>0</v>
      </c>
    </row>
    <row r="59" spans="1:8" x14ac:dyDescent="0.3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17">
        <f>DATEDIF(A58, statek4[[#This Row],[data]], "YD")</f>
        <v>18</v>
      </c>
      <c r="H59">
        <f>IF(statek4[[#This Row],[Kolumna1]]&gt;21, 1, 0)</f>
        <v>0</v>
      </c>
    </row>
    <row r="60" spans="1:8" x14ac:dyDescent="0.3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17">
        <f>DATEDIF(A59, statek4[[#This Row],[data]], "YD")</f>
        <v>0</v>
      </c>
      <c r="H60">
        <f>IF(statek4[[#This Row],[Kolumna1]]&gt;21, 1, 0)</f>
        <v>0</v>
      </c>
    </row>
    <row r="61" spans="1:8" x14ac:dyDescent="0.3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17">
        <f>DATEDIF(A60, statek4[[#This Row],[data]], "YD")</f>
        <v>0</v>
      </c>
      <c r="H61">
        <f>IF(statek4[[#This Row],[Kolumna1]]&gt;21, 1, 0)</f>
        <v>0</v>
      </c>
    </row>
    <row r="62" spans="1:8" x14ac:dyDescent="0.3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17">
        <f>DATEDIF(A61, statek4[[#This Row],[data]], "YD")</f>
        <v>22</v>
      </c>
      <c r="H62">
        <f>IF(statek4[[#This Row],[Kolumna1]]&gt;21, 1, 0)</f>
        <v>1</v>
      </c>
    </row>
    <row r="63" spans="1:8" x14ac:dyDescent="0.3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17">
        <f>DATEDIF(A62, statek4[[#This Row],[data]], "YD")</f>
        <v>0</v>
      </c>
      <c r="H63">
        <f>IF(statek4[[#This Row],[Kolumna1]]&gt;21, 1, 0)</f>
        <v>0</v>
      </c>
    </row>
    <row r="64" spans="1:8" x14ac:dyDescent="0.3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17">
        <f>DATEDIF(A63, statek4[[#This Row],[data]], "YD")</f>
        <v>0</v>
      </c>
      <c r="H64">
        <f>IF(statek4[[#This Row],[Kolumna1]]&gt;21, 1, 0)</f>
        <v>0</v>
      </c>
    </row>
    <row r="65" spans="1:8" x14ac:dyDescent="0.3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17">
        <f>DATEDIF(A64, statek4[[#This Row],[data]], "YD")</f>
        <v>0</v>
      </c>
      <c r="H65">
        <f>IF(statek4[[#This Row],[Kolumna1]]&gt;21, 1, 0)</f>
        <v>0</v>
      </c>
    </row>
    <row r="66" spans="1:8" x14ac:dyDescent="0.3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17">
        <f>DATEDIF(A65, statek4[[#This Row],[data]], "YD")</f>
        <v>25</v>
      </c>
      <c r="H66">
        <f>IF(statek4[[#This Row],[Kolumna1]]&gt;21, 1, 0)</f>
        <v>1</v>
      </c>
    </row>
    <row r="67" spans="1:8" x14ac:dyDescent="0.3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17">
        <f>DATEDIF(A66, statek4[[#This Row],[data]], "YD")</f>
        <v>0</v>
      </c>
      <c r="H67">
        <f>IF(statek4[[#This Row],[Kolumna1]]&gt;21, 1, 0)</f>
        <v>0</v>
      </c>
    </row>
    <row r="68" spans="1:8" x14ac:dyDescent="0.3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17">
        <f>DATEDIF(A67, statek4[[#This Row],[data]], "YD")</f>
        <v>0</v>
      </c>
      <c r="H68">
        <f>IF(statek4[[#This Row],[Kolumna1]]&gt;21, 1, 0)</f>
        <v>0</v>
      </c>
    </row>
    <row r="69" spans="1:8" x14ac:dyDescent="0.3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17">
        <f>DATEDIF(A68, statek4[[#This Row],[data]], "YD")</f>
        <v>13</v>
      </c>
      <c r="H69">
        <f>IF(statek4[[#This Row],[Kolumna1]]&gt;21, 1, 0)</f>
        <v>0</v>
      </c>
    </row>
    <row r="70" spans="1:8" x14ac:dyDescent="0.3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17">
        <f>DATEDIF(A69, statek4[[#This Row],[data]], "YD")</f>
        <v>0</v>
      </c>
      <c r="H70">
        <f>IF(statek4[[#This Row],[Kolumna1]]&gt;21, 1, 0)</f>
        <v>0</v>
      </c>
    </row>
    <row r="71" spans="1:8" x14ac:dyDescent="0.3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17">
        <f>DATEDIF(A70, statek4[[#This Row],[data]], "YD")</f>
        <v>0</v>
      </c>
      <c r="H71">
        <f>IF(statek4[[#This Row],[Kolumna1]]&gt;21, 1, 0)</f>
        <v>0</v>
      </c>
    </row>
    <row r="72" spans="1:8" x14ac:dyDescent="0.3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17">
        <f>DATEDIF(A71, statek4[[#This Row],[data]], "YD")</f>
        <v>0</v>
      </c>
      <c r="H72">
        <f>IF(statek4[[#This Row],[Kolumna1]]&gt;21, 1, 0)</f>
        <v>0</v>
      </c>
    </row>
    <row r="73" spans="1:8" x14ac:dyDescent="0.3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17">
        <f>DATEDIF(A72, statek4[[#This Row],[data]], "YD")</f>
        <v>0</v>
      </c>
      <c r="H73">
        <f>IF(statek4[[#This Row],[Kolumna1]]&gt;21, 1, 0)</f>
        <v>0</v>
      </c>
    </row>
    <row r="74" spans="1:8" x14ac:dyDescent="0.3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17">
        <f>DATEDIF(A73, statek4[[#This Row],[data]], "YD")</f>
        <v>17</v>
      </c>
      <c r="H74">
        <f>IF(statek4[[#This Row],[Kolumna1]]&gt;21, 1, 0)</f>
        <v>0</v>
      </c>
    </row>
    <row r="75" spans="1:8" x14ac:dyDescent="0.3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17">
        <f>DATEDIF(A74, statek4[[#This Row],[data]], "YD")</f>
        <v>0</v>
      </c>
      <c r="H75">
        <f>IF(statek4[[#This Row],[Kolumna1]]&gt;21, 1, 0)</f>
        <v>0</v>
      </c>
    </row>
    <row r="76" spans="1:8" x14ac:dyDescent="0.3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17">
        <f>DATEDIF(A75, statek4[[#This Row],[data]], "YD")</f>
        <v>0</v>
      </c>
      <c r="H76">
        <f>IF(statek4[[#This Row],[Kolumna1]]&gt;21, 1, 0)</f>
        <v>0</v>
      </c>
    </row>
    <row r="77" spans="1:8" x14ac:dyDescent="0.3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17">
        <f>DATEDIF(A76, statek4[[#This Row],[data]], "YD")</f>
        <v>15</v>
      </c>
      <c r="H77">
        <f>IF(statek4[[#This Row],[Kolumna1]]&gt;21, 1, 0)</f>
        <v>0</v>
      </c>
    </row>
    <row r="78" spans="1:8" x14ac:dyDescent="0.3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17">
        <f>DATEDIF(A77, statek4[[#This Row],[data]], "YD")</f>
        <v>0</v>
      </c>
      <c r="H78">
        <f>IF(statek4[[#This Row],[Kolumna1]]&gt;21, 1, 0)</f>
        <v>0</v>
      </c>
    </row>
    <row r="79" spans="1:8" x14ac:dyDescent="0.3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17">
        <f>DATEDIF(A78, statek4[[#This Row],[data]], "YD")</f>
        <v>19</v>
      </c>
      <c r="H79">
        <f>IF(statek4[[#This Row],[Kolumna1]]&gt;21, 1, 0)</f>
        <v>0</v>
      </c>
    </row>
    <row r="80" spans="1:8" x14ac:dyDescent="0.3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17">
        <f>DATEDIF(A79, statek4[[#This Row],[data]], "YD")</f>
        <v>0</v>
      </c>
      <c r="H80">
        <f>IF(statek4[[#This Row],[Kolumna1]]&gt;21, 1, 0)</f>
        <v>0</v>
      </c>
    </row>
    <row r="81" spans="1:8" x14ac:dyDescent="0.3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17">
        <f>DATEDIF(A80, statek4[[#This Row],[data]], "YD")</f>
        <v>0</v>
      </c>
      <c r="H81">
        <f>IF(statek4[[#This Row],[Kolumna1]]&gt;21, 1, 0)</f>
        <v>0</v>
      </c>
    </row>
    <row r="82" spans="1:8" x14ac:dyDescent="0.3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17">
        <f>DATEDIF(A81, statek4[[#This Row],[data]], "YD")</f>
        <v>0</v>
      </c>
      <c r="H82">
        <f>IF(statek4[[#This Row],[Kolumna1]]&gt;21, 1, 0)</f>
        <v>0</v>
      </c>
    </row>
    <row r="83" spans="1:8" x14ac:dyDescent="0.3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17">
        <f>DATEDIF(A82, statek4[[#This Row],[data]], "YD")</f>
        <v>26</v>
      </c>
      <c r="H83">
        <f>IF(statek4[[#This Row],[Kolumna1]]&gt;21, 1, 0)</f>
        <v>1</v>
      </c>
    </row>
    <row r="84" spans="1:8" x14ac:dyDescent="0.3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17">
        <f>DATEDIF(A83, statek4[[#This Row],[data]], "YD")</f>
        <v>0</v>
      </c>
      <c r="H84">
        <f>IF(statek4[[#This Row],[Kolumna1]]&gt;21, 1, 0)</f>
        <v>0</v>
      </c>
    </row>
    <row r="85" spans="1:8" x14ac:dyDescent="0.3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17">
        <f>DATEDIF(A84, statek4[[#This Row],[data]], "YD")</f>
        <v>0</v>
      </c>
      <c r="H85">
        <f>IF(statek4[[#This Row],[Kolumna1]]&gt;21, 1, 0)</f>
        <v>0</v>
      </c>
    </row>
    <row r="86" spans="1:8" x14ac:dyDescent="0.3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17">
        <f>DATEDIF(A85, statek4[[#This Row],[data]], "YD")</f>
        <v>21</v>
      </c>
      <c r="H86">
        <f>IF(statek4[[#This Row],[Kolumna1]]&gt;21, 1, 0)</f>
        <v>0</v>
      </c>
    </row>
    <row r="87" spans="1:8" x14ac:dyDescent="0.3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17">
        <f>DATEDIF(A86, statek4[[#This Row],[data]], "YD")</f>
        <v>0</v>
      </c>
      <c r="H87">
        <f>IF(statek4[[#This Row],[Kolumna1]]&gt;21, 1, 0)</f>
        <v>0</v>
      </c>
    </row>
    <row r="88" spans="1:8" x14ac:dyDescent="0.3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17">
        <f>DATEDIF(A87, statek4[[#This Row],[data]], "YD")</f>
        <v>0</v>
      </c>
      <c r="H88">
        <f>IF(statek4[[#This Row],[Kolumna1]]&gt;21, 1, 0)</f>
        <v>0</v>
      </c>
    </row>
    <row r="89" spans="1:8" x14ac:dyDescent="0.3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17">
        <f>DATEDIF(A88, statek4[[#This Row],[data]], "YD")</f>
        <v>0</v>
      </c>
      <c r="H89">
        <f>IF(statek4[[#This Row],[Kolumna1]]&gt;21, 1, 0)</f>
        <v>0</v>
      </c>
    </row>
    <row r="90" spans="1:8" x14ac:dyDescent="0.3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17">
        <f>DATEDIF(A89, statek4[[#This Row],[data]], "YD")</f>
        <v>0</v>
      </c>
      <c r="H90">
        <f>IF(statek4[[#This Row],[Kolumna1]]&gt;21, 1, 0)</f>
        <v>0</v>
      </c>
    </row>
    <row r="91" spans="1:8" x14ac:dyDescent="0.3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17">
        <f>DATEDIF(A90, statek4[[#This Row],[data]], "YD")</f>
        <v>24</v>
      </c>
      <c r="H91">
        <f>IF(statek4[[#This Row],[Kolumna1]]&gt;21, 1, 0)</f>
        <v>1</v>
      </c>
    </row>
    <row r="92" spans="1:8" x14ac:dyDescent="0.3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17">
        <f>DATEDIF(A91, statek4[[#This Row],[data]], "YD")</f>
        <v>0</v>
      </c>
      <c r="H92">
        <f>IF(statek4[[#This Row],[Kolumna1]]&gt;21, 1, 0)</f>
        <v>0</v>
      </c>
    </row>
    <row r="93" spans="1:8" x14ac:dyDescent="0.3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17">
        <f>DATEDIF(A92, statek4[[#This Row],[data]], "YD")</f>
        <v>0</v>
      </c>
      <c r="H93">
        <f>IF(statek4[[#This Row],[Kolumna1]]&gt;21, 1, 0)</f>
        <v>0</v>
      </c>
    </row>
    <row r="94" spans="1:8" x14ac:dyDescent="0.3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17">
        <f>DATEDIF(A93, statek4[[#This Row],[data]], "YD")</f>
        <v>0</v>
      </c>
      <c r="H94">
        <f>IF(statek4[[#This Row],[Kolumna1]]&gt;21, 1, 0)</f>
        <v>0</v>
      </c>
    </row>
    <row r="95" spans="1:8" x14ac:dyDescent="0.3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17">
        <f>DATEDIF(A94, statek4[[#This Row],[data]], "YD")</f>
        <v>0</v>
      </c>
      <c r="H95">
        <f>IF(statek4[[#This Row],[Kolumna1]]&gt;21, 1, 0)</f>
        <v>0</v>
      </c>
    </row>
    <row r="96" spans="1:8" x14ac:dyDescent="0.3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17">
        <f>DATEDIF(A95, statek4[[#This Row],[data]], "YD")</f>
        <v>18</v>
      </c>
      <c r="H96">
        <f>IF(statek4[[#This Row],[Kolumna1]]&gt;21, 1, 0)</f>
        <v>0</v>
      </c>
    </row>
    <row r="97" spans="1:8" x14ac:dyDescent="0.3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17">
        <f>DATEDIF(A96, statek4[[#This Row],[data]], "YD")</f>
        <v>0</v>
      </c>
      <c r="H97">
        <f>IF(statek4[[#This Row],[Kolumna1]]&gt;21, 1, 0)</f>
        <v>0</v>
      </c>
    </row>
    <row r="98" spans="1:8" x14ac:dyDescent="0.3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17">
        <f>DATEDIF(A97, statek4[[#This Row],[data]], "YD")</f>
        <v>0</v>
      </c>
      <c r="H98">
        <f>IF(statek4[[#This Row],[Kolumna1]]&gt;21, 1, 0)</f>
        <v>0</v>
      </c>
    </row>
    <row r="99" spans="1:8" x14ac:dyDescent="0.3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17">
        <f>DATEDIF(A98, statek4[[#This Row],[data]], "YD")</f>
        <v>0</v>
      </c>
      <c r="H99">
        <f>IF(statek4[[#This Row],[Kolumna1]]&gt;21, 1, 0)</f>
        <v>0</v>
      </c>
    </row>
    <row r="100" spans="1:8" x14ac:dyDescent="0.3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17">
        <f>DATEDIF(A99, statek4[[#This Row],[data]], "YD")</f>
        <v>0</v>
      </c>
      <c r="H100">
        <f>IF(statek4[[#This Row],[Kolumna1]]&gt;21, 1, 0)</f>
        <v>0</v>
      </c>
    </row>
    <row r="101" spans="1:8" x14ac:dyDescent="0.3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17">
        <f>DATEDIF(A100, statek4[[#This Row],[data]], "YD")</f>
        <v>22</v>
      </c>
      <c r="H101">
        <f>IF(statek4[[#This Row],[Kolumna1]]&gt;21, 1, 0)</f>
        <v>1</v>
      </c>
    </row>
    <row r="102" spans="1:8" x14ac:dyDescent="0.3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17">
        <f>DATEDIF(A101, statek4[[#This Row],[data]], "YD")</f>
        <v>0</v>
      </c>
      <c r="H102">
        <f>IF(statek4[[#This Row],[Kolumna1]]&gt;21, 1, 0)</f>
        <v>0</v>
      </c>
    </row>
    <row r="103" spans="1:8" x14ac:dyDescent="0.3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17">
        <f>DATEDIF(A102, statek4[[#This Row],[data]], "YD")</f>
        <v>0</v>
      </c>
      <c r="H103">
        <f>IF(statek4[[#This Row],[Kolumna1]]&gt;21, 1, 0)</f>
        <v>0</v>
      </c>
    </row>
    <row r="104" spans="1:8" x14ac:dyDescent="0.3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17">
        <f>DATEDIF(A103, statek4[[#This Row],[data]], "YD")</f>
        <v>0</v>
      </c>
      <c r="H104">
        <f>IF(statek4[[#This Row],[Kolumna1]]&gt;21, 1, 0)</f>
        <v>0</v>
      </c>
    </row>
    <row r="105" spans="1:8" x14ac:dyDescent="0.3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17">
        <f>DATEDIF(A104, statek4[[#This Row],[data]], "YD")</f>
        <v>0</v>
      </c>
      <c r="H105">
        <f>IF(statek4[[#This Row],[Kolumna1]]&gt;21, 1, 0)</f>
        <v>0</v>
      </c>
    </row>
    <row r="106" spans="1:8" x14ac:dyDescent="0.3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17">
        <f>DATEDIF(A105, statek4[[#This Row],[data]], "YD")</f>
        <v>25</v>
      </c>
      <c r="H106">
        <f>IF(statek4[[#This Row],[Kolumna1]]&gt;21, 1, 0)</f>
        <v>1</v>
      </c>
    </row>
    <row r="107" spans="1:8" x14ac:dyDescent="0.3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17">
        <f>DATEDIF(A106, statek4[[#This Row],[data]], "YD")</f>
        <v>0</v>
      </c>
      <c r="H107">
        <f>IF(statek4[[#This Row],[Kolumna1]]&gt;21, 1, 0)</f>
        <v>0</v>
      </c>
    </row>
    <row r="108" spans="1:8" x14ac:dyDescent="0.3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17">
        <f>DATEDIF(A107, statek4[[#This Row],[data]], "YD")</f>
        <v>13</v>
      </c>
      <c r="H108">
        <f>IF(statek4[[#This Row],[Kolumna1]]&gt;21, 1, 0)</f>
        <v>0</v>
      </c>
    </row>
    <row r="109" spans="1:8" x14ac:dyDescent="0.3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17">
        <f>DATEDIF(A108, statek4[[#This Row],[data]], "YD")</f>
        <v>0</v>
      </c>
      <c r="H109">
        <f>IF(statek4[[#This Row],[Kolumna1]]&gt;21, 1, 0)</f>
        <v>0</v>
      </c>
    </row>
    <row r="110" spans="1:8" x14ac:dyDescent="0.3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17">
        <f>DATEDIF(A109, statek4[[#This Row],[data]], "YD")</f>
        <v>0</v>
      </c>
      <c r="H110">
        <f>IF(statek4[[#This Row],[Kolumna1]]&gt;21, 1, 0)</f>
        <v>0</v>
      </c>
    </row>
    <row r="111" spans="1:8" x14ac:dyDescent="0.3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17">
        <f>DATEDIF(A110, statek4[[#This Row],[data]], "YD")</f>
        <v>0</v>
      </c>
      <c r="H111">
        <f>IF(statek4[[#This Row],[Kolumna1]]&gt;21, 1, 0)</f>
        <v>0</v>
      </c>
    </row>
    <row r="112" spans="1:8" x14ac:dyDescent="0.3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17">
        <f>DATEDIF(A111, statek4[[#This Row],[data]], "YD")</f>
        <v>0</v>
      </c>
      <c r="H112">
        <f>IF(statek4[[#This Row],[Kolumna1]]&gt;21, 1, 0)</f>
        <v>0</v>
      </c>
    </row>
    <row r="113" spans="1:8" x14ac:dyDescent="0.3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17">
        <f>DATEDIF(A112, statek4[[#This Row],[data]], "YD")</f>
        <v>17</v>
      </c>
      <c r="H113">
        <f>IF(statek4[[#This Row],[Kolumna1]]&gt;21, 1, 0)</f>
        <v>0</v>
      </c>
    </row>
    <row r="114" spans="1:8" x14ac:dyDescent="0.3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17">
        <f>DATEDIF(A113, statek4[[#This Row],[data]], "YD")</f>
        <v>0</v>
      </c>
      <c r="H114">
        <f>IF(statek4[[#This Row],[Kolumna1]]&gt;21, 1, 0)</f>
        <v>0</v>
      </c>
    </row>
    <row r="115" spans="1:8" x14ac:dyDescent="0.3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17">
        <f>DATEDIF(A114, statek4[[#This Row],[data]], "YD")</f>
        <v>0</v>
      </c>
      <c r="H115">
        <f>IF(statek4[[#This Row],[Kolumna1]]&gt;21, 1, 0)</f>
        <v>0</v>
      </c>
    </row>
    <row r="116" spans="1:8" x14ac:dyDescent="0.3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17">
        <f>DATEDIF(A115, statek4[[#This Row],[data]], "YD")</f>
        <v>0</v>
      </c>
      <c r="H116">
        <f>IF(statek4[[#This Row],[Kolumna1]]&gt;21, 1, 0)</f>
        <v>0</v>
      </c>
    </row>
    <row r="117" spans="1:8" x14ac:dyDescent="0.3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17">
        <f>DATEDIF(A116, statek4[[#This Row],[data]], "YD")</f>
        <v>15</v>
      </c>
      <c r="H117">
        <f>IF(statek4[[#This Row],[Kolumna1]]&gt;21, 1, 0)</f>
        <v>0</v>
      </c>
    </row>
    <row r="118" spans="1:8" x14ac:dyDescent="0.3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17">
        <f>DATEDIF(A117, statek4[[#This Row],[data]], "YD")</f>
        <v>0</v>
      </c>
      <c r="H118">
        <f>IF(statek4[[#This Row],[Kolumna1]]&gt;21, 1, 0)</f>
        <v>0</v>
      </c>
    </row>
    <row r="119" spans="1:8" x14ac:dyDescent="0.3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17">
        <f>DATEDIF(A118, statek4[[#This Row],[data]], "YD")</f>
        <v>0</v>
      </c>
      <c r="H119">
        <f>IF(statek4[[#This Row],[Kolumna1]]&gt;21, 1, 0)</f>
        <v>0</v>
      </c>
    </row>
    <row r="120" spans="1:8" x14ac:dyDescent="0.3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17">
        <f>DATEDIF(A119, statek4[[#This Row],[data]], "YD")</f>
        <v>0</v>
      </c>
      <c r="H120">
        <f>IF(statek4[[#This Row],[Kolumna1]]&gt;21, 1, 0)</f>
        <v>0</v>
      </c>
    </row>
    <row r="121" spans="1:8" x14ac:dyDescent="0.3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17">
        <f>DATEDIF(A120, statek4[[#This Row],[data]], "YD")</f>
        <v>19</v>
      </c>
      <c r="H121">
        <f>IF(statek4[[#This Row],[Kolumna1]]&gt;21, 1, 0)</f>
        <v>0</v>
      </c>
    </row>
    <row r="122" spans="1:8" x14ac:dyDescent="0.3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17">
        <f>DATEDIF(A121, statek4[[#This Row],[data]], "YD")</f>
        <v>0</v>
      </c>
      <c r="H122">
        <f>IF(statek4[[#This Row],[Kolumna1]]&gt;21, 1, 0)</f>
        <v>0</v>
      </c>
    </row>
    <row r="123" spans="1:8" x14ac:dyDescent="0.3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17">
        <f>DATEDIF(A122, statek4[[#This Row],[data]], "YD")</f>
        <v>26</v>
      </c>
      <c r="H123">
        <f>IF(statek4[[#This Row],[Kolumna1]]&gt;21, 1, 0)</f>
        <v>1</v>
      </c>
    </row>
    <row r="124" spans="1:8" x14ac:dyDescent="0.3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17">
        <f>DATEDIF(A123, statek4[[#This Row],[data]], "YD")</f>
        <v>0</v>
      </c>
      <c r="H124">
        <f>IF(statek4[[#This Row],[Kolumna1]]&gt;21, 1, 0)</f>
        <v>0</v>
      </c>
    </row>
    <row r="125" spans="1:8" x14ac:dyDescent="0.3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17">
        <f>DATEDIF(A124, statek4[[#This Row],[data]], "YD")</f>
        <v>21</v>
      </c>
      <c r="H125">
        <f>IF(statek4[[#This Row],[Kolumna1]]&gt;21, 1, 0)</f>
        <v>0</v>
      </c>
    </row>
    <row r="126" spans="1:8" x14ac:dyDescent="0.3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17">
        <f>DATEDIF(A125, statek4[[#This Row],[data]], "YD")</f>
        <v>0</v>
      </c>
      <c r="H126">
        <f>IF(statek4[[#This Row],[Kolumna1]]&gt;21, 1, 0)</f>
        <v>0</v>
      </c>
    </row>
    <row r="127" spans="1:8" x14ac:dyDescent="0.3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17">
        <f>DATEDIF(A126, statek4[[#This Row],[data]], "YD")</f>
        <v>0</v>
      </c>
      <c r="H127">
        <f>IF(statek4[[#This Row],[Kolumna1]]&gt;21, 1, 0)</f>
        <v>0</v>
      </c>
    </row>
    <row r="128" spans="1:8" x14ac:dyDescent="0.3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17">
        <f>DATEDIF(A127, statek4[[#This Row],[data]], "YD")</f>
        <v>0</v>
      </c>
      <c r="H128">
        <f>IF(statek4[[#This Row],[Kolumna1]]&gt;21, 1, 0)</f>
        <v>0</v>
      </c>
    </row>
    <row r="129" spans="1:8" x14ac:dyDescent="0.3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17">
        <f>DATEDIF(A128, statek4[[#This Row],[data]], "YD")</f>
        <v>0</v>
      </c>
      <c r="H129">
        <f>IF(statek4[[#This Row],[Kolumna1]]&gt;21, 1, 0)</f>
        <v>0</v>
      </c>
    </row>
    <row r="130" spans="1:8" x14ac:dyDescent="0.3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17">
        <f>DATEDIF(A129, statek4[[#This Row],[data]], "YD")</f>
        <v>24</v>
      </c>
      <c r="H130">
        <f>IF(statek4[[#This Row],[Kolumna1]]&gt;21, 1, 0)</f>
        <v>1</v>
      </c>
    </row>
    <row r="131" spans="1:8" x14ac:dyDescent="0.3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17">
        <f>DATEDIF(A130, statek4[[#This Row],[data]], "YD")</f>
        <v>0</v>
      </c>
      <c r="H131">
        <f>IF(statek4[[#This Row],[Kolumna1]]&gt;21, 1, 0)</f>
        <v>0</v>
      </c>
    </row>
    <row r="132" spans="1:8" x14ac:dyDescent="0.3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17">
        <f>DATEDIF(A131, statek4[[#This Row],[data]], "YD")</f>
        <v>18</v>
      </c>
      <c r="H132">
        <f>IF(statek4[[#This Row],[Kolumna1]]&gt;21, 1, 0)</f>
        <v>0</v>
      </c>
    </row>
    <row r="133" spans="1:8" x14ac:dyDescent="0.3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17">
        <f>DATEDIF(A132, statek4[[#This Row],[data]], "YD")</f>
        <v>0</v>
      </c>
      <c r="H133">
        <f>IF(statek4[[#This Row],[Kolumna1]]&gt;21, 1, 0)</f>
        <v>0</v>
      </c>
    </row>
    <row r="134" spans="1:8" x14ac:dyDescent="0.3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17">
        <f>DATEDIF(A133, statek4[[#This Row],[data]], "YD")</f>
        <v>0</v>
      </c>
      <c r="H134">
        <f>IF(statek4[[#This Row],[Kolumna1]]&gt;21, 1, 0)</f>
        <v>0</v>
      </c>
    </row>
    <row r="135" spans="1:8" x14ac:dyDescent="0.3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17">
        <f>DATEDIF(A134, statek4[[#This Row],[data]], "YD")</f>
        <v>22</v>
      </c>
      <c r="H135">
        <f>IF(statek4[[#This Row],[Kolumna1]]&gt;21, 1, 0)</f>
        <v>1</v>
      </c>
    </row>
    <row r="136" spans="1:8" x14ac:dyDescent="0.3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17">
        <f>DATEDIF(A135, statek4[[#This Row],[data]], "YD")</f>
        <v>0</v>
      </c>
      <c r="H136">
        <f>IF(statek4[[#This Row],[Kolumna1]]&gt;21, 1, 0)</f>
        <v>0</v>
      </c>
    </row>
    <row r="137" spans="1:8" x14ac:dyDescent="0.3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17">
        <f>DATEDIF(A136, statek4[[#This Row],[data]], "YD")</f>
        <v>0</v>
      </c>
      <c r="H137">
        <f>IF(statek4[[#This Row],[Kolumna1]]&gt;21, 1, 0)</f>
        <v>0</v>
      </c>
    </row>
    <row r="138" spans="1:8" x14ac:dyDescent="0.3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17">
        <f>DATEDIF(A137, statek4[[#This Row],[data]], "YD")</f>
        <v>0</v>
      </c>
      <c r="H138">
        <f>IF(statek4[[#This Row],[Kolumna1]]&gt;21, 1, 0)</f>
        <v>0</v>
      </c>
    </row>
    <row r="139" spans="1:8" x14ac:dyDescent="0.3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17">
        <f>DATEDIF(A138, statek4[[#This Row],[data]], "YD")</f>
        <v>25</v>
      </c>
      <c r="H139">
        <f>IF(statek4[[#This Row],[Kolumna1]]&gt;21, 1, 0)</f>
        <v>1</v>
      </c>
    </row>
    <row r="140" spans="1:8" x14ac:dyDescent="0.3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17">
        <f>DATEDIF(A139, statek4[[#This Row],[data]], "YD")</f>
        <v>0</v>
      </c>
      <c r="H140">
        <f>IF(statek4[[#This Row],[Kolumna1]]&gt;21, 1, 0)</f>
        <v>0</v>
      </c>
    </row>
    <row r="141" spans="1:8" x14ac:dyDescent="0.3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17">
        <f>DATEDIF(A140, statek4[[#This Row],[data]], "YD")</f>
        <v>0</v>
      </c>
      <c r="H141">
        <f>IF(statek4[[#This Row],[Kolumna1]]&gt;21, 1, 0)</f>
        <v>0</v>
      </c>
    </row>
    <row r="142" spans="1:8" x14ac:dyDescent="0.3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17">
        <f>DATEDIF(A141, statek4[[#This Row],[data]], "YD")</f>
        <v>0</v>
      </c>
      <c r="H142">
        <f>IF(statek4[[#This Row],[Kolumna1]]&gt;21, 1, 0)</f>
        <v>0</v>
      </c>
    </row>
    <row r="143" spans="1:8" x14ac:dyDescent="0.3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17">
        <f>DATEDIF(A142, statek4[[#This Row],[data]], "YD")</f>
        <v>0</v>
      </c>
      <c r="H143">
        <f>IF(statek4[[#This Row],[Kolumna1]]&gt;21, 1, 0)</f>
        <v>0</v>
      </c>
    </row>
    <row r="144" spans="1:8" x14ac:dyDescent="0.3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17">
        <f>DATEDIF(A143, statek4[[#This Row],[data]], "YD")</f>
        <v>1</v>
      </c>
      <c r="H144">
        <f>IF(statek4[[#This Row],[Kolumna1]]&gt;21, 1, 0)</f>
        <v>0</v>
      </c>
    </row>
    <row r="145" spans="1:8" x14ac:dyDescent="0.3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17">
        <f>DATEDIF(A144, statek4[[#This Row],[data]], "YD")</f>
        <v>0</v>
      </c>
      <c r="H145">
        <f>IF(statek4[[#This Row],[Kolumna1]]&gt;21, 1, 0)</f>
        <v>0</v>
      </c>
    </row>
    <row r="146" spans="1:8" x14ac:dyDescent="0.3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17">
        <f>DATEDIF(A145, statek4[[#This Row],[data]], "YD")</f>
        <v>17</v>
      </c>
      <c r="H146">
        <f>IF(statek4[[#This Row],[Kolumna1]]&gt;21, 1, 0)</f>
        <v>0</v>
      </c>
    </row>
    <row r="147" spans="1:8" x14ac:dyDescent="0.3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17">
        <f>DATEDIF(A146, statek4[[#This Row],[data]], "YD")</f>
        <v>0</v>
      </c>
      <c r="H147">
        <f>IF(statek4[[#This Row],[Kolumna1]]&gt;21, 1, 0)</f>
        <v>0</v>
      </c>
    </row>
    <row r="148" spans="1:8" x14ac:dyDescent="0.3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17">
        <f>DATEDIF(A147, statek4[[#This Row],[data]], "YD")</f>
        <v>0</v>
      </c>
      <c r="H148">
        <f>IF(statek4[[#This Row],[Kolumna1]]&gt;21, 1, 0)</f>
        <v>0</v>
      </c>
    </row>
    <row r="149" spans="1:8" x14ac:dyDescent="0.3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17">
        <f>DATEDIF(A148, statek4[[#This Row],[data]], "YD")</f>
        <v>0</v>
      </c>
      <c r="H149">
        <f>IF(statek4[[#This Row],[Kolumna1]]&gt;21, 1, 0)</f>
        <v>0</v>
      </c>
    </row>
    <row r="150" spans="1:8" x14ac:dyDescent="0.3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17">
        <f>DATEDIF(A149, statek4[[#This Row],[data]], "YD")</f>
        <v>0</v>
      </c>
      <c r="H150">
        <f>IF(statek4[[#This Row],[Kolumna1]]&gt;21, 1, 0)</f>
        <v>0</v>
      </c>
    </row>
    <row r="151" spans="1:8" x14ac:dyDescent="0.3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17">
        <f>DATEDIF(A150, statek4[[#This Row],[data]], "YD")</f>
        <v>15</v>
      </c>
      <c r="H151">
        <f>IF(statek4[[#This Row],[Kolumna1]]&gt;21, 1, 0)</f>
        <v>0</v>
      </c>
    </row>
    <row r="152" spans="1:8" x14ac:dyDescent="0.3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17">
        <f>DATEDIF(A151, statek4[[#This Row],[data]], "YD")</f>
        <v>0</v>
      </c>
      <c r="H152">
        <f>IF(statek4[[#This Row],[Kolumna1]]&gt;21, 1, 0)</f>
        <v>0</v>
      </c>
    </row>
    <row r="153" spans="1:8" x14ac:dyDescent="0.3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17">
        <f>DATEDIF(A152, statek4[[#This Row],[data]], "YD")</f>
        <v>19</v>
      </c>
      <c r="H153">
        <f>IF(statek4[[#This Row],[Kolumna1]]&gt;21, 1, 0)</f>
        <v>0</v>
      </c>
    </row>
    <row r="154" spans="1:8" x14ac:dyDescent="0.3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17">
        <f>DATEDIF(A153, statek4[[#This Row],[data]], "YD")</f>
        <v>0</v>
      </c>
      <c r="H154">
        <f>IF(statek4[[#This Row],[Kolumna1]]&gt;21, 1, 0)</f>
        <v>0</v>
      </c>
    </row>
    <row r="155" spans="1:8" x14ac:dyDescent="0.3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17">
        <f>DATEDIF(A154, statek4[[#This Row],[data]], "YD")</f>
        <v>0</v>
      </c>
      <c r="H155">
        <f>IF(statek4[[#This Row],[Kolumna1]]&gt;21, 1, 0)</f>
        <v>0</v>
      </c>
    </row>
    <row r="156" spans="1:8" x14ac:dyDescent="0.3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17">
        <f>DATEDIF(A155, statek4[[#This Row],[data]], "YD")</f>
        <v>26</v>
      </c>
      <c r="H156">
        <f>IF(statek4[[#This Row],[Kolumna1]]&gt;21, 1, 0)</f>
        <v>1</v>
      </c>
    </row>
    <row r="157" spans="1:8" x14ac:dyDescent="0.3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17">
        <f>DATEDIF(A156, statek4[[#This Row],[data]], "YD")</f>
        <v>0</v>
      </c>
      <c r="H157">
        <f>IF(statek4[[#This Row],[Kolumna1]]&gt;21, 1, 0)</f>
        <v>0</v>
      </c>
    </row>
    <row r="158" spans="1:8" x14ac:dyDescent="0.3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17">
        <f>DATEDIF(A157, statek4[[#This Row],[data]], "YD")</f>
        <v>0</v>
      </c>
      <c r="H158">
        <f>IF(statek4[[#This Row],[Kolumna1]]&gt;21, 1, 0)</f>
        <v>0</v>
      </c>
    </row>
    <row r="159" spans="1:8" x14ac:dyDescent="0.3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17">
        <f>DATEDIF(A158, statek4[[#This Row],[data]], "YD")</f>
        <v>0</v>
      </c>
      <c r="H159">
        <f>IF(statek4[[#This Row],[Kolumna1]]&gt;21, 1, 0)</f>
        <v>0</v>
      </c>
    </row>
    <row r="160" spans="1:8" x14ac:dyDescent="0.3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17">
        <f>DATEDIF(A159, statek4[[#This Row],[data]], "YD")</f>
        <v>21</v>
      </c>
      <c r="H160">
        <f>IF(statek4[[#This Row],[Kolumna1]]&gt;21, 1, 0)</f>
        <v>0</v>
      </c>
    </row>
    <row r="161" spans="1:8" x14ac:dyDescent="0.3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17">
        <f>DATEDIF(A160, statek4[[#This Row],[data]], "YD")</f>
        <v>0</v>
      </c>
      <c r="H161">
        <f>IF(statek4[[#This Row],[Kolumna1]]&gt;21, 1, 0)</f>
        <v>0</v>
      </c>
    </row>
    <row r="162" spans="1:8" x14ac:dyDescent="0.3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17">
        <f>DATEDIF(A161, statek4[[#This Row],[data]], "YD")</f>
        <v>0</v>
      </c>
      <c r="H162">
        <f>IF(statek4[[#This Row],[Kolumna1]]&gt;21, 1, 0)</f>
        <v>0</v>
      </c>
    </row>
    <row r="163" spans="1:8" x14ac:dyDescent="0.3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17">
        <f>DATEDIF(A162, statek4[[#This Row],[data]], "YD")</f>
        <v>24</v>
      </c>
      <c r="H163">
        <f>IF(statek4[[#This Row],[Kolumna1]]&gt;21, 1, 0)</f>
        <v>1</v>
      </c>
    </row>
    <row r="164" spans="1:8" x14ac:dyDescent="0.3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17">
        <f>DATEDIF(A163, statek4[[#This Row],[data]], "YD")</f>
        <v>0</v>
      </c>
      <c r="H164">
        <f>IF(statek4[[#This Row],[Kolumna1]]&gt;21, 1, 0)</f>
        <v>0</v>
      </c>
    </row>
    <row r="165" spans="1:8" x14ac:dyDescent="0.3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17">
        <f>DATEDIF(A164, statek4[[#This Row],[data]], "YD")</f>
        <v>0</v>
      </c>
      <c r="H165">
        <f>IF(statek4[[#This Row],[Kolumna1]]&gt;21, 1, 0)</f>
        <v>0</v>
      </c>
    </row>
    <row r="166" spans="1:8" x14ac:dyDescent="0.3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17">
        <f>DATEDIF(A165, statek4[[#This Row],[data]], "YD")</f>
        <v>18</v>
      </c>
      <c r="H166">
        <f>IF(statek4[[#This Row],[Kolumna1]]&gt;21, 1, 0)</f>
        <v>0</v>
      </c>
    </row>
    <row r="167" spans="1:8" x14ac:dyDescent="0.3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17">
        <f>DATEDIF(A166, statek4[[#This Row],[data]], "YD")</f>
        <v>0</v>
      </c>
      <c r="H167">
        <f>IF(statek4[[#This Row],[Kolumna1]]&gt;21, 1, 0)</f>
        <v>0</v>
      </c>
    </row>
    <row r="168" spans="1:8" x14ac:dyDescent="0.3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17">
        <f>DATEDIF(A167, statek4[[#This Row],[data]], "YD")</f>
        <v>0</v>
      </c>
      <c r="H168">
        <f>IF(statek4[[#This Row],[Kolumna1]]&gt;21, 1, 0)</f>
        <v>0</v>
      </c>
    </row>
    <row r="169" spans="1:8" x14ac:dyDescent="0.3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17">
        <f>DATEDIF(A168, statek4[[#This Row],[data]], "YD")</f>
        <v>22</v>
      </c>
      <c r="H169">
        <f>IF(statek4[[#This Row],[Kolumna1]]&gt;21, 1, 0)</f>
        <v>1</v>
      </c>
    </row>
    <row r="170" spans="1:8" x14ac:dyDescent="0.3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17">
        <f>DATEDIF(A169, statek4[[#This Row],[data]], "YD")</f>
        <v>0</v>
      </c>
      <c r="H170">
        <f>IF(statek4[[#This Row],[Kolumna1]]&gt;21, 1, 0)</f>
        <v>0</v>
      </c>
    </row>
    <row r="171" spans="1:8" x14ac:dyDescent="0.3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17">
        <f>DATEDIF(A170, statek4[[#This Row],[data]], "YD")</f>
        <v>0</v>
      </c>
      <c r="H171">
        <f>IF(statek4[[#This Row],[Kolumna1]]&gt;21, 1, 0)</f>
        <v>0</v>
      </c>
    </row>
    <row r="172" spans="1:8" x14ac:dyDescent="0.3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17">
        <f>DATEDIF(A171, statek4[[#This Row],[data]], "YD")</f>
        <v>0</v>
      </c>
      <c r="H172">
        <f>IF(statek4[[#This Row],[Kolumna1]]&gt;21, 1, 0)</f>
        <v>0</v>
      </c>
    </row>
    <row r="173" spans="1:8" x14ac:dyDescent="0.35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  <c r="G173" s="17">
        <f>DATEDIF(A172, statek4[[#This Row],[data]], "YD")</f>
        <v>0</v>
      </c>
      <c r="H173">
        <f>IF(statek4[[#This Row],[Kolumna1]]&gt;21, 1, 0)</f>
        <v>0</v>
      </c>
    </row>
    <row r="174" spans="1:8" x14ac:dyDescent="0.3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  <c r="G174" s="17">
        <f>DATEDIF(A173, statek4[[#This Row],[data]], "YD")</f>
        <v>25</v>
      </c>
      <c r="H174">
        <f>IF(statek4[[#This Row],[Kolumna1]]&gt;21, 1, 0)</f>
        <v>1</v>
      </c>
    </row>
    <row r="175" spans="1:8" x14ac:dyDescent="0.3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17">
        <f>DATEDIF(A174, statek4[[#This Row],[data]], "YD")</f>
        <v>0</v>
      </c>
      <c r="H175">
        <f>IF(statek4[[#This Row],[Kolumna1]]&gt;21, 1, 0)</f>
        <v>0</v>
      </c>
    </row>
    <row r="176" spans="1:8" x14ac:dyDescent="0.3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17">
        <f>DATEDIF(A175, statek4[[#This Row],[data]], "YD")</f>
        <v>0</v>
      </c>
      <c r="H176">
        <f>IF(statek4[[#This Row],[Kolumna1]]&gt;21, 1, 0)</f>
        <v>0</v>
      </c>
    </row>
    <row r="177" spans="1:8" x14ac:dyDescent="0.3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17">
        <f>DATEDIF(A176, statek4[[#This Row],[data]], "YD")</f>
        <v>0</v>
      </c>
      <c r="H177">
        <f>IF(statek4[[#This Row],[Kolumna1]]&gt;21, 1, 0)</f>
        <v>0</v>
      </c>
    </row>
    <row r="178" spans="1:8" x14ac:dyDescent="0.3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17">
        <f>DATEDIF(A177, statek4[[#This Row],[data]], "YD")</f>
        <v>13</v>
      </c>
      <c r="H178">
        <f>IF(statek4[[#This Row],[Kolumna1]]&gt;21, 1, 0)</f>
        <v>0</v>
      </c>
    </row>
    <row r="179" spans="1:8" x14ac:dyDescent="0.3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17">
        <f>DATEDIF(A178, statek4[[#This Row],[data]], "YD")</f>
        <v>0</v>
      </c>
      <c r="H179">
        <f>IF(statek4[[#This Row],[Kolumna1]]&gt;21, 1, 0)</f>
        <v>0</v>
      </c>
    </row>
    <row r="180" spans="1:8" x14ac:dyDescent="0.3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17">
        <f>DATEDIF(A179, statek4[[#This Row],[data]], "YD")</f>
        <v>0</v>
      </c>
      <c r="H180">
        <f>IF(statek4[[#This Row],[Kolumna1]]&gt;21, 1, 0)</f>
        <v>0</v>
      </c>
    </row>
    <row r="181" spans="1:8" x14ac:dyDescent="0.3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17">
        <f>DATEDIF(A180, statek4[[#This Row],[data]], "YD")</f>
        <v>0</v>
      </c>
      <c r="H181">
        <f>IF(statek4[[#This Row],[Kolumna1]]&gt;21, 1, 0)</f>
        <v>0</v>
      </c>
    </row>
    <row r="182" spans="1:8" x14ac:dyDescent="0.3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17">
        <f>DATEDIF(A181, statek4[[#This Row],[data]], "YD")</f>
        <v>17</v>
      </c>
      <c r="H182">
        <f>IF(statek4[[#This Row],[Kolumna1]]&gt;21, 1, 0)</f>
        <v>0</v>
      </c>
    </row>
    <row r="183" spans="1:8" x14ac:dyDescent="0.3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17">
        <f>DATEDIF(A182, statek4[[#This Row],[data]], "YD")</f>
        <v>0</v>
      </c>
      <c r="H183">
        <f>IF(statek4[[#This Row],[Kolumna1]]&gt;21, 1, 0)</f>
        <v>0</v>
      </c>
    </row>
    <row r="184" spans="1:8" x14ac:dyDescent="0.3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17">
        <f>DATEDIF(A183, statek4[[#This Row],[data]], "YD")</f>
        <v>0</v>
      </c>
      <c r="H184">
        <f>IF(statek4[[#This Row],[Kolumna1]]&gt;21, 1, 0)</f>
        <v>0</v>
      </c>
    </row>
    <row r="185" spans="1:8" x14ac:dyDescent="0.3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17">
        <f>DATEDIF(A184, statek4[[#This Row],[data]], "YD")</f>
        <v>0</v>
      </c>
      <c r="H185">
        <f>IF(statek4[[#This Row],[Kolumna1]]&gt;21, 1, 0)</f>
        <v>0</v>
      </c>
    </row>
    <row r="186" spans="1:8" x14ac:dyDescent="0.3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17">
        <f>DATEDIF(A185, statek4[[#This Row],[data]], "YD")</f>
        <v>15</v>
      </c>
      <c r="H186">
        <f>IF(statek4[[#This Row],[Kolumna1]]&gt;21, 1, 0)</f>
        <v>0</v>
      </c>
    </row>
    <row r="187" spans="1:8" x14ac:dyDescent="0.3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17">
        <f>DATEDIF(A186, statek4[[#This Row],[data]], "YD")</f>
        <v>0</v>
      </c>
      <c r="H187">
        <f>IF(statek4[[#This Row],[Kolumna1]]&gt;21, 1, 0)</f>
        <v>0</v>
      </c>
    </row>
    <row r="188" spans="1:8" x14ac:dyDescent="0.3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17">
        <f>DATEDIF(A187, statek4[[#This Row],[data]], "YD")</f>
        <v>0</v>
      </c>
      <c r="H188">
        <f>IF(statek4[[#This Row],[Kolumna1]]&gt;21, 1, 0)</f>
        <v>0</v>
      </c>
    </row>
    <row r="189" spans="1:8" x14ac:dyDescent="0.3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17">
        <f>DATEDIF(A188, statek4[[#This Row],[data]], "YD")</f>
        <v>0</v>
      </c>
      <c r="H189">
        <f>IF(statek4[[#This Row],[Kolumna1]]&gt;21, 1, 0)</f>
        <v>0</v>
      </c>
    </row>
    <row r="190" spans="1:8" x14ac:dyDescent="0.3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17">
        <f>DATEDIF(A189, statek4[[#This Row],[data]], "YD")</f>
        <v>0</v>
      </c>
      <c r="H190">
        <f>IF(statek4[[#This Row],[Kolumna1]]&gt;21, 1, 0)</f>
        <v>0</v>
      </c>
    </row>
    <row r="191" spans="1:8" x14ac:dyDescent="0.3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17">
        <f>DATEDIF(A190, statek4[[#This Row],[data]], "YD")</f>
        <v>19</v>
      </c>
      <c r="H191">
        <f>IF(statek4[[#This Row],[Kolumna1]]&gt;21, 1, 0)</f>
        <v>0</v>
      </c>
    </row>
    <row r="192" spans="1:8" x14ac:dyDescent="0.3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17">
        <f>DATEDIF(A191, statek4[[#This Row],[data]], "YD")</f>
        <v>0</v>
      </c>
      <c r="H192">
        <f>IF(statek4[[#This Row],[Kolumna1]]&gt;21, 1, 0)</f>
        <v>0</v>
      </c>
    </row>
    <row r="193" spans="1:8" x14ac:dyDescent="0.3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17">
        <f>DATEDIF(A192, statek4[[#This Row],[data]], "YD")</f>
        <v>0</v>
      </c>
      <c r="H193">
        <f>IF(statek4[[#This Row],[Kolumna1]]&gt;21, 1, 0)</f>
        <v>0</v>
      </c>
    </row>
    <row r="194" spans="1:8" x14ac:dyDescent="0.3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17">
        <f>DATEDIF(A193, statek4[[#This Row],[data]], "YD")</f>
        <v>26</v>
      </c>
      <c r="H194">
        <f>IF(statek4[[#This Row],[Kolumna1]]&gt;21, 1, 0)</f>
        <v>1</v>
      </c>
    </row>
    <row r="195" spans="1:8" x14ac:dyDescent="0.3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17">
        <f>DATEDIF(A194, statek4[[#This Row],[data]], "YD")</f>
        <v>0</v>
      </c>
      <c r="H195">
        <f>IF(statek4[[#This Row],[Kolumna1]]&gt;21, 1, 0)</f>
        <v>0</v>
      </c>
    </row>
    <row r="196" spans="1:8" x14ac:dyDescent="0.3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17">
        <f>DATEDIF(A195, statek4[[#This Row],[data]], "YD")</f>
        <v>21</v>
      </c>
      <c r="H196">
        <f>IF(statek4[[#This Row],[Kolumna1]]&gt;21, 1, 0)</f>
        <v>0</v>
      </c>
    </row>
    <row r="197" spans="1:8" x14ac:dyDescent="0.3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17">
        <f>DATEDIF(A196, statek4[[#This Row],[data]], "YD")</f>
        <v>0</v>
      </c>
      <c r="H197">
        <f>IF(statek4[[#This Row],[Kolumna1]]&gt;21, 1, 0)</f>
        <v>0</v>
      </c>
    </row>
    <row r="198" spans="1:8" x14ac:dyDescent="0.3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17">
        <f>DATEDIF(A197, statek4[[#This Row],[data]], "YD")</f>
        <v>0</v>
      </c>
      <c r="H198">
        <f>IF(statek4[[#This Row],[Kolumna1]]&gt;21, 1, 0)</f>
        <v>0</v>
      </c>
    </row>
    <row r="199" spans="1:8" x14ac:dyDescent="0.3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17">
        <f>DATEDIF(A198, statek4[[#This Row],[data]], "YD")</f>
        <v>24</v>
      </c>
      <c r="H199">
        <f>IF(statek4[[#This Row],[Kolumna1]]&gt;21, 1, 0)</f>
        <v>1</v>
      </c>
    </row>
    <row r="200" spans="1:8" x14ac:dyDescent="0.3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17">
        <f>DATEDIF(A199, statek4[[#This Row],[data]], "YD")</f>
        <v>0</v>
      </c>
      <c r="H200">
        <f>IF(statek4[[#This Row],[Kolumna1]]&gt;21, 1, 0)</f>
        <v>0</v>
      </c>
    </row>
    <row r="201" spans="1:8" x14ac:dyDescent="0.3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17">
        <f>DATEDIF(A200, statek4[[#This Row],[data]], "YD")</f>
        <v>0</v>
      </c>
      <c r="H201">
        <f>IF(statek4[[#This Row],[Kolumna1]]&gt;21, 1, 0)</f>
        <v>0</v>
      </c>
    </row>
    <row r="202" spans="1:8" x14ac:dyDescent="0.3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17">
        <f>DATEDIF(A201, statek4[[#This Row],[data]], "YD")</f>
        <v>0</v>
      </c>
      <c r="H202">
        <f>IF(statek4[[#This Row],[Kolumna1]]&gt;21, 1, 0)</f>
        <v>0</v>
      </c>
    </row>
    <row r="203" spans="1:8" x14ac:dyDescent="0.3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17">
        <f>DATEDIF(A202, statek4[[#This Row],[data]], "YD")</f>
        <v>0</v>
      </c>
      <c r="H203">
        <f>IF(statek4[[#This Row],[Kolumna1]]&gt;21, 1, 0)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D210-F8F7-4717-ACEF-A3EBA33E281D}">
  <dimension ref="A1:O203"/>
  <sheetViews>
    <sheetView topLeftCell="E1" workbookViewId="0">
      <selection activeCell="J16" sqref="I16:J16"/>
    </sheetView>
  </sheetViews>
  <sheetFormatPr defaultRowHeight="14.5" x14ac:dyDescent="0.35"/>
  <cols>
    <col min="1" max="1" width="14.7265625" customWidth="1"/>
    <col min="9" max="9" width="16.54296875" bestFit="1" customWidth="1"/>
    <col min="10" max="10" width="16.7265625" bestFit="1" customWidth="1"/>
    <col min="11" max="11" width="12.453125" bestFit="1" customWidth="1"/>
    <col min="12" max="12" width="11.1796875" bestFit="1" customWidth="1"/>
    <col min="13" max="13" width="12.453125" bestFit="1" customWidth="1"/>
    <col min="14" max="14" width="17.90625" bestFit="1" customWidth="1"/>
    <col min="15" max="15" width="19.179687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5" x14ac:dyDescent="0.3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</row>
    <row r="3" spans="1:15" x14ac:dyDescent="0.3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J3" s="10" t="s">
        <v>25</v>
      </c>
    </row>
    <row r="4" spans="1:15" x14ac:dyDescent="0.3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J4" t="s">
        <v>14</v>
      </c>
      <c r="L4" t="s">
        <v>8</v>
      </c>
      <c r="N4" t="s">
        <v>27</v>
      </c>
      <c r="O4" t="s">
        <v>28</v>
      </c>
    </row>
    <row r="5" spans="1:15" x14ac:dyDescent="0.3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I5" s="10" t="s">
        <v>23</v>
      </c>
      <c r="J5" t="s">
        <v>26</v>
      </c>
      <c r="K5" t="s">
        <v>29</v>
      </c>
      <c r="L5" t="s">
        <v>26</v>
      </c>
      <c r="M5" t="s">
        <v>29</v>
      </c>
    </row>
    <row r="6" spans="1:15" x14ac:dyDescent="0.35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I6" s="11" t="s">
        <v>10</v>
      </c>
      <c r="J6" s="2">
        <v>11</v>
      </c>
      <c r="K6" s="2">
        <v>490</v>
      </c>
      <c r="L6" s="2">
        <v>25</v>
      </c>
      <c r="M6" s="2">
        <v>620</v>
      </c>
      <c r="N6" s="2">
        <v>36</v>
      </c>
      <c r="O6" s="2">
        <v>1110</v>
      </c>
    </row>
    <row r="7" spans="1:15" x14ac:dyDescent="0.3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I7" s="11" t="s">
        <v>11</v>
      </c>
      <c r="J7" s="2">
        <v>14</v>
      </c>
      <c r="K7" s="2">
        <v>413</v>
      </c>
      <c r="L7" s="2">
        <v>25</v>
      </c>
      <c r="M7" s="2">
        <v>483</v>
      </c>
      <c r="N7" s="2">
        <v>39</v>
      </c>
      <c r="O7" s="2">
        <v>896</v>
      </c>
    </row>
    <row r="8" spans="1:15" x14ac:dyDescent="0.3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I8" s="11" t="s">
        <v>12</v>
      </c>
      <c r="J8" s="2">
        <v>12</v>
      </c>
      <c r="K8" s="2">
        <v>598</v>
      </c>
      <c r="L8" s="2">
        <v>27</v>
      </c>
      <c r="M8" s="2">
        <v>633</v>
      </c>
      <c r="N8" s="2">
        <v>39</v>
      </c>
      <c r="O8" s="2">
        <v>1231</v>
      </c>
    </row>
    <row r="9" spans="1:15" x14ac:dyDescent="0.3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I9" s="11" t="s">
        <v>7</v>
      </c>
      <c r="J9" s="2">
        <v>13</v>
      </c>
      <c r="K9" s="2">
        <v>833</v>
      </c>
      <c r="L9" s="2">
        <v>32</v>
      </c>
      <c r="M9" s="2">
        <v>905</v>
      </c>
      <c r="N9" s="2">
        <v>45</v>
      </c>
      <c r="O9" s="2">
        <v>1738</v>
      </c>
    </row>
    <row r="10" spans="1:15" x14ac:dyDescent="0.3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I10" s="11" t="s">
        <v>9</v>
      </c>
      <c r="J10" s="2">
        <v>16</v>
      </c>
      <c r="K10" s="2">
        <v>784</v>
      </c>
      <c r="L10" s="2">
        <v>27</v>
      </c>
      <c r="M10" s="2">
        <v>784</v>
      </c>
      <c r="N10" s="2">
        <v>43</v>
      </c>
      <c r="O10" s="2">
        <v>1568</v>
      </c>
    </row>
    <row r="11" spans="1:15" x14ac:dyDescent="0.35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I11" s="11" t="s">
        <v>24</v>
      </c>
      <c r="J11" s="2">
        <v>66</v>
      </c>
      <c r="K11" s="2">
        <v>3118</v>
      </c>
      <c r="L11" s="2">
        <v>136</v>
      </c>
      <c r="M11" s="2">
        <v>3425</v>
      </c>
      <c r="N11" s="2">
        <v>202</v>
      </c>
      <c r="O11" s="2">
        <v>6543</v>
      </c>
    </row>
    <row r="12" spans="1:15" x14ac:dyDescent="0.3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I12" s="12" t="s">
        <v>2</v>
      </c>
      <c r="J12" s="13" t="s">
        <v>30</v>
      </c>
    </row>
    <row r="13" spans="1:15" x14ac:dyDescent="0.3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I13" s="12" t="s">
        <v>10</v>
      </c>
      <c r="J13" s="14">
        <v>620</v>
      </c>
    </row>
    <row r="14" spans="1:15" x14ac:dyDescent="0.3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I14" s="12" t="s">
        <v>11</v>
      </c>
      <c r="J14" s="14">
        <v>483</v>
      </c>
    </row>
    <row r="15" spans="1:15" x14ac:dyDescent="0.3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I15" s="12" t="s">
        <v>12</v>
      </c>
      <c r="J15" s="14">
        <v>633</v>
      </c>
    </row>
    <row r="16" spans="1:15" x14ac:dyDescent="0.3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I16" s="15" t="s">
        <v>7</v>
      </c>
      <c r="J16" s="16">
        <v>905</v>
      </c>
    </row>
    <row r="17" spans="1:10" x14ac:dyDescent="0.3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I17" s="12" t="s">
        <v>9</v>
      </c>
      <c r="J17" s="14">
        <v>784</v>
      </c>
    </row>
    <row r="18" spans="1:10" x14ac:dyDescent="0.3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</row>
    <row r="19" spans="1:10" x14ac:dyDescent="0.3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</row>
    <row r="20" spans="1:10" x14ac:dyDescent="0.3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</row>
    <row r="21" spans="1:10" x14ac:dyDescent="0.3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</row>
    <row r="22" spans="1:10" x14ac:dyDescent="0.3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</row>
    <row r="23" spans="1:10" x14ac:dyDescent="0.3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</row>
    <row r="24" spans="1:10" x14ac:dyDescent="0.3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</row>
    <row r="25" spans="1:10" x14ac:dyDescent="0.3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</row>
    <row r="26" spans="1:10" x14ac:dyDescent="0.3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</row>
    <row r="27" spans="1:10" x14ac:dyDescent="0.3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</row>
    <row r="28" spans="1:10" x14ac:dyDescent="0.3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</row>
    <row r="29" spans="1:10" x14ac:dyDescent="0.3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</row>
    <row r="30" spans="1:10" x14ac:dyDescent="0.3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</row>
    <row r="31" spans="1:10" x14ac:dyDescent="0.3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</row>
    <row r="32" spans="1:10" x14ac:dyDescent="0.3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</row>
    <row r="33" spans="1:6" x14ac:dyDescent="0.3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</row>
    <row r="34" spans="1:6" x14ac:dyDescent="0.3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</row>
    <row r="35" spans="1:6" x14ac:dyDescent="0.3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</row>
    <row r="36" spans="1:6" x14ac:dyDescent="0.3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</row>
    <row r="37" spans="1:6" x14ac:dyDescent="0.3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</row>
    <row r="38" spans="1:6" x14ac:dyDescent="0.3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</row>
    <row r="39" spans="1:6" x14ac:dyDescent="0.3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</row>
    <row r="40" spans="1:6" x14ac:dyDescent="0.3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</row>
    <row r="41" spans="1:6" x14ac:dyDescent="0.3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</row>
    <row r="42" spans="1:6" x14ac:dyDescent="0.3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</row>
    <row r="43" spans="1:6" x14ac:dyDescent="0.3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</row>
    <row r="44" spans="1:6" x14ac:dyDescent="0.3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</row>
    <row r="45" spans="1:6" x14ac:dyDescent="0.3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</row>
    <row r="46" spans="1:6" x14ac:dyDescent="0.3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</row>
    <row r="47" spans="1:6" x14ac:dyDescent="0.3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</row>
    <row r="48" spans="1:6" x14ac:dyDescent="0.3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</row>
    <row r="49" spans="1:6" x14ac:dyDescent="0.3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</row>
    <row r="50" spans="1:6" x14ac:dyDescent="0.3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</row>
    <row r="51" spans="1:6" x14ac:dyDescent="0.3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</row>
    <row r="52" spans="1:6" x14ac:dyDescent="0.3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</row>
    <row r="53" spans="1:6" x14ac:dyDescent="0.3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</row>
    <row r="54" spans="1:6" x14ac:dyDescent="0.3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</row>
    <row r="55" spans="1:6" x14ac:dyDescent="0.3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</row>
    <row r="56" spans="1:6" x14ac:dyDescent="0.3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</row>
    <row r="57" spans="1:6" x14ac:dyDescent="0.3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</row>
    <row r="58" spans="1:6" x14ac:dyDescent="0.3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</row>
    <row r="59" spans="1:6" x14ac:dyDescent="0.3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</row>
    <row r="60" spans="1:6" x14ac:dyDescent="0.3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</row>
    <row r="61" spans="1:6" x14ac:dyDescent="0.3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</row>
    <row r="62" spans="1:6" x14ac:dyDescent="0.3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</row>
    <row r="63" spans="1:6" x14ac:dyDescent="0.3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</row>
    <row r="64" spans="1:6" x14ac:dyDescent="0.3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</row>
    <row r="65" spans="1:6" x14ac:dyDescent="0.3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</row>
    <row r="66" spans="1:6" x14ac:dyDescent="0.3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</row>
    <row r="67" spans="1:6" x14ac:dyDescent="0.3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</row>
    <row r="68" spans="1:6" x14ac:dyDescent="0.3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</row>
    <row r="69" spans="1:6" x14ac:dyDescent="0.3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</row>
    <row r="70" spans="1:6" x14ac:dyDescent="0.3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</row>
    <row r="71" spans="1:6" x14ac:dyDescent="0.3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</row>
    <row r="72" spans="1:6" x14ac:dyDescent="0.3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</row>
    <row r="73" spans="1:6" x14ac:dyDescent="0.3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</row>
    <row r="74" spans="1:6" x14ac:dyDescent="0.3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</row>
    <row r="75" spans="1:6" x14ac:dyDescent="0.3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</row>
    <row r="76" spans="1:6" x14ac:dyDescent="0.3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</row>
    <row r="77" spans="1:6" x14ac:dyDescent="0.3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</row>
    <row r="78" spans="1:6" x14ac:dyDescent="0.3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</row>
    <row r="79" spans="1:6" x14ac:dyDescent="0.3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</row>
    <row r="80" spans="1:6" x14ac:dyDescent="0.3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</row>
    <row r="81" spans="1:6" x14ac:dyDescent="0.3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</row>
    <row r="82" spans="1:6" x14ac:dyDescent="0.3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</row>
    <row r="83" spans="1:6" x14ac:dyDescent="0.3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</row>
    <row r="84" spans="1:6" x14ac:dyDescent="0.3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</row>
    <row r="85" spans="1:6" x14ac:dyDescent="0.3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</row>
    <row r="86" spans="1:6" x14ac:dyDescent="0.3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</row>
    <row r="87" spans="1:6" x14ac:dyDescent="0.3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</row>
    <row r="88" spans="1:6" x14ac:dyDescent="0.3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</row>
    <row r="89" spans="1:6" x14ac:dyDescent="0.3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</row>
    <row r="90" spans="1:6" x14ac:dyDescent="0.3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</row>
    <row r="91" spans="1:6" x14ac:dyDescent="0.3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</row>
    <row r="92" spans="1:6" x14ac:dyDescent="0.3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</row>
    <row r="93" spans="1:6" x14ac:dyDescent="0.3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</row>
    <row r="94" spans="1:6" x14ac:dyDescent="0.3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</row>
    <row r="95" spans="1:6" x14ac:dyDescent="0.3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</row>
    <row r="96" spans="1:6" x14ac:dyDescent="0.3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</row>
    <row r="97" spans="1:6" x14ac:dyDescent="0.3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</row>
    <row r="98" spans="1:6" x14ac:dyDescent="0.3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</row>
    <row r="99" spans="1:6" x14ac:dyDescent="0.3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</row>
    <row r="100" spans="1:6" x14ac:dyDescent="0.3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</row>
    <row r="101" spans="1:6" x14ac:dyDescent="0.3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</row>
    <row r="102" spans="1:6" x14ac:dyDescent="0.3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</row>
    <row r="103" spans="1:6" x14ac:dyDescent="0.3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</row>
    <row r="104" spans="1:6" x14ac:dyDescent="0.3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</row>
    <row r="105" spans="1:6" x14ac:dyDescent="0.3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</row>
    <row r="106" spans="1:6" x14ac:dyDescent="0.3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</row>
    <row r="107" spans="1:6" x14ac:dyDescent="0.3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</row>
    <row r="108" spans="1:6" x14ac:dyDescent="0.3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</row>
    <row r="109" spans="1:6" x14ac:dyDescent="0.3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</row>
    <row r="110" spans="1:6" x14ac:dyDescent="0.3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</row>
    <row r="111" spans="1:6" x14ac:dyDescent="0.3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</row>
    <row r="112" spans="1:6" x14ac:dyDescent="0.3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</row>
    <row r="113" spans="1:6" x14ac:dyDescent="0.3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</row>
    <row r="114" spans="1:6" x14ac:dyDescent="0.3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</row>
    <row r="115" spans="1:6" x14ac:dyDescent="0.3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</row>
    <row r="116" spans="1:6" x14ac:dyDescent="0.3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</row>
    <row r="117" spans="1:6" x14ac:dyDescent="0.3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</row>
    <row r="118" spans="1:6" x14ac:dyDescent="0.3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</row>
    <row r="119" spans="1:6" x14ac:dyDescent="0.3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</row>
    <row r="120" spans="1:6" x14ac:dyDescent="0.3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</row>
    <row r="121" spans="1:6" x14ac:dyDescent="0.3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</row>
    <row r="122" spans="1:6" x14ac:dyDescent="0.3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</row>
    <row r="123" spans="1:6" x14ac:dyDescent="0.3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</row>
    <row r="124" spans="1:6" x14ac:dyDescent="0.3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</row>
    <row r="125" spans="1:6" x14ac:dyDescent="0.3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</row>
    <row r="126" spans="1:6" x14ac:dyDescent="0.3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</row>
    <row r="127" spans="1:6" x14ac:dyDescent="0.3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</row>
    <row r="128" spans="1:6" x14ac:dyDescent="0.3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</row>
    <row r="129" spans="1:6" x14ac:dyDescent="0.3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</row>
    <row r="130" spans="1:6" x14ac:dyDescent="0.3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</row>
    <row r="131" spans="1:6" x14ac:dyDescent="0.3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</row>
    <row r="132" spans="1:6" x14ac:dyDescent="0.3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</row>
    <row r="133" spans="1:6" x14ac:dyDescent="0.3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</row>
    <row r="134" spans="1:6" x14ac:dyDescent="0.3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</row>
    <row r="135" spans="1:6" x14ac:dyDescent="0.3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</row>
    <row r="136" spans="1:6" x14ac:dyDescent="0.3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</row>
    <row r="137" spans="1:6" x14ac:dyDescent="0.3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</row>
    <row r="138" spans="1:6" x14ac:dyDescent="0.3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</row>
    <row r="139" spans="1:6" x14ac:dyDescent="0.3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</row>
    <row r="140" spans="1:6" x14ac:dyDescent="0.3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</row>
    <row r="141" spans="1:6" x14ac:dyDescent="0.3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</row>
    <row r="142" spans="1:6" x14ac:dyDescent="0.3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</row>
    <row r="143" spans="1:6" x14ac:dyDescent="0.3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</row>
    <row r="144" spans="1:6" x14ac:dyDescent="0.3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</row>
    <row r="145" spans="1:6" x14ac:dyDescent="0.3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</row>
    <row r="146" spans="1:6" x14ac:dyDescent="0.3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</row>
    <row r="147" spans="1:6" x14ac:dyDescent="0.3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</row>
    <row r="148" spans="1:6" x14ac:dyDescent="0.3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</row>
    <row r="149" spans="1:6" x14ac:dyDescent="0.3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</row>
    <row r="150" spans="1:6" x14ac:dyDescent="0.3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</row>
    <row r="151" spans="1:6" x14ac:dyDescent="0.3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</row>
    <row r="152" spans="1:6" x14ac:dyDescent="0.3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</row>
    <row r="153" spans="1:6" x14ac:dyDescent="0.3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</row>
    <row r="154" spans="1:6" x14ac:dyDescent="0.3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</row>
    <row r="155" spans="1:6" x14ac:dyDescent="0.3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</row>
    <row r="156" spans="1:6" x14ac:dyDescent="0.3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</row>
    <row r="157" spans="1:6" x14ac:dyDescent="0.3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</row>
    <row r="158" spans="1:6" x14ac:dyDescent="0.3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</row>
    <row r="159" spans="1:6" x14ac:dyDescent="0.3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</row>
    <row r="160" spans="1:6" x14ac:dyDescent="0.3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</row>
    <row r="161" spans="1:6" x14ac:dyDescent="0.3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</row>
    <row r="162" spans="1:6" x14ac:dyDescent="0.3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</row>
    <row r="163" spans="1:6" x14ac:dyDescent="0.3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</row>
    <row r="164" spans="1:6" x14ac:dyDescent="0.3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</row>
    <row r="165" spans="1:6" x14ac:dyDescent="0.3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</row>
    <row r="166" spans="1:6" x14ac:dyDescent="0.3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</row>
    <row r="167" spans="1:6" x14ac:dyDescent="0.3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</row>
    <row r="168" spans="1:6" x14ac:dyDescent="0.3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</row>
    <row r="169" spans="1:6" x14ac:dyDescent="0.3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</row>
    <row r="170" spans="1:6" x14ac:dyDescent="0.3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</row>
    <row r="171" spans="1:6" x14ac:dyDescent="0.3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</row>
    <row r="172" spans="1:6" x14ac:dyDescent="0.3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</row>
    <row r="173" spans="1:6" x14ac:dyDescent="0.35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</row>
    <row r="174" spans="1:6" x14ac:dyDescent="0.3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</row>
    <row r="175" spans="1:6" x14ac:dyDescent="0.3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</row>
    <row r="176" spans="1:6" x14ac:dyDescent="0.3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</row>
    <row r="177" spans="1:6" x14ac:dyDescent="0.3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</row>
    <row r="178" spans="1:6" x14ac:dyDescent="0.3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</row>
    <row r="179" spans="1:6" x14ac:dyDescent="0.3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</row>
    <row r="180" spans="1:6" x14ac:dyDescent="0.3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</row>
    <row r="181" spans="1:6" x14ac:dyDescent="0.3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</row>
    <row r="182" spans="1:6" x14ac:dyDescent="0.3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</row>
    <row r="183" spans="1:6" x14ac:dyDescent="0.3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</row>
    <row r="184" spans="1:6" x14ac:dyDescent="0.3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</row>
    <row r="185" spans="1:6" x14ac:dyDescent="0.3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</row>
    <row r="186" spans="1:6" x14ac:dyDescent="0.3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</row>
    <row r="187" spans="1:6" x14ac:dyDescent="0.3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</row>
    <row r="188" spans="1:6" x14ac:dyDescent="0.3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</row>
    <row r="189" spans="1:6" x14ac:dyDescent="0.3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</row>
    <row r="190" spans="1:6" x14ac:dyDescent="0.3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</row>
    <row r="191" spans="1:6" x14ac:dyDescent="0.3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</row>
    <row r="192" spans="1:6" x14ac:dyDescent="0.3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</row>
    <row r="193" spans="1:6" x14ac:dyDescent="0.3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</row>
    <row r="194" spans="1:6" x14ac:dyDescent="0.3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</row>
    <row r="195" spans="1:6" x14ac:dyDescent="0.3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</row>
    <row r="196" spans="1:6" x14ac:dyDescent="0.3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</row>
    <row r="197" spans="1:6" x14ac:dyDescent="0.3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</row>
    <row r="198" spans="1:6" x14ac:dyDescent="0.3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</row>
    <row r="199" spans="1:6" x14ac:dyDescent="0.3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</row>
    <row r="200" spans="1:6" x14ac:dyDescent="0.3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</row>
    <row r="201" spans="1:6" x14ac:dyDescent="0.3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</row>
    <row r="202" spans="1:6" x14ac:dyDescent="0.3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</row>
    <row r="203" spans="1:6" x14ac:dyDescent="0.3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w L w 4 V M v G / w u k A A A A 9 g A A A B I A H A B D b 2 5 m a W c v U G F j a 2 F n Z S 5 4 b W w g o h g A K K A U A A A A A A A A A A A A A A A A A A A A A A A A A A A A h Y 8 x D o I w G I W v Q r r T l m q M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B E K d 6 s 5 0 1 A F g i 5 N l + B z d 2 z / Y G w G x s 3 D o r 3 T V h k Q J Y I 5 P 2 B P w B Q S w M E F A A C A A g A w L w 4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8 O F Q I V o N u j A E A A B g N A A A T A B w A R m 9 y b X V s Y X M v U 2 V j d G l v b j E u b S C i G A A o o B Q A A A A A A A A A A A A A A A A A A A A A A A A A A A D t k r 1 O w z A U h W c q 9 R 2 u z J J K U f j v A M q A W h A s C N Q i J C i D S S 5 g 1 f G N 7 F t K W r H w S k x I b K j v h U v 5 F Q x 5 A G e x f W 5 8 f K 7 9 O c x Y k Y H e Y l z b a T a a D X c r L e b g W D I O I Q W N 3 G y A / 2 b P 9 v U p n z 2 S F z v u L u l S N i r Q c L S v N C Y d M u w X L h K d 7 c G p Q + s G W l 5 h P u i i G z K V g 4 V h w v c s W v F F F 7 U q F K N N x Z K I o U N 6 V B i X t m P Y M x n l y t y k a + t b q z G c j I i x x 5 X G 9 H u a H J H B y 1 a 8 C L Y s j u T N 7 P H 1 a T x U Q F B S P q 5 m L 2 5 C p i r 8 a q K o U C h 8 6 r 6 8 8 n u P L R X e 6 A B l 7 l N G X 2 3 F c P F R 2 t W 6 l 0 k t r U v Z j n 4 e d O 6 d j L 8 q A q 7 K b 8 u + l c Z d k y 0 W f f S r E l 1 U L 1 Y 8 n Y p c s v S X 4 C 0 R / B w f Y p i K k i x / i o z 3 / C 4 y j a X 9 o 5 6 v n P 3 R / J s A k / H 6 o e H 2 Z j L P 9 F 7 I 0 E i Y y H k R Y Q w 8 7 1 N m t 7 9 / f G g 1 G 8 r 8 3 / V P S p b F B y f R e k s E W A I s 9 W D Z C L A E W O r C s h l g C b D U h W U r w B J g q Q t L O 8 A S Y P k H l j d Q S w E C L Q A U A A I A C A D A v D h U y 8 b / C 6 Q A A A D 2 A A A A E g A A A A A A A A A A A A A A A A A A A A A A Q 2 9 u Z m l n L 1 B h Y 2 t h Z 2 U u e G 1 s U E s B A i 0 A F A A C A A g A w L w 4 V A / K 6 a u k A A A A 6 Q A A A B M A A A A A A A A A A A A A A A A A 8 A A A A F t D b 2 5 0 Z W 5 0 X 1 R 5 c G V z X S 5 4 b W x Q S w E C L Q A U A A I A C A D A v D h U C F a D b o w B A A A Y D Q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P Q A A A A A A A P 0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d G V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y M D o 1 M z o w M y 4 w O T E x N z c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l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V r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U z O j A z L j A 5 M T E 3 N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F N 0 Y X R 1 c y I g V m F s d W U 9 I n N D b 2 1 w b G V 0 Z S I g L z 4 8 R W 5 0 c n k g V H l w Z T 0 i R m l s b E N v d W 5 0 I i B W Y W x 1 Z T 0 i b D I w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G F 0 Z W s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R U M j A 6 N T M 6 M D M u M D k x M T c 3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G a W x s Q 2 9 1 b n Q i I F Z h b H V l P S J s M j A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0 Y X R l a z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y M D o 1 M z o w M y 4 w O T E x N z c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k Z p b G x D b 3 V u d C I g V m F s d W U 9 I m w y M D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y M D o 1 M z o w M y 4 w O T E x N z c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k Z p b G x D b 3 V u d C I g V m F s d W U 9 I m w y M D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V r N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U z O j A z L j A 5 M T E 3 N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F N 0 Y X R 1 c y I g V m F s d W U 9 I n N D b 2 1 w b G V 0 Z S I g L z 4 8 R W 5 0 c n k g V H l w Z T 0 i R m l s b E N v d W 5 0 I i B W Y W x 1 Z T 0 i b D I w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D i 1 T m 5 / s k 2 L L X v h 6 y C G i w A A A A A C A A A A A A A Q Z g A A A A E A A C A A A A D B v e x t 7 2 n R / V E j s 0 e 3 2 t k 7 t 3 / W v X Z u 6 s K o B p Q R T 5 h t e w A A A A A O g A A A A A I A A C A A A A B c d O Q W y G X + 2 U 5 z D + m n E C N 3 R Q Y J A n 3 J 3 e M k H M b h r V h 3 z 1 A A A A B a 6 E E h 4 O U e p x K z 9 0 S L a / l A f 4 r 8 l / y n b H x X X Q H c y 7 c A f I m O D U 2 V V 0 m P F v n u v T p K S o h O O F S v Z G a 1 e N b 0 t m 7 T 7 I X v 5 p z L J S l + c H e 7 C e h p Y V M + x E A A A A C D E F R U 6 E I P P W r 4 1 n E H 8 s I d P J Q h w F q r n A K H v z 3 y 1 S D 8 5 B U n + T c P U B 6 j m m r Y d a 5 1 J C B n e g U P W D o a Z Z y A 5 9 s z s f D v < / D a t a M a s h u p > 
</file>

<file path=customXml/itemProps1.xml><?xml version="1.0" encoding="utf-8"?>
<ds:datastoreItem xmlns:ds="http://schemas.openxmlformats.org/officeDocument/2006/customXml" ds:itemID="{0DA2ADFE-29BE-485B-B002-217DE3BA4F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statek</vt:lpstr>
      <vt:lpstr>3</vt:lpstr>
      <vt:lpstr>5</vt:lpstr>
      <vt:lpstr>4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2022-01-24T20:51:21Z</dcterms:created>
  <dcterms:modified xsi:type="dcterms:W3CDTF">2022-01-24T23:08:20Z</dcterms:modified>
</cp:coreProperties>
</file>