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a probna wesole iw gol\loty\"/>
    </mc:Choice>
  </mc:AlternateContent>
  <xr:revisionPtr revIDLastSave="0" documentId="13_ncr:1_{1E0A30DD-AD9B-48F6-8600-3FC66FFFA0CE}" xr6:coauthVersionLast="47" xr6:coauthVersionMax="47" xr10:uidLastSave="{00000000-0000-0000-0000-000000000000}"/>
  <bookViews>
    <workbookView xWindow="-110" yWindow="-110" windowWidth="19420" windowHeight="10300" xr2:uid="{6EE60691-280D-44BC-B602-33B4A0C1A1E2}"/>
  </bookViews>
  <sheets>
    <sheet name="6)" sheetId="11" r:id="rId1"/>
    <sheet name="5)" sheetId="10" r:id="rId2"/>
    <sheet name="4)" sheetId="8" r:id="rId3"/>
    <sheet name="3)" sheetId="6" r:id="rId4"/>
    <sheet name="2)" sheetId="4" r:id="rId5"/>
    <sheet name="1)" sheetId="3" r:id="rId6"/>
    <sheet name="loty" sheetId="2" r:id="rId7"/>
  </sheets>
  <definedNames>
    <definedName name="DaneZewnętrzne_1" localSheetId="5" hidden="1">'1)'!$A$1:$G$158</definedName>
    <definedName name="DaneZewnętrzne_1" localSheetId="4" hidden="1">'2)'!$A$1:$G$158</definedName>
    <definedName name="DaneZewnętrzne_1" localSheetId="3" hidden="1">'3)'!$A$1:$G$158</definedName>
    <definedName name="DaneZewnętrzne_1" localSheetId="1" hidden="1">'5)'!$A$1:$G$158</definedName>
    <definedName name="DaneZewnętrzne_1" localSheetId="0" hidden="1">'6)'!$A$1:$G$158</definedName>
    <definedName name="DaneZewnętrzne_1" localSheetId="6" hidden="1">loty!$A$1:$G$158</definedName>
  </definedNames>
  <calcPr calcId="191029"/>
  <pivotCaches>
    <pivotCache cacheId="0" r:id="rId8"/>
    <pivotCache cacheId="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1" l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H2" i="11"/>
  <c r="K158" i="11"/>
  <c r="H158" i="11"/>
  <c r="K157" i="11"/>
  <c r="H157" i="11"/>
  <c r="K156" i="11"/>
  <c r="H156" i="11"/>
  <c r="K155" i="11"/>
  <c r="H155" i="11"/>
  <c r="K154" i="11"/>
  <c r="H154" i="11"/>
  <c r="K153" i="11"/>
  <c r="H153" i="11"/>
  <c r="L153" i="11" s="1"/>
  <c r="K152" i="11"/>
  <c r="H152" i="11"/>
  <c r="K151" i="11"/>
  <c r="L151" i="11" s="1"/>
  <c r="H151" i="11"/>
  <c r="K150" i="11"/>
  <c r="H150" i="11"/>
  <c r="K149" i="11"/>
  <c r="H149" i="11"/>
  <c r="K148" i="11"/>
  <c r="H148" i="11"/>
  <c r="K147" i="11"/>
  <c r="H147" i="11"/>
  <c r="K146" i="11"/>
  <c r="H146" i="11"/>
  <c r="K145" i="11"/>
  <c r="H145" i="11"/>
  <c r="L145" i="11" s="1"/>
  <c r="K144" i="11"/>
  <c r="H144" i="11"/>
  <c r="K143" i="11"/>
  <c r="H143" i="11"/>
  <c r="K142" i="11"/>
  <c r="L142" i="11" s="1"/>
  <c r="H142" i="11"/>
  <c r="K141" i="11"/>
  <c r="H141" i="11"/>
  <c r="K140" i="11"/>
  <c r="H140" i="11"/>
  <c r="K139" i="11"/>
  <c r="H139" i="11"/>
  <c r="K138" i="11"/>
  <c r="H138" i="11"/>
  <c r="K137" i="11"/>
  <c r="H137" i="11"/>
  <c r="K136" i="11"/>
  <c r="H136" i="11"/>
  <c r="K135" i="11"/>
  <c r="H135" i="11"/>
  <c r="K134" i="11"/>
  <c r="L134" i="11" s="1"/>
  <c r="H134" i="11"/>
  <c r="K133" i="11"/>
  <c r="H133" i="11"/>
  <c r="L133" i="11" s="1"/>
  <c r="K132" i="11"/>
  <c r="H132" i="11"/>
  <c r="K131" i="11"/>
  <c r="L131" i="11" s="1"/>
  <c r="H131" i="11"/>
  <c r="K130" i="11"/>
  <c r="H130" i="11"/>
  <c r="K129" i="11"/>
  <c r="H129" i="11"/>
  <c r="K128" i="11"/>
  <c r="H128" i="11"/>
  <c r="K127" i="11"/>
  <c r="L127" i="11" s="1"/>
  <c r="H127" i="11"/>
  <c r="K126" i="11"/>
  <c r="L126" i="11" s="1"/>
  <c r="H126" i="11"/>
  <c r="K125" i="11"/>
  <c r="H125" i="11"/>
  <c r="K124" i="11"/>
  <c r="H124" i="11"/>
  <c r="L124" i="11" s="1"/>
  <c r="K123" i="11"/>
  <c r="L123" i="11" s="1"/>
  <c r="H123" i="11"/>
  <c r="K122" i="11"/>
  <c r="H122" i="11"/>
  <c r="K121" i="11"/>
  <c r="H121" i="11"/>
  <c r="K120" i="11"/>
  <c r="H120" i="11"/>
  <c r="K119" i="11"/>
  <c r="L119" i="11" s="1"/>
  <c r="H119" i="11"/>
  <c r="K118" i="11"/>
  <c r="H118" i="11"/>
  <c r="K117" i="11"/>
  <c r="H117" i="11"/>
  <c r="K116" i="11"/>
  <c r="H116" i="11"/>
  <c r="K115" i="11"/>
  <c r="H115" i="11"/>
  <c r="K114" i="11"/>
  <c r="H114" i="11"/>
  <c r="K113" i="11"/>
  <c r="H113" i="11"/>
  <c r="K112" i="11"/>
  <c r="H112" i="11"/>
  <c r="K111" i="11"/>
  <c r="L111" i="11" s="1"/>
  <c r="H111" i="11"/>
  <c r="K110" i="11"/>
  <c r="H110" i="11"/>
  <c r="L110" i="11" s="1"/>
  <c r="K109" i="11"/>
  <c r="H109" i="11"/>
  <c r="K108" i="11"/>
  <c r="H108" i="11"/>
  <c r="K107" i="11"/>
  <c r="L107" i="11" s="1"/>
  <c r="H107" i="11"/>
  <c r="K106" i="11"/>
  <c r="H106" i="11"/>
  <c r="K105" i="11"/>
  <c r="H105" i="11"/>
  <c r="L105" i="11" s="1"/>
  <c r="K104" i="11"/>
  <c r="H104" i="11"/>
  <c r="K103" i="11"/>
  <c r="L103" i="11" s="1"/>
  <c r="H103" i="11"/>
  <c r="K102" i="11"/>
  <c r="H102" i="11"/>
  <c r="K101" i="11"/>
  <c r="H101" i="11"/>
  <c r="K100" i="11"/>
  <c r="H100" i="11"/>
  <c r="L100" i="11" s="1"/>
  <c r="K99" i="11"/>
  <c r="L99" i="11" s="1"/>
  <c r="H99" i="11"/>
  <c r="K98" i="11"/>
  <c r="H98" i="11"/>
  <c r="K97" i="11"/>
  <c r="H97" i="11"/>
  <c r="K96" i="11"/>
  <c r="H96" i="11"/>
  <c r="K95" i="11"/>
  <c r="L95" i="11" s="1"/>
  <c r="H95" i="11"/>
  <c r="K94" i="11"/>
  <c r="H94" i="11"/>
  <c r="K93" i="11"/>
  <c r="H93" i="11"/>
  <c r="L93" i="11" s="1"/>
  <c r="K92" i="11"/>
  <c r="H92" i="11"/>
  <c r="K91" i="11"/>
  <c r="H91" i="11"/>
  <c r="K90" i="11"/>
  <c r="H90" i="11"/>
  <c r="K89" i="11"/>
  <c r="H89" i="11"/>
  <c r="L89" i="11" s="1"/>
  <c r="K88" i="11"/>
  <c r="H88" i="11"/>
  <c r="K87" i="11"/>
  <c r="H87" i="11"/>
  <c r="K86" i="11"/>
  <c r="H86" i="11"/>
  <c r="K85" i="11"/>
  <c r="H85" i="11"/>
  <c r="K84" i="11"/>
  <c r="H84" i="11"/>
  <c r="K83" i="11"/>
  <c r="H83" i="11"/>
  <c r="K82" i="11"/>
  <c r="H82" i="11"/>
  <c r="K81" i="11"/>
  <c r="H81" i="11"/>
  <c r="K80" i="11"/>
  <c r="H80" i="11"/>
  <c r="K79" i="11"/>
  <c r="H79" i="11"/>
  <c r="K78" i="11"/>
  <c r="H78" i="11"/>
  <c r="K77" i="11"/>
  <c r="H77" i="11"/>
  <c r="L77" i="11" s="1"/>
  <c r="K76" i="11"/>
  <c r="H76" i="11"/>
  <c r="K75" i="11"/>
  <c r="H75" i="11"/>
  <c r="K74" i="11"/>
  <c r="H74" i="11"/>
  <c r="K73" i="11"/>
  <c r="H73" i="11"/>
  <c r="K72" i="11"/>
  <c r="H72" i="11"/>
  <c r="K71" i="11"/>
  <c r="H71" i="11"/>
  <c r="K70" i="11"/>
  <c r="H70" i="11"/>
  <c r="K69" i="11"/>
  <c r="H69" i="11"/>
  <c r="K68" i="11"/>
  <c r="H68" i="11"/>
  <c r="K67" i="11"/>
  <c r="L67" i="11" s="1"/>
  <c r="H67" i="11"/>
  <c r="K66" i="11"/>
  <c r="H66" i="11"/>
  <c r="K65" i="11"/>
  <c r="H65" i="11"/>
  <c r="K64" i="11"/>
  <c r="H64" i="11"/>
  <c r="K63" i="11"/>
  <c r="L63" i="11" s="1"/>
  <c r="H63" i="11"/>
  <c r="K62" i="11"/>
  <c r="H62" i="11"/>
  <c r="K61" i="11"/>
  <c r="H61" i="11"/>
  <c r="K60" i="11"/>
  <c r="H60" i="11"/>
  <c r="K59" i="11"/>
  <c r="H59" i="11"/>
  <c r="K58" i="11"/>
  <c r="H58" i="11"/>
  <c r="K57" i="11"/>
  <c r="H57" i="11"/>
  <c r="K56" i="11"/>
  <c r="H56" i="11"/>
  <c r="K55" i="11"/>
  <c r="H55" i="11"/>
  <c r="K54" i="11"/>
  <c r="H54" i="11"/>
  <c r="K53" i="11"/>
  <c r="H53" i="11"/>
  <c r="K52" i="11"/>
  <c r="H52" i="11"/>
  <c r="K51" i="11"/>
  <c r="L51" i="11" s="1"/>
  <c r="H51" i="11"/>
  <c r="K50" i="11"/>
  <c r="H50" i="11"/>
  <c r="K49" i="11"/>
  <c r="H49" i="11"/>
  <c r="K48" i="11"/>
  <c r="H48" i="11"/>
  <c r="K47" i="11"/>
  <c r="L47" i="11" s="1"/>
  <c r="H47" i="11"/>
  <c r="K46" i="11"/>
  <c r="H46" i="11"/>
  <c r="K45" i="11"/>
  <c r="H45" i="11"/>
  <c r="K44" i="11"/>
  <c r="H44" i="11"/>
  <c r="K43" i="11"/>
  <c r="H43" i="11"/>
  <c r="K42" i="11"/>
  <c r="H42" i="11"/>
  <c r="K41" i="11"/>
  <c r="H41" i="11"/>
  <c r="K40" i="11"/>
  <c r="H40" i="11"/>
  <c r="K39" i="11"/>
  <c r="H39" i="11"/>
  <c r="K38" i="11"/>
  <c r="H38" i="11"/>
  <c r="K37" i="11"/>
  <c r="H37" i="11"/>
  <c r="K36" i="11"/>
  <c r="H36" i="11"/>
  <c r="K35" i="11"/>
  <c r="H35" i="11"/>
  <c r="K34" i="11"/>
  <c r="H34" i="11"/>
  <c r="K33" i="11"/>
  <c r="H33" i="11"/>
  <c r="K32" i="11"/>
  <c r="H32" i="11"/>
  <c r="K31" i="11"/>
  <c r="H31" i="11"/>
  <c r="K30" i="11"/>
  <c r="H30" i="11"/>
  <c r="K29" i="11"/>
  <c r="H29" i="11"/>
  <c r="K28" i="11"/>
  <c r="L28" i="11" s="1"/>
  <c r="H28" i="11"/>
  <c r="K27" i="11"/>
  <c r="H27" i="11"/>
  <c r="K26" i="11"/>
  <c r="H26" i="11"/>
  <c r="K25" i="11"/>
  <c r="H25" i="11"/>
  <c r="K24" i="11"/>
  <c r="L24" i="11" s="1"/>
  <c r="H24" i="11"/>
  <c r="K23" i="11"/>
  <c r="H23" i="11"/>
  <c r="K22" i="11"/>
  <c r="H22" i="11"/>
  <c r="K21" i="11"/>
  <c r="H21" i="11"/>
  <c r="K20" i="11"/>
  <c r="L20" i="11" s="1"/>
  <c r="H20" i="11"/>
  <c r="K19" i="11"/>
  <c r="H19" i="11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L12" i="11" s="1"/>
  <c r="H12" i="11"/>
  <c r="K11" i="11"/>
  <c r="H11" i="11"/>
  <c r="K10" i="11"/>
  <c r="H10" i="11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L2" i="11" s="1"/>
  <c r="J2" i="11"/>
  <c r="I3" i="11" s="1"/>
  <c r="J3" i="11" s="1"/>
  <c r="I4" i="11" s="1"/>
  <c r="J4" i="11" s="1"/>
  <c r="I5" i="11" s="1"/>
  <c r="J5" i="11" s="1"/>
  <c r="I6" i="11" s="1"/>
  <c r="J6" i="11" s="1"/>
  <c r="I7" i="11" s="1"/>
  <c r="J7" i="11" s="1"/>
  <c r="I8" i="11" s="1"/>
  <c r="J8" i="11" s="1"/>
  <c r="I9" i="11" s="1"/>
  <c r="J9" i="11" s="1"/>
  <c r="I10" i="11" s="1"/>
  <c r="J10" i="11" s="1"/>
  <c r="I11" i="11" s="1"/>
  <c r="J11" i="11" s="1"/>
  <c r="I12" i="11" s="1"/>
  <c r="J12" i="11" s="1"/>
  <c r="I13" i="11" s="1"/>
  <c r="J13" i="11" s="1"/>
  <c r="I14" i="11" s="1"/>
  <c r="J14" i="11" s="1"/>
  <c r="I15" i="11" s="1"/>
  <c r="J15" i="11" s="1"/>
  <c r="I16" i="11" s="1"/>
  <c r="J16" i="11" s="1"/>
  <c r="I17" i="11" s="1"/>
  <c r="J17" i="11" s="1"/>
  <c r="I18" i="11" s="1"/>
  <c r="J18" i="11" s="1"/>
  <c r="I19" i="11" s="1"/>
  <c r="J19" i="11" s="1"/>
  <c r="I20" i="11" s="1"/>
  <c r="J20" i="11" s="1"/>
  <c r="I21" i="11" s="1"/>
  <c r="J21" i="11" s="1"/>
  <c r="I22" i="11" s="1"/>
  <c r="J22" i="11" s="1"/>
  <c r="I23" i="11" s="1"/>
  <c r="J23" i="11" s="1"/>
  <c r="I24" i="11" s="1"/>
  <c r="J24" i="11" s="1"/>
  <c r="I25" i="11" s="1"/>
  <c r="J25" i="11" s="1"/>
  <c r="I26" i="11" s="1"/>
  <c r="J26" i="11" s="1"/>
  <c r="I27" i="11" s="1"/>
  <c r="J27" i="11" s="1"/>
  <c r="I28" i="11" s="1"/>
  <c r="J28" i="11" s="1"/>
  <c r="I29" i="11" s="1"/>
  <c r="J29" i="11" s="1"/>
  <c r="I30" i="11" s="1"/>
  <c r="J30" i="11" s="1"/>
  <c r="I31" i="11" s="1"/>
  <c r="J31" i="11" s="1"/>
  <c r="I32" i="11" s="1"/>
  <c r="J32" i="11" s="1"/>
  <c r="I33" i="11" s="1"/>
  <c r="J33" i="11" s="1"/>
  <c r="I34" i="11" s="1"/>
  <c r="J34" i="11" s="1"/>
  <c r="I35" i="11" s="1"/>
  <c r="J35" i="11" s="1"/>
  <c r="I36" i="11" s="1"/>
  <c r="J36" i="11" s="1"/>
  <c r="I37" i="11" s="1"/>
  <c r="J37" i="11" s="1"/>
  <c r="I38" i="11" s="1"/>
  <c r="J38" i="11" s="1"/>
  <c r="I39" i="11" s="1"/>
  <c r="J39" i="11" s="1"/>
  <c r="I40" i="11" s="1"/>
  <c r="J40" i="11" s="1"/>
  <c r="I41" i="11" s="1"/>
  <c r="J41" i="11" s="1"/>
  <c r="I42" i="11" s="1"/>
  <c r="J42" i="11" s="1"/>
  <c r="I43" i="11" s="1"/>
  <c r="J43" i="11" s="1"/>
  <c r="I44" i="11" s="1"/>
  <c r="J44" i="11" s="1"/>
  <c r="I45" i="11" s="1"/>
  <c r="J45" i="11" s="1"/>
  <c r="I46" i="11" s="1"/>
  <c r="J46" i="11" s="1"/>
  <c r="I47" i="11" s="1"/>
  <c r="J47" i="11" s="1"/>
  <c r="I48" i="11" s="1"/>
  <c r="J48" i="11" s="1"/>
  <c r="I49" i="11" s="1"/>
  <c r="J49" i="11" s="1"/>
  <c r="I50" i="11" s="1"/>
  <c r="J50" i="11" s="1"/>
  <c r="I51" i="11" s="1"/>
  <c r="J51" i="11" s="1"/>
  <c r="I52" i="11" s="1"/>
  <c r="J52" i="11" s="1"/>
  <c r="I53" i="11" s="1"/>
  <c r="J53" i="11" s="1"/>
  <c r="I54" i="11" s="1"/>
  <c r="J54" i="11" s="1"/>
  <c r="I55" i="11" s="1"/>
  <c r="J55" i="11" s="1"/>
  <c r="I56" i="11" s="1"/>
  <c r="J56" i="11" s="1"/>
  <c r="I57" i="11" s="1"/>
  <c r="J57" i="11" s="1"/>
  <c r="I58" i="11" s="1"/>
  <c r="J58" i="11" s="1"/>
  <c r="I59" i="11" s="1"/>
  <c r="J59" i="11" s="1"/>
  <c r="I60" i="11" s="1"/>
  <c r="J60" i="11" s="1"/>
  <c r="I61" i="11" s="1"/>
  <c r="J61" i="11" s="1"/>
  <c r="I62" i="11" s="1"/>
  <c r="J62" i="11" s="1"/>
  <c r="I63" i="11" s="1"/>
  <c r="J63" i="11" s="1"/>
  <c r="I64" i="11" s="1"/>
  <c r="J64" i="11" s="1"/>
  <c r="I65" i="11" s="1"/>
  <c r="J65" i="11" s="1"/>
  <c r="I66" i="11" s="1"/>
  <c r="J66" i="11" s="1"/>
  <c r="I67" i="11" s="1"/>
  <c r="J67" i="11" s="1"/>
  <c r="I68" i="11" s="1"/>
  <c r="J68" i="11" s="1"/>
  <c r="I69" i="11" s="1"/>
  <c r="J69" i="11" s="1"/>
  <c r="I70" i="11" s="1"/>
  <c r="J70" i="11" s="1"/>
  <c r="I71" i="11" s="1"/>
  <c r="J71" i="11" s="1"/>
  <c r="I72" i="11" s="1"/>
  <c r="J72" i="11" s="1"/>
  <c r="I73" i="11" s="1"/>
  <c r="J73" i="11" s="1"/>
  <c r="I74" i="11" s="1"/>
  <c r="J74" i="11" s="1"/>
  <c r="I75" i="11" s="1"/>
  <c r="J75" i="11" s="1"/>
  <c r="I76" i="11" s="1"/>
  <c r="J76" i="11" s="1"/>
  <c r="I77" i="11" s="1"/>
  <c r="J77" i="11" s="1"/>
  <c r="I78" i="11" s="1"/>
  <c r="J78" i="11" s="1"/>
  <c r="I79" i="11" s="1"/>
  <c r="J79" i="11" s="1"/>
  <c r="I80" i="11" s="1"/>
  <c r="J80" i="11" s="1"/>
  <c r="I81" i="11" s="1"/>
  <c r="J81" i="11" s="1"/>
  <c r="I82" i="11" s="1"/>
  <c r="J82" i="11" s="1"/>
  <c r="I83" i="11" s="1"/>
  <c r="J83" i="11" s="1"/>
  <c r="I84" i="11" s="1"/>
  <c r="J84" i="11" s="1"/>
  <c r="I85" i="11" s="1"/>
  <c r="J85" i="11" s="1"/>
  <c r="I86" i="11" s="1"/>
  <c r="J86" i="11" s="1"/>
  <c r="I87" i="11" s="1"/>
  <c r="J87" i="11" s="1"/>
  <c r="I88" i="11" s="1"/>
  <c r="J88" i="11" s="1"/>
  <c r="I89" i="11" s="1"/>
  <c r="J89" i="11" s="1"/>
  <c r="I90" i="11" s="1"/>
  <c r="J90" i="11" s="1"/>
  <c r="I91" i="11" s="1"/>
  <c r="J91" i="11" s="1"/>
  <c r="I92" i="11" s="1"/>
  <c r="J92" i="11" s="1"/>
  <c r="I93" i="11" s="1"/>
  <c r="J93" i="11" s="1"/>
  <c r="I94" i="11" s="1"/>
  <c r="J94" i="11" s="1"/>
  <c r="I95" i="11" s="1"/>
  <c r="J95" i="11" s="1"/>
  <c r="I96" i="11" s="1"/>
  <c r="J96" i="11" s="1"/>
  <c r="I97" i="11" s="1"/>
  <c r="J97" i="11" s="1"/>
  <c r="I98" i="11" s="1"/>
  <c r="J98" i="11" s="1"/>
  <c r="I99" i="11" s="1"/>
  <c r="J99" i="11" s="1"/>
  <c r="I100" i="11" s="1"/>
  <c r="J100" i="11" s="1"/>
  <c r="I101" i="11" s="1"/>
  <c r="J101" i="11" s="1"/>
  <c r="I102" i="11" s="1"/>
  <c r="J102" i="11" s="1"/>
  <c r="I103" i="11" s="1"/>
  <c r="J103" i="11" s="1"/>
  <c r="I104" i="11" s="1"/>
  <c r="J104" i="11" s="1"/>
  <c r="I105" i="11" s="1"/>
  <c r="J105" i="11" s="1"/>
  <c r="I106" i="11" s="1"/>
  <c r="J106" i="11" s="1"/>
  <c r="I107" i="11" s="1"/>
  <c r="J107" i="11" s="1"/>
  <c r="I108" i="11" s="1"/>
  <c r="J108" i="11" s="1"/>
  <c r="I109" i="11" s="1"/>
  <c r="J109" i="11" s="1"/>
  <c r="I110" i="11" s="1"/>
  <c r="J110" i="11" s="1"/>
  <c r="I111" i="11" s="1"/>
  <c r="J111" i="11" s="1"/>
  <c r="I112" i="11" s="1"/>
  <c r="J112" i="11" s="1"/>
  <c r="I113" i="11" s="1"/>
  <c r="J113" i="11" s="1"/>
  <c r="I114" i="11" s="1"/>
  <c r="J114" i="11" s="1"/>
  <c r="I115" i="11" s="1"/>
  <c r="J115" i="11" s="1"/>
  <c r="I116" i="11" s="1"/>
  <c r="J116" i="11" s="1"/>
  <c r="I117" i="11" s="1"/>
  <c r="J117" i="11" s="1"/>
  <c r="I118" i="11" s="1"/>
  <c r="J118" i="11" s="1"/>
  <c r="I119" i="11" s="1"/>
  <c r="J119" i="11" s="1"/>
  <c r="I120" i="11" s="1"/>
  <c r="J120" i="11" s="1"/>
  <c r="I121" i="11" s="1"/>
  <c r="J121" i="11" s="1"/>
  <c r="I122" i="11" s="1"/>
  <c r="J122" i="11" s="1"/>
  <c r="I123" i="11" s="1"/>
  <c r="J123" i="11" s="1"/>
  <c r="I124" i="11" s="1"/>
  <c r="J124" i="11" s="1"/>
  <c r="I125" i="11" s="1"/>
  <c r="J125" i="11" s="1"/>
  <c r="I126" i="11" s="1"/>
  <c r="J126" i="11" s="1"/>
  <c r="I127" i="11" s="1"/>
  <c r="J127" i="11" s="1"/>
  <c r="I128" i="11" s="1"/>
  <c r="J128" i="11" s="1"/>
  <c r="I129" i="11" s="1"/>
  <c r="J129" i="11" s="1"/>
  <c r="I130" i="11" s="1"/>
  <c r="J130" i="11" s="1"/>
  <c r="I131" i="11" s="1"/>
  <c r="J131" i="11" s="1"/>
  <c r="I132" i="11" s="1"/>
  <c r="J132" i="11" s="1"/>
  <c r="I133" i="11" s="1"/>
  <c r="J133" i="11" s="1"/>
  <c r="I134" i="11" s="1"/>
  <c r="J134" i="11" s="1"/>
  <c r="I135" i="11" s="1"/>
  <c r="J135" i="11" s="1"/>
  <c r="I136" i="11" s="1"/>
  <c r="J136" i="11" s="1"/>
  <c r="I137" i="11" s="1"/>
  <c r="J137" i="11" s="1"/>
  <c r="I138" i="11" s="1"/>
  <c r="J138" i="11" s="1"/>
  <c r="I139" i="11" s="1"/>
  <c r="J139" i="11" s="1"/>
  <c r="I140" i="11" s="1"/>
  <c r="J140" i="11" s="1"/>
  <c r="I141" i="11" s="1"/>
  <c r="J141" i="11" s="1"/>
  <c r="I142" i="11" s="1"/>
  <c r="J142" i="11" s="1"/>
  <c r="I143" i="11" s="1"/>
  <c r="J143" i="11" s="1"/>
  <c r="I144" i="11" s="1"/>
  <c r="J144" i="11" s="1"/>
  <c r="I145" i="11" s="1"/>
  <c r="J145" i="11" s="1"/>
  <c r="I146" i="11" s="1"/>
  <c r="J146" i="11" s="1"/>
  <c r="I147" i="11" s="1"/>
  <c r="J147" i="11" s="1"/>
  <c r="I148" i="11" s="1"/>
  <c r="J148" i="11" s="1"/>
  <c r="I149" i="11" s="1"/>
  <c r="J149" i="11" s="1"/>
  <c r="I150" i="11" s="1"/>
  <c r="J150" i="11" s="1"/>
  <c r="I151" i="11" s="1"/>
  <c r="J151" i="11" s="1"/>
  <c r="I152" i="11" s="1"/>
  <c r="J152" i="11" s="1"/>
  <c r="I153" i="11" s="1"/>
  <c r="J153" i="11" s="1"/>
  <c r="I154" i="11" s="1"/>
  <c r="J154" i="11" s="1"/>
  <c r="I155" i="11" s="1"/>
  <c r="J155" i="11" s="1"/>
  <c r="I156" i="11" s="1"/>
  <c r="J156" i="11" s="1"/>
  <c r="I157" i="11" s="1"/>
  <c r="J157" i="11" s="1"/>
  <c r="I158" i="11" s="1"/>
  <c r="J158" i="11" s="1"/>
  <c r="I2" i="11"/>
  <c r="K2" i="10"/>
  <c r="K3" i="10"/>
  <c r="K4" i="10"/>
  <c r="K5" i="10"/>
  <c r="K6" i="10"/>
  <c r="L6" i="10" s="1"/>
  <c r="K7" i="10"/>
  <c r="K8" i="10"/>
  <c r="K9" i="10"/>
  <c r="K10" i="10"/>
  <c r="L10" i="10" s="1"/>
  <c r="K11" i="10"/>
  <c r="K12" i="10"/>
  <c r="K13" i="10"/>
  <c r="K14" i="10"/>
  <c r="L14" i="10" s="1"/>
  <c r="K15" i="10"/>
  <c r="K16" i="10"/>
  <c r="K17" i="10"/>
  <c r="K18" i="10"/>
  <c r="L18" i="10" s="1"/>
  <c r="K19" i="10"/>
  <c r="K20" i="10"/>
  <c r="K21" i="10"/>
  <c r="K22" i="10"/>
  <c r="L22" i="10" s="1"/>
  <c r="K23" i="10"/>
  <c r="K24" i="10"/>
  <c r="K25" i="10"/>
  <c r="K26" i="10"/>
  <c r="K27" i="10"/>
  <c r="K28" i="10"/>
  <c r="K29" i="10"/>
  <c r="K30" i="10"/>
  <c r="L30" i="10" s="1"/>
  <c r="K31" i="10"/>
  <c r="K32" i="10"/>
  <c r="K33" i="10"/>
  <c r="K34" i="10"/>
  <c r="K35" i="10"/>
  <c r="K36" i="10"/>
  <c r="K37" i="10"/>
  <c r="K38" i="10"/>
  <c r="L38" i="10" s="1"/>
  <c r="K39" i="10"/>
  <c r="K40" i="10"/>
  <c r="K41" i="10"/>
  <c r="K42" i="10"/>
  <c r="K43" i="10"/>
  <c r="K44" i="10"/>
  <c r="K45" i="10"/>
  <c r="K46" i="10"/>
  <c r="L46" i="10" s="1"/>
  <c r="K47" i="10"/>
  <c r="K48" i="10"/>
  <c r="K49" i="10"/>
  <c r="K50" i="10"/>
  <c r="K51" i="10"/>
  <c r="K52" i="10"/>
  <c r="K53" i="10"/>
  <c r="K54" i="10"/>
  <c r="L54" i="10" s="1"/>
  <c r="K55" i="10"/>
  <c r="K56" i="10"/>
  <c r="K57" i="10"/>
  <c r="K58" i="10"/>
  <c r="K59" i="10"/>
  <c r="K60" i="10"/>
  <c r="K61" i="10"/>
  <c r="K62" i="10"/>
  <c r="L62" i="10" s="1"/>
  <c r="K63" i="10"/>
  <c r="K64" i="10"/>
  <c r="K65" i="10"/>
  <c r="K66" i="10"/>
  <c r="K67" i="10"/>
  <c r="K68" i="10"/>
  <c r="K69" i="10"/>
  <c r="K70" i="10"/>
  <c r="L70" i="10" s="1"/>
  <c r="K71" i="10"/>
  <c r="K72" i="10"/>
  <c r="K73" i="10"/>
  <c r="K74" i="10"/>
  <c r="K75" i="10"/>
  <c r="K76" i="10"/>
  <c r="K77" i="10"/>
  <c r="K78" i="10"/>
  <c r="L78" i="10" s="1"/>
  <c r="K79" i="10"/>
  <c r="K80" i="10"/>
  <c r="K81" i="10"/>
  <c r="K82" i="10"/>
  <c r="K83" i="10"/>
  <c r="K84" i="10"/>
  <c r="K85" i="10"/>
  <c r="K86" i="10"/>
  <c r="L86" i="10" s="1"/>
  <c r="K87" i="10"/>
  <c r="K88" i="10"/>
  <c r="K89" i="10"/>
  <c r="K90" i="10"/>
  <c r="K91" i="10"/>
  <c r="K92" i="10"/>
  <c r="K93" i="10"/>
  <c r="K94" i="10"/>
  <c r="L94" i="10" s="1"/>
  <c r="K95" i="10"/>
  <c r="K96" i="10"/>
  <c r="K97" i="10"/>
  <c r="K98" i="10"/>
  <c r="K99" i="10"/>
  <c r="K100" i="10"/>
  <c r="K101" i="10"/>
  <c r="K102" i="10"/>
  <c r="L102" i="10" s="1"/>
  <c r="K103" i="10"/>
  <c r="K104" i="10"/>
  <c r="K105" i="10"/>
  <c r="K106" i="10"/>
  <c r="K107" i="10"/>
  <c r="K108" i="10"/>
  <c r="K109" i="10"/>
  <c r="K110" i="10"/>
  <c r="L110" i="10" s="1"/>
  <c r="K111" i="10"/>
  <c r="K112" i="10"/>
  <c r="K113" i="10"/>
  <c r="K114" i="10"/>
  <c r="K115" i="10"/>
  <c r="K116" i="10"/>
  <c r="K117" i="10"/>
  <c r="K118" i="10"/>
  <c r="L118" i="10" s="1"/>
  <c r="K119" i="10"/>
  <c r="K120" i="10"/>
  <c r="K121" i="10"/>
  <c r="K122" i="10"/>
  <c r="K123" i="10"/>
  <c r="K124" i="10"/>
  <c r="K125" i="10"/>
  <c r="K126" i="10"/>
  <c r="L126" i="10" s="1"/>
  <c r="K127" i="10"/>
  <c r="K128" i="10"/>
  <c r="K129" i="10"/>
  <c r="K130" i="10"/>
  <c r="K131" i="10"/>
  <c r="K132" i="10"/>
  <c r="K133" i="10"/>
  <c r="K134" i="10"/>
  <c r="L134" i="10" s="1"/>
  <c r="K135" i="10"/>
  <c r="K136" i="10"/>
  <c r="K137" i="10"/>
  <c r="K138" i="10"/>
  <c r="K139" i="10"/>
  <c r="K140" i="10"/>
  <c r="K141" i="10"/>
  <c r="K142" i="10"/>
  <c r="L142" i="10" s="1"/>
  <c r="K143" i="10"/>
  <c r="K144" i="10"/>
  <c r="K145" i="10"/>
  <c r="K146" i="10"/>
  <c r="K147" i="10"/>
  <c r="K148" i="10"/>
  <c r="K149" i="10"/>
  <c r="K150" i="10"/>
  <c r="L150" i="10" s="1"/>
  <c r="K151" i="10"/>
  <c r="K152" i="10"/>
  <c r="K153" i="10"/>
  <c r="K154" i="10"/>
  <c r="K155" i="10"/>
  <c r="K156" i="10"/>
  <c r="K157" i="10"/>
  <c r="K158" i="10"/>
  <c r="L158" i="10" s="1"/>
  <c r="J2" i="10"/>
  <c r="I3" i="10" s="1"/>
  <c r="J3" i="10" s="1"/>
  <c r="I4" i="10" s="1"/>
  <c r="J4" i="10" s="1"/>
  <c r="I5" i="10" s="1"/>
  <c r="J5" i="10" s="1"/>
  <c r="I6" i="10" s="1"/>
  <c r="J6" i="10" s="1"/>
  <c r="I7" i="10" s="1"/>
  <c r="J7" i="10" s="1"/>
  <c r="I8" i="10" s="1"/>
  <c r="J8" i="10" s="1"/>
  <c r="I9" i="10" s="1"/>
  <c r="J9" i="10" s="1"/>
  <c r="I10" i="10" s="1"/>
  <c r="J10" i="10" s="1"/>
  <c r="I11" i="10" s="1"/>
  <c r="J11" i="10" s="1"/>
  <c r="I12" i="10" s="1"/>
  <c r="J12" i="10" s="1"/>
  <c r="I13" i="10" s="1"/>
  <c r="J13" i="10" s="1"/>
  <c r="I14" i="10" s="1"/>
  <c r="J14" i="10" s="1"/>
  <c r="I15" i="10" s="1"/>
  <c r="J15" i="10" s="1"/>
  <c r="I16" i="10" s="1"/>
  <c r="J16" i="10" s="1"/>
  <c r="I17" i="10" s="1"/>
  <c r="J17" i="10" s="1"/>
  <c r="I18" i="10" s="1"/>
  <c r="J18" i="10" s="1"/>
  <c r="I19" i="10" s="1"/>
  <c r="J19" i="10" s="1"/>
  <c r="I20" i="10" s="1"/>
  <c r="J20" i="10" s="1"/>
  <c r="I21" i="10" s="1"/>
  <c r="J21" i="10" s="1"/>
  <c r="I22" i="10" s="1"/>
  <c r="J22" i="10" s="1"/>
  <c r="I23" i="10" s="1"/>
  <c r="J23" i="10" s="1"/>
  <c r="I24" i="10" s="1"/>
  <c r="J24" i="10" s="1"/>
  <c r="I25" i="10" s="1"/>
  <c r="J25" i="10" s="1"/>
  <c r="I26" i="10" s="1"/>
  <c r="J26" i="10" s="1"/>
  <c r="I27" i="10" s="1"/>
  <c r="J27" i="10" s="1"/>
  <c r="I28" i="10" s="1"/>
  <c r="J28" i="10" s="1"/>
  <c r="I29" i="10" s="1"/>
  <c r="J29" i="10" s="1"/>
  <c r="I30" i="10" s="1"/>
  <c r="J30" i="10" s="1"/>
  <c r="I31" i="10" s="1"/>
  <c r="J31" i="10" s="1"/>
  <c r="I32" i="10" s="1"/>
  <c r="J32" i="10" s="1"/>
  <c r="I33" i="10" s="1"/>
  <c r="J33" i="10" s="1"/>
  <c r="I34" i="10" s="1"/>
  <c r="J34" i="10" s="1"/>
  <c r="I35" i="10" s="1"/>
  <c r="J35" i="10" s="1"/>
  <c r="I36" i="10" s="1"/>
  <c r="J36" i="10" s="1"/>
  <c r="I37" i="10" s="1"/>
  <c r="J37" i="10" s="1"/>
  <c r="I38" i="10" s="1"/>
  <c r="J38" i="10" s="1"/>
  <c r="I39" i="10" s="1"/>
  <c r="J39" i="10" s="1"/>
  <c r="I40" i="10" s="1"/>
  <c r="J40" i="10" s="1"/>
  <c r="I41" i="10" s="1"/>
  <c r="J41" i="10" s="1"/>
  <c r="I42" i="10" s="1"/>
  <c r="J42" i="10" s="1"/>
  <c r="I43" i="10" s="1"/>
  <c r="J43" i="10" s="1"/>
  <c r="I44" i="10" s="1"/>
  <c r="J44" i="10" s="1"/>
  <c r="I45" i="10" s="1"/>
  <c r="J45" i="10" s="1"/>
  <c r="I46" i="10" s="1"/>
  <c r="J46" i="10" s="1"/>
  <c r="I47" i="10" s="1"/>
  <c r="J47" i="10" s="1"/>
  <c r="I48" i="10" s="1"/>
  <c r="J48" i="10" s="1"/>
  <c r="I49" i="10" s="1"/>
  <c r="J49" i="10" s="1"/>
  <c r="I50" i="10" s="1"/>
  <c r="J50" i="10" s="1"/>
  <c r="I51" i="10" s="1"/>
  <c r="J51" i="10" s="1"/>
  <c r="I52" i="10" s="1"/>
  <c r="J52" i="10" s="1"/>
  <c r="I53" i="10" s="1"/>
  <c r="J53" i="10" s="1"/>
  <c r="I54" i="10" s="1"/>
  <c r="J54" i="10" s="1"/>
  <c r="I55" i="10" s="1"/>
  <c r="J55" i="10" s="1"/>
  <c r="I56" i="10" s="1"/>
  <c r="J56" i="10" s="1"/>
  <c r="I57" i="10" s="1"/>
  <c r="J57" i="10" s="1"/>
  <c r="I58" i="10" s="1"/>
  <c r="J58" i="10" s="1"/>
  <c r="I59" i="10" s="1"/>
  <c r="J59" i="10" s="1"/>
  <c r="I60" i="10" s="1"/>
  <c r="J60" i="10" s="1"/>
  <c r="I61" i="10" s="1"/>
  <c r="J61" i="10" s="1"/>
  <c r="I62" i="10" s="1"/>
  <c r="J62" i="10" s="1"/>
  <c r="I63" i="10" s="1"/>
  <c r="J63" i="10" s="1"/>
  <c r="I64" i="10" s="1"/>
  <c r="J64" i="10" s="1"/>
  <c r="I65" i="10" s="1"/>
  <c r="J65" i="10" s="1"/>
  <c r="I66" i="10" s="1"/>
  <c r="J66" i="10" s="1"/>
  <c r="I67" i="10" s="1"/>
  <c r="J67" i="10" s="1"/>
  <c r="I68" i="10" s="1"/>
  <c r="J68" i="10" s="1"/>
  <c r="I69" i="10" s="1"/>
  <c r="J69" i="10" s="1"/>
  <c r="I70" i="10" s="1"/>
  <c r="J70" i="10" s="1"/>
  <c r="I71" i="10" s="1"/>
  <c r="J71" i="10" s="1"/>
  <c r="I72" i="10" s="1"/>
  <c r="J72" i="10" s="1"/>
  <c r="I73" i="10" s="1"/>
  <c r="J73" i="10" s="1"/>
  <c r="I74" i="10" s="1"/>
  <c r="J74" i="10" s="1"/>
  <c r="I75" i="10" s="1"/>
  <c r="J75" i="10" s="1"/>
  <c r="I76" i="10" s="1"/>
  <c r="J76" i="10" s="1"/>
  <c r="I77" i="10" s="1"/>
  <c r="J77" i="10" s="1"/>
  <c r="I78" i="10" s="1"/>
  <c r="J78" i="10" s="1"/>
  <c r="I79" i="10" s="1"/>
  <c r="J79" i="10" s="1"/>
  <c r="I80" i="10" s="1"/>
  <c r="J80" i="10" s="1"/>
  <c r="I81" i="10" s="1"/>
  <c r="J81" i="10" s="1"/>
  <c r="I82" i="10" s="1"/>
  <c r="J82" i="10" s="1"/>
  <c r="I83" i="10" s="1"/>
  <c r="J83" i="10" s="1"/>
  <c r="I84" i="10" s="1"/>
  <c r="J84" i="10" s="1"/>
  <c r="I85" i="10" s="1"/>
  <c r="J85" i="10" s="1"/>
  <c r="I86" i="10" s="1"/>
  <c r="J86" i="10" s="1"/>
  <c r="I87" i="10" s="1"/>
  <c r="J87" i="10" s="1"/>
  <c r="I88" i="10" s="1"/>
  <c r="J88" i="10" s="1"/>
  <c r="I89" i="10" s="1"/>
  <c r="J89" i="10" s="1"/>
  <c r="I90" i="10" s="1"/>
  <c r="J90" i="10" s="1"/>
  <c r="I91" i="10" s="1"/>
  <c r="J91" i="10" s="1"/>
  <c r="I92" i="10" s="1"/>
  <c r="J92" i="10" s="1"/>
  <c r="I93" i="10" s="1"/>
  <c r="J93" i="10" s="1"/>
  <c r="I94" i="10" s="1"/>
  <c r="J94" i="10" s="1"/>
  <c r="I95" i="10" s="1"/>
  <c r="J95" i="10" s="1"/>
  <c r="I96" i="10" s="1"/>
  <c r="J96" i="10" s="1"/>
  <c r="I97" i="10" s="1"/>
  <c r="J97" i="10" s="1"/>
  <c r="I98" i="10" s="1"/>
  <c r="J98" i="10" s="1"/>
  <c r="I99" i="10" s="1"/>
  <c r="J99" i="10" s="1"/>
  <c r="I100" i="10" s="1"/>
  <c r="J100" i="10" s="1"/>
  <c r="I101" i="10" s="1"/>
  <c r="J101" i="10" s="1"/>
  <c r="I102" i="10" s="1"/>
  <c r="J102" i="10" s="1"/>
  <c r="I103" i="10" s="1"/>
  <c r="J103" i="10" s="1"/>
  <c r="I104" i="10" s="1"/>
  <c r="J104" i="10" s="1"/>
  <c r="I105" i="10" s="1"/>
  <c r="J105" i="10" s="1"/>
  <c r="I106" i="10" s="1"/>
  <c r="J106" i="10" s="1"/>
  <c r="I107" i="10" s="1"/>
  <c r="J107" i="10" s="1"/>
  <c r="I108" i="10" s="1"/>
  <c r="J108" i="10" s="1"/>
  <c r="I109" i="10" s="1"/>
  <c r="J109" i="10" s="1"/>
  <c r="I110" i="10" s="1"/>
  <c r="J110" i="10" s="1"/>
  <c r="I111" i="10" s="1"/>
  <c r="J111" i="10" s="1"/>
  <c r="I112" i="10" s="1"/>
  <c r="J112" i="10" s="1"/>
  <c r="I113" i="10" s="1"/>
  <c r="J113" i="10" s="1"/>
  <c r="I114" i="10" s="1"/>
  <c r="J114" i="10" s="1"/>
  <c r="I115" i="10" s="1"/>
  <c r="J115" i="10" s="1"/>
  <c r="I116" i="10" s="1"/>
  <c r="J116" i="10" s="1"/>
  <c r="I117" i="10" s="1"/>
  <c r="J117" i="10" s="1"/>
  <c r="I118" i="10" s="1"/>
  <c r="J118" i="10" s="1"/>
  <c r="I119" i="10" s="1"/>
  <c r="J119" i="10" s="1"/>
  <c r="I120" i="10" s="1"/>
  <c r="J120" i="10" s="1"/>
  <c r="I121" i="10" s="1"/>
  <c r="J121" i="10" s="1"/>
  <c r="I122" i="10" s="1"/>
  <c r="J122" i="10" s="1"/>
  <c r="I123" i="10" s="1"/>
  <c r="J123" i="10" s="1"/>
  <c r="I124" i="10" s="1"/>
  <c r="J124" i="10" s="1"/>
  <c r="I125" i="10" s="1"/>
  <c r="J125" i="10" s="1"/>
  <c r="I126" i="10" s="1"/>
  <c r="J126" i="10" s="1"/>
  <c r="I127" i="10" s="1"/>
  <c r="J127" i="10" s="1"/>
  <c r="I128" i="10" s="1"/>
  <c r="J128" i="10" s="1"/>
  <c r="I129" i="10" s="1"/>
  <c r="J129" i="10" s="1"/>
  <c r="I130" i="10" s="1"/>
  <c r="J130" i="10" s="1"/>
  <c r="I131" i="10" s="1"/>
  <c r="J131" i="10" s="1"/>
  <c r="I132" i="10" s="1"/>
  <c r="J132" i="10" s="1"/>
  <c r="I133" i="10" s="1"/>
  <c r="J133" i="10" s="1"/>
  <c r="I134" i="10" s="1"/>
  <c r="J134" i="10" s="1"/>
  <c r="I135" i="10" s="1"/>
  <c r="J135" i="10" s="1"/>
  <c r="I136" i="10" s="1"/>
  <c r="J136" i="10" s="1"/>
  <c r="I137" i="10" s="1"/>
  <c r="J137" i="10" s="1"/>
  <c r="I138" i="10" s="1"/>
  <c r="J138" i="10" s="1"/>
  <c r="I139" i="10" s="1"/>
  <c r="J139" i="10" s="1"/>
  <c r="I140" i="10" s="1"/>
  <c r="J140" i="10" s="1"/>
  <c r="I141" i="10" s="1"/>
  <c r="J141" i="10" s="1"/>
  <c r="I142" i="10" s="1"/>
  <c r="J142" i="10" s="1"/>
  <c r="I143" i="10" s="1"/>
  <c r="J143" i="10" s="1"/>
  <c r="I144" i="10" s="1"/>
  <c r="J144" i="10" s="1"/>
  <c r="I145" i="10" s="1"/>
  <c r="J145" i="10" s="1"/>
  <c r="I146" i="10" s="1"/>
  <c r="J146" i="10" s="1"/>
  <c r="I147" i="10" s="1"/>
  <c r="J147" i="10" s="1"/>
  <c r="I148" i="10" s="1"/>
  <c r="J148" i="10" s="1"/>
  <c r="I149" i="10" s="1"/>
  <c r="J149" i="10" s="1"/>
  <c r="I150" i="10" s="1"/>
  <c r="J150" i="10" s="1"/>
  <c r="I151" i="10" s="1"/>
  <c r="J151" i="10" s="1"/>
  <c r="I152" i="10" s="1"/>
  <c r="J152" i="10" s="1"/>
  <c r="I153" i="10" s="1"/>
  <c r="J153" i="10" s="1"/>
  <c r="I154" i="10" s="1"/>
  <c r="J154" i="10" s="1"/>
  <c r="I155" i="10" s="1"/>
  <c r="J155" i="10" s="1"/>
  <c r="I156" i="10" s="1"/>
  <c r="J156" i="10" s="1"/>
  <c r="I157" i="10" s="1"/>
  <c r="J157" i="10" s="1"/>
  <c r="I158" i="10" s="1"/>
  <c r="J158" i="10" s="1"/>
  <c r="I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L26" i="10" s="1"/>
  <c r="H27" i="10"/>
  <c r="H28" i="10"/>
  <c r="H29" i="10"/>
  <c r="H30" i="10"/>
  <c r="H31" i="10"/>
  <c r="H32" i="10"/>
  <c r="H33" i="10"/>
  <c r="H34" i="10"/>
  <c r="L34" i="10" s="1"/>
  <c r="H35" i="10"/>
  <c r="H36" i="10"/>
  <c r="H37" i="10"/>
  <c r="H38" i="10"/>
  <c r="H39" i="10"/>
  <c r="H40" i="10"/>
  <c r="H41" i="10"/>
  <c r="H42" i="10"/>
  <c r="L42" i="10" s="1"/>
  <c r="H43" i="10"/>
  <c r="H44" i="10"/>
  <c r="H45" i="10"/>
  <c r="H46" i="10"/>
  <c r="H47" i="10"/>
  <c r="H48" i="10"/>
  <c r="H49" i="10"/>
  <c r="H50" i="10"/>
  <c r="L50" i="10" s="1"/>
  <c r="H51" i="10"/>
  <c r="H52" i="10"/>
  <c r="H53" i="10"/>
  <c r="H54" i="10"/>
  <c r="H55" i="10"/>
  <c r="H56" i="10"/>
  <c r="H57" i="10"/>
  <c r="H58" i="10"/>
  <c r="L58" i="10" s="1"/>
  <c r="H59" i="10"/>
  <c r="H60" i="10"/>
  <c r="H61" i="10"/>
  <c r="H62" i="10"/>
  <c r="H63" i="10"/>
  <c r="H64" i="10"/>
  <c r="H65" i="10"/>
  <c r="H66" i="10"/>
  <c r="L66" i="10" s="1"/>
  <c r="H67" i="10"/>
  <c r="H68" i="10"/>
  <c r="H69" i="10"/>
  <c r="H70" i="10"/>
  <c r="H71" i="10"/>
  <c r="H72" i="10"/>
  <c r="H73" i="10"/>
  <c r="H74" i="10"/>
  <c r="L74" i="10" s="1"/>
  <c r="H75" i="10"/>
  <c r="H76" i="10"/>
  <c r="H77" i="10"/>
  <c r="H78" i="10"/>
  <c r="H79" i="10"/>
  <c r="H80" i="10"/>
  <c r="H81" i="10"/>
  <c r="H82" i="10"/>
  <c r="L82" i="10" s="1"/>
  <c r="H83" i="10"/>
  <c r="H84" i="10"/>
  <c r="H85" i="10"/>
  <c r="H86" i="10"/>
  <c r="H87" i="10"/>
  <c r="H88" i="10"/>
  <c r="H89" i="10"/>
  <c r="H90" i="10"/>
  <c r="L90" i="10" s="1"/>
  <c r="H91" i="10"/>
  <c r="H92" i="10"/>
  <c r="H93" i="10"/>
  <c r="H94" i="10"/>
  <c r="H95" i="10"/>
  <c r="H96" i="10"/>
  <c r="H97" i="10"/>
  <c r="H98" i="10"/>
  <c r="L98" i="10" s="1"/>
  <c r="H99" i="10"/>
  <c r="H100" i="10"/>
  <c r="H101" i="10"/>
  <c r="H102" i="10"/>
  <c r="H103" i="10"/>
  <c r="H104" i="10"/>
  <c r="H105" i="10"/>
  <c r="H106" i="10"/>
  <c r="L106" i="10" s="1"/>
  <c r="H107" i="10"/>
  <c r="H108" i="10"/>
  <c r="H109" i="10"/>
  <c r="H110" i="10"/>
  <c r="H111" i="10"/>
  <c r="H112" i="10"/>
  <c r="H113" i="10"/>
  <c r="H114" i="10"/>
  <c r="L114" i="10" s="1"/>
  <c r="H115" i="10"/>
  <c r="H116" i="10"/>
  <c r="H117" i="10"/>
  <c r="H118" i="10"/>
  <c r="H119" i="10"/>
  <c r="H120" i="10"/>
  <c r="H121" i="10"/>
  <c r="H122" i="10"/>
  <c r="L122" i="10" s="1"/>
  <c r="H123" i="10"/>
  <c r="H124" i="10"/>
  <c r="H125" i="10"/>
  <c r="H126" i="10"/>
  <c r="H127" i="10"/>
  <c r="H128" i="10"/>
  <c r="H129" i="10"/>
  <c r="H130" i="10"/>
  <c r="L130" i="10" s="1"/>
  <c r="H131" i="10"/>
  <c r="H132" i="10"/>
  <c r="H133" i="10"/>
  <c r="H134" i="10"/>
  <c r="H135" i="10"/>
  <c r="H136" i="10"/>
  <c r="H137" i="10"/>
  <c r="H138" i="10"/>
  <c r="L138" i="10" s="1"/>
  <c r="H139" i="10"/>
  <c r="H140" i="10"/>
  <c r="H141" i="10"/>
  <c r="H142" i="10"/>
  <c r="H143" i="10"/>
  <c r="H144" i="10"/>
  <c r="H145" i="10"/>
  <c r="H146" i="10"/>
  <c r="L146" i="10" s="1"/>
  <c r="H147" i="10"/>
  <c r="H148" i="10"/>
  <c r="H149" i="10"/>
  <c r="H150" i="10"/>
  <c r="H151" i="10"/>
  <c r="H152" i="10"/>
  <c r="H153" i="10"/>
  <c r="H154" i="10"/>
  <c r="L154" i="10" s="1"/>
  <c r="H155" i="10"/>
  <c r="H156" i="10"/>
  <c r="H157" i="10"/>
  <c r="H158" i="10"/>
  <c r="H3" i="10"/>
  <c r="H2" i="10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J4" i="6"/>
  <c r="J5" i="6"/>
  <c r="K5" i="6" s="1"/>
  <c r="J6" i="6"/>
  <c r="J7" i="6"/>
  <c r="J8" i="6"/>
  <c r="J9" i="6"/>
  <c r="J10" i="6"/>
  <c r="J11" i="6"/>
  <c r="J12" i="6"/>
  <c r="J13" i="6"/>
  <c r="K13" i="6" s="1"/>
  <c r="J14" i="6"/>
  <c r="J15" i="6"/>
  <c r="J16" i="6"/>
  <c r="J17" i="6"/>
  <c r="J18" i="6"/>
  <c r="J19" i="6"/>
  <c r="J20" i="6"/>
  <c r="J21" i="6"/>
  <c r="K21" i="6" s="1"/>
  <c r="J22" i="6"/>
  <c r="J23" i="6"/>
  <c r="J24" i="6"/>
  <c r="J25" i="6"/>
  <c r="J26" i="6"/>
  <c r="J27" i="6"/>
  <c r="J28" i="6"/>
  <c r="J29" i="6"/>
  <c r="K29" i="6" s="1"/>
  <c r="J30" i="6"/>
  <c r="J31" i="6"/>
  <c r="J32" i="6"/>
  <c r="J33" i="6"/>
  <c r="J34" i="6"/>
  <c r="J35" i="6"/>
  <c r="J36" i="6"/>
  <c r="J37" i="6"/>
  <c r="K37" i="6" s="1"/>
  <c r="J38" i="6"/>
  <c r="J39" i="6"/>
  <c r="J40" i="6"/>
  <c r="J41" i="6"/>
  <c r="J42" i="6"/>
  <c r="J43" i="6"/>
  <c r="J44" i="6"/>
  <c r="J45" i="6"/>
  <c r="K45" i="6" s="1"/>
  <c r="J46" i="6"/>
  <c r="J47" i="6"/>
  <c r="J48" i="6"/>
  <c r="J49" i="6"/>
  <c r="J50" i="6"/>
  <c r="J51" i="6"/>
  <c r="J52" i="6"/>
  <c r="J53" i="6"/>
  <c r="K53" i="6" s="1"/>
  <c r="J54" i="6"/>
  <c r="J55" i="6"/>
  <c r="J56" i="6"/>
  <c r="J57" i="6"/>
  <c r="J58" i="6"/>
  <c r="J59" i="6"/>
  <c r="J60" i="6"/>
  <c r="J61" i="6"/>
  <c r="K61" i="6" s="1"/>
  <c r="J62" i="6"/>
  <c r="J63" i="6"/>
  <c r="J64" i="6"/>
  <c r="J65" i="6"/>
  <c r="J66" i="6"/>
  <c r="J67" i="6"/>
  <c r="J68" i="6"/>
  <c r="J69" i="6"/>
  <c r="K69" i="6" s="1"/>
  <c r="J70" i="6"/>
  <c r="J71" i="6"/>
  <c r="J72" i="6"/>
  <c r="J73" i="6"/>
  <c r="J74" i="6"/>
  <c r="J75" i="6"/>
  <c r="J76" i="6"/>
  <c r="J77" i="6"/>
  <c r="K77" i="6" s="1"/>
  <c r="J78" i="6"/>
  <c r="J79" i="6"/>
  <c r="J80" i="6"/>
  <c r="J81" i="6"/>
  <c r="J82" i="6"/>
  <c r="J83" i="6"/>
  <c r="J84" i="6"/>
  <c r="J85" i="6"/>
  <c r="K85" i="6" s="1"/>
  <c r="J86" i="6"/>
  <c r="J87" i="6"/>
  <c r="J88" i="6"/>
  <c r="J89" i="6"/>
  <c r="J90" i="6"/>
  <c r="J91" i="6"/>
  <c r="J92" i="6"/>
  <c r="J93" i="6"/>
  <c r="K93" i="6" s="1"/>
  <c r="J94" i="6"/>
  <c r="J95" i="6"/>
  <c r="J96" i="6"/>
  <c r="J97" i="6"/>
  <c r="J98" i="6"/>
  <c r="J99" i="6"/>
  <c r="J100" i="6"/>
  <c r="J101" i="6"/>
  <c r="K101" i="6" s="1"/>
  <c r="J102" i="6"/>
  <c r="K102" i="6" s="1"/>
  <c r="J103" i="6"/>
  <c r="J104" i="6"/>
  <c r="J105" i="6"/>
  <c r="J106" i="6"/>
  <c r="J107" i="6"/>
  <c r="J108" i="6"/>
  <c r="J109" i="6"/>
  <c r="K109" i="6" s="1"/>
  <c r="J110" i="6"/>
  <c r="K110" i="6" s="1"/>
  <c r="J111" i="6"/>
  <c r="J112" i="6"/>
  <c r="J113" i="6"/>
  <c r="J114" i="6"/>
  <c r="J115" i="6"/>
  <c r="J116" i="6"/>
  <c r="J117" i="6"/>
  <c r="K117" i="6" s="1"/>
  <c r="J118" i="6"/>
  <c r="K118" i="6" s="1"/>
  <c r="J119" i="6"/>
  <c r="J120" i="6"/>
  <c r="J121" i="6"/>
  <c r="J122" i="6"/>
  <c r="J123" i="6"/>
  <c r="J124" i="6"/>
  <c r="J125" i="6"/>
  <c r="K125" i="6" s="1"/>
  <c r="J126" i="6"/>
  <c r="K126" i="6" s="1"/>
  <c r="J127" i="6"/>
  <c r="J128" i="6"/>
  <c r="J129" i="6"/>
  <c r="J130" i="6"/>
  <c r="J131" i="6"/>
  <c r="J132" i="6"/>
  <c r="J133" i="6"/>
  <c r="K133" i="6" s="1"/>
  <c r="J134" i="6"/>
  <c r="K134" i="6" s="1"/>
  <c r="J135" i="6"/>
  <c r="J136" i="6"/>
  <c r="J137" i="6"/>
  <c r="J138" i="6"/>
  <c r="J139" i="6"/>
  <c r="J140" i="6"/>
  <c r="J141" i="6"/>
  <c r="K141" i="6" s="1"/>
  <c r="J142" i="6"/>
  <c r="K142" i="6" s="1"/>
  <c r="J143" i="6"/>
  <c r="J144" i="6"/>
  <c r="J145" i="6"/>
  <c r="J146" i="6"/>
  <c r="J147" i="6"/>
  <c r="J148" i="6"/>
  <c r="J149" i="6"/>
  <c r="K149" i="6" s="1"/>
  <c r="J150" i="6"/>
  <c r="K150" i="6" s="1"/>
  <c r="J151" i="6"/>
  <c r="J152" i="6"/>
  <c r="J153" i="6"/>
  <c r="J154" i="6"/>
  <c r="J155" i="6"/>
  <c r="J156" i="6"/>
  <c r="J157" i="6"/>
  <c r="K157" i="6" s="1"/>
  <c r="J158" i="6"/>
  <c r="K158" i="6" s="1"/>
  <c r="J3" i="6"/>
  <c r="K3" i="6" s="1"/>
  <c r="K4" i="6"/>
  <c r="K6" i="6"/>
  <c r="K7" i="6"/>
  <c r="K8" i="6"/>
  <c r="K9" i="6"/>
  <c r="K10" i="6"/>
  <c r="K11" i="6"/>
  <c r="K12" i="6"/>
  <c r="K14" i="6"/>
  <c r="K15" i="6"/>
  <c r="K16" i="6"/>
  <c r="K17" i="6"/>
  <c r="K18" i="6"/>
  <c r="K19" i="6"/>
  <c r="K20" i="6"/>
  <c r="K22" i="6"/>
  <c r="K23" i="6"/>
  <c r="K24" i="6"/>
  <c r="K25" i="6"/>
  <c r="K26" i="6"/>
  <c r="K27" i="6"/>
  <c r="K28" i="6"/>
  <c r="K30" i="6"/>
  <c r="K31" i="6"/>
  <c r="K32" i="6"/>
  <c r="K33" i="6"/>
  <c r="K34" i="6"/>
  <c r="K35" i="6"/>
  <c r="K36" i="6"/>
  <c r="K38" i="6"/>
  <c r="K39" i="6"/>
  <c r="K40" i="6"/>
  <c r="K41" i="6"/>
  <c r="K42" i="6"/>
  <c r="K43" i="6"/>
  <c r="K44" i="6"/>
  <c r="K46" i="6"/>
  <c r="K47" i="6"/>
  <c r="K48" i="6"/>
  <c r="K49" i="6"/>
  <c r="K50" i="6"/>
  <c r="K51" i="6"/>
  <c r="K52" i="6"/>
  <c r="K54" i="6"/>
  <c r="K55" i="6"/>
  <c r="K56" i="6"/>
  <c r="K57" i="6"/>
  <c r="K58" i="6"/>
  <c r="K59" i="6"/>
  <c r="K60" i="6"/>
  <c r="K62" i="6"/>
  <c r="K63" i="6"/>
  <c r="K64" i="6"/>
  <c r="K65" i="6"/>
  <c r="K66" i="6"/>
  <c r="K67" i="6"/>
  <c r="K68" i="6"/>
  <c r="K70" i="6"/>
  <c r="K71" i="6"/>
  <c r="K72" i="6"/>
  <c r="K73" i="6"/>
  <c r="K74" i="6"/>
  <c r="K75" i="6"/>
  <c r="K76" i="6"/>
  <c r="K78" i="6"/>
  <c r="K79" i="6"/>
  <c r="K80" i="6"/>
  <c r="K81" i="6"/>
  <c r="K82" i="6"/>
  <c r="K83" i="6"/>
  <c r="K84" i="6"/>
  <c r="K86" i="6"/>
  <c r="K87" i="6"/>
  <c r="K88" i="6"/>
  <c r="K89" i="6"/>
  <c r="K90" i="6"/>
  <c r="K91" i="6"/>
  <c r="K92" i="6"/>
  <c r="K94" i="6"/>
  <c r="K95" i="6"/>
  <c r="K96" i="6"/>
  <c r="K97" i="6"/>
  <c r="K98" i="6"/>
  <c r="K99" i="6"/>
  <c r="K100" i="6"/>
  <c r="K103" i="6"/>
  <c r="K104" i="6"/>
  <c r="K105" i="6"/>
  <c r="K106" i="6"/>
  <c r="K107" i="6"/>
  <c r="K108" i="6"/>
  <c r="K111" i="6"/>
  <c r="K112" i="6"/>
  <c r="K113" i="6"/>
  <c r="K114" i="6"/>
  <c r="K115" i="6"/>
  <c r="K116" i="6"/>
  <c r="K119" i="6"/>
  <c r="K120" i="6"/>
  <c r="K121" i="6"/>
  <c r="K122" i="6"/>
  <c r="K123" i="6"/>
  <c r="K124" i="6"/>
  <c r="K127" i="6"/>
  <c r="K128" i="6"/>
  <c r="K129" i="6"/>
  <c r="K130" i="6"/>
  <c r="K131" i="6"/>
  <c r="K132" i="6"/>
  <c r="K135" i="6"/>
  <c r="K136" i="6"/>
  <c r="K137" i="6"/>
  <c r="K138" i="6"/>
  <c r="K139" i="6"/>
  <c r="K140" i="6"/>
  <c r="K143" i="6"/>
  <c r="K144" i="6"/>
  <c r="K145" i="6"/>
  <c r="K146" i="6"/>
  <c r="K147" i="6"/>
  <c r="K148" i="6"/>
  <c r="K151" i="6"/>
  <c r="K152" i="6"/>
  <c r="K153" i="6"/>
  <c r="K154" i="6"/>
  <c r="K155" i="6"/>
  <c r="K156" i="6"/>
  <c r="K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2" i="6"/>
  <c r="H2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L3" i="4"/>
  <c r="H4" i="4"/>
  <c r="I4" i="4" s="1"/>
  <c r="H5" i="4" s="1"/>
  <c r="I5" i="4" s="1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H14" i="4" s="1"/>
  <c r="I14" i="4" s="1"/>
  <c r="H15" i="4" s="1"/>
  <c r="I15" i="4" s="1"/>
  <c r="H16" i="4" s="1"/>
  <c r="I16" i="4" s="1"/>
  <c r="H17" i="4" s="1"/>
  <c r="I17" i="4" s="1"/>
  <c r="H18" i="4" s="1"/>
  <c r="I18" i="4" s="1"/>
  <c r="H19" i="4" s="1"/>
  <c r="I19" i="4" s="1"/>
  <c r="H20" i="4" s="1"/>
  <c r="I20" i="4" s="1"/>
  <c r="H21" i="4" s="1"/>
  <c r="I21" i="4" s="1"/>
  <c r="H22" i="4" s="1"/>
  <c r="I22" i="4" s="1"/>
  <c r="H23" i="4" s="1"/>
  <c r="I23" i="4" s="1"/>
  <c r="H24" i="4" s="1"/>
  <c r="I24" i="4" s="1"/>
  <c r="H25" i="4" s="1"/>
  <c r="I25" i="4" s="1"/>
  <c r="H26" i="4" s="1"/>
  <c r="I26" i="4" s="1"/>
  <c r="H27" i="4" s="1"/>
  <c r="I27" i="4" s="1"/>
  <c r="H28" i="4" s="1"/>
  <c r="I28" i="4" s="1"/>
  <c r="H29" i="4" s="1"/>
  <c r="I29" i="4" s="1"/>
  <c r="H30" i="4" s="1"/>
  <c r="I30" i="4" s="1"/>
  <c r="H31" i="4" s="1"/>
  <c r="I31" i="4" s="1"/>
  <c r="H32" i="4" s="1"/>
  <c r="I32" i="4" s="1"/>
  <c r="H33" i="4" s="1"/>
  <c r="I33" i="4" s="1"/>
  <c r="H34" i="4" s="1"/>
  <c r="I34" i="4" s="1"/>
  <c r="H35" i="4" s="1"/>
  <c r="I35" i="4" s="1"/>
  <c r="H36" i="4" s="1"/>
  <c r="I36" i="4" s="1"/>
  <c r="H37" i="4" s="1"/>
  <c r="I37" i="4" s="1"/>
  <c r="H38" i="4" s="1"/>
  <c r="I38" i="4" s="1"/>
  <c r="H39" i="4" s="1"/>
  <c r="I39" i="4" s="1"/>
  <c r="H40" i="4" s="1"/>
  <c r="I40" i="4" s="1"/>
  <c r="H41" i="4" s="1"/>
  <c r="I41" i="4" s="1"/>
  <c r="H42" i="4" s="1"/>
  <c r="I42" i="4" s="1"/>
  <c r="H43" i="4" s="1"/>
  <c r="I43" i="4" s="1"/>
  <c r="H44" i="4" s="1"/>
  <c r="I44" i="4" s="1"/>
  <c r="H45" i="4" s="1"/>
  <c r="I45" i="4" s="1"/>
  <c r="H46" i="4" s="1"/>
  <c r="I46" i="4" s="1"/>
  <c r="H47" i="4" s="1"/>
  <c r="I47" i="4" s="1"/>
  <c r="H48" i="4" s="1"/>
  <c r="I48" i="4" s="1"/>
  <c r="H49" i="4" s="1"/>
  <c r="I49" i="4" s="1"/>
  <c r="H50" i="4" s="1"/>
  <c r="I50" i="4" s="1"/>
  <c r="H51" i="4" s="1"/>
  <c r="I51" i="4" s="1"/>
  <c r="H52" i="4" s="1"/>
  <c r="I52" i="4" s="1"/>
  <c r="H53" i="4" s="1"/>
  <c r="I53" i="4" s="1"/>
  <c r="H54" i="4" s="1"/>
  <c r="I54" i="4" s="1"/>
  <c r="H55" i="4" s="1"/>
  <c r="I55" i="4" s="1"/>
  <c r="H56" i="4" s="1"/>
  <c r="I56" i="4" s="1"/>
  <c r="H57" i="4" s="1"/>
  <c r="I57" i="4" s="1"/>
  <c r="H58" i="4" s="1"/>
  <c r="I58" i="4" s="1"/>
  <c r="H59" i="4" s="1"/>
  <c r="I59" i="4" s="1"/>
  <c r="H60" i="4" s="1"/>
  <c r="I60" i="4" s="1"/>
  <c r="H61" i="4" s="1"/>
  <c r="I61" i="4" s="1"/>
  <c r="H62" i="4" s="1"/>
  <c r="I62" i="4" s="1"/>
  <c r="H63" i="4" s="1"/>
  <c r="I63" i="4" s="1"/>
  <c r="H64" i="4" s="1"/>
  <c r="I64" i="4" s="1"/>
  <c r="H65" i="4" s="1"/>
  <c r="I65" i="4" s="1"/>
  <c r="H66" i="4" s="1"/>
  <c r="I66" i="4" s="1"/>
  <c r="H67" i="4" s="1"/>
  <c r="I67" i="4" s="1"/>
  <c r="H68" i="4" s="1"/>
  <c r="I68" i="4" s="1"/>
  <c r="H69" i="4" s="1"/>
  <c r="I69" i="4" s="1"/>
  <c r="H70" i="4" s="1"/>
  <c r="I70" i="4" s="1"/>
  <c r="H71" i="4" s="1"/>
  <c r="I71" i="4" s="1"/>
  <c r="H72" i="4" s="1"/>
  <c r="I72" i="4" s="1"/>
  <c r="H73" i="4" s="1"/>
  <c r="I73" i="4" s="1"/>
  <c r="H74" i="4" s="1"/>
  <c r="I74" i="4" s="1"/>
  <c r="H75" i="4" s="1"/>
  <c r="I75" i="4" s="1"/>
  <c r="H76" i="4" s="1"/>
  <c r="I76" i="4" s="1"/>
  <c r="H77" i="4" s="1"/>
  <c r="I77" i="4" s="1"/>
  <c r="H78" i="4" s="1"/>
  <c r="I78" i="4" s="1"/>
  <c r="H79" i="4" s="1"/>
  <c r="I79" i="4" s="1"/>
  <c r="H80" i="4" s="1"/>
  <c r="I80" i="4" s="1"/>
  <c r="H81" i="4" s="1"/>
  <c r="I81" i="4" s="1"/>
  <c r="H82" i="4" s="1"/>
  <c r="I82" i="4" s="1"/>
  <c r="H83" i="4" s="1"/>
  <c r="I83" i="4" s="1"/>
  <c r="H84" i="4" s="1"/>
  <c r="I84" i="4" s="1"/>
  <c r="H85" i="4" s="1"/>
  <c r="I85" i="4" s="1"/>
  <c r="H86" i="4" s="1"/>
  <c r="I86" i="4" s="1"/>
  <c r="H87" i="4" s="1"/>
  <c r="I87" i="4" s="1"/>
  <c r="H88" i="4" s="1"/>
  <c r="I88" i="4" s="1"/>
  <c r="H89" i="4" s="1"/>
  <c r="I89" i="4" s="1"/>
  <c r="H90" i="4" s="1"/>
  <c r="I90" i="4" s="1"/>
  <c r="H91" i="4" s="1"/>
  <c r="I91" i="4" s="1"/>
  <c r="H92" i="4" s="1"/>
  <c r="I92" i="4" s="1"/>
  <c r="H93" i="4" s="1"/>
  <c r="I93" i="4" s="1"/>
  <c r="H94" i="4" s="1"/>
  <c r="I94" i="4" s="1"/>
  <c r="H95" i="4" s="1"/>
  <c r="I95" i="4" s="1"/>
  <c r="H96" i="4" s="1"/>
  <c r="I96" i="4" s="1"/>
  <c r="H97" i="4" s="1"/>
  <c r="I97" i="4" s="1"/>
  <c r="H98" i="4" s="1"/>
  <c r="I98" i="4" s="1"/>
  <c r="H99" i="4" s="1"/>
  <c r="I99" i="4" s="1"/>
  <c r="H100" i="4" s="1"/>
  <c r="I100" i="4" s="1"/>
  <c r="H101" i="4" s="1"/>
  <c r="I101" i="4" s="1"/>
  <c r="H102" i="4" s="1"/>
  <c r="I102" i="4" s="1"/>
  <c r="H103" i="4" s="1"/>
  <c r="I103" i="4" s="1"/>
  <c r="H104" i="4" s="1"/>
  <c r="I104" i="4" s="1"/>
  <c r="H105" i="4" s="1"/>
  <c r="I105" i="4" s="1"/>
  <c r="H106" i="4" s="1"/>
  <c r="I106" i="4" s="1"/>
  <c r="H107" i="4" s="1"/>
  <c r="I107" i="4" s="1"/>
  <c r="H108" i="4" s="1"/>
  <c r="I108" i="4" s="1"/>
  <c r="H109" i="4" s="1"/>
  <c r="I109" i="4" s="1"/>
  <c r="H110" i="4" s="1"/>
  <c r="I110" i="4" s="1"/>
  <c r="H111" i="4" s="1"/>
  <c r="I111" i="4" s="1"/>
  <c r="H112" i="4" s="1"/>
  <c r="I112" i="4" s="1"/>
  <c r="H113" i="4" s="1"/>
  <c r="I113" i="4" s="1"/>
  <c r="H114" i="4" s="1"/>
  <c r="I114" i="4" s="1"/>
  <c r="H115" i="4" s="1"/>
  <c r="I115" i="4" s="1"/>
  <c r="H116" i="4" s="1"/>
  <c r="I116" i="4" s="1"/>
  <c r="H117" i="4" s="1"/>
  <c r="I117" i="4" s="1"/>
  <c r="H118" i="4" s="1"/>
  <c r="I118" i="4" s="1"/>
  <c r="H119" i="4" s="1"/>
  <c r="I119" i="4" s="1"/>
  <c r="H120" i="4" s="1"/>
  <c r="I120" i="4" s="1"/>
  <c r="H121" i="4" s="1"/>
  <c r="I121" i="4" s="1"/>
  <c r="H122" i="4" s="1"/>
  <c r="I122" i="4" s="1"/>
  <c r="H123" i="4" s="1"/>
  <c r="I123" i="4" s="1"/>
  <c r="H124" i="4" s="1"/>
  <c r="I124" i="4" s="1"/>
  <c r="H125" i="4" s="1"/>
  <c r="I125" i="4" s="1"/>
  <c r="H126" i="4" s="1"/>
  <c r="I126" i="4" s="1"/>
  <c r="H127" i="4" s="1"/>
  <c r="I127" i="4" s="1"/>
  <c r="H128" i="4" s="1"/>
  <c r="I128" i="4" s="1"/>
  <c r="H129" i="4" s="1"/>
  <c r="I129" i="4" s="1"/>
  <c r="H130" i="4" s="1"/>
  <c r="I130" i="4" s="1"/>
  <c r="H131" i="4" s="1"/>
  <c r="I131" i="4" s="1"/>
  <c r="H132" i="4" s="1"/>
  <c r="I132" i="4" s="1"/>
  <c r="H133" i="4" s="1"/>
  <c r="I133" i="4" s="1"/>
  <c r="H134" i="4" s="1"/>
  <c r="I134" i="4" s="1"/>
  <c r="H135" i="4" s="1"/>
  <c r="I135" i="4" s="1"/>
  <c r="H136" i="4" s="1"/>
  <c r="I136" i="4" s="1"/>
  <c r="H137" i="4" s="1"/>
  <c r="I137" i="4" s="1"/>
  <c r="H138" i="4" s="1"/>
  <c r="I138" i="4" s="1"/>
  <c r="H139" i="4" s="1"/>
  <c r="I139" i="4" s="1"/>
  <c r="H140" i="4" s="1"/>
  <c r="I140" i="4" s="1"/>
  <c r="H141" i="4" s="1"/>
  <c r="I141" i="4" s="1"/>
  <c r="H142" i="4" s="1"/>
  <c r="I142" i="4" s="1"/>
  <c r="H143" i="4" s="1"/>
  <c r="I143" i="4" s="1"/>
  <c r="H144" i="4" s="1"/>
  <c r="I144" i="4" s="1"/>
  <c r="H145" i="4" s="1"/>
  <c r="I145" i="4" s="1"/>
  <c r="H146" i="4" s="1"/>
  <c r="I146" i="4" s="1"/>
  <c r="H147" i="4" s="1"/>
  <c r="I147" i="4" s="1"/>
  <c r="H148" i="4" s="1"/>
  <c r="I148" i="4" s="1"/>
  <c r="H149" i="4" s="1"/>
  <c r="I149" i="4" s="1"/>
  <c r="H150" i="4" s="1"/>
  <c r="I150" i="4" s="1"/>
  <c r="H151" i="4" s="1"/>
  <c r="I151" i="4" s="1"/>
  <c r="H152" i="4" s="1"/>
  <c r="I152" i="4" s="1"/>
  <c r="H153" i="4" s="1"/>
  <c r="I153" i="4" s="1"/>
  <c r="H154" i="4" s="1"/>
  <c r="I154" i="4" s="1"/>
  <c r="H155" i="4" s="1"/>
  <c r="I155" i="4" s="1"/>
  <c r="H156" i="4" s="1"/>
  <c r="I156" i="4" s="1"/>
  <c r="H157" i="4" s="1"/>
  <c r="I157" i="4" s="1"/>
  <c r="H158" i="4" s="1"/>
  <c r="I158" i="4" s="1"/>
  <c r="I3" i="4"/>
  <c r="H3" i="4"/>
  <c r="I2" i="4"/>
  <c r="H2" i="4"/>
  <c r="H2" i="3"/>
  <c r="I2" i="3" s="1"/>
  <c r="H3" i="3"/>
  <c r="H4" i="3"/>
  <c r="H5" i="3"/>
  <c r="H6" i="3"/>
  <c r="H7" i="3"/>
  <c r="H8" i="3"/>
  <c r="I8" i="3" s="1"/>
  <c r="H9" i="3"/>
  <c r="I9" i="3" s="1"/>
  <c r="H10" i="3"/>
  <c r="I10" i="3" s="1"/>
  <c r="H11" i="3"/>
  <c r="H12" i="3"/>
  <c r="H13" i="3"/>
  <c r="H14" i="3"/>
  <c r="H15" i="3"/>
  <c r="H16" i="3"/>
  <c r="I16" i="3" s="1"/>
  <c r="H17" i="3"/>
  <c r="I17" i="3" s="1"/>
  <c r="H18" i="3"/>
  <c r="I18" i="3" s="1"/>
  <c r="H19" i="3"/>
  <c r="H20" i="3"/>
  <c r="H21" i="3"/>
  <c r="H22" i="3"/>
  <c r="H23" i="3"/>
  <c r="I23" i="3" s="1"/>
  <c r="H24" i="3"/>
  <c r="I24" i="3" s="1"/>
  <c r="H25" i="3"/>
  <c r="I25" i="3" s="1"/>
  <c r="H26" i="3"/>
  <c r="I26" i="3" s="1"/>
  <c r="H27" i="3"/>
  <c r="H28" i="3"/>
  <c r="H29" i="3"/>
  <c r="H30" i="3"/>
  <c r="H31" i="3"/>
  <c r="H32" i="3"/>
  <c r="I32" i="3" s="1"/>
  <c r="H33" i="3"/>
  <c r="I33" i="3" s="1"/>
  <c r="H34" i="3"/>
  <c r="I34" i="3" s="1"/>
  <c r="H35" i="3"/>
  <c r="H36" i="3"/>
  <c r="H37" i="3"/>
  <c r="H38" i="3"/>
  <c r="H39" i="3"/>
  <c r="I39" i="3" s="1"/>
  <c r="H40" i="3"/>
  <c r="I40" i="3" s="1"/>
  <c r="H41" i="3"/>
  <c r="I41" i="3" s="1"/>
  <c r="H42" i="3"/>
  <c r="I42" i="3" s="1"/>
  <c r="H43" i="3"/>
  <c r="H44" i="3"/>
  <c r="H45" i="3"/>
  <c r="H46" i="3"/>
  <c r="H47" i="3"/>
  <c r="I47" i="3" s="1"/>
  <c r="H48" i="3"/>
  <c r="I48" i="3" s="1"/>
  <c r="H49" i="3"/>
  <c r="I49" i="3" s="1"/>
  <c r="H50" i="3"/>
  <c r="I50" i="3" s="1"/>
  <c r="H51" i="3"/>
  <c r="H52" i="3"/>
  <c r="H53" i="3"/>
  <c r="H54" i="3"/>
  <c r="H55" i="3"/>
  <c r="H56" i="3"/>
  <c r="I56" i="3" s="1"/>
  <c r="H57" i="3"/>
  <c r="I57" i="3" s="1"/>
  <c r="H58" i="3"/>
  <c r="I58" i="3" s="1"/>
  <c r="H59" i="3"/>
  <c r="H60" i="3"/>
  <c r="H61" i="3"/>
  <c r="H62" i="3"/>
  <c r="H63" i="3"/>
  <c r="I63" i="3" s="1"/>
  <c r="H64" i="3"/>
  <c r="I64" i="3" s="1"/>
  <c r="H65" i="3"/>
  <c r="I65" i="3" s="1"/>
  <c r="H66" i="3"/>
  <c r="I66" i="3" s="1"/>
  <c r="H67" i="3"/>
  <c r="H68" i="3"/>
  <c r="H69" i="3"/>
  <c r="H70" i="3"/>
  <c r="H71" i="3"/>
  <c r="H72" i="3"/>
  <c r="I72" i="3" s="1"/>
  <c r="H73" i="3"/>
  <c r="I73" i="3" s="1"/>
  <c r="H74" i="3"/>
  <c r="I74" i="3" s="1"/>
  <c r="H75" i="3"/>
  <c r="H76" i="3"/>
  <c r="H77" i="3"/>
  <c r="H78" i="3"/>
  <c r="H79" i="3"/>
  <c r="I79" i="3" s="1"/>
  <c r="H80" i="3"/>
  <c r="I80" i="3" s="1"/>
  <c r="H81" i="3"/>
  <c r="I81" i="3" s="1"/>
  <c r="H82" i="3"/>
  <c r="I82" i="3" s="1"/>
  <c r="H83" i="3"/>
  <c r="H84" i="3"/>
  <c r="H85" i="3"/>
  <c r="H86" i="3"/>
  <c r="H87" i="3"/>
  <c r="H88" i="3"/>
  <c r="I88" i="3" s="1"/>
  <c r="H89" i="3"/>
  <c r="I89" i="3" s="1"/>
  <c r="H90" i="3"/>
  <c r="I90" i="3" s="1"/>
  <c r="H91" i="3"/>
  <c r="I91" i="3" s="1"/>
  <c r="H92" i="3"/>
  <c r="H93" i="3"/>
  <c r="H94" i="3"/>
  <c r="H95" i="3"/>
  <c r="H96" i="3"/>
  <c r="I96" i="3" s="1"/>
  <c r="H97" i="3"/>
  <c r="I97" i="3" s="1"/>
  <c r="H98" i="3"/>
  <c r="I98" i="3" s="1"/>
  <c r="H99" i="3"/>
  <c r="I99" i="3" s="1"/>
  <c r="H100" i="3"/>
  <c r="H101" i="3"/>
  <c r="H102" i="3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H109" i="3"/>
  <c r="H110" i="3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H117" i="3"/>
  <c r="H118" i="3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H125" i="3"/>
  <c r="H126" i="3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H133" i="3"/>
  <c r="H134" i="3"/>
  <c r="H135" i="3"/>
  <c r="H136" i="3"/>
  <c r="I136" i="3" s="1"/>
  <c r="H137" i="3"/>
  <c r="I137" i="3" s="1"/>
  <c r="H138" i="3"/>
  <c r="I138" i="3" s="1"/>
  <c r="H139" i="3"/>
  <c r="I139" i="3" s="1"/>
  <c r="H140" i="3"/>
  <c r="H141" i="3"/>
  <c r="H142" i="3"/>
  <c r="H143" i="3"/>
  <c r="H144" i="3"/>
  <c r="I144" i="3" s="1"/>
  <c r="H145" i="3"/>
  <c r="I145" i="3" s="1"/>
  <c r="H146" i="3"/>
  <c r="I146" i="3" s="1"/>
  <c r="H147" i="3"/>
  <c r="I147" i="3" s="1"/>
  <c r="H148" i="3"/>
  <c r="H149" i="3"/>
  <c r="H150" i="3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H157" i="3"/>
  <c r="H158" i="3"/>
  <c r="I12" i="3"/>
  <c r="I13" i="3"/>
  <c r="I14" i="3"/>
  <c r="I15" i="3"/>
  <c r="I19" i="3"/>
  <c r="I20" i="3"/>
  <c r="I21" i="3"/>
  <c r="I22" i="3"/>
  <c r="I27" i="3"/>
  <c r="I28" i="3"/>
  <c r="I29" i="3"/>
  <c r="I30" i="3"/>
  <c r="I31" i="3"/>
  <c r="I35" i="3"/>
  <c r="I36" i="3"/>
  <c r="I37" i="3"/>
  <c r="I38" i="3"/>
  <c r="I43" i="3"/>
  <c r="I44" i="3"/>
  <c r="I45" i="3"/>
  <c r="I46" i="3"/>
  <c r="I51" i="3"/>
  <c r="I52" i="3"/>
  <c r="I53" i="3"/>
  <c r="I54" i="3"/>
  <c r="I55" i="3"/>
  <c r="I59" i="3"/>
  <c r="I60" i="3"/>
  <c r="I61" i="3"/>
  <c r="I62" i="3"/>
  <c r="I67" i="3"/>
  <c r="I68" i="3"/>
  <c r="I69" i="3"/>
  <c r="I70" i="3"/>
  <c r="I71" i="3"/>
  <c r="I75" i="3"/>
  <c r="I76" i="3"/>
  <c r="I77" i="3"/>
  <c r="I78" i="3"/>
  <c r="I83" i="3"/>
  <c r="I84" i="3"/>
  <c r="I85" i="3"/>
  <c r="I86" i="3"/>
  <c r="I87" i="3"/>
  <c r="I92" i="3"/>
  <c r="I93" i="3"/>
  <c r="I94" i="3"/>
  <c r="I95" i="3"/>
  <c r="I100" i="3"/>
  <c r="I101" i="3"/>
  <c r="I102" i="3"/>
  <c r="I108" i="3"/>
  <c r="I110" i="3"/>
  <c r="I116" i="3"/>
  <c r="I117" i="3"/>
  <c r="I118" i="3"/>
  <c r="I124" i="3"/>
  <c r="I125" i="3"/>
  <c r="I126" i="3"/>
  <c r="I132" i="3"/>
  <c r="I133" i="3"/>
  <c r="I134" i="3"/>
  <c r="I135" i="3"/>
  <c r="I140" i="3"/>
  <c r="I141" i="3"/>
  <c r="I142" i="3"/>
  <c r="I143" i="3"/>
  <c r="I148" i="3"/>
  <c r="I149" i="3"/>
  <c r="I150" i="3"/>
  <c r="I156" i="3"/>
  <c r="I157" i="3"/>
  <c r="I158" i="3"/>
  <c r="I3" i="3"/>
  <c r="I4" i="3"/>
  <c r="I5" i="3"/>
  <c r="I6" i="3"/>
  <c r="I7" i="3"/>
  <c r="I11" i="3"/>
  <c r="L25" i="11" l="1"/>
  <c r="L36" i="11"/>
  <c r="L40" i="11"/>
  <c r="L44" i="11"/>
  <c r="L60" i="11"/>
  <c r="L76" i="11"/>
  <c r="L128" i="11"/>
  <c r="L132" i="11"/>
  <c r="L37" i="11"/>
  <c r="L53" i="11"/>
  <c r="L101" i="11"/>
  <c r="L117" i="11"/>
  <c r="L22" i="11"/>
  <c r="L158" i="11"/>
  <c r="M2" i="11"/>
  <c r="L5" i="11"/>
  <c r="L29" i="11"/>
  <c r="L61" i="11"/>
  <c r="L73" i="11"/>
  <c r="L84" i="11"/>
  <c r="L88" i="11"/>
  <c r="L92" i="11"/>
  <c r="L112" i="11"/>
  <c r="L116" i="11"/>
  <c r="L140" i="11"/>
  <c r="L156" i="11"/>
  <c r="L121" i="11"/>
  <c r="L26" i="11"/>
  <c r="L38" i="11"/>
  <c r="L70" i="11"/>
  <c r="L74" i="11"/>
  <c r="L125" i="11"/>
  <c r="L141" i="11"/>
  <c r="L149" i="11"/>
  <c r="L157" i="11"/>
  <c r="L15" i="11"/>
  <c r="L19" i="11"/>
  <c r="L86" i="11"/>
  <c r="L90" i="11"/>
  <c r="L94" i="11"/>
  <c r="L98" i="11"/>
  <c r="L102" i="11"/>
  <c r="L114" i="11"/>
  <c r="L13" i="11"/>
  <c r="L21" i="11"/>
  <c r="L41" i="11"/>
  <c r="L52" i="11"/>
  <c r="L56" i="11"/>
  <c r="L79" i="11"/>
  <c r="L83" i="11"/>
  <c r="L106" i="11"/>
  <c r="L129" i="11"/>
  <c r="L6" i="11"/>
  <c r="L45" i="11"/>
  <c r="L57" i="11"/>
  <c r="L68" i="11"/>
  <c r="L72" i="11"/>
  <c r="L137" i="11"/>
  <c r="L118" i="11"/>
  <c r="L122" i="11"/>
  <c r="L42" i="11"/>
  <c r="L69" i="11"/>
  <c r="L96" i="11"/>
  <c r="L115" i="11"/>
  <c r="L130" i="11"/>
  <c r="L54" i="11"/>
  <c r="L58" i="11"/>
  <c r="L85" i="11"/>
  <c r="L108" i="11"/>
  <c r="L4" i="11"/>
  <c r="L8" i="11"/>
  <c r="L31" i="11"/>
  <c r="L35" i="11"/>
  <c r="L150" i="11"/>
  <c r="L9" i="11"/>
  <c r="L109" i="11"/>
  <c r="L113" i="11"/>
  <c r="L120" i="11"/>
  <c r="L135" i="11"/>
  <c r="L16" i="11"/>
  <c r="L23" i="11"/>
  <c r="L27" i="11"/>
  <c r="L30" i="11"/>
  <c r="L34" i="11"/>
  <c r="L48" i="11"/>
  <c r="L55" i="11"/>
  <c r="L59" i="11"/>
  <c r="L62" i="11"/>
  <c r="L66" i="11"/>
  <c r="L80" i="11"/>
  <c r="L87" i="11"/>
  <c r="L91" i="11"/>
  <c r="L104" i="11"/>
  <c r="L138" i="11"/>
  <c r="L152" i="11"/>
  <c r="L3" i="11"/>
  <c r="L17" i="11"/>
  <c r="L49" i="11"/>
  <c r="L81" i="11"/>
  <c r="L10" i="11"/>
  <c r="L139" i="11"/>
  <c r="L146" i="11"/>
  <c r="L7" i="11"/>
  <c r="L11" i="11"/>
  <c r="L14" i="11"/>
  <c r="L18" i="11"/>
  <c r="L32" i="11"/>
  <c r="L39" i="11"/>
  <c r="L43" i="11"/>
  <c r="L46" i="11"/>
  <c r="L50" i="11"/>
  <c r="L64" i="11"/>
  <c r="L71" i="11"/>
  <c r="L75" i="11"/>
  <c r="L78" i="11"/>
  <c r="L82" i="11"/>
  <c r="L136" i="11"/>
  <c r="L143" i="11"/>
  <c r="L147" i="11"/>
  <c r="L154" i="11"/>
  <c r="L33" i="11"/>
  <c r="L65" i="11"/>
  <c r="L148" i="11"/>
  <c r="L97" i="11"/>
  <c r="L144" i="11"/>
  <c r="L155" i="11"/>
  <c r="L152" i="10"/>
  <c r="L144" i="10"/>
  <c r="L136" i="10"/>
  <c r="L128" i="10"/>
  <c r="L120" i="10"/>
  <c r="L112" i="10"/>
  <c r="L104" i="10"/>
  <c r="L96" i="10"/>
  <c r="L88" i="10"/>
  <c r="L80" i="10"/>
  <c r="L72" i="10"/>
  <c r="L64" i="10"/>
  <c r="L56" i="10"/>
  <c r="L48" i="10"/>
  <c r="L40" i="10"/>
  <c r="L32" i="10"/>
  <c r="L24" i="10"/>
  <c r="L16" i="10"/>
  <c r="L8" i="10"/>
  <c r="L151" i="10"/>
  <c r="L143" i="10"/>
  <c r="L135" i="10"/>
  <c r="L127" i="10"/>
  <c r="L119" i="10"/>
  <c r="L111" i="10"/>
  <c r="L103" i="10"/>
  <c r="L95" i="10"/>
  <c r="L87" i="10"/>
  <c r="L79" i="10"/>
  <c r="L71" i="10"/>
  <c r="L63" i="10"/>
  <c r="L55" i="10"/>
  <c r="L47" i="10"/>
  <c r="L39" i="10"/>
  <c r="L31" i="10"/>
  <c r="L23" i="10"/>
  <c r="L15" i="10"/>
  <c r="L7" i="10"/>
  <c r="L157" i="10"/>
  <c r="L149" i="10"/>
  <c r="L141" i="10"/>
  <c r="L133" i="10"/>
  <c r="L125" i="10"/>
  <c r="L117" i="10"/>
  <c r="L109" i="10"/>
  <c r="L101" i="10"/>
  <c r="L93" i="10"/>
  <c r="L85" i="10"/>
  <c r="L77" i="10"/>
  <c r="L69" i="10"/>
  <c r="L61" i="10"/>
  <c r="L53" i="10"/>
  <c r="L45" i="10"/>
  <c r="L37" i="10"/>
  <c r="L29" i="10"/>
  <c r="L21" i="10"/>
  <c r="L13" i="10"/>
  <c r="L5" i="10"/>
  <c r="L156" i="10"/>
  <c r="L148" i="10"/>
  <c r="L140" i="10"/>
  <c r="L132" i="10"/>
  <c r="L124" i="10"/>
  <c r="L116" i="10"/>
  <c r="L108" i="10"/>
  <c r="L100" i="10"/>
  <c r="L92" i="10"/>
  <c r="L84" i="10"/>
  <c r="L76" i="10"/>
  <c r="L68" i="10"/>
  <c r="L60" i="10"/>
  <c r="L52" i="10"/>
  <c r="L44" i="10"/>
  <c r="L36" i="10"/>
  <c r="L28" i="10"/>
  <c r="L20" i="10"/>
  <c r="L12" i="10"/>
  <c r="L4" i="10"/>
  <c r="L155" i="10"/>
  <c r="L147" i="10"/>
  <c r="L139" i="10"/>
  <c r="L131" i="10"/>
  <c r="L123" i="10"/>
  <c r="L115" i="10"/>
  <c r="L107" i="10"/>
  <c r="L99" i="10"/>
  <c r="L91" i="10"/>
  <c r="L83" i="10"/>
  <c r="L75" i="10"/>
  <c r="L67" i="10"/>
  <c r="L59" i="10"/>
  <c r="L51" i="10"/>
  <c r="L43" i="10"/>
  <c r="L35" i="10"/>
  <c r="L27" i="10"/>
  <c r="L19" i="10"/>
  <c r="L11" i="10"/>
  <c r="L3" i="10"/>
  <c r="L153" i="10"/>
  <c r="L145" i="10"/>
  <c r="L137" i="10"/>
  <c r="L129" i="10"/>
  <c r="L121" i="10"/>
  <c r="L113" i="10"/>
  <c r="L105" i="10"/>
  <c r="L97" i="10"/>
  <c r="L89" i="10"/>
  <c r="L81" i="10"/>
  <c r="L73" i="10"/>
  <c r="L65" i="10"/>
  <c r="L57" i="10"/>
  <c r="L49" i="10"/>
  <c r="L41" i="10"/>
  <c r="L33" i="10"/>
  <c r="L25" i="10"/>
  <c r="L17" i="10"/>
  <c r="L9" i="10"/>
  <c r="L2" i="10"/>
  <c r="L3" i="3"/>
  <c r="I10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0BBB7-C560-4FEF-AB52-034CBF243E59}" keepAlive="1" name="Zapytanie — loty" description="Połączenie z zapytaniem „loty” w skoroszycie." type="5" refreshedVersion="7" background="1" saveData="1">
    <dbPr connection="Provider=Microsoft.Mashup.OleDb.1;Data Source=$Workbook$;Location=loty;Extended Properties=&quot;&quot;" command="SELECT * FROM [loty]"/>
  </connection>
  <connection id="2" xr16:uid="{9C37175D-9E03-46C7-B10E-75FD36A23C27}" keepAlive="1" name="Zapytanie — loty (2)" description="Połączenie z zapytaniem „loty (2)” w skoroszycie." type="5" refreshedVersion="7" background="1" saveData="1">
    <dbPr connection="Provider=Microsoft.Mashup.OleDb.1;Data Source=$Workbook$;Location=&quot;loty (2)&quot;;Extended Properties=&quot;&quot;" command="SELECT * FROM [loty (2)]"/>
  </connection>
  <connection id="3" xr16:uid="{BA22AFBD-F026-4E1A-AB35-5ADBFB0627FF}" keepAlive="1" name="Zapytanie — loty (3)" description="Połączenie z zapytaniem „loty (3)” w skoroszycie." type="5" refreshedVersion="7" background="1" saveData="1">
    <dbPr connection="Provider=Microsoft.Mashup.OleDb.1;Data Source=$Workbook$;Location=&quot;loty (3)&quot;;Extended Properties=&quot;&quot;" command="SELECT * FROM [loty (3)]"/>
  </connection>
  <connection id="4" xr16:uid="{88C7EC86-D6E3-40F4-98AD-8EA90A596CFF}" keepAlive="1" name="Zapytanie — loty (4)" description="Połączenie z zapytaniem „loty (4)” w skoroszycie." type="5" refreshedVersion="7" background="1" saveData="1">
    <dbPr connection="Provider=Microsoft.Mashup.OleDb.1;Data Source=$Workbook$;Location=&quot;loty (4)&quot;;Extended Properties=&quot;&quot;" command="SELECT * FROM [loty (4)]"/>
  </connection>
  <connection id="5" xr16:uid="{AD0CDD80-EE6A-4CA6-9965-460A0F9B2F4A}" keepAlive="1" name="Zapytanie — loty (5)" description="Połączenie z zapytaniem „loty (5)” w skoroszycie." type="5" refreshedVersion="7" background="1" saveData="1">
    <dbPr connection="Provider=Microsoft.Mashup.OleDb.1;Data Source=$Workbook$;Location=&quot;loty (5)&quot;;Extended Properties=&quot;&quot;" command="SELECT * FROM [loty (5)]"/>
  </connection>
  <connection id="6" xr16:uid="{569D6F48-8C4D-4FFE-9388-145376F49A81}" keepAlive="1" name="Zapytanie — loty (6)" description="Połączenie z zapytaniem „loty (6)” w skoroszycie." type="5" refreshedVersion="7" background="1" saveData="1">
    <dbPr connection="Provider=Microsoft.Mashup.OleDb.1;Data Source=$Workbook$;Location=&quot;loty (6)&quot;;Extended Properties=&quot;&quot;" command="SELECT * FROM [loty (6)]"/>
  </connection>
  <connection id="7" xr16:uid="{53487915-2C74-4D17-94B5-A0A2813E8803}" keepAlive="1" name="Zapytanie — loty (7)" description="Połączenie z zapytaniem „loty (7)” w skoroszycie." type="5" refreshedVersion="7" background="1" saveData="1">
    <dbPr connection="Provider=Microsoft.Mashup.OleDb.1;Data Source=$Workbook$;Location=&quot;loty (7)&quot;;Extended Properties=&quot;&quot;" command="SELECT * FROM [loty (7)]"/>
  </connection>
  <connection id="8" xr16:uid="{64975553-7B3D-4C5B-BAC3-BBE7B110F3C1}" keepAlive="1" name="Zapytanie — loty (8)" description="Połączenie z zapytaniem „loty (8)” w skoroszycie." type="5" refreshedVersion="7" background="1" saveData="1">
    <dbPr connection="Provider=Microsoft.Mashup.OleDb.1;Data Source=$Workbook$;Location=&quot;loty (8)&quot;;Extended Properties=&quot;&quot;" command="SELECT * FROM [loty (8)]"/>
  </connection>
  <connection id="9" xr16:uid="{3C0C4097-C30E-4FDE-B840-02B6F110E42C}" keepAlive="1" name="Zapytanie — loty (9)" description="Połączenie z zapytaniem „loty (9)” w skoroszycie." type="5" refreshedVersion="7" background="1" saveData="1">
    <dbPr connection="Provider=Microsoft.Mashup.OleDb.1;Data Source=$Workbook$;Location=&quot;loty (9)&quot;;Extended Properties=&quot;&quot;" command="SELECT * FROM [loty (9)]"/>
  </connection>
</connections>
</file>

<file path=xl/sharedStrings.xml><?xml version="1.0" encoding="utf-8"?>
<sst xmlns="http://schemas.openxmlformats.org/spreadsheetml/2006/main" count="1024" uniqueCount="194">
  <si>
    <t>lp</t>
  </si>
  <si>
    <t>data wylotu</t>
  </si>
  <si>
    <t>godzina wylotu</t>
  </si>
  <si>
    <t>data przylotu</t>
  </si>
  <si>
    <t>godzina przylotu</t>
  </si>
  <si>
    <t>Cargo załadunek</t>
  </si>
  <si>
    <t>Cargo wyładunek</t>
  </si>
  <si>
    <t>09:14:36</t>
  </si>
  <si>
    <t>13:25:27</t>
  </si>
  <si>
    <t>17:11:21</t>
  </si>
  <si>
    <t>21:56:12</t>
  </si>
  <si>
    <t>06:33:21</t>
  </si>
  <si>
    <t>10:11:26</t>
  </si>
  <si>
    <t>13:43:53</t>
  </si>
  <si>
    <t>17:30:24</t>
  </si>
  <si>
    <t>21:31:33</t>
  </si>
  <si>
    <t>07:34:45</t>
  </si>
  <si>
    <t>11:04:25</t>
  </si>
  <si>
    <t>15:16:19</t>
  </si>
  <si>
    <t>18:26:19</t>
  </si>
  <si>
    <t>22:16:45</t>
  </si>
  <si>
    <t>06:04:35</t>
  </si>
  <si>
    <t>08:19:45</t>
  </si>
  <si>
    <t>10:05:36</t>
  </si>
  <si>
    <t>12:55:10</t>
  </si>
  <si>
    <t>18:34:04</t>
  </si>
  <si>
    <t>23:11:16</t>
  </si>
  <si>
    <t>09:01:45</t>
  </si>
  <si>
    <t>12:16:25</t>
  </si>
  <si>
    <t>15:26:19</t>
  </si>
  <si>
    <t>17:36:28</t>
  </si>
  <si>
    <t>19:50:16</t>
  </si>
  <si>
    <t>00:19:26</t>
  </si>
  <si>
    <t>07:08:36</t>
  </si>
  <si>
    <t>12:36:19</t>
  </si>
  <si>
    <t>15:01:15</t>
  </si>
  <si>
    <t>18:19:00</t>
  </si>
  <si>
    <t>21:22:13</t>
  </si>
  <si>
    <t>09:36:14</t>
  </si>
  <si>
    <t>12:31:16</t>
  </si>
  <si>
    <t>15:34:16</t>
  </si>
  <si>
    <t>19:00:11</t>
  </si>
  <si>
    <t>22:34:36</t>
  </si>
  <si>
    <t>06:15:65</t>
  </si>
  <si>
    <t>09:33:04</t>
  </si>
  <si>
    <t>12:35:15</t>
  </si>
  <si>
    <t>16:26:19</t>
  </si>
  <si>
    <t>18:32:23</t>
  </si>
  <si>
    <t>21:31:36</t>
  </si>
  <si>
    <t>07:45:56</t>
  </si>
  <si>
    <t>10:55:13</t>
  </si>
  <si>
    <t>14:11:09</t>
  </si>
  <si>
    <t>18:30:24</t>
  </si>
  <si>
    <t>21:21:36</t>
  </si>
  <si>
    <t>07:26:14</t>
  </si>
  <si>
    <t>10:39:64</t>
  </si>
  <si>
    <t>14:14:48</t>
  </si>
  <si>
    <t>16:54:12</t>
  </si>
  <si>
    <t>19:48:46</t>
  </si>
  <si>
    <t>00:54:18</t>
  </si>
  <si>
    <t>09:11:45</t>
  </si>
  <si>
    <t>12:09:07</t>
  </si>
  <si>
    <t>14:26:47</t>
  </si>
  <si>
    <t>17:15:48</t>
  </si>
  <si>
    <t>21:11:01</t>
  </si>
  <si>
    <t>05:35:06</t>
  </si>
  <si>
    <t>10:16:19</t>
  </si>
  <si>
    <t>14:15:25</t>
  </si>
  <si>
    <t>19:10:01</t>
  </si>
  <si>
    <t>09:08:14</t>
  </si>
  <si>
    <t>12:48:06</t>
  </si>
  <si>
    <t>14:55:39</t>
  </si>
  <si>
    <t>18:00:00</t>
  </si>
  <si>
    <t>22:04:19</t>
  </si>
  <si>
    <t>06:14:24</t>
  </si>
  <si>
    <t>10:04:55</t>
  </si>
  <si>
    <t>13:56:55</t>
  </si>
  <si>
    <t>17:00:15</t>
  </si>
  <si>
    <t>19:15:54</t>
  </si>
  <si>
    <t>22:04:06</t>
  </si>
  <si>
    <t>04:09:06</t>
  </si>
  <si>
    <t>08:15:54</t>
  </si>
  <si>
    <t>12:45:47</t>
  </si>
  <si>
    <t>15:12:24</t>
  </si>
  <si>
    <t>18:36:45</t>
  </si>
  <si>
    <t>21:45:48</t>
  </si>
  <si>
    <t>06:04:09</t>
  </si>
  <si>
    <t>09:03:04</t>
  </si>
  <si>
    <t>12:00:45</t>
  </si>
  <si>
    <t>14:45:10</t>
  </si>
  <si>
    <t>17:22:01</t>
  </si>
  <si>
    <t>20:45:56</t>
  </si>
  <si>
    <t>08:01:04</t>
  </si>
  <si>
    <t>11:30:09</t>
  </si>
  <si>
    <t>14:55:03</t>
  </si>
  <si>
    <t>17:13:53</t>
  </si>
  <si>
    <t>20:45:44</t>
  </si>
  <si>
    <t>06:24:06</t>
  </si>
  <si>
    <t>10:00:11</t>
  </si>
  <si>
    <t>13:26:23</t>
  </si>
  <si>
    <t>15:25:19</t>
  </si>
  <si>
    <t>18:45:12</t>
  </si>
  <si>
    <t>10:46:11</t>
  </si>
  <si>
    <t>15:01:03</t>
  </si>
  <si>
    <t>17:33:46</t>
  </si>
  <si>
    <t>20:22:01</t>
  </si>
  <si>
    <t>01:12:45</t>
  </si>
  <si>
    <t>10:44:21</t>
  </si>
  <si>
    <t>12:43:11</t>
  </si>
  <si>
    <t>14:14:21</t>
  </si>
  <si>
    <t>16:12:04</t>
  </si>
  <si>
    <t>17:30:01</t>
  </si>
  <si>
    <t>18:45:33</t>
  </si>
  <si>
    <t>22:02:04</t>
  </si>
  <si>
    <t>01:23:16</t>
  </si>
  <si>
    <t>08:04:26</t>
  </si>
  <si>
    <t>13:58:27</t>
  </si>
  <si>
    <t>16:03:25</t>
  </si>
  <si>
    <t>18:16:54</t>
  </si>
  <si>
    <t>22:30:00</t>
  </si>
  <si>
    <t>08:16:45</t>
  </si>
  <si>
    <t>11:04:33</t>
  </si>
  <si>
    <t>15:11:19</t>
  </si>
  <si>
    <t>16:48:06</t>
  </si>
  <si>
    <t>20:21:07</t>
  </si>
  <si>
    <t>01:01:24</t>
  </si>
  <si>
    <t>09:22:35</t>
  </si>
  <si>
    <t>12:15:21</t>
  </si>
  <si>
    <t>14:06:22</t>
  </si>
  <si>
    <t>17:56:55</t>
  </si>
  <si>
    <t>21:21:04</t>
  </si>
  <si>
    <t>07:12:21</t>
  </si>
  <si>
    <t>14:11:06</t>
  </si>
  <si>
    <t>18:48:43</t>
  </si>
  <si>
    <t>21:13:04</t>
  </si>
  <si>
    <t>08:26:41</t>
  </si>
  <si>
    <t>12:01:04</t>
  </si>
  <si>
    <t>13:49:04</t>
  </si>
  <si>
    <t>16:04:09</t>
  </si>
  <si>
    <t>18:09:04</t>
  </si>
  <si>
    <t>07:55:36</t>
  </si>
  <si>
    <t>10:09:21</t>
  </si>
  <si>
    <t>11:54:10</t>
  </si>
  <si>
    <t>14:06:01</t>
  </si>
  <si>
    <t>17:55:04</t>
  </si>
  <si>
    <t>20:30:04</t>
  </si>
  <si>
    <t>07:56:55</t>
  </si>
  <si>
    <t>10:11:08</t>
  </si>
  <si>
    <t>15:05:06</t>
  </si>
  <si>
    <t>19:02:04</t>
  </si>
  <si>
    <t>11:54:06</t>
  </si>
  <si>
    <t>15:04:56</t>
  </si>
  <si>
    <t>18:06:49</t>
  </si>
  <si>
    <t>21:01:01</t>
  </si>
  <si>
    <t>08:58:32</t>
  </si>
  <si>
    <t>12:01:02</t>
  </si>
  <si>
    <t>14:43:11</t>
  </si>
  <si>
    <t>17:34:12</t>
  </si>
  <si>
    <t>20:21:22</t>
  </si>
  <si>
    <t>00:57:04</t>
  </si>
  <si>
    <t>08:00:45</t>
  </si>
  <si>
    <t>15:08:09</t>
  </si>
  <si>
    <t>18:56:55</t>
  </si>
  <si>
    <t>roznica</t>
  </si>
  <si>
    <t>czas minuty</t>
  </si>
  <si>
    <t>liczba minut maksymalna</t>
  </si>
  <si>
    <t>numer lotu</t>
  </si>
  <si>
    <t>1)</t>
  </si>
  <si>
    <t>po zaladunku</t>
  </si>
  <si>
    <t>po wyladunku</t>
  </si>
  <si>
    <t>ile nielegalnych</t>
  </si>
  <si>
    <t>2)</t>
  </si>
  <si>
    <t>roznica dzis</t>
  </si>
  <si>
    <t>jutro</t>
  </si>
  <si>
    <t>po dacie</t>
  </si>
  <si>
    <t>Etykiety wierszy</t>
  </si>
  <si>
    <t>Suma końcowa</t>
  </si>
  <si>
    <t>data</t>
  </si>
  <si>
    <t>czas w powietrzu danego dnia</t>
  </si>
  <si>
    <t>3)</t>
  </si>
  <si>
    <t>liczba minut w powietrzu danego dnia</t>
  </si>
  <si>
    <t>liczba godzin w powietrzu</t>
  </si>
  <si>
    <t>suma godzin</t>
  </si>
  <si>
    <t>4)</t>
  </si>
  <si>
    <t>kasa dzis</t>
  </si>
  <si>
    <t>stan po zaladunku</t>
  </si>
  <si>
    <t>stan po wyladunku</t>
  </si>
  <si>
    <t>ile za przewoz (place za dany towar jednorazowo - tylko przy zaladunku) reszta martwi się firma</t>
  </si>
  <si>
    <t>kasiora</t>
  </si>
  <si>
    <t>Suma z kasiora</t>
  </si>
  <si>
    <t>maks:</t>
  </si>
  <si>
    <t>5_</t>
  </si>
  <si>
    <t>czy strata</t>
  </si>
  <si>
    <t>ile lotow stratnych: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</si>
</sst>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/>
  </cellXfs>
  <cellStyles count="1">
    <cellStyle name="Normalny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[loty.xlsx]3)!Tabela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dziennych lotow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'3)'!$O$7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'3)'!$N$8:$N$38</c:f>
              <c:strCache>
                <c:ptCount val="30"/>
                <c:pt idx="0">
                  <c:v>01.09.2021</c:v>
                </c:pt>
                <c:pt idx="1">
                  <c:v>02.09.2021</c:v>
                </c:pt>
                <c:pt idx="2">
                  <c:v>03.09.2021</c:v>
                </c:pt>
                <c:pt idx="3">
                  <c:v>04.09.2021</c:v>
                </c:pt>
                <c:pt idx="4">
                  <c:v>05.09.2021</c:v>
                </c:pt>
                <c:pt idx="5">
                  <c:v>06.09.2021</c:v>
                </c:pt>
                <c:pt idx="6">
                  <c:v>07.09.2021</c:v>
                </c:pt>
                <c:pt idx="7">
                  <c:v>08.09.2021</c:v>
                </c:pt>
                <c:pt idx="8">
                  <c:v>09.09.2021</c:v>
                </c:pt>
                <c:pt idx="9">
                  <c:v>10.09.2021</c:v>
                </c:pt>
                <c:pt idx="10">
                  <c:v>11.09.2021</c:v>
                </c:pt>
                <c:pt idx="11">
                  <c:v>12.09.2021</c:v>
                </c:pt>
                <c:pt idx="12">
                  <c:v>13.09.2021</c:v>
                </c:pt>
                <c:pt idx="13">
                  <c:v>14.09.2021</c:v>
                </c:pt>
                <c:pt idx="14">
                  <c:v>15.09.2021</c:v>
                </c:pt>
                <c:pt idx="15">
                  <c:v>16.09.2021</c:v>
                </c:pt>
                <c:pt idx="16">
                  <c:v>17.09.2021</c:v>
                </c:pt>
                <c:pt idx="17">
                  <c:v>18.09.2021</c:v>
                </c:pt>
                <c:pt idx="18">
                  <c:v>19.09.2021</c:v>
                </c:pt>
                <c:pt idx="19">
                  <c:v>20.09.2021</c:v>
                </c:pt>
                <c:pt idx="20">
                  <c:v>21.09.2021</c:v>
                </c:pt>
                <c:pt idx="21">
                  <c:v>22.09.2021</c:v>
                </c:pt>
                <c:pt idx="22">
                  <c:v>23.09.2021</c:v>
                </c:pt>
                <c:pt idx="23">
                  <c:v>24.09.2021</c:v>
                </c:pt>
                <c:pt idx="24">
                  <c:v>25.09.2021</c:v>
                </c:pt>
                <c:pt idx="25">
                  <c:v>26.09.2021</c:v>
                </c:pt>
                <c:pt idx="26">
                  <c:v>27.09.2021</c:v>
                </c:pt>
                <c:pt idx="27">
                  <c:v>28.09.2021</c:v>
                </c:pt>
                <c:pt idx="28">
                  <c:v>29.09.2021</c:v>
                </c:pt>
                <c:pt idx="29">
                  <c:v>30.09.2021</c:v>
                </c:pt>
              </c:strCache>
            </c:strRef>
          </c:cat>
          <c:val>
            <c:numRef>
              <c:f>'3)'!$O$8:$O$38</c:f>
              <c:numCache>
                <c:formatCode>General</c:formatCode>
                <c:ptCount val="30"/>
                <c:pt idx="0">
                  <c:v>586.77</c:v>
                </c:pt>
                <c:pt idx="1">
                  <c:v>650.96999999999991</c:v>
                </c:pt>
                <c:pt idx="2">
                  <c:v>836.69</c:v>
                </c:pt>
                <c:pt idx="3">
                  <c:v>685.83999999999992</c:v>
                </c:pt>
                <c:pt idx="4">
                  <c:v>683.59999999999991</c:v>
                </c:pt>
                <c:pt idx="5">
                  <c:v>603.94000000000005</c:v>
                </c:pt>
                <c:pt idx="6">
                  <c:v>566.97</c:v>
                </c:pt>
                <c:pt idx="7">
                  <c:v>720.45</c:v>
                </c:pt>
                <c:pt idx="8">
                  <c:v>452.26</c:v>
                </c:pt>
                <c:pt idx="9">
                  <c:v>718.25</c:v>
                </c:pt>
                <c:pt idx="10">
                  <c:v>553.39</c:v>
                </c:pt>
                <c:pt idx="11">
                  <c:v>407.41999999999996</c:v>
                </c:pt>
                <c:pt idx="12">
                  <c:v>671.70999999999992</c:v>
                </c:pt>
                <c:pt idx="13">
                  <c:v>545.04999999999995</c:v>
                </c:pt>
                <c:pt idx="14">
                  <c:v>606.54</c:v>
                </c:pt>
                <c:pt idx="15">
                  <c:v>562.55999999999995</c:v>
                </c:pt>
                <c:pt idx="16">
                  <c:v>385.64</c:v>
                </c:pt>
                <c:pt idx="17">
                  <c:v>358.83</c:v>
                </c:pt>
                <c:pt idx="18">
                  <c:v>431.73</c:v>
                </c:pt>
                <c:pt idx="19">
                  <c:v>701.09999999999991</c:v>
                </c:pt>
                <c:pt idx="20">
                  <c:v>661.05</c:v>
                </c:pt>
                <c:pt idx="21">
                  <c:v>496.28</c:v>
                </c:pt>
                <c:pt idx="22">
                  <c:v>677.1099999999999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411.91999999999996</c:v>
                </c:pt>
                <c:pt idx="27">
                  <c:v>417.64</c:v>
                </c:pt>
                <c:pt idx="28">
                  <c:v>577.81999999999994</c:v>
                </c:pt>
                <c:pt idx="29">
                  <c:v>338.26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C-4C1E-9B8B-DEE02906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379119"/>
        <c:axId val="1674379535"/>
      </c:barChart>
      <c:catAx>
        <c:axId val="16743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79535"/>
        <c:crosses val="autoZero"/>
        <c:auto val="1"/>
        <c:lblAlgn val="ctr"/>
        <c:lblOffset val="100"/>
        <c:noMultiLvlLbl val="0"/>
      </c:catAx>
      <c:valAx>
        <c:axId val="16743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minut w powietrzu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3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140608</xdr:colOff>
      <xdr:row>4</xdr:row>
      <xdr:rowOff>147864</xdr:rowOff>
    </xdr:from>
    <xdr:to>
      <xdr:col>16</xdr:col>
      <xdr:colOff>13608</xdr:colOff>
      <xdr:row>19</xdr:row>
      <xdr:rowOff>169635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4B6C93-7244-452B-B30D-1DE51294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4.947804282405" createdVersion="7" refreshedVersion="7" minRefreshableVersion="3" recordCount="157" xr:uid="{48C6AE38-25BC-46F1-9905-1BF6496E719B}">
  <cacheSource type="worksheet">
    <worksheetSource name="loty36"/>
  </cacheSource>
  <cacheFields count="11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/>
    </cacheField>
    <cacheField name="godzina przylotu" numFmtId="164">
      <sharedItems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roznica dzis" numFmtId="164">
      <sharedItems containsSemiMixedTypes="0" containsNonDate="0" containsDate="1" containsString="0" minDate="1899-12-30T00:28:39" maxDate="1899-12-30T04:19:39"/>
    </cacheField>
    <cacheField name="jutro" numFmtId="164">
      <sharedItems/>
    </cacheField>
    <cacheField name="po dacie" numFmtId="164">
      <sharedItems containsSemiMixedTypes="0" containsNonDate="0" containsDate="1" containsString="0" minDate="1899-12-30T00:28:39" maxDate="1899-12-30T04:19:39"/>
    </cacheField>
    <cacheField name="czas minuty" numFmtId="0">
      <sharedItems containsSemiMixedTypes="0" containsString="0" containsNumber="1" minValue="28.65" maxValue="259.6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35.453878587963" createdVersion="7" refreshedVersion="7" minRefreshableVersion="3" recordCount="157" xr:uid="{A4041E17-5BEC-4ABF-8526-78718F30787C}">
  <cacheSource type="worksheet">
    <worksheetSource name="loty5"/>
  </cacheSource>
  <cacheFields count="12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/>
    </cacheField>
    <cacheField name="godzina przylotu" numFmtId="0">
      <sharedItems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kasa dzis" numFmtId="0">
      <sharedItems containsSemiMixedTypes="0" containsString="0" containsNumber="1" containsInteger="1" minValue="1500" maxValue="67500"/>
    </cacheField>
    <cacheField name="stan po zaladunku" numFmtId="0">
      <sharedItems containsSemiMixedTypes="0" containsString="0" containsNumber="1" containsInteger="1" minValue="5" maxValue="42"/>
    </cacheField>
    <cacheField name="stan po wyladunku" numFmtId="0">
      <sharedItems containsSemiMixedTypes="0" containsString="0" containsNumber="1" containsInteger="1" minValue="0" maxValue="37"/>
    </cacheField>
    <cacheField name="ile za przewoz (place za dany towar jednorazowo - tylko przy zaladunku) reszta martwi się firma" numFmtId="0">
      <sharedItems containsSemiMixedTypes="0" containsString="0" containsNumber="1" containsInteger="1" minValue="0" maxValue="120000"/>
    </cacheField>
    <cacheField name="kasiora" numFmtId="0">
      <sharedItems containsSemiMixedTypes="0" containsString="0" containsNumber="1" containsInteger="1" minValue="-31500" maxValue="6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d v="2021-09-01T00:00:00"/>
    <s v="09:14:36"/>
    <n v="12"/>
    <n v="0"/>
    <d v="1899-12-30T01:14:36"/>
    <s v="0"/>
    <d v="1899-12-30T01:14:36"/>
    <n v="74.599999999999994"/>
  </r>
  <r>
    <n v="2"/>
    <x v="0"/>
    <d v="1899-12-30T10:11:00"/>
    <d v="2021-09-01T00:00:00"/>
    <s v="13:25:27"/>
    <n v="11"/>
    <n v="16"/>
    <d v="1899-12-30T03:14:27"/>
    <s v="0"/>
    <d v="1899-12-30T03:14:27"/>
    <n v="194.45"/>
  </r>
  <r>
    <n v="3"/>
    <x v="0"/>
    <d v="1899-12-30T15:30:26"/>
    <d v="2021-09-01T00:00:00"/>
    <s v="17:11:21"/>
    <n v="9"/>
    <n v="0"/>
    <d v="1899-12-30T01:40:55"/>
    <s v="0"/>
    <d v="1899-12-30T01:40:55"/>
    <n v="100.92"/>
  </r>
  <r>
    <n v="4"/>
    <x v="0"/>
    <d v="1899-12-30T18:19:24"/>
    <d v="2021-09-01T00:00:00"/>
    <s v="21:56:12"/>
    <n v="14"/>
    <n v="11"/>
    <d v="1899-12-30T03:36:48"/>
    <s v="0"/>
    <d v="1899-12-30T03:36:48"/>
    <n v="216.8"/>
  </r>
  <r>
    <n v="5"/>
    <x v="1"/>
    <d v="1899-12-30T04:15:11"/>
    <d v="2021-09-02T00:00:00"/>
    <s v="06:33:21"/>
    <n v="21"/>
    <n v="15"/>
    <d v="1899-12-30T02:18:10"/>
    <s v="0"/>
    <d v="1899-12-30T02:18:10"/>
    <n v="138.16999999999999"/>
  </r>
  <r>
    <n v="6"/>
    <x v="1"/>
    <d v="1899-12-30T08:20:12"/>
    <d v="2021-09-02T00:00:00"/>
    <s v="10:11:26"/>
    <n v="11"/>
    <n v="24"/>
    <d v="1899-12-30T01:51:14"/>
    <s v="0"/>
    <d v="1899-12-30T01:51:14"/>
    <n v="111.23"/>
  </r>
  <r>
    <n v="7"/>
    <x v="1"/>
    <d v="1899-12-30T11:32:21"/>
    <d v="2021-09-02T00:00:00"/>
    <s v="13:43:53"/>
    <n v="19"/>
    <n v="10"/>
    <d v="1899-12-30T02:11:32"/>
    <s v="0"/>
    <d v="1899-12-30T02:11:32"/>
    <n v="131.53"/>
  </r>
  <r>
    <n v="8"/>
    <x v="1"/>
    <d v="1899-12-30T15:11:23"/>
    <d v="2021-09-02T00:00:00"/>
    <s v="17:30:24"/>
    <n v="9"/>
    <n v="11"/>
    <d v="1899-12-30T02:19:01"/>
    <s v="0"/>
    <d v="1899-12-30T02:19:01"/>
    <n v="139.02000000000001"/>
  </r>
  <r>
    <n v="9"/>
    <x v="1"/>
    <d v="1899-12-30T19:20:32"/>
    <d v="2021-09-02T00:00:00"/>
    <s v="21:31:33"/>
    <n v="12"/>
    <n v="15"/>
    <d v="1899-12-30T02:11:01"/>
    <s v="0"/>
    <d v="1899-12-30T02:11:01"/>
    <n v="131.02000000000001"/>
  </r>
  <r>
    <n v="10"/>
    <x v="2"/>
    <d v="1899-12-30T03:15:06"/>
    <d v="2021-09-03T00:00:00"/>
    <s v="07:34:45"/>
    <n v="17"/>
    <n v="22"/>
    <d v="1899-12-30T04:19:39"/>
    <s v="0"/>
    <d v="1899-12-30T04:19:39"/>
    <n v="259.64999999999998"/>
  </r>
  <r>
    <n v="11"/>
    <x v="2"/>
    <d v="1899-12-30T09:04:06"/>
    <d v="2021-09-03T00:00:00"/>
    <s v="11:04:25"/>
    <n v="14"/>
    <n v="10"/>
    <d v="1899-12-30T02:00:19"/>
    <s v="0"/>
    <d v="1899-12-30T02:00:19"/>
    <n v="120.32"/>
  </r>
  <r>
    <n v="12"/>
    <x v="2"/>
    <d v="1899-12-30T12:01:15"/>
    <d v="2021-09-03T00:00:00"/>
    <s v="15:16:19"/>
    <n v="24"/>
    <n v="19"/>
    <d v="1899-12-30T03:15:04"/>
    <s v="0"/>
    <d v="1899-12-30T03:15:04"/>
    <n v="195.07"/>
  </r>
  <r>
    <n v="13"/>
    <x v="2"/>
    <d v="1899-12-30T16:55:06"/>
    <d v="2021-09-03T00:00:00"/>
    <s v="18:26:19"/>
    <n v="16"/>
    <n v="11"/>
    <d v="1899-12-30T01:31:13"/>
    <s v="0"/>
    <d v="1899-12-30T01:31:13"/>
    <n v="91.22"/>
  </r>
  <r>
    <n v="14"/>
    <x v="2"/>
    <d v="1899-12-30T19:26:19"/>
    <d v="2021-09-03T00:00:00"/>
    <s v="22:16:45"/>
    <n v="15"/>
    <n v="9"/>
    <d v="1899-12-30T02:50:26"/>
    <s v="0"/>
    <d v="1899-12-30T02:50:26"/>
    <n v="170.43"/>
  </r>
  <r>
    <n v="15"/>
    <x v="3"/>
    <d v="1899-12-30T04:06:09"/>
    <d v="2021-09-04T00:00:00"/>
    <s v="06:04:35"/>
    <n v="7"/>
    <n v="16"/>
    <d v="1899-12-30T01:58:26"/>
    <s v="0"/>
    <d v="1899-12-30T01:58:26"/>
    <n v="118.43"/>
  </r>
  <r>
    <n v="16"/>
    <x v="3"/>
    <d v="1899-12-30T07:06:32"/>
    <d v="2021-09-04T00:00:00"/>
    <s v="08:19:45"/>
    <n v="9"/>
    <n v="11"/>
    <d v="1899-12-30T01:13:13"/>
    <s v="0"/>
    <d v="1899-12-30T01:13:13"/>
    <n v="73.22"/>
  </r>
  <r>
    <n v="17"/>
    <x v="3"/>
    <d v="1899-12-30T08:35:19"/>
    <d v="2021-09-04T00:00:00"/>
    <s v="10:05:36"/>
    <n v="13"/>
    <n v="18"/>
    <d v="1899-12-30T01:30:17"/>
    <s v="0"/>
    <d v="1899-12-30T01:30:17"/>
    <n v="90.28"/>
  </r>
  <r>
    <n v="18"/>
    <x v="3"/>
    <d v="1899-12-30T11:39:20"/>
    <d v="2021-09-04T00:00:00"/>
    <s v="12:55:10"/>
    <n v="22"/>
    <n v="5"/>
    <d v="1899-12-30T01:15:50"/>
    <s v="0"/>
    <d v="1899-12-30T01:15:50"/>
    <n v="75.83"/>
  </r>
  <r>
    <n v="19"/>
    <x v="3"/>
    <d v="1899-12-30T16:51:10"/>
    <d v="2021-09-04T00:00:00"/>
    <s v="18:34:04"/>
    <n v="8"/>
    <n v="23"/>
    <d v="1899-12-30T01:42:54"/>
    <s v="0"/>
    <d v="1899-12-30T01:42:54"/>
    <n v="102.9"/>
  </r>
  <r>
    <n v="20"/>
    <x v="3"/>
    <d v="1899-12-30T19:26:05"/>
    <d v="2021-09-04T00:00:00"/>
    <s v="23:11:16"/>
    <n v="11"/>
    <n v="14"/>
    <d v="1899-12-30T03:45:11"/>
    <s v="0"/>
    <d v="1899-12-30T03:45:11"/>
    <n v="225.18"/>
  </r>
  <r>
    <n v="21"/>
    <x v="4"/>
    <d v="1899-12-30T07:15:54"/>
    <d v="2021-09-05T00:00:00"/>
    <s v="09:01:45"/>
    <n v="17"/>
    <n v="23"/>
    <d v="1899-12-30T01:45:51"/>
    <s v="0"/>
    <d v="1899-12-30T01:45:51"/>
    <n v="105.85"/>
  </r>
  <r>
    <n v="22"/>
    <x v="4"/>
    <d v="1899-12-30T10:19:14"/>
    <d v="2021-09-05T00:00:00"/>
    <s v="12:16:25"/>
    <n v="15"/>
    <n v="11"/>
    <d v="1899-12-30T01:57:11"/>
    <s v="0"/>
    <d v="1899-12-30T01:57:11"/>
    <n v="117.18"/>
  </r>
  <r>
    <n v="23"/>
    <x v="4"/>
    <d v="1899-12-30T13:25:06"/>
    <d v="2021-09-05T00:00:00"/>
    <s v="15:26:19"/>
    <n v="19"/>
    <n v="21"/>
    <d v="1899-12-30T02:01:13"/>
    <s v="0"/>
    <d v="1899-12-30T02:01:13"/>
    <n v="121.22"/>
  </r>
  <r>
    <n v="24"/>
    <x v="4"/>
    <d v="1899-12-30T16:36:19"/>
    <d v="2021-09-05T00:00:00"/>
    <s v="17:36:28"/>
    <n v="11"/>
    <n v="9"/>
    <d v="1899-12-30T01:00:09"/>
    <s v="0"/>
    <d v="1899-12-30T01:00:09"/>
    <n v="60.15"/>
  </r>
  <r>
    <n v="25"/>
    <x v="4"/>
    <d v="1899-12-30T18:30:30"/>
    <d v="2021-09-05T00:00:00"/>
    <s v="19:50:16"/>
    <n v="15"/>
    <n v="11"/>
    <d v="1899-12-30T01:19:46"/>
    <s v="0"/>
    <d v="1899-12-30T01:19:46"/>
    <n v="79.77"/>
  </r>
  <r>
    <n v="26"/>
    <x v="4"/>
    <d v="1899-12-30T21:00:00"/>
    <d v="2021-09-06T00:00:00"/>
    <s v="00:19:26"/>
    <n v="15"/>
    <n v="17"/>
    <d v="1899-12-30T03:19:26"/>
    <s v="00:19:26"/>
    <d v="1899-12-30T03:19:26"/>
    <n v="199.43"/>
  </r>
  <r>
    <n v="27"/>
    <x v="5"/>
    <d v="1899-12-30T05:12:46"/>
    <d v="2021-09-06T00:00:00"/>
    <s v="07:08:36"/>
    <n v="9"/>
    <n v="6"/>
    <d v="1899-12-30T01:55:50"/>
    <s v="0"/>
    <d v="1899-12-30T02:15:16"/>
    <n v="135.27000000000001"/>
  </r>
  <r>
    <n v="28"/>
    <x v="5"/>
    <d v="1899-12-30T09:11:36"/>
    <d v="2021-09-06T00:00:00"/>
    <s v="12:36:19"/>
    <n v="14"/>
    <n v="22"/>
    <d v="1899-12-30T03:24:43"/>
    <s v="0"/>
    <d v="1899-12-30T03:24:43"/>
    <n v="204.72"/>
  </r>
  <r>
    <n v="29"/>
    <x v="5"/>
    <d v="1899-12-30T13:25:15"/>
    <d v="2021-09-06T00:00:00"/>
    <s v="15:01:15"/>
    <n v="14"/>
    <n v="3"/>
    <d v="1899-12-30T01:36:00"/>
    <s v="0"/>
    <d v="1899-12-30T01:36:00"/>
    <n v="96"/>
  </r>
  <r>
    <n v="30"/>
    <x v="5"/>
    <d v="1899-12-30T17:11:04"/>
    <d v="2021-09-06T00:00:00"/>
    <s v="18:19:00"/>
    <n v="18"/>
    <n v="14"/>
    <d v="1899-12-30T01:07:56"/>
    <s v="0"/>
    <d v="1899-12-30T01:07:56"/>
    <n v="67.930000000000007"/>
  </r>
  <r>
    <n v="31"/>
    <x v="5"/>
    <d v="1899-12-30T19:42:12"/>
    <d v="2021-09-06T00:00:00"/>
    <s v="21:22:13"/>
    <n v="16"/>
    <n v="21"/>
    <d v="1899-12-30T01:40:01"/>
    <s v="0"/>
    <d v="1899-12-30T01:40:01"/>
    <n v="100.02"/>
  </r>
  <r>
    <n v="32"/>
    <x v="6"/>
    <d v="1899-12-30T07:46:19"/>
    <d v="2021-09-07T00:00:00"/>
    <s v="09:36:14"/>
    <n v="15"/>
    <n v="14"/>
    <d v="1899-12-30T01:49:55"/>
    <s v="0"/>
    <d v="1899-12-30T01:49:55"/>
    <n v="109.92"/>
  </r>
  <r>
    <n v="33"/>
    <x v="6"/>
    <d v="1899-12-30T11:09:08"/>
    <d v="2021-09-07T00:00:00"/>
    <s v="12:31:16"/>
    <n v="12"/>
    <n v="23"/>
    <d v="1899-12-30T01:22:08"/>
    <s v="0"/>
    <d v="1899-12-30T01:22:08"/>
    <n v="82.13"/>
  </r>
  <r>
    <n v="34"/>
    <x v="6"/>
    <d v="1899-12-30T13:45:48"/>
    <d v="2021-09-07T00:00:00"/>
    <s v="15:34:16"/>
    <n v="17"/>
    <n v="6"/>
    <d v="1899-12-30T01:48:28"/>
    <s v="0"/>
    <d v="1899-12-30T01:48:28"/>
    <n v="108.47"/>
  </r>
  <r>
    <n v="35"/>
    <x v="6"/>
    <d v="1899-12-30T16:56:19"/>
    <d v="2021-09-07T00:00:00"/>
    <s v="19:00:11"/>
    <n v="19"/>
    <n v="16"/>
    <d v="1899-12-30T02:03:52"/>
    <s v="0"/>
    <d v="1899-12-30T02:03:52"/>
    <n v="123.87"/>
  </r>
  <r>
    <n v="36"/>
    <x v="6"/>
    <d v="1899-12-30T20:12:01"/>
    <d v="2021-09-07T00:00:00"/>
    <s v="22:34:36"/>
    <n v="11"/>
    <n v="14"/>
    <d v="1899-12-30T02:22:35"/>
    <s v="0"/>
    <d v="1899-12-30T02:22:35"/>
    <n v="142.58000000000001"/>
  </r>
  <r>
    <n v="37"/>
    <x v="7"/>
    <d v="1899-12-30T03:15:16"/>
    <d v="2021-09-08T00:00:00"/>
    <s v="06:15:65"/>
    <n v="13"/>
    <n v="22"/>
    <d v="1899-12-30T03:00:49"/>
    <s v="0"/>
    <d v="1899-12-30T03:00:49"/>
    <n v="180.82"/>
  </r>
  <r>
    <n v="38"/>
    <x v="7"/>
    <d v="1899-12-30T07:49:16"/>
    <d v="2021-09-08T00:00:00"/>
    <s v="09:33:04"/>
    <n v="11"/>
    <n v="4"/>
    <d v="1899-12-30T01:43:48"/>
    <s v="0"/>
    <d v="1899-12-30T01:43:48"/>
    <n v="103.8"/>
  </r>
  <r>
    <n v="39"/>
    <x v="7"/>
    <d v="1899-12-30T10:01:22"/>
    <d v="2021-09-08T00:00:00"/>
    <s v="12:35:15"/>
    <n v="14"/>
    <n v="21"/>
    <d v="1899-12-30T02:33:53"/>
    <s v="0"/>
    <d v="1899-12-30T02:33:53"/>
    <n v="153.88"/>
  </r>
  <r>
    <n v="40"/>
    <x v="7"/>
    <d v="1899-12-30T14:11:36"/>
    <d v="2021-09-08T00:00:00"/>
    <s v="16:26:19"/>
    <n v="16"/>
    <n v="9"/>
    <d v="1899-12-30T02:14:43"/>
    <s v="0"/>
    <d v="1899-12-30T02:14:43"/>
    <n v="134.72"/>
  </r>
  <r>
    <n v="41"/>
    <x v="7"/>
    <d v="1899-12-30T17:36:45"/>
    <d v="2021-09-08T00:00:00"/>
    <s v="18:32:23"/>
    <n v="12"/>
    <n v="24"/>
    <d v="1899-12-30T00:55:38"/>
    <s v="0"/>
    <d v="1899-12-30T00:55:38"/>
    <n v="55.63"/>
  </r>
  <r>
    <n v="42"/>
    <x v="7"/>
    <d v="1899-12-30T20:00:00"/>
    <d v="2021-09-08T00:00:00"/>
    <s v="21:31:36"/>
    <n v="9"/>
    <n v="2"/>
    <d v="1899-12-30T01:31:36"/>
    <s v="0"/>
    <d v="1899-12-30T01:31:36"/>
    <n v="91.6"/>
  </r>
  <r>
    <n v="43"/>
    <x v="8"/>
    <d v="1899-12-30T06:11:26"/>
    <d v="2021-09-09T00:00:00"/>
    <s v="07:45:56"/>
    <n v="9"/>
    <n v="4"/>
    <d v="1899-12-30T01:34:30"/>
    <s v="0"/>
    <d v="1899-12-30T01:34:30"/>
    <n v="94.5"/>
  </r>
  <r>
    <n v="44"/>
    <x v="8"/>
    <d v="1899-12-30T09:55:26"/>
    <d v="2021-09-09T00:00:00"/>
    <s v="10:55:13"/>
    <n v="9"/>
    <n v="14"/>
    <d v="1899-12-30T00:59:47"/>
    <s v="0"/>
    <d v="1899-12-30T00:59:47"/>
    <n v="59.78"/>
  </r>
  <r>
    <n v="45"/>
    <x v="8"/>
    <d v="1899-12-30T12:08:45"/>
    <d v="2021-09-09T00:00:00"/>
    <s v="14:11:09"/>
    <n v="12"/>
    <n v="10"/>
    <d v="1899-12-30T02:02:24"/>
    <s v="0"/>
    <d v="1899-12-30T02:02:24"/>
    <n v="122.4"/>
  </r>
  <r>
    <n v="46"/>
    <x v="8"/>
    <d v="1899-12-30T16:26:09"/>
    <d v="2021-09-09T00:00:00"/>
    <s v="18:30:24"/>
    <n v="16"/>
    <n v="11"/>
    <d v="1899-12-30T02:04:15"/>
    <s v="0"/>
    <d v="1899-12-30T02:04:15"/>
    <n v="124.25"/>
  </r>
  <r>
    <n v="47"/>
    <x v="8"/>
    <d v="1899-12-30T20:30:16"/>
    <d v="2021-09-09T00:00:00"/>
    <s v="21:21:36"/>
    <n v="13"/>
    <n v="21"/>
    <d v="1899-12-30T00:51:20"/>
    <s v="0"/>
    <d v="1899-12-30T00:51:20"/>
    <n v="51.33"/>
  </r>
  <r>
    <n v="48"/>
    <x v="9"/>
    <d v="1899-12-30T05:11:32"/>
    <d v="2021-09-10T00:00:00"/>
    <s v="07:26:14"/>
    <n v="7"/>
    <n v="15"/>
    <d v="1899-12-30T02:14:42"/>
    <s v="0"/>
    <d v="1899-12-30T02:14:42"/>
    <n v="134.69999999999999"/>
  </r>
  <r>
    <n v="49"/>
    <x v="9"/>
    <d v="1899-12-30T09:10:06"/>
    <d v="2021-09-10T00:00:00"/>
    <s v="10:39:64"/>
    <n v="7"/>
    <n v="0"/>
    <d v="1899-12-30T01:29:58"/>
    <s v="0"/>
    <d v="1899-12-30T01:29:58"/>
    <n v="89.97"/>
  </r>
  <r>
    <n v="50"/>
    <x v="9"/>
    <d v="1899-12-30T11:59:56"/>
    <d v="2021-09-10T00:00:00"/>
    <s v="14:14:48"/>
    <n v="7"/>
    <n v="1"/>
    <d v="1899-12-30T02:14:52"/>
    <s v="0"/>
    <d v="1899-12-30T02:14:52"/>
    <n v="134.87"/>
  </r>
  <r>
    <n v="51"/>
    <x v="9"/>
    <d v="1899-12-30T15:35:54"/>
    <d v="2021-09-10T00:00:00"/>
    <s v="16:54:12"/>
    <n v="13"/>
    <n v="20"/>
    <d v="1899-12-30T01:18:18"/>
    <s v="0"/>
    <d v="1899-12-30T01:18:18"/>
    <n v="78.3"/>
  </r>
  <r>
    <n v="52"/>
    <x v="9"/>
    <d v="1899-12-30T19:01:35"/>
    <d v="2021-09-10T00:00:00"/>
    <s v="19:48:46"/>
    <n v="12"/>
    <n v="4"/>
    <d v="1899-12-30T00:47:11"/>
    <s v="0"/>
    <d v="1899-12-30T00:47:11"/>
    <n v="47.18"/>
  </r>
  <r>
    <n v="53"/>
    <x v="9"/>
    <d v="1899-12-30T21:01:04"/>
    <d v="2021-09-11T00:00:00"/>
    <s v="00:54:18"/>
    <n v="11"/>
    <n v="9"/>
    <d v="1899-12-30T03:53:14"/>
    <s v="00:54:18"/>
    <d v="1899-12-30T03:53:14"/>
    <n v="233.23"/>
  </r>
  <r>
    <n v="54"/>
    <x v="10"/>
    <d v="1899-12-30T06:15:56"/>
    <d v="2021-09-11T00:00:00"/>
    <s v="09:11:45"/>
    <n v="12"/>
    <n v="21"/>
    <d v="1899-12-30T02:55:49"/>
    <s v="0"/>
    <d v="1899-12-30T03:50:07"/>
    <n v="230.12"/>
  </r>
  <r>
    <n v="55"/>
    <x v="10"/>
    <d v="1899-12-30T11:04:15"/>
    <d v="2021-09-11T00:00:00"/>
    <s v="12:09:07"/>
    <n v="14"/>
    <n v="2"/>
    <d v="1899-12-30T01:04:52"/>
    <s v="0"/>
    <d v="1899-12-30T01:04:52"/>
    <n v="64.87"/>
  </r>
  <r>
    <n v="56"/>
    <x v="10"/>
    <d v="1899-12-30T13:36:55"/>
    <d v="2021-09-11T00:00:00"/>
    <s v="14:26:47"/>
    <n v="17"/>
    <n v="9"/>
    <d v="1899-12-30T00:49:52"/>
    <s v="0"/>
    <d v="1899-12-30T00:49:52"/>
    <n v="49.87"/>
  </r>
  <r>
    <n v="57"/>
    <x v="10"/>
    <d v="1899-12-30T15:57:15"/>
    <d v="2021-09-11T00:00:00"/>
    <s v="17:15:48"/>
    <n v="3"/>
    <n v="9"/>
    <d v="1899-12-30T01:18:33"/>
    <s v="0"/>
    <d v="1899-12-30T01:18:33"/>
    <n v="78.55"/>
  </r>
  <r>
    <n v="58"/>
    <x v="10"/>
    <d v="1899-12-30T19:01:02"/>
    <d v="2021-09-11T00:00:00"/>
    <s v="21:11:01"/>
    <n v="11"/>
    <n v="3"/>
    <d v="1899-12-30T02:09:59"/>
    <s v="0"/>
    <d v="1899-12-30T02:09:59"/>
    <n v="129.97999999999999"/>
  </r>
  <r>
    <n v="59"/>
    <x v="11"/>
    <d v="1899-12-30T04:00:00"/>
    <d v="2021-09-12T00:00:00"/>
    <s v="05:35:06"/>
    <n v="8"/>
    <n v="4"/>
    <d v="1899-12-30T01:35:06"/>
    <s v="0"/>
    <d v="1899-12-30T01:35:06"/>
    <n v="95.1"/>
  </r>
  <r>
    <n v="60"/>
    <x v="11"/>
    <d v="1899-12-30T08:14:16"/>
    <d v="2021-09-12T00:00:00"/>
    <s v="10:16:19"/>
    <n v="1"/>
    <n v="6"/>
    <d v="1899-12-30T02:02:03"/>
    <s v="0"/>
    <d v="1899-12-30T02:02:03"/>
    <n v="122.05"/>
  </r>
  <r>
    <n v="61"/>
    <x v="11"/>
    <d v="1899-12-30T12:30:01"/>
    <d v="2021-09-12T00:00:00"/>
    <s v="14:15:25"/>
    <n v="4"/>
    <n v="21"/>
    <d v="1899-12-30T01:45:24"/>
    <s v="0"/>
    <d v="1899-12-30T01:45:24"/>
    <n v="105.4"/>
  </r>
  <r>
    <n v="62"/>
    <x v="11"/>
    <d v="1899-12-30T17:45:09"/>
    <d v="2021-09-12T00:00:00"/>
    <s v="19:10:01"/>
    <n v="9"/>
    <n v="11"/>
    <d v="1899-12-30T01:24:52"/>
    <s v="0"/>
    <d v="1899-12-30T01:24:52"/>
    <n v="84.87"/>
  </r>
  <r>
    <n v="63"/>
    <x v="12"/>
    <d v="1899-12-30T05:08:45"/>
    <d v="2021-09-13T00:00:00"/>
    <s v="09:08:14"/>
    <n v="12"/>
    <n v="7"/>
    <d v="1899-12-30T03:59:29"/>
    <s v="0"/>
    <d v="1899-12-30T03:59:29"/>
    <n v="239.48"/>
  </r>
  <r>
    <n v="64"/>
    <x v="12"/>
    <d v="1899-12-30T11:06:45"/>
    <d v="2021-09-13T00:00:00"/>
    <s v="12:48:06"/>
    <n v="11"/>
    <n v="13"/>
    <d v="1899-12-30T01:41:21"/>
    <s v="0"/>
    <d v="1899-12-30T01:41:21"/>
    <n v="101.35"/>
  </r>
  <r>
    <n v="65"/>
    <x v="12"/>
    <d v="1899-12-30T13:15:09"/>
    <d v="2021-09-13T00:00:00"/>
    <s v="14:55:39"/>
    <n v="16"/>
    <n v="21"/>
    <d v="1899-12-30T01:40:30"/>
    <s v="0"/>
    <d v="1899-12-30T01:40:30"/>
    <n v="100.5"/>
  </r>
  <r>
    <n v="66"/>
    <x v="12"/>
    <d v="1899-12-30T16:04:45"/>
    <d v="2021-09-13T00:00:00"/>
    <s v="18:00:00"/>
    <n v="19"/>
    <n v="10"/>
    <d v="1899-12-30T01:55:15"/>
    <s v="0"/>
    <d v="1899-12-30T01:55:15"/>
    <n v="115.25"/>
  </r>
  <r>
    <n v="67"/>
    <x v="12"/>
    <d v="1899-12-30T20:09:11"/>
    <d v="2021-09-13T00:00:00"/>
    <s v="22:04:19"/>
    <n v="3"/>
    <n v="0"/>
    <d v="1899-12-30T01:55:08"/>
    <s v="0"/>
    <d v="1899-12-30T01:55:08"/>
    <n v="115.13"/>
  </r>
  <r>
    <n v="68"/>
    <x v="13"/>
    <d v="1899-12-30T04:15:22"/>
    <d v="2021-09-14T00:00:00"/>
    <s v="06:14:24"/>
    <n v="12"/>
    <n v="21"/>
    <d v="1899-12-30T01:59:02"/>
    <s v="0"/>
    <d v="1899-12-30T01:59:02"/>
    <n v="119.03"/>
  </r>
  <r>
    <n v="69"/>
    <x v="13"/>
    <d v="1899-12-30T08:15:54"/>
    <d v="2021-09-14T00:00:00"/>
    <s v="10:04:55"/>
    <n v="17"/>
    <n v="20"/>
    <d v="1899-12-30T01:49:01"/>
    <s v="0"/>
    <d v="1899-12-30T01:49:01"/>
    <n v="109.02"/>
  </r>
  <r>
    <n v="70"/>
    <x v="13"/>
    <d v="1899-12-30T12:00:00"/>
    <d v="2021-09-14T00:00:00"/>
    <s v="13:56:55"/>
    <n v="11"/>
    <n v="22"/>
    <d v="1899-12-30T01:56:55"/>
    <s v="0"/>
    <d v="1899-12-30T01:56:55"/>
    <n v="116.92"/>
  </r>
  <r>
    <n v="71"/>
    <x v="13"/>
    <d v="1899-12-30T15:26:30"/>
    <d v="2021-09-14T00:00:00"/>
    <s v="17:00:15"/>
    <n v="7"/>
    <n v="2"/>
    <d v="1899-12-30T01:33:45"/>
    <s v="0"/>
    <d v="1899-12-30T01:33:45"/>
    <n v="93.75"/>
  </r>
  <r>
    <n v="72"/>
    <x v="13"/>
    <d v="1899-12-30T18:36:45"/>
    <d v="2021-09-14T00:00:00"/>
    <s v="19:15:54"/>
    <n v="8"/>
    <n v="7"/>
    <d v="1899-12-30T00:39:09"/>
    <s v="0"/>
    <d v="1899-12-30T00:39:09"/>
    <n v="39.15"/>
  </r>
  <r>
    <n v="73"/>
    <x v="13"/>
    <d v="1899-12-30T20:56:55"/>
    <d v="2021-09-14T00:00:00"/>
    <s v="22:04:06"/>
    <n v="6"/>
    <n v="1"/>
    <d v="1899-12-30T01:07:11"/>
    <s v="0"/>
    <d v="1899-12-30T01:07:11"/>
    <n v="67.180000000000007"/>
  </r>
  <r>
    <n v="74"/>
    <x v="14"/>
    <d v="1899-12-30T01:01:00"/>
    <d v="2021-09-15T00:00:00"/>
    <s v="04:09:06"/>
    <n v="0"/>
    <n v="6"/>
    <d v="1899-12-30T03:08:06"/>
    <s v="0"/>
    <d v="1899-12-30T03:08:06"/>
    <n v="188.1"/>
  </r>
  <r>
    <n v="75"/>
    <x v="14"/>
    <d v="1899-12-30T06:55:57"/>
    <d v="2021-09-15T00:00:00"/>
    <s v="08:15:54"/>
    <n v="0"/>
    <n v="5"/>
    <d v="1899-12-30T01:19:57"/>
    <s v="0"/>
    <d v="1899-12-30T01:19:57"/>
    <n v="79.95"/>
  </r>
  <r>
    <n v="76"/>
    <x v="14"/>
    <d v="1899-12-30T10:10:55"/>
    <d v="2021-09-15T00:00:00"/>
    <s v="12:45:47"/>
    <n v="10"/>
    <n v="1"/>
    <d v="1899-12-30T02:34:52"/>
    <s v="0"/>
    <d v="1899-12-30T02:34:52"/>
    <n v="154.87"/>
  </r>
  <r>
    <n v="77"/>
    <x v="14"/>
    <d v="1899-12-30T14:22:45"/>
    <d v="2021-09-15T00:00:00"/>
    <s v="15:12:24"/>
    <n v="14"/>
    <n v="21"/>
    <d v="1899-12-30T00:49:39"/>
    <s v="0"/>
    <d v="1899-12-30T00:49:39"/>
    <n v="49.65"/>
  </r>
  <r>
    <n v="78"/>
    <x v="14"/>
    <d v="1899-12-30T17:20:54"/>
    <d v="2021-09-15T00:00:00"/>
    <s v="18:36:45"/>
    <n v="4"/>
    <n v="1"/>
    <d v="1899-12-30T01:15:51"/>
    <s v="0"/>
    <d v="1899-12-30T01:15:51"/>
    <n v="75.849999999999994"/>
  </r>
  <r>
    <n v="79"/>
    <x v="14"/>
    <d v="1899-12-30T20:47:41"/>
    <d v="2021-09-15T00:00:00"/>
    <s v="21:45:48"/>
    <n v="7"/>
    <n v="2"/>
    <d v="1899-12-30T00:58:07"/>
    <s v="0"/>
    <d v="1899-12-30T00:58:07"/>
    <n v="58.12"/>
  </r>
  <r>
    <n v="80"/>
    <x v="15"/>
    <d v="1899-12-30T03:15:26"/>
    <d v="2021-09-16T00:00:00"/>
    <s v="06:04:09"/>
    <n v="13"/>
    <n v="5"/>
    <d v="1899-12-30T02:48:43"/>
    <s v="0"/>
    <d v="1899-12-30T02:48:43"/>
    <n v="168.72"/>
  </r>
  <r>
    <n v="81"/>
    <x v="15"/>
    <d v="1899-12-30T07:11:26"/>
    <d v="2021-09-16T00:00:00"/>
    <s v="09:03:04"/>
    <n v="13"/>
    <n v="11"/>
    <d v="1899-12-30T01:51:38"/>
    <s v="0"/>
    <d v="1899-12-30T01:51:38"/>
    <n v="111.63"/>
  </r>
  <r>
    <n v="82"/>
    <x v="15"/>
    <d v="1899-12-30T11:04:06"/>
    <d v="2021-09-16T00:00:00"/>
    <s v="12:00:45"/>
    <n v="14"/>
    <n v="9"/>
    <d v="1899-12-30T00:56:39"/>
    <s v="0"/>
    <d v="1899-12-30T00:56:39"/>
    <n v="56.65"/>
  </r>
  <r>
    <n v="83"/>
    <x v="15"/>
    <d v="1899-12-30T13:55:00"/>
    <d v="2021-09-16T00:00:00"/>
    <s v="14:45:10"/>
    <n v="14"/>
    <n v="9"/>
    <d v="1899-12-30T00:50:10"/>
    <s v="0"/>
    <d v="1899-12-30T00:50:10"/>
    <n v="50.17"/>
  </r>
  <r>
    <n v="84"/>
    <x v="15"/>
    <d v="1899-12-30T16:11:12"/>
    <d v="2021-09-16T00:00:00"/>
    <s v="17:22:01"/>
    <n v="12"/>
    <n v="7"/>
    <d v="1899-12-30T01:10:49"/>
    <s v="0"/>
    <d v="1899-12-30T01:10:49"/>
    <n v="70.819999999999993"/>
  </r>
  <r>
    <n v="85"/>
    <x v="15"/>
    <d v="1899-12-30T19:01:22"/>
    <d v="2021-09-16T00:00:00"/>
    <s v="20:45:56"/>
    <n v="2"/>
    <n v="19"/>
    <d v="1899-12-30T01:44:34"/>
    <s v="0"/>
    <d v="1899-12-30T01:44:34"/>
    <n v="104.57"/>
  </r>
  <r>
    <n v="86"/>
    <x v="16"/>
    <d v="1899-12-30T06:56:22"/>
    <d v="2021-09-17T00:00:00"/>
    <s v="08:01:04"/>
    <n v="4"/>
    <n v="11"/>
    <d v="1899-12-30T01:04:42"/>
    <s v="0"/>
    <d v="1899-12-30T01:04:42"/>
    <n v="64.7"/>
  </r>
  <r>
    <n v="87"/>
    <x v="16"/>
    <d v="1899-12-30T11:00:06"/>
    <d v="2021-09-17T00:00:00"/>
    <s v="11:30:09"/>
    <n v="21"/>
    <n v="15"/>
    <d v="1899-12-30T00:30:03"/>
    <s v="0"/>
    <d v="1899-12-30T00:30:03"/>
    <n v="30.05"/>
  </r>
  <r>
    <n v="88"/>
    <x v="16"/>
    <d v="1899-12-30T13:15:09"/>
    <d v="2021-09-17T00:00:00"/>
    <s v="14:55:03"/>
    <n v="7"/>
    <n v="13"/>
    <d v="1899-12-30T01:39:54"/>
    <s v="0"/>
    <d v="1899-12-30T01:39:54"/>
    <n v="99.9"/>
  </r>
  <r>
    <n v="89"/>
    <x v="16"/>
    <d v="1899-12-30T15:35:55"/>
    <d v="2021-09-17T00:00:00"/>
    <s v="17:13:53"/>
    <n v="14"/>
    <n v="16"/>
    <d v="1899-12-30T01:37:58"/>
    <s v="0"/>
    <d v="1899-12-30T01:37:58"/>
    <n v="97.97"/>
  </r>
  <r>
    <n v="90"/>
    <x v="16"/>
    <d v="1899-12-30T19:12:43"/>
    <d v="2021-09-17T00:00:00"/>
    <s v="20:45:44"/>
    <n v="7"/>
    <n v="0"/>
    <d v="1899-12-30T01:33:01"/>
    <s v="0"/>
    <d v="1899-12-30T01:33:01"/>
    <n v="93.02"/>
  </r>
  <r>
    <n v="91"/>
    <x v="17"/>
    <d v="1899-12-30T05:05:06"/>
    <d v="2021-09-18T00:00:00"/>
    <s v="06:24:06"/>
    <n v="17"/>
    <n v="15"/>
    <d v="1899-12-30T01:19:00"/>
    <s v="0"/>
    <d v="1899-12-30T01:19:00"/>
    <n v="79"/>
  </r>
  <r>
    <n v="92"/>
    <x v="17"/>
    <d v="1899-12-30T09:14:16"/>
    <d v="2021-09-18T00:00:00"/>
    <s v="10:00:11"/>
    <n v="5"/>
    <n v="8"/>
    <d v="1899-12-30T00:45:55"/>
    <s v="0"/>
    <d v="1899-12-30T00:45:55"/>
    <n v="45.92"/>
  </r>
  <r>
    <n v="93"/>
    <x v="17"/>
    <d v="1899-12-30T11:23:24"/>
    <d v="2021-09-18T00:00:00"/>
    <s v="13:26:23"/>
    <n v="14"/>
    <n v="9"/>
    <d v="1899-12-30T02:02:59"/>
    <s v="0"/>
    <d v="1899-12-30T02:02:59"/>
    <n v="122.98"/>
  </r>
  <r>
    <n v="94"/>
    <x v="17"/>
    <d v="1899-12-30T14:55:20"/>
    <d v="2021-09-18T00:00:00"/>
    <s v="15:25:19"/>
    <n v="11"/>
    <n v="17"/>
    <d v="1899-12-30T00:29:59"/>
    <s v="0"/>
    <d v="1899-12-30T00:29:59"/>
    <n v="29.98"/>
  </r>
  <r>
    <n v="95"/>
    <x v="17"/>
    <d v="1899-12-30T17:24:15"/>
    <d v="2021-09-18T00:00:00"/>
    <s v="18:45:12"/>
    <n v="7"/>
    <n v="16"/>
    <d v="1899-12-30T01:20:57"/>
    <s v="0"/>
    <d v="1899-12-30T01:20:57"/>
    <n v="80.95"/>
  </r>
  <r>
    <n v="96"/>
    <x v="18"/>
    <d v="1899-12-30T09:06:04"/>
    <d v="2021-09-19T00:00:00"/>
    <s v="10:46:11"/>
    <n v="5"/>
    <n v="1"/>
    <d v="1899-12-30T01:40:07"/>
    <s v="0"/>
    <d v="1899-12-30T01:40:07"/>
    <n v="100.12"/>
  </r>
  <r>
    <n v="97"/>
    <x v="18"/>
    <d v="1899-12-30T13:55:17"/>
    <d v="2021-09-19T00:00:00"/>
    <s v="15:01:03"/>
    <n v="14"/>
    <n v="7"/>
    <d v="1899-12-30T01:05:46"/>
    <s v="0"/>
    <d v="1899-12-30T01:05:46"/>
    <n v="65.77"/>
  </r>
  <r>
    <n v="98"/>
    <x v="18"/>
    <d v="1899-12-30T16:15:07"/>
    <d v="2021-09-19T00:00:00"/>
    <s v="17:33:46"/>
    <n v="12"/>
    <n v="9"/>
    <d v="1899-12-30T01:18:39"/>
    <s v="0"/>
    <d v="1899-12-30T01:18:39"/>
    <n v="78.650000000000006"/>
  </r>
  <r>
    <n v="99"/>
    <x v="18"/>
    <d v="1899-12-30T19:31:36"/>
    <d v="2021-09-19T00:00:00"/>
    <s v="20:22:01"/>
    <n v="11"/>
    <n v="9"/>
    <d v="1899-12-30T00:50:25"/>
    <s v="0"/>
    <d v="1899-12-30T00:50:25"/>
    <n v="50.42"/>
  </r>
  <r>
    <n v="100"/>
    <x v="18"/>
    <d v="1899-12-30T22:55:59"/>
    <d v="2021-09-20T00:00:00"/>
    <s v="01:12:45"/>
    <n v="11"/>
    <n v="8"/>
    <d v="1899-12-30T02:16:46"/>
    <s v="01:12:45"/>
    <d v="1899-12-30T02:16:46"/>
    <n v="136.77000000000001"/>
  </r>
  <r>
    <n v="101"/>
    <x v="19"/>
    <d v="1899-12-30T09:11:34"/>
    <d v="2021-09-20T00:00:00"/>
    <s v="10:44:21"/>
    <n v="12"/>
    <n v="3"/>
    <d v="1899-12-30T01:32:47"/>
    <s v="0"/>
    <d v="1899-12-30T02:45:32"/>
    <n v="165.53"/>
  </r>
  <r>
    <n v="102"/>
    <x v="19"/>
    <d v="1899-12-30T11:24:12"/>
    <d v="2021-09-20T00:00:00"/>
    <s v="12:43:11"/>
    <n v="7"/>
    <n v="12"/>
    <d v="1899-12-30T01:18:59"/>
    <s v="0"/>
    <d v="1899-12-30T01:18:59"/>
    <n v="78.98"/>
  </r>
  <r>
    <n v="103"/>
    <x v="19"/>
    <d v="1899-12-30T13:10:22"/>
    <d v="2021-09-20T00:00:00"/>
    <s v="14:14:21"/>
    <n v="9"/>
    <n v="14"/>
    <d v="1899-12-30T01:03:59"/>
    <s v="0"/>
    <d v="1899-12-30T01:03:59"/>
    <n v="63.98"/>
  </r>
  <r>
    <n v="104"/>
    <x v="19"/>
    <d v="1899-12-30T15:11:02"/>
    <d v="2021-09-20T00:00:00"/>
    <s v="16:12:04"/>
    <n v="8"/>
    <n v="19"/>
    <d v="1899-12-30T01:01:02"/>
    <s v="0"/>
    <d v="1899-12-30T01:01:02"/>
    <n v="61.03"/>
  </r>
  <r>
    <n v="105"/>
    <x v="19"/>
    <d v="1899-12-30T17:01:22"/>
    <d v="2021-09-20T00:00:00"/>
    <s v="17:30:01"/>
    <n v="23"/>
    <n v="14"/>
    <d v="1899-12-30T00:28:39"/>
    <s v="0"/>
    <d v="1899-12-30T00:28:39"/>
    <n v="28.65"/>
  </r>
  <r>
    <n v="106"/>
    <x v="19"/>
    <d v="1899-12-30T17:55:09"/>
    <d v="2021-09-20T00:00:00"/>
    <s v="18:45:33"/>
    <n v="19"/>
    <n v="9"/>
    <d v="1899-12-30T00:50:24"/>
    <s v="0"/>
    <d v="1899-12-30T00:50:24"/>
    <n v="50.4"/>
  </r>
  <r>
    <n v="107"/>
    <x v="19"/>
    <d v="1899-12-30T19:46:47"/>
    <d v="2021-09-20T00:00:00"/>
    <s v="22:02:04"/>
    <n v="0"/>
    <n v="6"/>
    <d v="1899-12-30T02:15:17"/>
    <s v="0"/>
    <d v="1899-12-30T02:15:17"/>
    <n v="135.28"/>
  </r>
  <r>
    <n v="108"/>
    <x v="19"/>
    <d v="1899-12-30T23:26:01"/>
    <d v="2021-09-21T00:00:00"/>
    <s v="01:23:16"/>
    <n v="4"/>
    <n v="15"/>
    <d v="1899-12-30T01:57:15"/>
    <s v="01:23:16"/>
    <d v="1899-12-30T01:57:15"/>
    <n v="117.25"/>
  </r>
  <r>
    <n v="109"/>
    <x v="20"/>
    <d v="1899-12-30T07:00:05"/>
    <d v="2021-09-21T00:00:00"/>
    <s v="08:04:26"/>
    <n v="11"/>
    <n v="0"/>
    <d v="1899-12-30T01:04:21"/>
    <s v="0"/>
    <d v="1899-12-30T02:27:37"/>
    <n v="147.62"/>
  </r>
  <r>
    <n v="110"/>
    <x v="20"/>
    <d v="1899-12-30T10:16:33"/>
    <d v="2021-09-21T00:00:00"/>
    <s v="13:58:27"/>
    <n v="9"/>
    <n v="4"/>
    <d v="1899-12-30T03:41:54"/>
    <s v="0"/>
    <d v="1899-12-30T03:41:54"/>
    <n v="221.9"/>
  </r>
  <r>
    <n v="111"/>
    <x v="20"/>
    <d v="1899-12-30T14:55:19"/>
    <d v="2021-09-21T00:00:00"/>
    <s v="16:03:25"/>
    <n v="9"/>
    <n v="28"/>
    <d v="1899-12-30T01:08:06"/>
    <s v="0"/>
    <d v="1899-12-30T01:08:06"/>
    <n v="68.099999999999994"/>
  </r>
  <r>
    <n v="112"/>
    <x v="20"/>
    <d v="1899-12-30T17:04:22"/>
    <d v="2021-09-21T00:00:00"/>
    <s v="18:16:54"/>
    <n v="0"/>
    <n v="10"/>
    <d v="1899-12-30T01:12:32"/>
    <s v="0"/>
    <d v="1899-12-30T01:12:32"/>
    <n v="72.53"/>
  </r>
  <r>
    <n v="113"/>
    <x v="20"/>
    <d v="1899-12-30T19:59:06"/>
    <d v="2021-09-21T00:00:00"/>
    <s v="22:30:00"/>
    <n v="12"/>
    <n v="6"/>
    <d v="1899-12-30T02:30:54"/>
    <s v="0"/>
    <d v="1899-12-30T02:30:54"/>
    <n v="150.9"/>
  </r>
  <r>
    <n v="114"/>
    <x v="21"/>
    <d v="1899-12-30T07:09:33"/>
    <d v="2021-09-22T00:00:00"/>
    <s v="08:16:45"/>
    <n v="11"/>
    <n v="5"/>
    <d v="1899-12-30T01:07:12"/>
    <s v="0"/>
    <d v="1899-12-30T01:07:12"/>
    <n v="67.2"/>
  </r>
  <r>
    <n v="115"/>
    <x v="21"/>
    <d v="1899-12-30T09:17:33"/>
    <d v="2021-09-22T00:00:00"/>
    <s v="11:04:33"/>
    <n v="13"/>
    <n v="9"/>
    <d v="1899-12-30T01:47:00"/>
    <s v="0"/>
    <d v="1899-12-30T01:47:00"/>
    <n v="107"/>
  </r>
  <r>
    <n v="116"/>
    <x v="21"/>
    <d v="1899-12-30T14:33:24"/>
    <d v="2021-09-22T00:00:00"/>
    <s v="15:11:19"/>
    <n v="14"/>
    <n v="11"/>
    <d v="1899-12-30T00:37:55"/>
    <s v="0"/>
    <d v="1899-12-30T00:37:55"/>
    <n v="37.92"/>
  </r>
  <r>
    <n v="117"/>
    <x v="21"/>
    <d v="1899-12-30T15:30:05"/>
    <d v="2021-09-22T00:00:00"/>
    <s v="16:48:06"/>
    <n v="2"/>
    <n v="0"/>
    <d v="1899-12-30T01:18:01"/>
    <s v="0"/>
    <d v="1899-12-30T01:18:01"/>
    <n v="78.02"/>
  </r>
  <r>
    <n v="118"/>
    <x v="21"/>
    <d v="1899-12-30T18:20:15"/>
    <d v="2021-09-22T00:00:00"/>
    <s v="20:21:07"/>
    <n v="6"/>
    <n v="0"/>
    <d v="1899-12-30T02:00:52"/>
    <s v="0"/>
    <d v="1899-12-30T02:00:52"/>
    <n v="120.87"/>
  </r>
  <r>
    <n v="119"/>
    <x v="21"/>
    <d v="1899-12-30T23:36:08"/>
    <d v="2021-09-23T00:00:00"/>
    <s v="01:01:24"/>
    <n v="4"/>
    <n v="11"/>
    <d v="1899-12-30T01:25:16"/>
    <s v="01:01:24"/>
    <d v="1899-12-30T01:25:16"/>
    <n v="85.27"/>
  </r>
  <r>
    <n v="120"/>
    <x v="22"/>
    <d v="1899-12-30T07:08:04"/>
    <d v="2021-09-23T00:00:00"/>
    <s v="09:22:35"/>
    <n v="19"/>
    <n v="3"/>
    <d v="1899-12-30T02:14:31"/>
    <s v="0"/>
    <d v="1899-12-30T03:15:55"/>
    <n v="195.92"/>
  </r>
  <r>
    <n v="121"/>
    <x v="22"/>
    <d v="1899-12-30T10:25:36"/>
    <d v="2021-09-23T00:00:00"/>
    <s v="12:15:21"/>
    <n v="3"/>
    <n v="21"/>
    <d v="1899-12-30T01:49:45"/>
    <s v="0"/>
    <d v="1899-12-30T01:49:45"/>
    <n v="109.75"/>
  </r>
  <r>
    <n v="122"/>
    <x v="22"/>
    <d v="1899-12-30T13:05:04"/>
    <d v="2021-09-23T00:00:00"/>
    <s v="14:06:22"/>
    <n v="19"/>
    <n v="22"/>
    <d v="1899-12-30T01:01:18"/>
    <s v="0"/>
    <d v="1899-12-30T01:01:18"/>
    <n v="61.3"/>
  </r>
  <r>
    <n v="123"/>
    <x v="22"/>
    <d v="1899-12-30T15:11:06"/>
    <d v="2021-09-23T00:00:00"/>
    <s v="17:56:55"/>
    <n v="13"/>
    <n v="14"/>
    <d v="1899-12-30T02:45:49"/>
    <s v="0"/>
    <d v="1899-12-30T02:45:49"/>
    <n v="165.82"/>
  </r>
  <r>
    <n v="124"/>
    <x v="22"/>
    <d v="1899-12-30T18:56:45"/>
    <d v="2021-09-23T00:00:00"/>
    <s v="21:21:04"/>
    <n v="19"/>
    <n v="25"/>
    <d v="1899-12-30T02:24:19"/>
    <s v="0"/>
    <d v="1899-12-30T02:24:19"/>
    <n v="144.32"/>
  </r>
  <r>
    <n v="125"/>
    <x v="23"/>
    <d v="1899-12-30T04:11:06"/>
    <d v="2021-09-24T00:00:00"/>
    <s v="07:12:21"/>
    <n v="19"/>
    <n v="11"/>
    <d v="1899-12-30T03:01:15"/>
    <s v="0"/>
    <d v="1899-12-30T03:01:15"/>
    <n v="181.25"/>
  </r>
  <r>
    <n v="126"/>
    <x v="23"/>
    <d v="1899-12-30T10:56:55"/>
    <d v="2021-09-24T00:00:00"/>
    <s v="14:11:06"/>
    <n v="13"/>
    <n v="4"/>
    <d v="1899-12-30T03:14:11"/>
    <s v="0"/>
    <d v="1899-12-30T03:14:11"/>
    <n v="194.18"/>
  </r>
  <r>
    <n v="127"/>
    <x v="23"/>
    <d v="1899-12-30T17:26:03"/>
    <d v="2021-09-24T00:00:00"/>
    <s v="18:48:43"/>
    <n v="13"/>
    <n v="9"/>
    <d v="1899-12-30T01:22:40"/>
    <s v="0"/>
    <d v="1899-12-30T01:22:40"/>
    <n v="82.67"/>
  </r>
  <r>
    <n v="128"/>
    <x v="23"/>
    <d v="1899-12-30T19:40:23"/>
    <d v="2021-09-24T00:00:00"/>
    <s v="21:13:04"/>
    <n v="10"/>
    <n v="12"/>
    <d v="1899-12-30T01:32:41"/>
    <s v="0"/>
    <d v="1899-12-30T01:32:41"/>
    <n v="92.68"/>
  </r>
  <r>
    <n v="129"/>
    <x v="24"/>
    <d v="1899-12-30T07:04:25"/>
    <d v="2021-09-25T00:00:00"/>
    <s v="08:26:41"/>
    <n v="9"/>
    <n v="11"/>
    <d v="1899-12-30T01:22:16"/>
    <s v="0"/>
    <d v="1899-12-30T01:22:16"/>
    <n v="82.27"/>
  </r>
  <r>
    <n v="130"/>
    <x v="24"/>
    <d v="1899-12-30T10:11:21"/>
    <d v="2021-09-25T00:00:00"/>
    <s v="12:01:04"/>
    <n v="14"/>
    <n v="20"/>
    <d v="1899-12-30T01:49:43"/>
    <s v="0"/>
    <d v="1899-12-30T01:49:43"/>
    <n v="109.72"/>
  </r>
  <r>
    <n v="131"/>
    <x v="24"/>
    <d v="1899-12-30T13:04:26"/>
    <d v="2021-09-25T00:00:00"/>
    <s v="13:49:04"/>
    <n v="1"/>
    <n v="3"/>
    <d v="1899-12-30T00:44:38"/>
    <s v="0"/>
    <d v="1899-12-30T00:44:38"/>
    <n v="44.63"/>
  </r>
  <r>
    <n v="132"/>
    <x v="24"/>
    <d v="1899-12-30T15:08:09"/>
    <d v="2021-09-25T00:00:00"/>
    <s v="16:04:09"/>
    <n v="5"/>
    <n v="6"/>
    <d v="1899-12-30T00:56:00"/>
    <s v="0"/>
    <d v="1899-12-30T00:56:00"/>
    <n v="56"/>
  </r>
  <r>
    <n v="133"/>
    <x v="24"/>
    <d v="1899-12-30T17:04:26"/>
    <d v="2021-09-25T00:00:00"/>
    <s v="18:09:04"/>
    <n v="12"/>
    <n v="6"/>
    <d v="1899-12-30T01:04:38"/>
    <s v="0"/>
    <d v="1899-12-30T01:04:38"/>
    <n v="64.63"/>
  </r>
  <r>
    <n v="134"/>
    <x v="25"/>
    <d v="1899-12-30T06:26:25"/>
    <d v="2021-09-26T00:00:00"/>
    <s v="07:55:36"/>
    <n v="13"/>
    <n v="24"/>
    <d v="1899-12-30T01:29:11"/>
    <s v="0"/>
    <d v="1899-12-30T01:29:11"/>
    <n v="89.18"/>
  </r>
  <r>
    <n v="135"/>
    <x v="25"/>
    <d v="1899-12-30T09:11:05"/>
    <d v="2021-09-26T00:00:00"/>
    <s v="10:09:21"/>
    <n v="9"/>
    <n v="2"/>
    <d v="1899-12-30T00:58:16"/>
    <s v="0"/>
    <d v="1899-12-30T00:58:16"/>
    <n v="58.27"/>
  </r>
  <r>
    <n v="136"/>
    <x v="25"/>
    <d v="1899-12-30T10:55:04"/>
    <d v="2021-09-26T00:00:00"/>
    <s v="11:54:10"/>
    <n v="11"/>
    <n v="6"/>
    <d v="1899-12-30T00:59:06"/>
    <s v="0"/>
    <d v="1899-12-30T00:59:06"/>
    <n v="59.1"/>
  </r>
  <r>
    <n v="137"/>
    <x v="25"/>
    <d v="1899-12-30T13:04:05"/>
    <d v="2021-09-26T00:00:00"/>
    <s v="14:06:01"/>
    <n v="11"/>
    <n v="9"/>
    <d v="1899-12-30T01:01:56"/>
    <s v="0"/>
    <d v="1899-12-30T01:01:56"/>
    <n v="61.93"/>
  </r>
  <r>
    <n v="138"/>
    <x v="25"/>
    <d v="1899-12-30T16:08:45"/>
    <d v="2021-09-26T00:00:00"/>
    <s v="17:55:04"/>
    <n v="13"/>
    <n v="24"/>
    <d v="1899-12-30T01:46:19"/>
    <s v="0"/>
    <d v="1899-12-30T01:46:19"/>
    <n v="106.32"/>
  </r>
  <r>
    <n v="139"/>
    <x v="25"/>
    <d v="1899-12-30T19:04:04"/>
    <d v="2021-09-26T00:00:00"/>
    <s v="20:30:04"/>
    <n v="15"/>
    <n v="6"/>
    <d v="1899-12-30T01:26:00"/>
    <s v="0"/>
    <d v="1899-12-30T01:26:00"/>
    <n v="86"/>
  </r>
  <r>
    <n v="140"/>
    <x v="26"/>
    <d v="1899-12-30T06:04:05"/>
    <d v="2021-09-27T00:00:00"/>
    <s v="07:56:55"/>
    <n v="15"/>
    <n v="9"/>
    <d v="1899-12-30T01:52:50"/>
    <s v="0"/>
    <d v="1899-12-30T01:52:50"/>
    <n v="112.83"/>
  </r>
  <r>
    <n v="141"/>
    <x v="26"/>
    <d v="1899-12-30T09:10:01"/>
    <d v="2021-09-27T00:00:00"/>
    <s v="10:11:08"/>
    <n v="10"/>
    <n v="19"/>
    <d v="1899-12-30T01:01:07"/>
    <s v="0"/>
    <d v="1899-12-30T01:01:07"/>
    <n v="61.12"/>
  </r>
  <r>
    <n v="142"/>
    <x v="26"/>
    <d v="1899-12-30T13:05:06"/>
    <d v="2021-09-27T00:00:00"/>
    <s v="15:05:06"/>
    <n v="1"/>
    <n v="0"/>
    <d v="1899-12-30T02:00:00"/>
    <s v="0"/>
    <d v="1899-12-30T02:00:00"/>
    <n v="120"/>
  </r>
  <r>
    <n v="143"/>
    <x v="26"/>
    <d v="1899-12-30T17:04:06"/>
    <d v="2021-09-27T00:00:00"/>
    <s v="19:02:04"/>
    <n v="3"/>
    <n v="0"/>
    <d v="1899-12-30T01:57:58"/>
    <s v="0"/>
    <d v="1899-12-30T01:57:58"/>
    <n v="117.97"/>
  </r>
  <r>
    <n v="144"/>
    <x v="27"/>
    <d v="1899-12-30T10:04:06"/>
    <d v="2021-09-28T00:00:00"/>
    <s v="11:54:06"/>
    <n v="9"/>
    <n v="14"/>
    <d v="1899-12-30T01:50:00"/>
    <s v="0"/>
    <d v="1899-12-30T01:50:00"/>
    <n v="110"/>
  </r>
  <r>
    <n v="145"/>
    <x v="27"/>
    <d v="1899-12-30T12:59:04"/>
    <d v="2021-09-28T00:00:00"/>
    <s v="15:04:56"/>
    <n v="11"/>
    <n v="13"/>
    <d v="1899-12-30T02:05:52"/>
    <s v="0"/>
    <d v="1899-12-30T02:05:52"/>
    <n v="125.87"/>
  </r>
  <r>
    <n v="146"/>
    <x v="27"/>
    <d v="1899-12-30T17:06:04"/>
    <d v="2021-09-28T00:00:00"/>
    <s v="18:06:49"/>
    <n v="12"/>
    <n v="9"/>
    <d v="1899-12-30T01:00:45"/>
    <s v="0"/>
    <d v="1899-12-30T01:00:45"/>
    <n v="60.75"/>
  </r>
  <r>
    <n v="147"/>
    <x v="27"/>
    <d v="1899-12-30T19:00:00"/>
    <d v="2021-09-28T00:00:00"/>
    <s v="21:01:01"/>
    <n v="14"/>
    <n v="9"/>
    <d v="1899-12-30T02:01:01"/>
    <s v="0"/>
    <d v="1899-12-30T02:01:01"/>
    <n v="121.02"/>
  </r>
  <r>
    <n v="148"/>
    <x v="28"/>
    <d v="1899-12-30T07:11:03"/>
    <d v="2021-09-29T00:00:00"/>
    <s v="08:58:32"/>
    <n v="12"/>
    <n v="16"/>
    <d v="1899-12-30T01:47:29"/>
    <s v="0"/>
    <d v="1899-12-30T01:47:29"/>
    <n v="107.48"/>
  </r>
  <r>
    <n v="149"/>
    <x v="28"/>
    <d v="1899-12-30T10:01:04"/>
    <d v="2021-09-29T00:00:00"/>
    <s v="12:01:02"/>
    <n v="9"/>
    <n v="21"/>
    <d v="1899-12-30T01:59:58"/>
    <s v="0"/>
    <d v="1899-12-30T01:59:58"/>
    <n v="119.97"/>
  </r>
  <r>
    <n v="150"/>
    <x v="28"/>
    <d v="1899-12-30T13:21:10"/>
    <d v="2021-09-29T00:00:00"/>
    <s v="14:43:11"/>
    <n v="15"/>
    <n v="9"/>
    <d v="1899-12-30T01:22:01"/>
    <s v="0"/>
    <d v="1899-12-30T01:22:01"/>
    <n v="82.02"/>
  </r>
  <r>
    <n v="151"/>
    <x v="28"/>
    <d v="1899-12-30T16:09:12"/>
    <d v="2021-09-29T00:00:00"/>
    <s v="17:34:12"/>
    <n v="14"/>
    <n v="8"/>
    <d v="1899-12-30T01:25:00"/>
    <s v="0"/>
    <d v="1899-12-30T01:25:00"/>
    <n v="85"/>
  </r>
  <r>
    <n v="152"/>
    <x v="28"/>
    <d v="1899-12-30T19:11:01"/>
    <d v="2021-09-29T00:00:00"/>
    <s v="20:21:22"/>
    <n v="16"/>
    <n v="21"/>
    <d v="1899-12-30T01:10:21"/>
    <s v="0"/>
    <d v="1899-12-30T01:10:21"/>
    <n v="70.349999999999994"/>
  </r>
  <r>
    <n v="153"/>
    <x v="28"/>
    <d v="1899-12-30T23:04:04"/>
    <d v="2021-09-30T00:00:00"/>
    <s v="00:57:04"/>
    <n v="14"/>
    <n v="9"/>
    <d v="1899-12-30T01:53:00"/>
    <s v="00:57:04"/>
    <d v="1899-12-30T01:53:00"/>
    <n v="113"/>
  </r>
  <r>
    <n v="154"/>
    <x v="29"/>
    <d v="1899-12-30T07:30:00"/>
    <d v="2021-09-30T00:00:00"/>
    <s v="08:00:45"/>
    <n v="17"/>
    <n v="3"/>
    <d v="1899-12-30T00:30:45"/>
    <s v="0"/>
    <d v="1899-12-30T01:27:49"/>
    <n v="87.82"/>
  </r>
  <r>
    <n v="155"/>
    <x v="29"/>
    <d v="1899-12-30T10:36:54"/>
    <d v="2021-09-30T00:00:00"/>
    <s v="12:01:04"/>
    <n v="0"/>
    <n v="9"/>
    <d v="1899-12-30T01:24:10"/>
    <s v="0"/>
    <d v="1899-12-30T01:24:10"/>
    <n v="84.17"/>
  </r>
  <r>
    <n v="156"/>
    <x v="29"/>
    <d v="1899-12-30T14:10:15"/>
    <d v="2021-09-30T00:00:00"/>
    <s v="15:08:09"/>
    <n v="14"/>
    <n v="8"/>
    <d v="1899-12-30T00:57:54"/>
    <s v="0"/>
    <d v="1899-12-30T00:57:54"/>
    <n v="57.9"/>
  </r>
  <r>
    <n v="157"/>
    <x v="29"/>
    <d v="1899-12-30T17:08:33"/>
    <d v="2021-09-30T00:00:00"/>
    <s v="18:56:55"/>
    <n v="6"/>
    <n v="39"/>
    <d v="1899-12-30T01:48:22"/>
    <s v="0"/>
    <d v="1899-12-30T01:48:22"/>
    <n v="108.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d v="2021-09-01T00:00:00"/>
    <s v="09:14:36"/>
    <n v="12"/>
    <n v="0"/>
    <n v="18000"/>
    <n v="12"/>
    <n v="12"/>
    <n v="66000"/>
    <n v="48000"/>
  </r>
  <r>
    <n v="2"/>
    <x v="0"/>
    <d v="1899-12-30T10:11:00"/>
    <d v="2021-09-01T00:00:00"/>
    <s v="13:25:27"/>
    <n v="11"/>
    <n v="16"/>
    <n v="40500"/>
    <n v="23"/>
    <n v="7"/>
    <n v="60500"/>
    <n v="20000"/>
  </r>
  <r>
    <n v="3"/>
    <x v="0"/>
    <d v="1899-12-30T15:30:26"/>
    <d v="2021-09-01T00:00:00"/>
    <s v="17:11:21"/>
    <n v="9"/>
    <n v="0"/>
    <n v="13500"/>
    <n v="16"/>
    <n v="16"/>
    <n v="54000"/>
    <n v="40500"/>
  </r>
  <r>
    <n v="4"/>
    <x v="0"/>
    <d v="1899-12-30T18:19:24"/>
    <d v="2021-09-01T00:00:00"/>
    <s v="21:56:12"/>
    <n v="14"/>
    <n v="11"/>
    <n v="37500"/>
    <n v="30"/>
    <n v="19"/>
    <n v="77000"/>
    <n v="39500"/>
  </r>
  <r>
    <n v="5"/>
    <x v="1"/>
    <d v="1899-12-30T04:15:11"/>
    <d v="2021-09-02T00:00:00"/>
    <s v="06:33:21"/>
    <n v="21"/>
    <n v="15"/>
    <n v="54000"/>
    <n v="40"/>
    <n v="25"/>
    <n v="105000"/>
    <n v="51000"/>
  </r>
  <r>
    <n v="6"/>
    <x v="1"/>
    <d v="1899-12-30T08:20:12"/>
    <d v="2021-09-02T00:00:00"/>
    <s v="10:11:26"/>
    <n v="11"/>
    <n v="24"/>
    <n v="52500"/>
    <n v="36"/>
    <n v="12"/>
    <n v="60500"/>
    <n v="8000"/>
  </r>
  <r>
    <n v="7"/>
    <x v="1"/>
    <d v="1899-12-30T11:32:21"/>
    <d v="2021-09-02T00:00:00"/>
    <s v="13:43:53"/>
    <n v="19"/>
    <n v="10"/>
    <n v="43500"/>
    <n v="31"/>
    <n v="21"/>
    <n v="104500"/>
    <n v="61000"/>
  </r>
  <r>
    <n v="8"/>
    <x v="1"/>
    <d v="1899-12-30T15:11:23"/>
    <d v="2021-09-02T00:00:00"/>
    <s v="17:30:24"/>
    <n v="9"/>
    <n v="11"/>
    <n v="30000"/>
    <n v="30"/>
    <n v="19"/>
    <n v="54000"/>
    <n v="24000"/>
  </r>
  <r>
    <n v="9"/>
    <x v="1"/>
    <d v="1899-12-30T19:20:32"/>
    <d v="2021-09-02T00:00:00"/>
    <s v="21:31:33"/>
    <n v="12"/>
    <n v="15"/>
    <n v="40500"/>
    <n v="31"/>
    <n v="16"/>
    <n v="66000"/>
    <n v="25500"/>
  </r>
  <r>
    <n v="10"/>
    <x v="2"/>
    <d v="1899-12-30T03:15:06"/>
    <d v="2021-09-03T00:00:00"/>
    <s v="07:34:45"/>
    <n v="17"/>
    <n v="22"/>
    <n v="58500"/>
    <n v="33"/>
    <n v="11"/>
    <n v="93500"/>
    <n v="35000"/>
  </r>
  <r>
    <n v="11"/>
    <x v="2"/>
    <d v="1899-12-30T09:04:06"/>
    <d v="2021-09-03T00:00:00"/>
    <s v="11:04:25"/>
    <n v="14"/>
    <n v="10"/>
    <n v="36000"/>
    <n v="25"/>
    <n v="15"/>
    <n v="77000"/>
    <n v="41000"/>
  </r>
  <r>
    <n v="12"/>
    <x v="2"/>
    <d v="1899-12-30T12:01:15"/>
    <d v="2021-09-03T00:00:00"/>
    <s v="15:16:19"/>
    <n v="24"/>
    <n v="19"/>
    <n v="64500"/>
    <n v="39"/>
    <n v="20"/>
    <n v="120000"/>
    <n v="55500"/>
  </r>
  <r>
    <n v="13"/>
    <x v="2"/>
    <d v="1899-12-30T16:55:06"/>
    <d v="2021-09-03T00:00:00"/>
    <s v="18:26:19"/>
    <n v="16"/>
    <n v="11"/>
    <n v="40500"/>
    <n v="36"/>
    <n v="25"/>
    <n v="88000"/>
    <n v="47500"/>
  </r>
  <r>
    <n v="14"/>
    <x v="2"/>
    <d v="1899-12-30T19:26:19"/>
    <d v="2021-09-03T00:00:00"/>
    <s v="22:16:45"/>
    <n v="15"/>
    <n v="9"/>
    <n v="36000"/>
    <n v="40"/>
    <n v="31"/>
    <n v="82500"/>
    <n v="46500"/>
  </r>
  <r>
    <n v="15"/>
    <x v="3"/>
    <d v="1899-12-30T04:06:09"/>
    <d v="2021-09-04T00:00:00"/>
    <s v="06:04:35"/>
    <n v="7"/>
    <n v="16"/>
    <n v="34500"/>
    <n v="38"/>
    <n v="22"/>
    <n v="42000"/>
    <n v="7500"/>
  </r>
  <r>
    <n v="16"/>
    <x v="3"/>
    <d v="1899-12-30T07:06:32"/>
    <d v="2021-09-04T00:00:00"/>
    <s v="08:19:45"/>
    <n v="9"/>
    <n v="11"/>
    <n v="30000"/>
    <n v="31"/>
    <n v="20"/>
    <n v="54000"/>
    <n v="24000"/>
  </r>
  <r>
    <n v="17"/>
    <x v="3"/>
    <d v="1899-12-30T08:35:19"/>
    <d v="2021-09-04T00:00:00"/>
    <s v="10:05:36"/>
    <n v="13"/>
    <n v="18"/>
    <n v="46500"/>
    <n v="33"/>
    <n v="15"/>
    <n v="71500"/>
    <n v="25000"/>
  </r>
  <r>
    <n v="18"/>
    <x v="3"/>
    <d v="1899-12-30T11:39:20"/>
    <d v="2021-09-04T00:00:00"/>
    <s v="12:55:10"/>
    <n v="22"/>
    <n v="5"/>
    <n v="40500"/>
    <n v="37"/>
    <n v="32"/>
    <n v="110000"/>
    <n v="69500"/>
  </r>
  <r>
    <n v="19"/>
    <x v="3"/>
    <d v="1899-12-30T16:51:10"/>
    <d v="2021-09-04T00:00:00"/>
    <s v="18:34:04"/>
    <n v="8"/>
    <n v="23"/>
    <n v="46500"/>
    <n v="40"/>
    <n v="17"/>
    <n v="48000"/>
    <n v="1500"/>
  </r>
  <r>
    <n v="20"/>
    <x v="3"/>
    <d v="1899-12-30T19:26:05"/>
    <d v="2021-09-04T00:00:00"/>
    <s v="23:11:16"/>
    <n v="11"/>
    <n v="14"/>
    <n v="37500"/>
    <n v="28"/>
    <n v="14"/>
    <n v="60500"/>
    <n v="23000"/>
  </r>
  <r>
    <n v="21"/>
    <x v="4"/>
    <d v="1899-12-30T07:15:54"/>
    <d v="2021-09-05T00:00:00"/>
    <s v="09:01:45"/>
    <n v="17"/>
    <n v="23"/>
    <n v="60000"/>
    <n v="31"/>
    <n v="8"/>
    <n v="93500"/>
    <n v="33500"/>
  </r>
  <r>
    <n v="22"/>
    <x v="4"/>
    <d v="1899-12-30T10:19:14"/>
    <d v="2021-09-05T00:00:00"/>
    <s v="12:16:25"/>
    <n v="15"/>
    <n v="11"/>
    <n v="39000"/>
    <n v="23"/>
    <n v="12"/>
    <n v="82500"/>
    <n v="43500"/>
  </r>
  <r>
    <n v="23"/>
    <x v="4"/>
    <d v="1899-12-30T13:25:06"/>
    <d v="2021-09-05T00:00:00"/>
    <s v="15:26:19"/>
    <n v="19"/>
    <n v="21"/>
    <n v="60000"/>
    <n v="31"/>
    <n v="10"/>
    <n v="104500"/>
    <n v="44500"/>
  </r>
  <r>
    <n v="24"/>
    <x v="4"/>
    <d v="1899-12-30T16:36:19"/>
    <d v="2021-09-05T00:00:00"/>
    <s v="17:36:28"/>
    <n v="11"/>
    <n v="9"/>
    <n v="30000"/>
    <n v="21"/>
    <n v="12"/>
    <n v="60500"/>
    <n v="30500"/>
  </r>
  <r>
    <n v="25"/>
    <x v="4"/>
    <d v="1899-12-30T18:30:30"/>
    <d v="2021-09-05T00:00:00"/>
    <s v="19:50:16"/>
    <n v="15"/>
    <n v="11"/>
    <n v="39000"/>
    <n v="27"/>
    <n v="16"/>
    <n v="82500"/>
    <n v="43500"/>
  </r>
  <r>
    <n v="26"/>
    <x v="4"/>
    <d v="1899-12-30T21:00:00"/>
    <d v="2021-09-06T00:00:00"/>
    <s v="00:19:26"/>
    <n v="15"/>
    <n v="17"/>
    <n v="22500"/>
    <n v="31"/>
    <n v="14"/>
    <n v="82500"/>
    <n v="60000"/>
  </r>
  <r>
    <n v="27"/>
    <x v="5"/>
    <d v="1899-12-30T05:12:46"/>
    <d v="2021-09-06T00:00:00"/>
    <s v="07:08:36"/>
    <n v="9"/>
    <n v="6"/>
    <n v="48000"/>
    <n v="23"/>
    <n v="17"/>
    <n v="54000"/>
    <n v="6000"/>
  </r>
  <r>
    <n v="28"/>
    <x v="5"/>
    <d v="1899-12-30T09:11:36"/>
    <d v="2021-09-06T00:00:00"/>
    <s v="12:36:19"/>
    <n v="14"/>
    <n v="22"/>
    <n v="54000"/>
    <n v="31"/>
    <n v="9"/>
    <n v="77000"/>
    <n v="23000"/>
  </r>
  <r>
    <n v="29"/>
    <x v="5"/>
    <d v="1899-12-30T13:25:15"/>
    <d v="2021-09-06T00:00:00"/>
    <s v="15:01:15"/>
    <n v="14"/>
    <n v="3"/>
    <n v="25500"/>
    <n v="23"/>
    <n v="20"/>
    <n v="77000"/>
    <n v="51500"/>
  </r>
  <r>
    <n v="30"/>
    <x v="5"/>
    <d v="1899-12-30T17:11:04"/>
    <d v="2021-09-06T00:00:00"/>
    <s v="18:19:00"/>
    <n v="18"/>
    <n v="14"/>
    <n v="48000"/>
    <n v="38"/>
    <n v="24"/>
    <n v="99000"/>
    <n v="51000"/>
  </r>
  <r>
    <n v="31"/>
    <x v="5"/>
    <d v="1899-12-30T19:42:12"/>
    <d v="2021-09-06T00:00:00"/>
    <s v="21:22:13"/>
    <n v="16"/>
    <n v="21"/>
    <n v="55500"/>
    <n v="40"/>
    <n v="19"/>
    <n v="88000"/>
    <n v="32500"/>
  </r>
  <r>
    <n v="32"/>
    <x v="6"/>
    <d v="1899-12-30T07:46:19"/>
    <d v="2021-09-07T00:00:00"/>
    <s v="09:36:14"/>
    <n v="15"/>
    <n v="14"/>
    <n v="43500"/>
    <n v="34"/>
    <n v="20"/>
    <n v="82500"/>
    <n v="39000"/>
  </r>
  <r>
    <n v="33"/>
    <x v="6"/>
    <d v="1899-12-30T11:09:08"/>
    <d v="2021-09-07T00:00:00"/>
    <s v="12:31:16"/>
    <n v="12"/>
    <n v="23"/>
    <n v="52500"/>
    <n v="32"/>
    <n v="9"/>
    <n v="66000"/>
    <n v="13500"/>
  </r>
  <r>
    <n v="34"/>
    <x v="6"/>
    <d v="1899-12-30T13:45:48"/>
    <d v="2021-09-07T00:00:00"/>
    <s v="15:34:16"/>
    <n v="17"/>
    <n v="6"/>
    <n v="34500"/>
    <n v="26"/>
    <n v="20"/>
    <n v="93500"/>
    <n v="59000"/>
  </r>
  <r>
    <n v="35"/>
    <x v="6"/>
    <d v="1899-12-30T16:56:19"/>
    <d v="2021-09-07T00:00:00"/>
    <s v="19:00:11"/>
    <n v="19"/>
    <n v="16"/>
    <n v="52500"/>
    <n v="39"/>
    <n v="23"/>
    <n v="104500"/>
    <n v="52000"/>
  </r>
  <r>
    <n v="36"/>
    <x v="6"/>
    <d v="1899-12-30T20:12:01"/>
    <d v="2021-09-07T00:00:00"/>
    <s v="22:34:36"/>
    <n v="11"/>
    <n v="14"/>
    <n v="37500"/>
    <n v="34"/>
    <n v="20"/>
    <n v="60500"/>
    <n v="23000"/>
  </r>
  <r>
    <n v="37"/>
    <x v="7"/>
    <d v="1899-12-30T03:15:16"/>
    <d v="2021-09-08T00:00:00"/>
    <s v="06:15:65"/>
    <n v="13"/>
    <n v="22"/>
    <n v="52500"/>
    <n v="33"/>
    <n v="11"/>
    <n v="71500"/>
    <n v="19000"/>
  </r>
  <r>
    <n v="38"/>
    <x v="7"/>
    <d v="1899-12-30T07:49:16"/>
    <d v="2021-09-08T00:00:00"/>
    <s v="09:33:04"/>
    <n v="11"/>
    <n v="4"/>
    <n v="22500"/>
    <n v="22"/>
    <n v="18"/>
    <n v="60500"/>
    <n v="38000"/>
  </r>
  <r>
    <n v="39"/>
    <x v="7"/>
    <d v="1899-12-30T10:01:22"/>
    <d v="2021-09-08T00:00:00"/>
    <s v="12:35:15"/>
    <n v="14"/>
    <n v="21"/>
    <n v="52500"/>
    <n v="32"/>
    <n v="11"/>
    <n v="77000"/>
    <n v="24500"/>
  </r>
  <r>
    <n v="40"/>
    <x v="7"/>
    <d v="1899-12-30T14:11:36"/>
    <d v="2021-09-08T00:00:00"/>
    <s v="16:26:19"/>
    <n v="16"/>
    <n v="9"/>
    <n v="37500"/>
    <n v="27"/>
    <n v="18"/>
    <n v="88000"/>
    <n v="50500"/>
  </r>
  <r>
    <n v="41"/>
    <x v="7"/>
    <d v="1899-12-30T17:36:45"/>
    <d v="2021-09-08T00:00:00"/>
    <s v="18:32:23"/>
    <n v="12"/>
    <n v="24"/>
    <n v="54000"/>
    <n v="30"/>
    <n v="6"/>
    <n v="66000"/>
    <n v="12000"/>
  </r>
  <r>
    <n v="42"/>
    <x v="7"/>
    <d v="1899-12-30T20:00:00"/>
    <d v="2021-09-08T00:00:00"/>
    <s v="21:31:36"/>
    <n v="9"/>
    <n v="2"/>
    <n v="16500"/>
    <n v="15"/>
    <n v="13"/>
    <n v="54000"/>
    <n v="37500"/>
  </r>
  <r>
    <n v="43"/>
    <x v="8"/>
    <d v="1899-12-30T06:11:26"/>
    <d v="2021-09-09T00:00:00"/>
    <s v="07:45:56"/>
    <n v="9"/>
    <n v="4"/>
    <n v="19500"/>
    <n v="22"/>
    <n v="18"/>
    <n v="54000"/>
    <n v="34500"/>
  </r>
  <r>
    <n v="44"/>
    <x v="8"/>
    <d v="1899-12-30T09:55:26"/>
    <d v="2021-09-09T00:00:00"/>
    <s v="10:55:13"/>
    <n v="9"/>
    <n v="14"/>
    <n v="34500"/>
    <n v="27"/>
    <n v="13"/>
    <n v="54000"/>
    <n v="19500"/>
  </r>
  <r>
    <n v="45"/>
    <x v="8"/>
    <d v="1899-12-30T12:08:45"/>
    <d v="2021-09-09T00:00:00"/>
    <s v="14:11:09"/>
    <n v="12"/>
    <n v="10"/>
    <n v="33000"/>
    <n v="25"/>
    <n v="15"/>
    <n v="66000"/>
    <n v="33000"/>
  </r>
  <r>
    <n v="46"/>
    <x v="8"/>
    <d v="1899-12-30T16:26:09"/>
    <d v="2021-09-09T00:00:00"/>
    <s v="18:30:24"/>
    <n v="16"/>
    <n v="11"/>
    <n v="40500"/>
    <n v="31"/>
    <n v="20"/>
    <n v="88000"/>
    <n v="47500"/>
  </r>
  <r>
    <n v="47"/>
    <x v="8"/>
    <d v="1899-12-30T20:30:16"/>
    <d v="2021-09-09T00:00:00"/>
    <s v="21:21:36"/>
    <n v="13"/>
    <n v="21"/>
    <n v="51000"/>
    <n v="33"/>
    <n v="12"/>
    <n v="71500"/>
    <n v="20500"/>
  </r>
  <r>
    <n v="48"/>
    <x v="9"/>
    <d v="1899-12-30T05:11:32"/>
    <d v="2021-09-10T00:00:00"/>
    <s v="07:26:14"/>
    <n v="7"/>
    <n v="15"/>
    <n v="33000"/>
    <n v="19"/>
    <n v="4"/>
    <n v="42000"/>
    <n v="9000"/>
  </r>
  <r>
    <n v="49"/>
    <x v="9"/>
    <d v="1899-12-30T09:10:06"/>
    <d v="2021-09-10T00:00:00"/>
    <s v="10:39:64"/>
    <n v="7"/>
    <n v="0"/>
    <n v="10500"/>
    <n v="11"/>
    <n v="11"/>
    <n v="42000"/>
    <n v="31500"/>
  </r>
  <r>
    <n v="50"/>
    <x v="9"/>
    <d v="1899-12-30T11:59:56"/>
    <d v="2021-09-10T00:00:00"/>
    <s v="14:14:48"/>
    <n v="7"/>
    <n v="1"/>
    <n v="12000"/>
    <n v="18"/>
    <n v="17"/>
    <n v="42000"/>
    <n v="30000"/>
  </r>
  <r>
    <n v="51"/>
    <x v="9"/>
    <d v="1899-12-30T15:35:54"/>
    <d v="2021-09-10T00:00:00"/>
    <s v="16:54:12"/>
    <n v="13"/>
    <n v="20"/>
    <n v="49500"/>
    <n v="30"/>
    <n v="10"/>
    <n v="71500"/>
    <n v="22000"/>
  </r>
  <r>
    <n v="52"/>
    <x v="9"/>
    <d v="1899-12-30T19:01:35"/>
    <d v="2021-09-10T00:00:00"/>
    <s v="19:48:46"/>
    <n v="12"/>
    <n v="4"/>
    <n v="24000"/>
    <n v="22"/>
    <n v="18"/>
    <n v="66000"/>
    <n v="42000"/>
  </r>
  <r>
    <n v="53"/>
    <x v="9"/>
    <d v="1899-12-30T21:01:04"/>
    <d v="2021-09-11T00:00:00"/>
    <s v="00:54:18"/>
    <n v="11"/>
    <n v="9"/>
    <n v="16500"/>
    <n v="29"/>
    <n v="20"/>
    <n v="60500"/>
    <n v="44000"/>
  </r>
  <r>
    <n v="54"/>
    <x v="10"/>
    <d v="1899-12-30T06:15:56"/>
    <d v="2021-09-11T00:00:00"/>
    <s v="09:11:45"/>
    <n v="12"/>
    <n v="21"/>
    <n v="63000"/>
    <n v="32"/>
    <n v="11"/>
    <n v="66000"/>
    <n v="3000"/>
  </r>
  <r>
    <n v="55"/>
    <x v="10"/>
    <d v="1899-12-30T11:04:15"/>
    <d v="2021-09-11T00:00:00"/>
    <s v="12:09:07"/>
    <n v="14"/>
    <n v="2"/>
    <n v="24000"/>
    <n v="25"/>
    <n v="23"/>
    <n v="77000"/>
    <n v="53000"/>
  </r>
  <r>
    <n v="56"/>
    <x v="10"/>
    <d v="1899-12-30T13:36:55"/>
    <d v="2021-09-11T00:00:00"/>
    <s v="14:26:47"/>
    <n v="17"/>
    <n v="9"/>
    <n v="39000"/>
    <n v="40"/>
    <n v="31"/>
    <n v="93500"/>
    <n v="54500"/>
  </r>
  <r>
    <n v="57"/>
    <x v="10"/>
    <d v="1899-12-30T15:57:15"/>
    <d v="2021-09-11T00:00:00"/>
    <s v="17:15:48"/>
    <n v="3"/>
    <n v="9"/>
    <n v="18000"/>
    <n v="34"/>
    <n v="25"/>
    <n v="18000"/>
    <n v="0"/>
  </r>
  <r>
    <n v="58"/>
    <x v="10"/>
    <d v="1899-12-30T19:01:02"/>
    <d v="2021-09-11T00:00:00"/>
    <s v="21:11:01"/>
    <n v="11"/>
    <n v="3"/>
    <n v="21000"/>
    <n v="36"/>
    <n v="33"/>
    <n v="60500"/>
    <n v="39500"/>
  </r>
  <r>
    <n v="59"/>
    <x v="11"/>
    <d v="1899-12-30T04:00:00"/>
    <d v="2021-09-12T00:00:00"/>
    <s v="05:35:06"/>
    <n v="8"/>
    <n v="4"/>
    <n v="18000"/>
    <n v="41"/>
    <n v="37"/>
    <n v="48000"/>
    <n v="30000"/>
  </r>
  <r>
    <n v="60"/>
    <x v="11"/>
    <d v="1899-12-30T08:14:16"/>
    <d v="2021-09-12T00:00:00"/>
    <s v="10:16:19"/>
    <n v="1"/>
    <n v="6"/>
    <n v="10500"/>
    <n v="38"/>
    <n v="32"/>
    <n v="6000"/>
    <n v="-4500"/>
  </r>
  <r>
    <n v="61"/>
    <x v="11"/>
    <d v="1899-12-30T12:30:01"/>
    <d v="2021-09-12T00:00:00"/>
    <s v="14:15:25"/>
    <n v="4"/>
    <n v="21"/>
    <n v="37500"/>
    <n v="36"/>
    <n v="15"/>
    <n v="24000"/>
    <n v="-13500"/>
  </r>
  <r>
    <n v="62"/>
    <x v="11"/>
    <d v="1899-12-30T17:45:09"/>
    <d v="2021-09-12T00:00:00"/>
    <s v="19:10:01"/>
    <n v="9"/>
    <n v="11"/>
    <n v="30000"/>
    <n v="24"/>
    <n v="13"/>
    <n v="54000"/>
    <n v="24000"/>
  </r>
  <r>
    <n v="63"/>
    <x v="12"/>
    <d v="1899-12-30T05:08:45"/>
    <d v="2021-09-13T00:00:00"/>
    <s v="09:08:14"/>
    <n v="12"/>
    <n v="7"/>
    <n v="28500"/>
    <n v="25"/>
    <n v="18"/>
    <n v="66000"/>
    <n v="37500"/>
  </r>
  <r>
    <n v="64"/>
    <x v="12"/>
    <d v="1899-12-30T11:06:45"/>
    <d v="2021-09-13T00:00:00"/>
    <s v="12:48:06"/>
    <n v="11"/>
    <n v="13"/>
    <n v="36000"/>
    <n v="29"/>
    <n v="16"/>
    <n v="60500"/>
    <n v="24500"/>
  </r>
  <r>
    <n v="65"/>
    <x v="12"/>
    <d v="1899-12-30T13:15:09"/>
    <d v="2021-09-13T00:00:00"/>
    <s v="14:55:39"/>
    <n v="16"/>
    <n v="21"/>
    <n v="55500"/>
    <n v="32"/>
    <n v="11"/>
    <n v="88000"/>
    <n v="32500"/>
  </r>
  <r>
    <n v="66"/>
    <x v="12"/>
    <d v="1899-12-30T16:04:45"/>
    <d v="2021-09-13T00:00:00"/>
    <s v="18:00:00"/>
    <n v="19"/>
    <n v="10"/>
    <n v="43500"/>
    <n v="30"/>
    <n v="20"/>
    <n v="104500"/>
    <n v="61000"/>
  </r>
  <r>
    <n v="67"/>
    <x v="12"/>
    <d v="1899-12-30T20:09:11"/>
    <d v="2021-09-13T00:00:00"/>
    <s v="22:04:19"/>
    <n v="3"/>
    <n v="0"/>
    <n v="4500"/>
    <n v="23"/>
    <n v="23"/>
    <n v="18000"/>
    <n v="13500"/>
  </r>
  <r>
    <n v="68"/>
    <x v="13"/>
    <d v="1899-12-30T04:15:22"/>
    <d v="2021-09-14T00:00:00"/>
    <s v="06:14:24"/>
    <n v="12"/>
    <n v="21"/>
    <n v="49500"/>
    <n v="35"/>
    <n v="14"/>
    <n v="66000"/>
    <n v="16500"/>
  </r>
  <r>
    <n v="69"/>
    <x v="13"/>
    <d v="1899-12-30T08:15:54"/>
    <d v="2021-09-14T00:00:00"/>
    <s v="10:04:55"/>
    <n v="17"/>
    <n v="20"/>
    <n v="55500"/>
    <n v="31"/>
    <n v="11"/>
    <n v="93500"/>
    <n v="38000"/>
  </r>
  <r>
    <n v="70"/>
    <x v="13"/>
    <d v="1899-12-30T12:00:00"/>
    <d v="2021-09-14T00:00:00"/>
    <s v="13:56:55"/>
    <n v="11"/>
    <n v="22"/>
    <n v="49500"/>
    <n v="22"/>
    <n v="0"/>
    <n v="60500"/>
    <n v="11000"/>
  </r>
  <r>
    <n v="71"/>
    <x v="13"/>
    <d v="1899-12-30T15:26:30"/>
    <d v="2021-09-14T00:00:00"/>
    <s v="17:00:15"/>
    <n v="7"/>
    <n v="2"/>
    <n v="13500"/>
    <n v="7"/>
    <n v="5"/>
    <n v="42000"/>
    <n v="28500"/>
  </r>
  <r>
    <n v="72"/>
    <x v="13"/>
    <d v="1899-12-30T18:36:45"/>
    <d v="2021-09-14T00:00:00"/>
    <s v="19:15:54"/>
    <n v="8"/>
    <n v="7"/>
    <n v="22500"/>
    <n v="13"/>
    <n v="6"/>
    <n v="48000"/>
    <n v="25500"/>
  </r>
  <r>
    <n v="73"/>
    <x v="13"/>
    <d v="1899-12-30T20:56:55"/>
    <d v="2021-09-14T00:00:00"/>
    <s v="22:04:06"/>
    <n v="6"/>
    <n v="1"/>
    <n v="10500"/>
    <n v="12"/>
    <n v="11"/>
    <n v="36000"/>
    <n v="25500"/>
  </r>
  <r>
    <n v="74"/>
    <x v="14"/>
    <d v="1899-12-30T01:01:00"/>
    <d v="2021-09-15T00:00:00"/>
    <s v="04:09:06"/>
    <n v="0"/>
    <n v="6"/>
    <n v="9000"/>
    <n v="11"/>
    <n v="5"/>
    <n v="0"/>
    <n v="-9000"/>
  </r>
  <r>
    <n v="75"/>
    <x v="14"/>
    <d v="1899-12-30T06:55:57"/>
    <d v="2021-09-15T00:00:00"/>
    <s v="08:15:54"/>
    <n v="0"/>
    <n v="5"/>
    <n v="7500"/>
    <n v="5"/>
    <n v="0"/>
    <n v="0"/>
    <n v="-7500"/>
  </r>
  <r>
    <n v="76"/>
    <x v="14"/>
    <d v="1899-12-30T10:10:55"/>
    <d v="2021-09-15T00:00:00"/>
    <s v="12:45:47"/>
    <n v="10"/>
    <n v="1"/>
    <n v="16500"/>
    <n v="10"/>
    <n v="9"/>
    <n v="55000"/>
    <n v="38500"/>
  </r>
  <r>
    <n v="77"/>
    <x v="14"/>
    <d v="1899-12-30T14:22:45"/>
    <d v="2021-09-15T00:00:00"/>
    <s v="15:12:24"/>
    <n v="14"/>
    <n v="21"/>
    <n v="52500"/>
    <n v="23"/>
    <n v="2"/>
    <n v="77000"/>
    <n v="24500"/>
  </r>
  <r>
    <n v="78"/>
    <x v="14"/>
    <d v="1899-12-30T17:20:54"/>
    <d v="2021-09-15T00:00:00"/>
    <s v="18:36:45"/>
    <n v="4"/>
    <n v="1"/>
    <n v="7500"/>
    <n v="6"/>
    <n v="5"/>
    <n v="24000"/>
    <n v="16500"/>
  </r>
  <r>
    <n v="79"/>
    <x v="14"/>
    <d v="1899-12-30T20:47:41"/>
    <d v="2021-09-15T00:00:00"/>
    <s v="21:45:48"/>
    <n v="7"/>
    <n v="2"/>
    <n v="13500"/>
    <n v="12"/>
    <n v="10"/>
    <n v="42000"/>
    <n v="28500"/>
  </r>
  <r>
    <n v="80"/>
    <x v="15"/>
    <d v="1899-12-30T03:15:26"/>
    <d v="2021-09-16T00:00:00"/>
    <s v="06:04:09"/>
    <n v="13"/>
    <n v="5"/>
    <n v="27000"/>
    <n v="23"/>
    <n v="18"/>
    <n v="71500"/>
    <n v="44500"/>
  </r>
  <r>
    <n v="81"/>
    <x v="15"/>
    <d v="1899-12-30T07:11:26"/>
    <d v="2021-09-16T00:00:00"/>
    <s v="09:03:04"/>
    <n v="13"/>
    <n v="11"/>
    <n v="36000"/>
    <n v="31"/>
    <n v="20"/>
    <n v="71500"/>
    <n v="35500"/>
  </r>
  <r>
    <n v="82"/>
    <x v="15"/>
    <d v="1899-12-30T11:04:06"/>
    <d v="2021-09-16T00:00:00"/>
    <s v="12:00:45"/>
    <n v="14"/>
    <n v="9"/>
    <n v="34500"/>
    <n v="34"/>
    <n v="25"/>
    <n v="77000"/>
    <n v="42500"/>
  </r>
  <r>
    <n v="83"/>
    <x v="15"/>
    <d v="1899-12-30T13:55:00"/>
    <d v="2021-09-16T00:00:00"/>
    <s v="14:45:10"/>
    <n v="14"/>
    <n v="9"/>
    <n v="34500"/>
    <n v="39"/>
    <n v="30"/>
    <n v="77000"/>
    <n v="42500"/>
  </r>
  <r>
    <n v="84"/>
    <x v="15"/>
    <d v="1899-12-30T16:11:12"/>
    <d v="2021-09-16T00:00:00"/>
    <s v="17:22:01"/>
    <n v="12"/>
    <n v="7"/>
    <n v="28500"/>
    <n v="42"/>
    <n v="35"/>
    <n v="66000"/>
    <n v="37500"/>
  </r>
  <r>
    <n v="85"/>
    <x v="15"/>
    <d v="1899-12-30T19:01:22"/>
    <d v="2021-09-16T00:00:00"/>
    <s v="20:45:56"/>
    <n v="2"/>
    <n v="19"/>
    <n v="31500"/>
    <n v="37"/>
    <n v="18"/>
    <n v="12000"/>
    <n v="-19500"/>
  </r>
  <r>
    <n v="86"/>
    <x v="16"/>
    <d v="1899-12-30T06:56:22"/>
    <d v="2021-09-17T00:00:00"/>
    <s v="08:01:04"/>
    <n v="4"/>
    <n v="11"/>
    <n v="22500"/>
    <n v="22"/>
    <n v="11"/>
    <n v="24000"/>
    <n v="1500"/>
  </r>
  <r>
    <n v="87"/>
    <x v="16"/>
    <d v="1899-12-30T11:00:06"/>
    <d v="2021-09-17T00:00:00"/>
    <s v="11:30:09"/>
    <n v="21"/>
    <n v="15"/>
    <n v="54000"/>
    <n v="32"/>
    <n v="17"/>
    <n v="105000"/>
    <n v="51000"/>
  </r>
  <r>
    <n v="88"/>
    <x v="16"/>
    <d v="1899-12-30T13:15:09"/>
    <d v="2021-09-17T00:00:00"/>
    <s v="14:55:03"/>
    <n v="7"/>
    <n v="13"/>
    <n v="30000"/>
    <n v="24"/>
    <n v="11"/>
    <n v="42000"/>
    <n v="12000"/>
  </r>
  <r>
    <n v="89"/>
    <x v="16"/>
    <d v="1899-12-30T15:35:55"/>
    <d v="2021-09-17T00:00:00"/>
    <s v="17:13:53"/>
    <n v="14"/>
    <n v="16"/>
    <n v="45000"/>
    <n v="25"/>
    <n v="9"/>
    <n v="77000"/>
    <n v="32000"/>
  </r>
  <r>
    <n v="90"/>
    <x v="16"/>
    <d v="1899-12-30T19:12:43"/>
    <d v="2021-09-17T00:00:00"/>
    <s v="20:45:44"/>
    <n v="7"/>
    <n v="0"/>
    <n v="10500"/>
    <n v="16"/>
    <n v="16"/>
    <n v="42000"/>
    <n v="31500"/>
  </r>
  <r>
    <n v="91"/>
    <x v="17"/>
    <d v="1899-12-30T05:05:06"/>
    <d v="2021-09-18T00:00:00"/>
    <s v="06:24:06"/>
    <n v="17"/>
    <n v="15"/>
    <n v="48000"/>
    <n v="33"/>
    <n v="18"/>
    <n v="93500"/>
    <n v="45500"/>
  </r>
  <r>
    <n v="92"/>
    <x v="17"/>
    <d v="1899-12-30T09:14:16"/>
    <d v="2021-09-18T00:00:00"/>
    <s v="10:00:11"/>
    <n v="5"/>
    <n v="8"/>
    <n v="19500"/>
    <n v="23"/>
    <n v="15"/>
    <n v="30000"/>
    <n v="10500"/>
  </r>
  <r>
    <n v="93"/>
    <x v="17"/>
    <d v="1899-12-30T11:23:24"/>
    <d v="2021-09-18T00:00:00"/>
    <s v="13:26:23"/>
    <n v="14"/>
    <n v="9"/>
    <n v="34500"/>
    <n v="29"/>
    <n v="20"/>
    <n v="77000"/>
    <n v="42500"/>
  </r>
  <r>
    <n v="94"/>
    <x v="17"/>
    <d v="1899-12-30T14:55:20"/>
    <d v="2021-09-18T00:00:00"/>
    <s v="15:25:19"/>
    <n v="11"/>
    <n v="17"/>
    <n v="42000"/>
    <n v="31"/>
    <n v="14"/>
    <n v="60500"/>
    <n v="18500"/>
  </r>
  <r>
    <n v="95"/>
    <x v="17"/>
    <d v="1899-12-30T17:24:15"/>
    <d v="2021-09-18T00:00:00"/>
    <s v="18:45:12"/>
    <n v="7"/>
    <n v="16"/>
    <n v="34500"/>
    <n v="21"/>
    <n v="5"/>
    <n v="42000"/>
    <n v="7500"/>
  </r>
  <r>
    <n v="96"/>
    <x v="18"/>
    <d v="1899-12-30T09:06:04"/>
    <d v="2021-09-19T00:00:00"/>
    <s v="10:46:11"/>
    <n v="5"/>
    <n v="1"/>
    <n v="9000"/>
    <n v="10"/>
    <n v="9"/>
    <n v="30000"/>
    <n v="21000"/>
  </r>
  <r>
    <n v="97"/>
    <x v="18"/>
    <d v="1899-12-30T13:55:17"/>
    <d v="2021-09-19T00:00:00"/>
    <s v="15:01:03"/>
    <n v="14"/>
    <n v="7"/>
    <n v="31500"/>
    <n v="23"/>
    <n v="16"/>
    <n v="77000"/>
    <n v="45500"/>
  </r>
  <r>
    <n v="98"/>
    <x v="18"/>
    <d v="1899-12-30T16:15:07"/>
    <d v="2021-09-19T00:00:00"/>
    <s v="17:33:46"/>
    <n v="12"/>
    <n v="9"/>
    <n v="31500"/>
    <n v="28"/>
    <n v="19"/>
    <n v="66000"/>
    <n v="34500"/>
  </r>
  <r>
    <n v="99"/>
    <x v="18"/>
    <d v="1899-12-30T19:31:36"/>
    <d v="2021-09-19T00:00:00"/>
    <s v="20:22:01"/>
    <n v="11"/>
    <n v="9"/>
    <n v="30000"/>
    <n v="30"/>
    <n v="21"/>
    <n v="60500"/>
    <n v="30500"/>
  </r>
  <r>
    <n v="100"/>
    <x v="18"/>
    <d v="1899-12-30T22:55:59"/>
    <d v="2021-09-20T00:00:00"/>
    <s v="01:12:45"/>
    <n v="11"/>
    <n v="8"/>
    <n v="16500"/>
    <n v="32"/>
    <n v="24"/>
    <n v="60500"/>
    <n v="44000"/>
  </r>
  <r>
    <n v="101"/>
    <x v="19"/>
    <d v="1899-12-30T09:11:34"/>
    <d v="2021-09-20T00:00:00"/>
    <s v="10:44:21"/>
    <n v="12"/>
    <n v="3"/>
    <n v="34500"/>
    <n v="36"/>
    <n v="33"/>
    <n v="66000"/>
    <n v="31500"/>
  </r>
  <r>
    <n v="102"/>
    <x v="19"/>
    <d v="1899-12-30T11:24:12"/>
    <d v="2021-09-20T00:00:00"/>
    <s v="12:43:11"/>
    <n v="7"/>
    <n v="12"/>
    <n v="28500"/>
    <n v="40"/>
    <n v="28"/>
    <n v="42000"/>
    <n v="13500"/>
  </r>
  <r>
    <n v="103"/>
    <x v="19"/>
    <d v="1899-12-30T13:10:22"/>
    <d v="2021-09-20T00:00:00"/>
    <s v="14:14:21"/>
    <n v="9"/>
    <n v="14"/>
    <n v="34500"/>
    <n v="37"/>
    <n v="23"/>
    <n v="54000"/>
    <n v="19500"/>
  </r>
  <r>
    <n v="104"/>
    <x v="19"/>
    <d v="1899-12-30T15:11:02"/>
    <d v="2021-09-20T00:00:00"/>
    <s v="16:12:04"/>
    <n v="8"/>
    <n v="19"/>
    <n v="40500"/>
    <n v="31"/>
    <n v="12"/>
    <n v="48000"/>
    <n v="7500"/>
  </r>
  <r>
    <n v="105"/>
    <x v="19"/>
    <d v="1899-12-30T17:01:22"/>
    <d v="2021-09-20T00:00:00"/>
    <s v="17:30:01"/>
    <n v="23"/>
    <n v="14"/>
    <n v="55500"/>
    <n v="35"/>
    <n v="21"/>
    <n v="115000"/>
    <n v="59500"/>
  </r>
  <r>
    <n v="106"/>
    <x v="19"/>
    <d v="1899-12-30T17:55:09"/>
    <d v="2021-09-20T00:00:00"/>
    <s v="18:45:33"/>
    <n v="19"/>
    <n v="9"/>
    <n v="42000"/>
    <n v="40"/>
    <n v="31"/>
    <n v="104500"/>
    <n v="62500"/>
  </r>
  <r>
    <n v="107"/>
    <x v="19"/>
    <d v="1899-12-30T19:46:47"/>
    <d v="2021-09-20T00:00:00"/>
    <s v="22:02:04"/>
    <n v="0"/>
    <n v="6"/>
    <n v="9000"/>
    <n v="31"/>
    <n v="25"/>
    <n v="0"/>
    <n v="-9000"/>
  </r>
  <r>
    <n v="108"/>
    <x v="19"/>
    <d v="1899-12-30T23:26:01"/>
    <d v="2021-09-21T00:00:00"/>
    <s v="01:23:16"/>
    <n v="4"/>
    <n v="15"/>
    <n v="6000"/>
    <n v="29"/>
    <n v="14"/>
    <n v="24000"/>
    <n v="18000"/>
  </r>
  <r>
    <n v="109"/>
    <x v="20"/>
    <d v="1899-12-30T07:00:05"/>
    <d v="2021-09-21T00:00:00"/>
    <s v="08:04:26"/>
    <n v="11"/>
    <n v="0"/>
    <n v="39000"/>
    <n v="25"/>
    <n v="25"/>
    <n v="60500"/>
    <n v="21500"/>
  </r>
  <r>
    <n v="110"/>
    <x v="20"/>
    <d v="1899-12-30T10:16:33"/>
    <d v="2021-09-21T00:00:00"/>
    <s v="13:58:27"/>
    <n v="9"/>
    <n v="4"/>
    <n v="19500"/>
    <n v="34"/>
    <n v="30"/>
    <n v="54000"/>
    <n v="34500"/>
  </r>
  <r>
    <n v="111"/>
    <x v="20"/>
    <d v="1899-12-30T14:55:19"/>
    <d v="2021-09-21T00:00:00"/>
    <s v="16:03:25"/>
    <n v="9"/>
    <n v="28"/>
    <n v="55500"/>
    <n v="39"/>
    <n v="11"/>
    <n v="54000"/>
    <n v="-1500"/>
  </r>
  <r>
    <n v="112"/>
    <x v="20"/>
    <d v="1899-12-30T17:04:22"/>
    <d v="2021-09-21T00:00:00"/>
    <s v="18:16:54"/>
    <n v="0"/>
    <n v="10"/>
    <n v="15000"/>
    <n v="11"/>
    <n v="1"/>
    <n v="0"/>
    <n v="-15000"/>
  </r>
  <r>
    <n v="113"/>
    <x v="20"/>
    <d v="1899-12-30T19:59:06"/>
    <d v="2021-09-21T00:00:00"/>
    <s v="22:30:00"/>
    <n v="12"/>
    <n v="6"/>
    <n v="27000"/>
    <n v="13"/>
    <n v="7"/>
    <n v="66000"/>
    <n v="39000"/>
  </r>
  <r>
    <n v="114"/>
    <x v="21"/>
    <d v="1899-12-30T07:09:33"/>
    <d v="2021-09-22T00:00:00"/>
    <s v="08:16:45"/>
    <n v="11"/>
    <n v="5"/>
    <n v="24000"/>
    <n v="18"/>
    <n v="13"/>
    <n v="60500"/>
    <n v="36500"/>
  </r>
  <r>
    <n v="115"/>
    <x v="21"/>
    <d v="1899-12-30T09:17:33"/>
    <d v="2021-09-22T00:00:00"/>
    <s v="11:04:33"/>
    <n v="13"/>
    <n v="9"/>
    <n v="33000"/>
    <n v="26"/>
    <n v="17"/>
    <n v="71500"/>
    <n v="38500"/>
  </r>
  <r>
    <n v="116"/>
    <x v="21"/>
    <d v="1899-12-30T14:33:24"/>
    <d v="2021-09-22T00:00:00"/>
    <s v="15:11:19"/>
    <n v="14"/>
    <n v="11"/>
    <n v="37500"/>
    <n v="31"/>
    <n v="20"/>
    <n v="77000"/>
    <n v="39500"/>
  </r>
  <r>
    <n v="117"/>
    <x v="21"/>
    <d v="1899-12-30T15:30:05"/>
    <d v="2021-09-22T00:00:00"/>
    <s v="16:48:06"/>
    <n v="2"/>
    <n v="0"/>
    <n v="3000"/>
    <n v="22"/>
    <n v="22"/>
    <n v="12000"/>
    <n v="9000"/>
  </r>
  <r>
    <n v="118"/>
    <x v="21"/>
    <d v="1899-12-30T18:20:15"/>
    <d v="2021-09-22T00:00:00"/>
    <s v="20:21:07"/>
    <n v="6"/>
    <n v="0"/>
    <n v="9000"/>
    <n v="28"/>
    <n v="28"/>
    <n v="36000"/>
    <n v="27000"/>
  </r>
  <r>
    <n v="119"/>
    <x v="21"/>
    <d v="1899-12-30T23:36:08"/>
    <d v="2021-09-23T00:00:00"/>
    <s v="01:01:24"/>
    <n v="4"/>
    <n v="11"/>
    <n v="6000"/>
    <n v="32"/>
    <n v="21"/>
    <n v="24000"/>
    <n v="18000"/>
  </r>
  <r>
    <n v="120"/>
    <x v="22"/>
    <d v="1899-12-30T07:08:04"/>
    <d v="2021-09-23T00:00:00"/>
    <s v="09:22:35"/>
    <n v="19"/>
    <n v="3"/>
    <n v="49500"/>
    <n v="40"/>
    <n v="37"/>
    <n v="104500"/>
    <n v="55000"/>
  </r>
  <r>
    <n v="121"/>
    <x v="22"/>
    <d v="1899-12-30T10:25:36"/>
    <d v="2021-09-23T00:00:00"/>
    <s v="12:15:21"/>
    <n v="3"/>
    <n v="21"/>
    <n v="36000"/>
    <n v="40"/>
    <n v="19"/>
    <n v="18000"/>
    <n v="-18000"/>
  </r>
  <r>
    <n v="122"/>
    <x v="22"/>
    <d v="1899-12-30T13:05:04"/>
    <d v="2021-09-23T00:00:00"/>
    <s v="14:06:22"/>
    <n v="19"/>
    <n v="22"/>
    <n v="61500"/>
    <n v="38"/>
    <n v="16"/>
    <n v="104500"/>
    <n v="43000"/>
  </r>
  <r>
    <n v="123"/>
    <x v="22"/>
    <d v="1899-12-30T15:11:06"/>
    <d v="2021-09-23T00:00:00"/>
    <s v="17:56:55"/>
    <n v="13"/>
    <n v="14"/>
    <n v="40500"/>
    <n v="29"/>
    <n v="15"/>
    <n v="71500"/>
    <n v="31000"/>
  </r>
  <r>
    <n v="124"/>
    <x v="22"/>
    <d v="1899-12-30T18:56:45"/>
    <d v="2021-09-23T00:00:00"/>
    <s v="21:21:04"/>
    <n v="19"/>
    <n v="25"/>
    <n v="66000"/>
    <n v="34"/>
    <n v="9"/>
    <n v="104500"/>
    <n v="38500"/>
  </r>
  <r>
    <n v="125"/>
    <x v="23"/>
    <d v="1899-12-30T04:11:06"/>
    <d v="2021-09-24T00:00:00"/>
    <s v="07:12:21"/>
    <n v="19"/>
    <n v="11"/>
    <n v="45000"/>
    <n v="28"/>
    <n v="17"/>
    <n v="104500"/>
    <n v="59500"/>
  </r>
  <r>
    <n v="126"/>
    <x v="23"/>
    <d v="1899-12-30T10:56:55"/>
    <d v="2021-09-24T00:00:00"/>
    <s v="14:11:06"/>
    <n v="13"/>
    <n v="4"/>
    <n v="25500"/>
    <n v="30"/>
    <n v="26"/>
    <n v="71500"/>
    <n v="46000"/>
  </r>
  <r>
    <n v="127"/>
    <x v="23"/>
    <d v="1899-12-30T17:26:03"/>
    <d v="2021-09-24T00:00:00"/>
    <s v="18:48:43"/>
    <n v="13"/>
    <n v="9"/>
    <n v="33000"/>
    <n v="39"/>
    <n v="30"/>
    <n v="71500"/>
    <n v="38500"/>
  </r>
  <r>
    <n v="128"/>
    <x v="23"/>
    <d v="1899-12-30T19:40:23"/>
    <d v="2021-09-24T00:00:00"/>
    <s v="21:13:04"/>
    <n v="10"/>
    <n v="12"/>
    <n v="33000"/>
    <n v="40"/>
    <n v="28"/>
    <n v="55000"/>
    <n v="22000"/>
  </r>
  <r>
    <n v="129"/>
    <x v="24"/>
    <d v="1899-12-30T07:04:25"/>
    <d v="2021-09-25T00:00:00"/>
    <s v="08:26:41"/>
    <n v="9"/>
    <n v="11"/>
    <n v="30000"/>
    <n v="37"/>
    <n v="26"/>
    <n v="54000"/>
    <n v="24000"/>
  </r>
  <r>
    <n v="130"/>
    <x v="24"/>
    <d v="1899-12-30T10:11:21"/>
    <d v="2021-09-25T00:00:00"/>
    <s v="12:01:04"/>
    <n v="14"/>
    <n v="20"/>
    <n v="51000"/>
    <n v="40"/>
    <n v="20"/>
    <n v="77000"/>
    <n v="26000"/>
  </r>
  <r>
    <n v="131"/>
    <x v="24"/>
    <d v="1899-12-30T13:04:26"/>
    <d v="2021-09-25T00:00:00"/>
    <s v="13:49:04"/>
    <n v="1"/>
    <n v="3"/>
    <n v="6000"/>
    <n v="21"/>
    <n v="18"/>
    <n v="6000"/>
    <n v="0"/>
  </r>
  <r>
    <n v="132"/>
    <x v="24"/>
    <d v="1899-12-30T15:08:09"/>
    <d v="2021-09-25T00:00:00"/>
    <s v="16:04:09"/>
    <n v="5"/>
    <n v="6"/>
    <n v="16500"/>
    <n v="23"/>
    <n v="17"/>
    <n v="30000"/>
    <n v="13500"/>
  </r>
  <r>
    <n v="133"/>
    <x v="24"/>
    <d v="1899-12-30T17:04:26"/>
    <d v="2021-09-25T00:00:00"/>
    <s v="18:09:04"/>
    <n v="12"/>
    <n v="6"/>
    <n v="27000"/>
    <n v="29"/>
    <n v="23"/>
    <n v="66000"/>
    <n v="39000"/>
  </r>
  <r>
    <n v="134"/>
    <x v="25"/>
    <d v="1899-12-30T06:26:25"/>
    <d v="2021-09-26T00:00:00"/>
    <s v="07:55:36"/>
    <n v="13"/>
    <n v="24"/>
    <n v="55500"/>
    <n v="36"/>
    <n v="12"/>
    <n v="71500"/>
    <n v="16000"/>
  </r>
  <r>
    <n v="135"/>
    <x v="25"/>
    <d v="1899-12-30T09:11:05"/>
    <d v="2021-09-26T00:00:00"/>
    <s v="10:09:21"/>
    <n v="9"/>
    <n v="2"/>
    <n v="16500"/>
    <n v="21"/>
    <n v="19"/>
    <n v="54000"/>
    <n v="37500"/>
  </r>
  <r>
    <n v="136"/>
    <x v="25"/>
    <d v="1899-12-30T10:55:04"/>
    <d v="2021-09-26T00:00:00"/>
    <s v="11:54:10"/>
    <n v="11"/>
    <n v="6"/>
    <n v="25500"/>
    <n v="30"/>
    <n v="24"/>
    <n v="60500"/>
    <n v="35000"/>
  </r>
  <r>
    <n v="137"/>
    <x v="25"/>
    <d v="1899-12-30T13:04:05"/>
    <d v="2021-09-26T00:00:00"/>
    <s v="14:06:01"/>
    <n v="11"/>
    <n v="9"/>
    <n v="30000"/>
    <n v="35"/>
    <n v="26"/>
    <n v="60500"/>
    <n v="30500"/>
  </r>
  <r>
    <n v="138"/>
    <x v="25"/>
    <d v="1899-12-30T16:08:45"/>
    <d v="2021-09-26T00:00:00"/>
    <s v="17:55:04"/>
    <n v="13"/>
    <n v="24"/>
    <n v="55500"/>
    <n v="39"/>
    <n v="15"/>
    <n v="71500"/>
    <n v="16000"/>
  </r>
  <r>
    <n v="139"/>
    <x v="25"/>
    <d v="1899-12-30T19:04:04"/>
    <d v="2021-09-26T00:00:00"/>
    <s v="20:30:04"/>
    <n v="15"/>
    <n v="6"/>
    <n v="31500"/>
    <n v="30"/>
    <n v="24"/>
    <n v="82500"/>
    <n v="51000"/>
  </r>
  <r>
    <n v="140"/>
    <x v="26"/>
    <d v="1899-12-30T06:04:05"/>
    <d v="2021-09-27T00:00:00"/>
    <s v="07:56:55"/>
    <n v="15"/>
    <n v="9"/>
    <n v="36000"/>
    <n v="39"/>
    <n v="30"/>
    <n v="82500"/>
    <n v="46500"/>
  </r>
  <r>
    <n v="141"/>
    <x v="26"/>
    <d v="1899-12-30T09:10:01"/>
    <d v="2021-09-27T00:00:00"/>
    <s v="10:11:08"/>
    <n v="10"/>
    <n v="19"/>
    <n v="43500"/>
    <n v="40"/>
    <n v="21"/>
    <n v="55000"/>
    <n v="11500"/>
  </r>
  <r>
    <n v="142"/>
    <x v="26"/>
    <d v="1899-12-30T13:05:06"/>
    <d v="2021-09-27T00:00:00"/>
    <s v="15:05:06"/>
    <n v="1"/>
    <n v="0"/>
    <n v="1500"/>
    <n v="22"/>
    <n v="22"/>
    <n v="6000"/>
    <n v="4500"/>
  </r>
  <r>
    <n v="143"/>
    <x v="26"/>
    <d v="1899-12-30T17:04:06"/>
    <d v="2021-09-27T00:00:00"/>
    <s v="19:02:04"/>
    <n v="3"/>
    <n v="0"/>
    <n v="4500"/>
    <n v="25"/>
    <n v="25"/>
    <n v="18000"/>
    <n v="13500"/>
  </r>
  <r>
    <n v="144"/>
    <x v="27"/>
    <d v="1899-12-30T10:04:06"/>
    <d v="2021-09-28T00:00:00"/>
    <s v="11:54:06"/>
    <n v="9"/>
    <n v="14"/>
    <n v="34500"/>
    <n v="34"/>
    <n v="20"/>
    <n v="54000"/>
    <n v="19500"/>
  </r>
  <r>
    <n v="145"/>
    <x v="27"/>
    <d v="1899-12-30T12:59:04"/>
    <d v="2021-09-28T00:00:00"/>
    <s v="15:04:56"/>
    <n v="11"/>
    <n v="13"/>
    <n v="36000"/>
    <n v="31"/>
    <n v="18"/>
    <n v="60500"/>
    <n v="24500"/>
  </r>
  <r>
    <n v="146"/>
    <x v="27"/>
    <d v="1899-12-30T17:06:04"/>
    <d v="2021-09-28T00:00:00"/>
    <s v="18:06:49"/>
    <n v="12"/>
    <n v="9"/>
    <n v="31500"/>
    <n v="30"/>
    <n v="21"/>
    <n v="66000"/>
    <n v="34500"/>
  </r>
  <r>
    <n v="147"/>
    <x v="27"/>
    <d v="1899-12-30T19:00:00"/>
    <d v="2021-09-28T00:00:00"/>
    <s v="21:01:01"/>
    <n v="14"/>
    <n v="9"/>
    <n v="34500"/>
    <n v="35"/>
    <n v="26"/>
    <n v="77000"/>
    <n v="42500"/>
  </r>
  <r>
    <n v="148"/>
    <x v="28"/>
    <d v="1899-12-30T07:11:03"/>
    <d v="2021-09-29T00:00:00"/>
    <s v="08:58:32"/>
    <n v="12"/>
    <n v="16"/>
    <n v="42000"/>
    <n v="38"/>
    <n v="22"/>
    <n v="66000"/>
    <n v="24000"/>
  </r>
  <r>
    <n v="149"/>
    <x v="28"/>
    <d v="1899-12-30T10:01:04"/>
    <d v="2021-09-29T00:00:00"/>
    <s v="12:01:02"/>
    <n v="9"/>
    <n v="21"/>
    <n v="45000"/>
    <n v="31"/>
    <n v="10"/>
    <n v="54000"/>
    <n v="9000"/>
  </r>
  <r>
    <n v="150"/>
    <x v="28"/>
    <d v="1899-12-30T13:21:10"/>
    <d v="2021-09-29T00:00:00"/>
    <s v="14:43:11"/>
    <n v="15"/>
    <n v="9"/>
    <n v="36000"/>
    <n v="25"/>
    <n v="16"/>
    <n v="82500"/>
    <n v="46500"/>
  </r>
  <r>
    <n v="151"/>
    <x v="28"/>
    <d v="1899-12-30T16:09:12"/>
    <d v="2021-09-29T00:00:00"/>
    <s v="17:34:12"/>
    <n v="14"/>
    <n v="8"/>
    <n v="33000"/>
    <n v="30"/>
    <n v="22"/>
    <n v="77000"/>
    <n v="44000"/>
  </r>
  <r>
    <n v="152"/>
    <x v="28"/>
    <d v="1899-12-30T19:11:01"/>
    <d v="2021-09-29T00:00:00"/>
    <s v="20:21:22"/>
    <n v="16"/>
    <n v="21"/>
    <n v="55500"/>
    <n v="38"/>
    <n v="17"/>
    <n v="88000"/>
    <n v="32500"/>
  </r>
  <r>
    <n v="153"/>
    <x v="28"/>
    <d v="1899-12-30T23:04:04"/>
    <d v="2021-09-30T00:00:00"/>
    <s v="00:57:04"/>
    <n v="14"/>
    <n v="9"/>
    <n v="21000"/>
    <n v="31"/>
    <n v="22"/>
    <n v="77000"/>
    <n v="56000"/>
  </r>
  <r>
    <n v="154"/>
    <x v="29"/>
    <d v="1899-12-30T07:30:00"/>
    <d v="2021-09-30T00:00:00"/>
    <s v="08:00:45"/>
    <n v="17"/>
    <n v="3"/>
    <n v="43500"/>
    <n v="39"/>
    <n v="36"/>
    <n v="93500"/>
    <n v="50000"/>
  </r>
  <r>
    <n v="155"/>
    <x v="29"/>
    <d v="1899-12-30T10:36:54"/>
    <d v="2021-09-30T00:00:00"/>
    <s v="12:01:04"/>
    <n v="0"/>
    <n v="9"/>
    <n v="13500"/>
    <n v="36"/>
    <n v="27"/>
    <n v="0"/>
    <n v="-13500"/>
  </r>
  <r>
    <n v="156"/>
    <x v="29"/>
    <d v="1899-12-30T14:10:15"/>
    <d v="2021-09-30T00:00:00"/>
    <s v="15:08:09"/>
    <n v="14"/>
    <n v="8"/>
    <n v="33000"/>
    <n v="41"/>
    <n v="33"/>
    <n v="77000"/>
    <n v="44000"/>
  </r>
  <r>
    <n v="157"/>
    <x v="29"/>
    <d v="1899-12-30T17:08:33"/>
    <d v="2021-09-30T00:00:00"/>
    <s v="18:56:55"/>
    <n v="6"/>
    <n v="39"/>
    <n v="67500"/>
    <n v="39"/>
    <n v="0"/>
    <n v="36000"/>
    <n v="-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45D12-3B87-45C9-8904-754FC76D3D1D}" name="Tabela przestawna3" cacheId="3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O5:P36" firstHeaderRow="1" firstDataRow="1" firstDataCol="1"/>
  <pivotFields count="12">
    <pivotField showAll="0"/>
    <pivotField axis="axisRow" numFmtId="14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 v="4"/>
    </i>
    <i>
      <x v="2"/>
    </i>
    <i>
      <x v="28"/>
    </i>
    <i>
      <x v="19"/>
    </i>
    <i>
      <x v="6"/>
    </i>
    <i>
      <x v="25"/>
    </i>
    <i>
      <x v="15"/>
    </i>
    <i>
      <x v="7"/>
    </i>
    <i>
      <x v="9"/>
    </i>
    <i>
      <x v="18"/>
    </i>
    <i>
      <x v="1"/>
    </i>
    <i>
      <x v="12"/>
    </i>
    <i>
      <x v="21"/>
    </i>
    <i>
      <x v="23"/>
    </i>
    <i>
      <x v="5"/>
    </i>
    <i>
      <x v="8"/>
    </i>
    <i>
      <x v="3"/>
    </i>
    <i>
      <x v="10"/>
    </i>
    <i>
      <x v="22"/>
    </i>
    <i>
      <x/>
    </i>
    <i>
      <x v="13"/>
    </i>
    <i>
      <x v="16"/>
    </i>
    <i>
      <x v="17"/>
    </i>
    <i>
      <x v="27"/>
    </i>
    <i>
      <x v="24"/>
    </i>
    <i>
      <x v="14"/>
    </i>
    <i>
      <x v="20"/>
    </i>
    <i>
      <x v="26"/>
    </i>
    <i>
      <x v="29"/>
    </i>
    <i>
      <x v="11"/>
    </i>
    <i t="grand">
      <x/>
    </i>
  </rowItems>
  <colItems count="1">
    <i/>
  </colItems>
  <dataFields count="1">
    <dataField name="Suma z kasior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27AFC-4270-49F6-9DC0-30D6F6C4F3D5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rowHeaderCaption="data">
  <location ref="N7:O38" firstHeaderRow="1" firstDataRow="1" firstDataCol="1"/>
  <pivotFields count="11">
    <pivotField showAll="0"/>
    <pivotField axis="axisRow" numFmtId="14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showAll="0"/>
    <pivotField showAll="0"/>
    <pivotField showAll="0"/>
    <pivotField numFmtId="164" showAll="0"/>
    <pivotField showAll="0"/>
    <pivotField numFmtId="164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zas w powietrzu danego dnia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B9189FAB-0748-47EF-902C-D7D9A89703A2}" autoFormatId="16" applyNumberFormats="0" applyBorderFormats="0" applyFontFormats="0" applyPatternFormats="0" applyAlignmentFormats="0" applyWidthHeightFormats="0">
  <queryTableRefresh nextId="19" unboundColumnsRight="6">
    <queryTableFields count="13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11" dataBound="0" tableColumnId="8"/>
      <queryTableField id="14" dataBound="0" tableColumnId="11"/>
      <queryTableField id="15" dataBound="0" tableColumnId="12"/>
      <queryTableField id="16" dataBound="0" tableColumnId="13"/>
      <queryTableField id="17" dataBound="0" tableColumnId="14"/>
      <queryTableField id="18" dataBound="0" tableColumnId="15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02260ED0-EB1F-423D-8967-638367C8B647}" autoFormatId="16" applyNumberFormats="0" applyBorderFormats="0" applyFontFormats="0" applyPatternFormats="0" applyAlignmentFormats="0" applyWidthHeightFormats="0">
  <queryTableRefresh nextId="18" unboundColumnsRight="5">
    <queryTableFields count="12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11" dataBound="0" tableColumnId="8"/>
      <queryTableField id="14" dataBound="0" tableColumnId="11"/>
      <queryTableField id="15" dataBound="0" tableColumnId="12"/>
      <queryTableField id="16" dataBound="0" tableColumnId="13"/>
      <queryTableField id="17" dataBound="0" tableColumnId="14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9B23E3A1-2935-446C-9EAE-8052B6C32F5C}" autoFormatId="16" applyNumberFormats="0" applyBorderFormats="0" applyFontFormats="0" applyPatternFormats="0" applyAlignmentFormats="0" applyWidthHeightFormats="0">
  <queryTableRefresh nextId="17" unboundColumnsRight="4">
    <queryTableFields count="11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12" dataBound="0" tableColumnId="12"/>
      <queryTableField id="15" dataBound="0" tableColumnId="15"/>
      <queryTableField id="16" dataBound="0" tableColumnId="16"/>
      <queryTableField id="13" dataBound="0" tableColumnId="13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3EED452B-4F19-4E13-8D72-A574A7FCB9CC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11" dataBound="0" tableColumnId="11"/>
      <queryTableField id="12" dataBound="0" tableColumnId="12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E645952-A8C1-4A95-BDA1-0F22515A40FA}" autoFormatId="16" applyNumberFormats="0" applyBorderFormats="0" applyFontFormats="0" applyPatternFormats="0" applyAlignmentFormats="0" applyWidthHeightFormats="0">
  <queryTableRefresh nextId="15" unboundColumnsRight="2">
    <queryTableFields count="9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  <queryTableField id="12" dataBound="0" tableColumnId="12"/>
      <queryTableField id="13" dataBound="0" tableColumnId="13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A2B412C-1AEE-4C98-9A85-D489FE0A9EE5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C34D51-DBCE-491F-ABF8-4D213AF2513F}" name="loty57" displayName="loty57" ref="A1:M158" tableType="queryTable" totalsRowShown="0">
  <autoFilter ref="A1:M158" xr:uid="{D2B04263-4372-4CFB-95F9-BB722FC4AA90}"/>
  <tableColumns count="13">
    <tableColumn id="1" xr3:uid="{54A5D30A-95D1-4E9B-A51D-595B3D43D361}" uniqueName="1" name="lp" queryTableFieldId="1"/>
    <tableColumn id="2" xr3:uid="{8E51D13F-8686-4FD1-8380-D8645D7AA0D6}" uniqueName="2" name="data wylotu" queryTableFieldId="2" dataDxfId="7"/>
    <tableColumn id="3" xr3:uid="{0458C595-F8E4-442E-A3D9-365E1444B9B5}" uniqueName="3" name="godzina wylotu" queryTableFieldId="3" dataDxfId="6"/>
    <tableColumn id="4" xr3:uid="{74C55E63-DB61-4185-9C90-7F364BEA65FE}" uniqueName="4" name="data przylotu" queryTableFieldId="4" dataDxfId="5"/>
    <tableColumn id="5" xr3:uid="{457F38AF-7B44-4516-B241-01E89D92C623}" uniqueName="5" name="godzina przylotu" queryTableFieldId="5" dataDxfId="4"/>
    <tableColumn id="6" xr3:uid="{298C07BD-9F5A-42EC-9712-2843DAB66EC0}" uniqueName="6" name="Cargo załadunek" queryTableFieldId="6"/>
    <tableColumn id="7" xr3:uid="{2E977E7D-AFE7-423B-B5E3-12ACCA729CC8}" uniqueName="7" name="Cargo wyładunek" queryTableFieldId="7"/>
    <tableColumn id="8" xr3:uid="{16C47DCA-7537-43AB-85BB-88E3DF68FB0F}" uniqueName="8" name="kasa dzis" queryTableFieldId="11">
      <calculatedColumnFormula>1500*loty57[[#This Row],[Cargo załadunek]]</calculatedColumnFormula>
    </tableColumn>
    <tableColumn id="11" xr3:uid="{E183C61F-95B9-4078-849B-7049D80AFA74}" uniqueName="11" name="stan po zaladunku" queryTableFieldId="14"/>
    <tableColumn id="12" xr3:uid="{CE7138FA-1D46-4805-BECF-1DD4F5F6329A}" uniqueName="12" name="stan po wyladunku" queryTableFieldId="15"/>
    <tableColumn id="13" xr3:uid="{2B1F3477-5787-4C83-90E7-261073E72831}" uniqueName="13" name="ile za przewoz (place za dany towar jednorazowo - tylko przy zaladunku) reszta martwi się firma" queryTableFieldId="16">
      <calculatedColumnFormula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calculatedColumnFormula>
    </tableColumn>
    <tableColumn id="14" xr3:uid="{62330069-79AD-4774-824A-07BDA5A71671}" uniqueName="14" name="kasiora" queryTableFieldId="17">
      <calculatedColumnFormula>loty57[[#This Row],[ile za przewoz (place za dany towar jednorazowo - tylko przy zaladunku) reszta martwi się firma]]-loty57[[#This Row],[kasa dzis]]</calculatedColumnFormula>
    </tableColumn>
    <tableColumn id="15" xr3:uid="{BFC3ECDF-AE49-4E84-8FFA-6CD912FA4865}" uniqueName="15" name="czy strata" queryTableFieldId="18">
      <calculatedColumnFormula>IF(loty57[[#This Row],[ile za przewoz (place za dany towar jednorazowo - tylko przy zaladunku) reszta martwi się firma]]&lt;loty57[[#This Row],[kasa dzis]],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58D144-6447-41EB-BD16-6FC61EB7445D}" name="loty5" displayName="loty5" ref="A1:L158" tableType="queryTable" totalsRowShown="0">
  <autoFilter ref="A1:L158" xr:uid="{D2B04263-4372-4CFB-95F9-BB722FC4AA90}"/>
  <tableColumns count="12">
    <tableColumn id="1" xr3:uid="{4526D796-4A07-42EE-967A-B2B156AB1D1D}" uniqueName="1" name="lp" queryTableFieldId="1"/>
    <tableColumn id="2" xr3:uid="{DCC55744-900F-4799-998B-C6FD4D9526B1}" uniqueName="2" name="data wylotu" queryTableFieldId="2" dataDxfId="11"/>
    <tableColumn id="3" xr3:uid="{D1B88E79-D5D0-490C-841B-0C1EA40602A6}" uniqueName="3" name="godzina wylotu" queryTableFieldId="3" dataDxfId="10"/>
    <tableColumn id="4" xr3:uid="{B75F96C3-847F-4671-809D-0F258CD462D3}" uniqueName="4" name="data przylotu" queryTableFieldId="4" dataDxfId="9"/>
    <tableColumn id="5" xr3:uid="{C54F1779-D31D-4C7B-91B9-774CD8061022}" uniqueName="5" name="godzina przylotu" queryTableFieldId="5" dataDxfId="8"/>
    <tableColumn id="6" xr3:uid="{E71B25A8-B7CC-4160-BABE-BBEC21F1CC60}" uniqueName="6" name="Cargo załadunek" queryTableFieldId="6"/>
    <tableColumn id="7" xr3:uid="{0FB2EAE5-A43C-4CA5-B552-9C1E83F2A58E}" uniqueName="7" name="Cargo wyładunek" queryTableFieldId="7"/>
    <tableColumn id="8" xr3:uid="{01E9737D-FC95-41FC-A0C3-502101246503}" uniqueName="8" name="kasa dzis" queryTableFieldId="11">
      <calculatedColumnFormula>1500*loty5[[#This Row],[Cargo załadunek]]</calculatedColumnFormula>
    </tableColumn>
    <tableColumn id="11" xr3:uid="{09BD7F38-4FF8-46B4-97D9-3A39ACD6D1F1}" uniqueName="11" name="stan po zaladunku" queryTableFieldId="14"/>
    <tableColumn id="12" xr3:uid="{142F1225-B868-4466-B65E-3C517E56EE45}" uniqueName="12" name="stan po wyladunku" queryTableFieldId="15"/>
    <tableColumn id="13" xr3:uid="{4F0C3F90-3DA1-409B-A815-D76FB56F0087}" uniqueName="13" name="ile za przewoz (place za dany towar jednorazowo - tylko przy zaladunku) reszta martwi się firma" queryTableFieldId="16">
      <calculatedColumnFormula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calculatedColumnFormula>
    </tableColumn>
    <tableColumn id="14" xr3:uid="{482D2A72-AF75-4F8B-89BC-00835CD6F5AF}" uniqueName="14" name="kasiora" queryTableFieldId="17">
      <calculatedColumnFormula>loty5[[#This Row],[ile za przewoz (place za dany towar jednorazowo - tylko przy zaladunku) reszta martwi się firma]]-loty5[[#This Row],[kasa dzis]]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1C7581-98DE-4319-A968-D7CAC0FE5EA8}" name="loty36" displayName="loty36" ref="A1:K158" tableType="queryTable" totalsRowShown="0">
  <autoFilter ref="A1:K158" xr:uid="{D2B04263-4372-4CFB-95F9-BB722FC4AA90}"/>
  <tableColumns count="11">
    <tableColumn id="1" xr3:uid="{9A669780-43CD-4980-86CD-82B4ACB30636}" uniqueName="1" name="lp" queryTableFieldId="1"/>
    <tableColumn id="2" xr3:uid="{12804D10-7868-4BCC-A785-C47F1DBD5A4E}" uniqueName="2" name="data wylotu" queryTableFieldId="2" dataDxfId="29"/>
    <tableColumn id="3" xr3:uid="{55066368-BFB5-400D-A757-585056A69546}" uniqueName="3" name="godzina wylotu" queryTableFieldId="3" dataDxfId="28"/>
    <tableColumn id="4" xr3:uid="{D91B96F5-EA16-43A2-81FB-BBA247A3804E}" uniqueName="4" name="data przylotu" queryTableFieldId="4" dataDxfId="27"/>
    <tableColumn id="5" xr3:uid="{0896F147-D2E4-46B9-A437-986C861722D0}" uniqueName="5" name="godzina przylotu" queryTableFieldId="5" dataDxfId="26"/>
    <tableColumn id="6" xr3:uid="{20FDD283-0149-4ACF-8E26-B470327CF720}" uniqueName="6" name="Cargo załadunek" queryTableFieldId="6"/>
    <tableColumn id="7" xr3:uid="{CB49AB0B-BABF-4E3D-B998-5BB85D24DAF2}" uniqueName="7" name="Cargo wyładunek" queryTableFieldId="7"/>
    <tableColumn id="12" xr3:uid="{2D3860CC-EBCA-498C-AD91-A66F347F5ACF}" uniqueName="12" name="roznica dzis" queryTableFieldId="12">
      <calculatedColumnFormula>IF(loty36[[#This Row],[data wylotu]] = loty36[[#This Row],[data przylotu]], loty36[[#This Row],[godzina przylotu]]-loty36[[#This Row],[godzina wylotu]], $N$3-loty36[[#This Row],[godzina wylotu]]+loty36[[#This Row],[godzina przylotu]])</calculatedColumnFormula>
    </tableColumn>
    <tableColumn id="15" xr3:uid="{947D43F1-1AD4-4F97-B2A8-E4764ACC5619}" uniqueName="15" name="jutro" queryTableFieldId="15" dataDxfId="25">
      <calculatedColumnFormula>IF(loty36[[#This Row],[data wylotu]]&lt;&gt;loty36[[#This Row],[data przylotu]], loty36[[#This Row],[godzina przylotu]], "0")</calculatedColumnFormula>
    </tableColumn>
    <tableColumn id="16" xr3:uid="{378AC453-161E-42A4-B5AB-A6067B6FCDBB}" uniqueName="16" name="po dacie" queryTableFieldId="16" dataDxfId="24"/>
    <tableColumn id="13" xr3:uid="{53E1E9DA-4A05-46A9-BFE4-2C95EAFC9863}" uniqueName="13" name="czas minuty" queryTableFieldId="13">
      <calculatedColumnFormula>ROUND(loty36[[#This Row],[po dacie]]*60*24, 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67F8C-6200-4354-BCB6-CF05D237A27E}" name="loty4" displayName="loty4" ref="A1:I158" tableType="queryTable" totalsRowShown="0">
  <autoFilter ref="A1:I158" xr:uid="{D2B04263-4372-4CFB-95F9-BB722FC4AA90}"/>
  <tableColumns count="9">
    <tableColumn id="1" xr3:uid="{AD281EFA-D65E-4D33-AE00-AA7EAEC62F2B}" uniqueName="1" name="lp" queryTableFieldId="1"/>
    <tableColumn id="2" xr3:uid="{74C993BE-93E9-4C86-A15F-92405560A381}" uniqueName="2" name="data wylotu" queryTableFieldId="2" dataDxfId="23"/>
    <tableColumn id="3" xr3:uid="{0852B893-B786-4CCB-BB91-81114A354314}" uniqueName="3" name="godzina wylotu" queryTableFieldId="3" dataDxfId="22"/>
    <tableColumn id="4" xr3:uid="{1BE87622-3433-4CD5-BC4B-A85FDEEAC8D3}" uniqueName="4" name="data przylotu" queryTableFieldId="4" dataDxfId="21"/>
    <tableColumn id="5" xr3:uid="{D7ECC97E-408E-452F-AB02-75770CC36918}" uniqueName="5" name="godzina przylotu" queryTableFieldId="5" dataDxfId="20"/>
    <tableColumn id="6" xr3:uid="{7C7880D3-E07B-4477-84E4-646B590575BE}" uniqueName="6" name="Cargo załadunek" queryTableFieldId="6"/>
    <tableColumn id="7" xr3:uid="{74CA8B5E-A1A8-4FF9-B6D7-971A6A6F89DF}" uniqueName="7" name="Cargo wyładunek" queryTableFieldId="7"/>
    <tableColumn id="11" xr3:uid="{3AB7CBBF-4EB9-4968-A18B-0869032E0CE7}" uniqueName="11" name="po zaladunku" queryTableFieldId="11"/>
    <tableColumn id="12" xr3:uid="{8C3AA79F-F98F-4015-8444-07C4EF4092D6}" uniqueName="12" name="po wyladunku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D5061-2AF0-4AB4-9404-35819D4BEB53}" name="loty3" displayName="loty3" ref="A1:I158" tableType="queryTable" totalsRowShown="0">
  <autoFilter ref="A1:I158" xr:uid="{D2B04263-4372-4CFB-95F9-BB722FC4AA90}"/>
  <tableColumns count="9">
    <tableColumn id="1" xr3:uid="{06B7E045-E3F4-4E10-BB8D-BF17578A0B3E}" uniqueName="1" name="lp" queryTableFieldId="1"/>
    <tableColumn id="2" xr3:uid="{45B3FD93-2CAD-4C63-A43E-5A76B866D6F1}" uniqueName="2" name="data wylotu" queryTableFieldId="2" dataDxfId="19"/>
    <tableColumn id="3" xr3:uid="{273010AF-E5DC-46C9-B0B2-DD78382371AF}" uniqueName="3" name="godzina wylotu" queryTableFieldId="3" dataDxfId="18"/>
    <tableColumn id="4" xr3:uid="{DA5FF90C-A69C-4489-9A54-4A5E30D12DDB}" uniqueName="4" name="data przylotu" queryTableFieldId="4" dataDxfId="17"/>
    <tableColumn id="5" xr3:uid="{498CC65A-D7A6-44AC-A2BA-0965728E0A73}" uniqueName="5" name="godzina przylotu" queryTableFieldId="5" dataDxfId="16"/>
    <tableColumn id="6" xr3:uid="{C14C2094-BC2F-49DA-9228-18335CFB9839}" uniqueName="6" name="Cargo załadunek" queryTableFieldId="6"/>
    <tableColumn id="7" xr3:uid="{EE4501F1-E26A-4C34-A34C-527D451FEAF9}" uniqueName="7" name="Cargo wyładunek" queryTableFieldId="7"/>
    <tableColumn id="12" xr3:uid="{589DD515-13B2-4C5F-B751-58D13C81E025}" uniqueName="12" name="roznica" queryTableFieldId="12">
      <calculatedColumnFormula>IF(loty3[[#This Row],[data wylotu]] = loty3[[#This Row],[data przylotu]], loty3[[#This Row],[godzina przylotu]]-loty3[[#This Row],[godzina wylotu]], $O$3-loty3[[#This Row],[godzina wylotu]]+loty3[[#This Row],[godzina przylotu]])</calculatedColumnFormula>
    </tableColumn>
    <tableColumn id="13" xr3:uid="{6F6D4975-217D-4408-ABFC-16D8FCBF0B8C}" uniqueName="13" name="czas minuty" queryTableFieldId="13">
      <calculatedColumnFormula>ROUND(loty3[[#This Row],[roznica]]*60*24, 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04263-4372-4CFB-95F9-BB722FC4AA90}" name="loty" displayName="loty" ref="A1:G158" tableType="queryTable" totalsRowShown="0">
  <autoFilter ref="A1:G158" xr:uid="{D2B04263-4372-4CFB-95F9-BB722FC4AA90}"/>
  <tableColumns count="7">
    <tableColumn id="1" xr3:uid="{357933E2-3D92-4F6C-89DC-6D8CF08B1D14}" uniqueName="1" name="lp" queryTableFieldId="1"/>
    <tableColumn id="2" xr3:uid="{EE998374-6938-4998-9374-9B16A0CB5A2D}" uniqueName="2" name="data wylotu" queryTableFieldId="2" dataDxfId="15"/>
    <tableColumn id="3" xr3:uid="{5B3DC40B-2F60-418C-92FD-790A72868E6D}" uniqueName="3" name="godzina wylotu" queryTableFieldId="3" dataDxfId="14"/>
    <tableColumn id="4" xr3:uid="{E3A3F802-A0B2-45ED-8010-0F98668888D9}" uniqueName="4" name="data przylotu" queryTableFieldId="4" dataDxfId="13"/>
    <tableColumn id="5" xr3:uid="{81E52005-6071-4531-AD46-61B6794F1645}" uniqueName="5" name="godzina przylotu" queryTableFieldId="5" dataDxfId="12"/>
    <tableColumn id="6" xr3:uid="{F3C5B711-BFDB-4612-BFE3-1A8530053069}" uniqueName="6" name="Cargo załadunek" queryTableFieldId="6"/>
    <tableColumn id="7" xr3:uid="{3DC31D55-E4EE-413F-939C-C77D01824733}" uniqueName="7" name="Cargo wyładune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E384-F703-42D3-BF2A-571834B6BF67}">
  <dimension ref="A1:P158"/>
  <sheetViews>
    <sheetView tabSelected="1" zoomScale="40" zoomScaleNormal="40" workbookViewId="0">
      <selection activeCell="Y24" sqref="Y24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  <col min="8" max="8" width="16.7265625" customWidth="1"/>
    <col min="9" max="9" width="19.6328125" customWidth="1"/>
    <col min="10" max="10" width="22.7265625" customWidth="1"/>
    <col min="11" max="11" width="34.90625" customWidth="1"/>
    <col min="13" max="13" width="30.08984375" customWidth="1"/>
    <col min="16" max="16" width="26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192</v>
      </c>
    </row>
    <row r="2" spans="1:16" x14ac:dyDescent="0.35">
      <c r="A2">
        <v>1</v>
      </c>
      <c r="B2" s="1">
        <v>44440</v>
      </c>
      <c r="C2" s="2">
        <v>0.33333333333333331</v>
      </c>
      <c r="D2" s="1">
        <v>44440</v>
      </c>
      <c r="E2" s="3" t="s">
        <v>7</v>
      </c>
      <c r="F2">
        <v>12</v>
      </c>
      <c r="G2">
        <v>0</v>
      </c>
      <c r="H2">
        <f>1500*loty57[[#This Row],[Cargo załadunek]]</f>
        <v>18000</v>
      </c>
      <c r="I2">
        <f>loty57[[#This Row],[Cargo załadunek]]</f>
        <v>12</v>
      </c>
      <c r="J2">
        <f>loty57[[#This Row],[Cargo załadunek]]-loty57[[#This Row],[Cargo wyładunek]]</f>
        <v>12</v>
      </c>
      <c r="K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2">
        <f>loty57[[#This Row],[ile za przewoz (place za dany towar jednorazowo - tylko przy zaladunku) reszta martwi się firma]]-loty57[[#This Row],[kasa dzis]]</f>
        <v>48000</v>
      </c>
      <c r="M2">
        <f>IF(loty57[[#This Row],[ile za przewoz (place za dany towar jednorazowo - tylko przy zaladunku) reszta martwi się firma]]&lt;loty57[[#This Row],[kasa dzis]], 1, 0)</f>
        <v>0</v>
      </c>
    </row>
    <row r="3" spans="1:16" x14ac:dyDescent="0.35">
      <c r="A3">
        <v>2</v>
      </c>
      <c r="B3" s="1">
        <v>44440</v>
      </c>
      <c r="C3" s="2">
        <v>0.42430555555555555</v>
      </c>
      <c r="D3" s="1">
        <v>44440</v>
      </c>
      <c r="E3" s="3" t="s">
        <v>8</v>
      </c>
      <c r="F3">
        <v>11</v>
      </c>
      <c r="G3">
        <v>16</v>
      </c>
      <c r="H3">
        <f>IF(B2&lt;&gt;D2, 1500*G2, 0) + loty57[[#This Row],[Cargo załadunek]]*1500+ IF(loty57[[#This Row],[data wylotu]]=loty57[[#This Row],[data przylotu]], 1500*loty57[[#This Row],[Cargo wyładunek]])</f>
        <v>40500</v>
      </c>
      <c r="I3">
        <f>loty57[[#This Row],[Cargo załadunek]]+J2</f>
        <v>23</v>
      </c>
      <c r="J3">
        <f>loty57[[#This Row],[stan po zaladunku]]-loty57[[#This Row],[Cargo wyładunek]]</f>
        <v>7</v>
      </c>
      <c r="K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3">
        <f>loty57[[#This Row],[ile za przewoz (place za dany towar jednorazowo - tylko przy zaladunku) reszta martwi się firma]]-loty57[[#This Row],[kasa dzis]]</f>
        <v>20000</v>
      </c>
      <c r="M3">
        <f>IF(loty57[[#This Row],[ile za przewoz (place za dany towar jednorazowo - tylko przy zaladunku) reszta martwi się firma]]&lt;loty57[[#This Row],[kasa dzis]], 1, 0)</f>
        <v>0</v>
      </c>
    </row>
    <row r="4" spans="1:16" x14ac:dyDescent="0.35">
      <c r="A4">
        <v>3</v>
      </c>
      <c r="B4" s="1">
        <v>44440</v>
      </c>
      <c r="C4" s="2">
        <v>0.64613425925925927</v>
      </c>
      <c r="D4" s="1">
        <v>44440</v>
      </c>
      <c r="E4" s="3" t="s">
        <v>9</v>
      </c>
      <c r="F4">
        <v>9</v>
      </c>
      <c r="G4">
        <v>0</v>
      </c>
      <c r="H4">
        <f>IF(B3&lt;&gt;D3, 1500*G3, 0) + loty57[[#This Row],[Cargo załadunek]]*1500+ IF(loty57[[#This Row],[data wylotu]]=loty57[[#This Row],[data przylotu]], 1500*loty57[[#This Row],[Cargo wyładunek]])</f>
        <v>13500</v>
      </c>
      <c r="I4">
        <f>loty57[[#This Row],[Cargo załadunek]]+J3</f>
        <v>16</v>
      </c>
      <c r="J4">
        <f>loty57[[#This Row],[stan po zaladunku]]-loty57[[#This Row],[Cargo wyładunek]]</f>
        <v>16</v>
      </c>
      <c r="K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4">
        <f>loty57[[#This Row],[ile za przewoz (place za dany towar jednorazowo - tylko przy zaladunku) reszta martwi się firma]]-loty57[[#This Row],[kasa dzis]]</f>
        <v>40500</v>
      </c>
      <c r="M4">
        <f>IF(loty57[[#This Row],[ile za przewoz (place za dany towar jednorazowo - tylko przy zaladunku) reszta martwi się firma]]&lt;loty57[[#This Row],[kasa dzis]], 1, 0)</f>
        <v>0</v>
      </c>
    </row>
    <row r="5" spans="1:16" x14ac:dyDescent="0.35">
      <c r="A5">
        <v>4</v>
      </c>
      <c r="B5" s="1">
        <v>44440</v>
      </c>
      <c r="C5" s="2">
        <v>0.76347222222222222</v>
      </c>
      <c r="D5" s="1">
        <v>44440</v>
      </c>
      <c r="E5" s="3" t="s">
        <v>10</v>
      </c>
      <c r="F5">
        <v>14</v>
      </c>
      <c r="G5">
        <v>11</v>
      </c>
      <c r="H5">
        <f>IF(B4&lt;&gt;D4, 1500*G4, 0) + loty57[[#This Row],[Cargo załadunek]]*1500+ IF(loty57[[#This Row],[data wylotu]]=loty57[[#This Row],[data przylotu]], 1500*loty57[[#This Row],[Cargo wyładunek]])</f>
        <v>37500</v>
      </c>
      <c r="I5">
        <f>loty57[[#This Row],[Cargo załadunek]]+J4</f>
        <v>30</v>
      </c>
      <c r="J5">
        <f>loty57[[#This Row],[stan po zaladunku]]-loty57[[#This Row],[Cargo wyładunek]]</f>
        <v>19</v>
      </c>
      <c r="K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5">
        <f>loty57[[#This Row],[ile za przewoz (place za dany towar jednorazowo - tylko przy zaladunku) reszta martwi się firma]]-loty57[[#This Row],[kasa dzis]]</f>
        <v>39500</v>
      </c>
      <c r="M5">
        <f>IF(loty57[[#This Row],[ile za przewoz (place za dany towar jednorazowo - tylko przy zaladunku) reszta martwi się firma]]&lt;loty57[[#This Row],[kasa dzis]], 1, 0)</f>
        <v>0</v>
      </c>
      <c r="P5" s="4" t="s">
        <v>193</v>
      </c>
    </row>
    <row r="6" spans="1:16" x14ac:dyDescent="0.35">
      <c r="A6">
        <v>5</v>
      </c>
      <c r="B6" s="1">
        <v>44441</v>
      </c>
      <c r="C6" s="2">
        <v>0.17721064814814816</v>
      </c>
      <c r="D6" s="1">
        <v>44441</v>
      </c>
      <c r="E6" s="3" t="s">
        <v>11</v>
      </c>
      <c r="F6">
        <v>21</v>
      </c>
      <c r="G6">
        <v>15</v>
      </c>
      <c r="H6">
        <f>IF(B5&lt;&gt;D5, 1500*G5, 0) + loty57[[#This Row],[Cargo załadunek]]*1500+ IF(loty57[[#This Row],[data wylotu]]=loty57[[#This Row],[data przylotu]], 1500*loty57[[#This Row],[Cargo wyładunek]])</f>
        <v>54000</v>
      </c>
      <c r="I6">
        <f>loty57[[#This Row],[Cargo załadunek]]+J5</f>
        <v>40</v>
      </c>
      <c r="J6">
        <f>loty57[[#This Row],[stan po zaladunku]]-loty57[[#This Row],[Cargo wyładunek]]</f>
        <v>25</v>
      </c>
      <c r="K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105000</v>
      </c>
      <c r="L6">
        <f>loty57[[#This Row],[ile za przewoz (place za dany towar jednorazowo - tylko przy zaladunku) reszta martwi się firma]]-loty57[[#This Row],[kasa dzis]]</f>
        <v>51000</v>
      </c>
      <c r="M6">
        <f>IF(loty57[[#This Row],[ile za przewoz (place za dany towar jednorazowo - tylko przy zaladunku) reszta martwi się firma]]&lt;loty57[[#This Row],[kasa dzis]], 1, 0)</f>
        <v>0</v>
      </c>
      <c r="P6" s="4">
        <f>SUM(loty57[czy strata])</f>
        <v>11</v>
      </c>
    </row>
    <row r="7" spans="1:16" x14ac:dyDescent="0.35">
      <c r="A7">
        <v>6</v>
      </c>
      <c r="B7" s="1">
        <v>44441</v>
      </c>
      <c r="C7" s="2">
        <v>0.34736111111111112</v>
      </c>
      <c r="D7" s="1">
        <v>44441</v>
      </c>
      <c r="E7" s="3" t="s">
        <v>12</v>
      </c>
      <c r="F7">
        <v>11</v>
      </c>
      <c r="G7">
        <v>24</v>
      </c>
      <c r="H7">
        <f>IF(B6&lt;&gt;D6, 1500*G6, 0) + loty57[[#This Row],[Cargo załadunek]]*1500+ IF(loty57[[#This Row],[data wylotu]]=loty57[[#This Row],[data przylotu]], 1500*loty57[[#This Row],[Cargo wyładunek]])</f>
        <v>52500</v>
      </c>
      <c r="I7">
        <f>loty57[[#This Row],[Cargo załadunek]]+J6</f>
        <v>36</v>
      </c>
      <c r="J7">
        <f>loty57[[#This Row],[stan po zaladunku]]-loty57[[#This Row],[Cargo wyładunek]]</f>
        <v>12</v>
      </c>
      <c r="K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7">
        <f>loty57[[#This Row],[ile za przewoz (place za dany towar jednorazowo - tylko przy zaladunku) reszta martwi się firma]]-loty57[[#This Row],[kasa dzis]]</f>
        <v>8000</v>
      </c>
      <c r="M7">
        <f>IF(loty57[[#This Row],[ile za przewoz (place za dany towar jednorazowo - tylko przy zaladunku) reszta martwi się firma]]&lt;loty57[[#This Row],[kasa dzis]], 1, 0)</f>
        <v>0</v>
      </c>
    </row>
    <row r="8" spans="1:16" x14ac:dyDescent="0.35">
      <c r="A8">
        <v>7</v>
      </c>
      <c r="B8" s="1">
        <v>44441</v>
      </c>
      <c r="C8" s="2">
        <v>0.48079861111111111</v>
      </c>
      <c r="D8" s="1">
        <v>44441</v>
      </c>
      <c r="E8" s="3" t="s">
        <v>13</v>
      </c>
      <c r="F8">
        <v>19</v>
      </c>
      <c r="G8">
        <v>10</v>
      </c>
      <c r="H8">
        <f>IF(B7&lt;&gt;D7, 1500*G7, 0) + loty57[[#This Row],[Cargo załadunek]]*1500+ IF(loty57[[#This Row],[data wylotu]]=loty57[[#This Row],[data przylotu]], 1500*loty57[[#This Row],[Cargo wyładunek]])</f>
        <v>43500</v>
      </c>
      <c r="I8">
        <f>loty57[[#This Row],[Cargo załadunek]]+J7</f>
        <v>31</v>
      </c>
      <c r="J8">
        <f>loty57[[#This Row],[stan po zaladunku]]-loty57[[#This Row],[Cargo wyładunek]]</f>
        <v>21</v>
      </c>
      <c r="K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8">
        <f>loty57[[#This Row],[ile za przewoz (place za dany towar jednorazowo - tylko przy zaladunku) reszta martwi się firma]]-loty57[[#This Row],[kasa dzis]]</f>
        <v>61000</v>
      </c>
      <c r="M8">
        <f>IF(loty57[[#This Row],[ile za przewoz (place za dany towar jednorazowo - tylko przy zaladunku) reszta martwi się firma]]&lt;loty57[[#This Row],[kasa dzis]], 1, 0)</f>
        <v>0</v>
      </c>
    </row>
    <row r="9" spans="1:16" x14ac:dyDescent="0.35">
      <c r="A9">
        <v>8</v>
      </c>
      <c r="B9" s="1">
        <v>44441</v>
      </c>
      <c r="C9" s="2">
        <v>0.63290509259259264</v>
      </c>
      <c r="D9" s="1">
        <v>44441</v>
      </c>
      <c r="E9" s="3" t="s">
        <v>14</v>
      </c>
      <c r="F9">
        <v>9</v>
      </c>
      <c r="G9">
        <v>11</v>
      </c>
      <c r="H9">
        <f>IF(B8&lt;&gt;D8, 1500*G8, 0) + loty57[[#This Row],[Cargo załadunek]]*1500+ IF(loty57[[#This Row],[data wylotu]]=loty57[[#This Row],[data przylotu]], 1500*loty57[[#This Row],[Cargo wyładunek]])</f>
        <v>30000</v>
      </c>
      <c r="I9">
        <f>loty57[[#This Row],[Cargo załadunek]]+J8</f>
        <v>30</v>
      </c>
      <c r="J9">
        <f>loty57[[#This Row],[stan po zaladunku]]-loty57[[#This Row],[Cargo wyładunek]]</f>
        <v>19</v>
      </c>
      <c r="K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9">
        <f>loty57[[#This Row],[ile za przewoz (place za dany towar jednorazowo - tylko przy zaladunku) reszta martwi się firma]]-loty57[[#This Row],[kasa dzis]]</f>
        <v>24000</v>
      </c>
      <c r="M9">
        <f>IF(loty57[[#This Row],[ile za przewoz (place za dany towar jednorazowo - tylko przy zaladunku) reszta martwi się firma]]&lt;loty57[[#This Row],[kasa dzis]], 1, 0)</f>
        <v>0</v>
      </c>
    </row>
    <row r="10" spans="1:16" x14ac:dyDescent="0.35">
      <c r="A10">
        <v>9</v>
      </c>
      <c r="B10" s="1">
        <v>44441</v>
      </c>
      <c r="C10" s="2">
        <v>0.80592592592592593</v>
      </c>
      <c r="D10" s="1">
        <v>44441</v>
      </c>
      <c r="E10" s="3" t="s">
        <v>15</v>
      </c>
      <c r="F10">
        <v>12</v>
      </c>
      <c r="G10">
        <v>15</v>
      </c>
      <c r="H10">
        <f>IF(B9&lt;&gt;D9, 1500*G9, 0) + loty57[[#This Row],[Cargo załadunek]]*1500+ IF(loty57[[#This Row],[data wylotu]]=loty57[[#This Row],[data przylotu]], 1500*loty57[[#This Row],[Cargo wyładunek]])</f>
        <v>40500</v>
      </c>
      <c r="I10">
        <f>loty57[[#This Row],[Cargo załadunek]]+J9</f>
        <v>31</v>
      </c>
      <c r="J10">
        <f>loty57[[#This Row],[stan po zaladunku]]-loty57[[#This Row],[Cargo wyładunek]]</f>
        <v>16</v>
      </c>
      <c r="K1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0">
        <f>loty57[[#This Row],[ile za przewoz (place za dany towar jednorazowo - tylko przy zaladunku) reszta martwi się firma]]-loty57[[#This Row],[kasa dzis]]</f>
        <v>25500</v>
      </c>
      <c r="M10">
        <f>IF(loty57[[#This Row],[ile za przewoz (place za dany towar jednorazowo - tylko przy zaladunku) reszta martwi się firma]]&lt;loty57[[#This Row],[kasa dzis]], 1, 0)</f>
        <v>0</v>
      </c>
    </row>
    <row r="11" spans="1:16" x14ac:dyDescent="0.35">
      <c r="A11">
        <v>10</v>
      </c>
      <c r="B11" s="1">
        <v>44442</v>
      </c>
      <c r="C11" s="2">
        <v>0.13548611111111111</v>
      </c>
      <c r="D11" s="1">
        <v>44442</v>
      </c>
      <c r="E11" s="3" t="s">
        <v>16</v>
      </c>
      <c r="F11">
        <v>17</v>
      </c>
      <c r="G11">
        <v>22</v>
      </c>
      <c r="H11">
        <f>IF(B10&lt;&gt;D10, 1500*G10, 0) + loty57[[#This Row],[Cargo załadunek]]*1500+ IF(loty57[[#This Row],[data wylotu]]=loty57[[#This Row],[data przylotu]], 1500*loty57[[#This Row],[Cargo wyładunek]])</f>
        <v>58500</v>
      </c>
      <c r="I11">
        <f>loty57[[#This Row],[Cargo załadunek]]+J10</f>
        <v>33</v>
      </c>
      <c r="J11">
        <f>loty57[[#This Row],[stan po zaladunku]]-loty57[[#This Row],[Cargo wyładunek]]</f>
        <v>11</v>
      </c>
      <c r="K1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11">
        <f>loty57[[#This Row],[ile za przewoz (place za dany towar jednorazowo - tylko przy zaladunku) reszta martwi się firma]]-loty57[[#This Row],[kasa dzis]]</f>
        <v>35000</v>
      </c>
      <c r="M11">
        <f>IF(loty57[[#This Row],[ile za przewoz (place za dany towar jednorazowo - tylko przy zaladunku) reszta martwi się firma]]&lt;loty57[[#This Row],[kasa dzis]], 1, 0)</f>
        <v>0</v>
      </c>
    </row>
    <row r="12" spans="1:16" x14ac:dyDescent="0.35">
      <c r="A12">
        <v>11</v>
      </c>
      <c r="B12" s="1">
        <v>44442</v>
      </c>
      <c r="C12" s="2">
        <v>0.37784722222222222</v>
      </c>
      <c r="D12" s="1">
        <v>44442</v>
      </c>
      <c r="E12" s="3" t="s">
        <v>17</v>
      </c>
      <c r="F12">
        <v>14</v>
      </c>
      <c r="G12">
        <v>10</v>
      </c>
      <c r="H12">
        <f>IF(B11&lt;&gt;D11, 1500*G11, 0) + loty57[[#This Row],[Cargo załadunek]]*1500+ IF(loty57[[#This Row],[data wylotu]]=loty57[[#This Row],[data przylotu]], 1500*loty57[[#This Row],[Cargo wyładunek]])</f>
        <v>36000</v>
      </c>
      <c r="I12">
        <f>loty57[[#This Row],[Cargo załadunek]]+J11</f>
        <v>25</v>
      </c>
      <c r="J12">
        <f>loty57[[#This Row],[stan po zaladunku]]-loty57[[#This Row],[Cargo wyładunek]]</f>
        <v>15</v>
      </c>
      <c r="K1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2">
        <f>loty57[[#This Row],[ile za przewoz (place za dany towar jednorazowo - tylko przy zaladunku) reszta martwi się firma]]-loty57[[#This Row],[kasa dzis]]</f>
        <v>41000</v>
      </c>
      <c r="M12">
        <f>IF(loty57[[#This Row],[ile za przewoz (place za dany towar jednorazowo - tylko przy zaladunku) reszta martwi się firma]]&lt;loty57[[#This Row],[kasa dzis]], 1, 0)</f>
        <v>0</v>
      </c>
    </row>
    <row r="13" spans="1:16" x14ac:dyDescent="0.35">
      <c r="A13">
        <v>12</v>
      </c>
      <c r="B13" s="1">
        <v>44442</v>
      </c>
      <c r="C13" s="2">
        <v>0.50086805555555558</v>
      </c>
      <c r="D13" s="1">
        <v>44442</v>
      </c>
      <c r="E13" s="3" t="s">
        <v>18</v>
      </c>
      <c r="F13">
        <v>24</v>
      </c>
      <c r="G13">
        <v>19</v>
      </c>
      <c r="H13">
        <f>IF(B12&lt;&gt;D12, 1500*G12, 0) + loty57[[#This Row],[Cargo załadunek]]*1500+ IF(loty57[[#This Row],[data wylotu]]=loty57[[#This Row],[data przylotu]], 1500*loty57[[#This Row],[Cargo wyładunek]])</f>
        <v>64500</v>
      </c>
      <c r="I13">
        <f>loty57[[#This Row],[Cargo załadunek]]+J12</f>
        <v>39</v>
      </c>
      <c r="J13">
        <f>loty57[[#This Row],[stan po zaladunku]]-loty57[[#This Row],[Cargo wyładunek]]</f>
        <v>20</v>
      </c>
      <c r="K1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120000</v>
      </c>
      <c r="L13">
        <f>loty57[[#This Row],[ile za przewoz (place za dany towar jednorazowo - tylko przy zaladunku) reszta martwi się firma]]-loty57[[#This Row],[kasa dzis]]</f>
        <v>55500</v>
      </c>
      <c r="M13">
        <f>IF(loty57[[#This Row],[ile za przewoz (place za dany towar jednorazowo - tylko przy zaladunku) reszta martwi się firma]]&lt;loty57[[#This Row],[kasa dzis]], 1, 0)</f>
        <v>0</v>
      </c>
    </row>
    <row r="14" spans="1:16" x14ac:dyDescent="0.35">
      <c r="A14">
        <v>13</v>
      </c>
      <c r="B14" s="1">
        <v>44442</v>
      </c>
      <c r="C14" s="2">
        <v>0.7049305555555555</v>
      </c>
      <c r="D14" s="1">
        <v>44442</v>
      </c>
      <c r="E14" s="3" t="s">
        <v>19</v>
      </c>
      <c r="F14">
        <v>16</v>
      </c>
      <c r="G14">
        <v>11</v>
      </c>
      <c r="H14">
        <f>IF(B13&lt;&gt;D13, 1500*G13, 0) + loty57[[#This Row],[Cargo załadunek]]*1500+ IF(loty57[[#This Row],[data wylotu]]=loty57[[#This Row],[data przylotu]], 1500*loty57[[#This Row],[Cargo wyładunek]])</f>
        <v>40500</v>
      </c>
      <c r="I14">
        <f>loty57[[#This Row],[Cargo załadunek]]+J13</f>
        <v>36</v>
      </c>
      <c r="J14">
        <f>loty57[[#This Row],[stan po zaladunku]]-loty57[[#This Row],[Cargo wyładunek]]</f>
        <v>25</v>
      </c>
      <c r="K1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14">
        <f>loty57[[#This Row],[ile za przewoz (place za dany towar jednorazowo - tylko przy zaladunku) reszta martwi się firma]]-loty57[[#This Row],[kasa dzis]]</f>
        <v>47500</v>
      </c>
      <c r="M14">
        <f>IF(loty57[[#This Row],[ile za przewoz (place za dany towar jednorazowo - tylko przy zaladunku) reszta martwi się firma]]&lt;loty57[[#This Row],[kasa dzis]], 1, 0)</f>
        <v>0</v>
      </c>
    </row>
    <row r="15" spans="1:16" x14ac:dyDescent="0.35">
      <c r="A15">
        <v>14</v>
      </c>
      <c r="B15" s="1">
        <v>44442</v>
      </c>
      <c r="C15" s="2">
        <v>0.80994212962962964</v>
      </c>
      <c r="D15" s="1">
        <v>44442</v>
      </c>
      <c r="E15" s="3" t="s">
        <v>20</v>
      </c>
      <c r="F15">
        <v>15</v>
      </c>
      <c r="G15">
        <v>9</v>
      </c>
      <c r="H15">
        <f>IF(B14&lt;&gt;D14, 1500*G14, 0) + loty57[[#This Row],[Cargo załadunek]]*1500+ IF(loty57[[#This Row],[data wylotu]]=loty57[[#This Row],[data przylotu]], 1500*loty57[[#This Row],[Cargo wyładunek]])</f>
        <v>36000</v>
      </c>
      <c r="I15">
        <f>loty57[[#This Row],[Cargo załadunek]]+J14</f>
        <v>40</v>
      </c>
      <c r="J15">
        <f>loty57[[#This Row],[stan po zaladunku]]-loty57[[#This Row],[Cargo wyładunek]]</f>
        <v>31</v>
      </c>
      <c r="K1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15">
        <f>loty57[[#This Row],[ile za przewoz (place za dany towar jednorazowo - tylko przy zaladunku) reszta martwi się firma]]-loty57[[#This Row],[kasa dzis]]</f>
        <v>46500</v>
      </c>
      <c r="M15">
        <f>IF(loty57[[#This Row],[ile za przewoz (place za dany towar jednorazowo - tylko przy zaladunku) reszta martwi się firma]]&lt;loty57[[#This Row],[kasa dzis]], 1, 0)</f>
        <v>0</v>
      </c>
    </row>
    <row r="16" spans="1:16" x14ac:dyDescent="0.35">
      <c r="A16">
        <v>15</v>
      </c>
      <c r="B16" s="1">
        <v>44443</v>
      </c>
      <c r="C16" s="2">
        <v>0.17093749999999999</v>
      </c>
      <c r="D16" s="1">
        <v>44443</v>
      </c>
      <c r="E16" s="3" t="s">
        <v>21</v>
      </c>
      <c r="F16">
        <v>7</v>
      </c>
      <c r="G16">
        <v>16</v>
      </c>
      <c r="H16">
        <f>IF(B15&lt;&gt;D15, 1500*G15, 0) + loty57[[#This Row],[Cargo załadunek]]*1500+ IF(loty57[[#This Row],[data wylotu]]=loty57[[#This Row],[data przylotu]], 1500*loty57[[#This Row],[Cargo wyładunek]])</f>
        <v>34500</v>
      </c>
      <c r="I16">
        <f>loty57[[#This Row],[Cargo załadunek]]+J15</f>
        <v>38</v>
      </c>
      <c r="J16">
        <f>loty57[[#This Row],[stan po zaladunku]]-loty57[[#This Row],[Cargo wyładunek]]</f>
        <v>22</v>
      </c>
      <c r="K1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16">
        <f>loty57[[#This Row],[ile za przewoz (place za dany towar jednorazowo - tylko przy zaladunku) reszta martwi się firma]]-loty57[[#This Row],[kasa dzis]]</f>
        <v>7500</v>
      </c>
      <c r="M16">
        <f>IF(loty57[[#This Row],[ile za przewoz (place za dany towar jednorazowo - tylko przy zaladunku) reszta martwi się firma]]&lt;loty57[[#This Row],[kasa dzis]], 1, 0)</f>
        <v>0</v>
      </c>
    </row>
    <row r="17" spans="1:13" x14ac:dyDescent="0.35">
      <c r="A17">
        <v>16</v>
      </c>
      <c r="B17" s="1">
        <v>44443</v>
      </c>
      <c r="C17" s="2">
        <v>0.29620370370370369</v>
      </c>
      <c r="D17" s="1">
        <v>44443</v>
      </c>
      <c r="E17" s="3" t="s">
        <v>22</v>
      </c>
      <c r="F17">
        <v>9</v>
      </c>
      <c r="G17">
        <v>11</v>
      </c>
      <c r="H17">
        <f>IF(B16&lt;&gt;D16, 1500*G16, 0) + loty57[[#This Row],[Cargo załadunek]]*1500+ IF(loty57[[#This Row],[data wylotu]]=loty57[[#This Row],[data przylotu]], 1500*loty57[[#This Row],[Cargo wyładunek]])</f>
        <v>30000</v>
      </c>
      <c r="I17">
        <f>loty57[[#This Row],[Cargo załadunek]]+J16</f>
        <v>31</v>
      </c>
      <c r="J17">
        <f>loty57[[#This Row],[stan po zaladunku]]-loty57[[#This Row],[Cargo wyładunek]]</f>
        <v>20</v>
      </c>
      <c r="K1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7">
        <f>loty57[[#This Row],[ile za przewoz (place za dany towar jednorazowo - tylko przy zaladunku) reszta martwi się firma]]-loty57[[#This Row],[kasa dzis]]</f>
        <v>24000</v>
      </c>
      <c r="M17">
        <f>IF(loty57[[#This Row],[ile za przewoz (place za dany towar jednorazowo - tylko przy zaladunku) reszta martwi się firma]]&lt;loty57[[#This Row],[kasa dzis]], 1, 0)</f>
        <v>0</v>
      </c>
    </row>
    <row r="18" spans="1:13" x14ac:dyDescent="0.35">
      <c r="A18">
        <v>17</v>
      </c>
      <c r="B18" s="1">
        <v>44443</v>
      </c>
      <c r="C18" s="2">
        <v>0.3578587962962963</v>
      </c>
      <c r="D18" s="1">
        <v>44443</v>
      </c>
      <c r="E18" s="3" t="s">
        <v>23</v>
      </c>
      <c r="F18">
        <v>13</v>
      </c>
      <c r="G18">
        <v>18</v>
      </c>
      <c r="H18">
        <f>IF(B17&lt;&gt;D17, 1500*G17, 0) + loty57[[#This Row],[Cargo załadunek]]*1500+ IF(loty57[[#This Row],[data wylotu]]=loty57[[#This Row],[data przylotu]], 1500*loty57[[#This Row],[Cargo wyładunek]])</f>
        <v>46500</v>
      </c>
      <c r="I18">
        <f>loty57[[#This Row],[Cargo załadunek]]+J17</f>
        <v>33</v>
      </c>
      <c r="J18">
        <f>loty57[[#This Row],[stan po zaladunku]]-loty57[[#This Row],[Cargo wyładunek]]</f>
        <v>15</v>
      </c>
      <c r="K1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8">
        <f>loty57[[#This Row],[ile za przewoz (place za dany towar jednorazowo - tylko przy zaladunku) reszta martwi się firma]]-loty57[[#This Row],[kasa dzis]]</f>
        <v>25000</v>
      </c>
      <c r="M18">
        <f>IF(loty57[[#This Row],[ile za przewoz (place za dany towar jednorazowo - tylko przy zaladunku) reszta martwi się firma]]&lt;loty57[[#This Row],[kasa dzis]], 1, 0)</f>
        <v>0</v>
      </c>
    </row>
    <row r="19" spans="1:13" x14ac:dyDescent="0.35">
      <c r="A19">
        <v>18</v>
      </c>
      <c r="B19" s="1">
        <v>44443</v>
      </c>
      <c r="C19" s="2">
        <v>0.48564814814814816</v>
      </c>
      <c r="D19" s="1">
        <v>44443</v>
      </c>
      <c r="E19" s="3" t="s">
        <v>24</v>
      </c>
      <c r="F19">
        <v>22</v>
      </c>
      <c r="G19">
        <v>5</v>
      </c>
      <c r="H19">
        <f>IF(B18&lt;&gt;D18, 1500*G18, 0) + loty57[[#This Row],[Cargo załadunek]]*1500+ IF(loty57[[#This Row],[data wylotu]]=loty57[[#This Row],[data przylotu]], 1500*loty57[[#This Row],[Cargo wyładunek]])</f>
        <v>40500</v>
      </c>
      <c r="I19">
        <f>loty57[[#This Row],[Cargo załadunek]]+J18</f>
        <v>37</v>
      </c>
      <c r="J19">
        <f>loty57[[#This Row],[stan po zaladunku]]-loty57[[#This Row],[Cargo wyładunek]]</f>
        <v>32</v>
      </c>
      <c r="K1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110000</v>
      </c>
      <c r="L19">
        <f>loty57[[#This Row],[ile za przewoz (place za dany towar jednorazowo - tylko przy zaladunku) reszta martwi się firma]]-loty57[[#This Row],[kasa dzis]]</f>
        <v>69500</v>
      </c>
      <c r="M19">
        <f>IF(loty57[[#This Row],[ile za przewoz (place za dany towar jednorazowo - tylko przy zaladunku) reszta martwi się firma]]&lt;loty57[[#This Row],[kasa dzis]], 1, 0)</f>
        <v>0</v>
      </c>
    </row>
    <row r="20" spans="1:13" x14ac:dyDescent="0.35">
      <c r="A20">
        <v>19</v>
      </c>
      <c r="B20" s="1">
        <v>44443</v>
      </c>
      <c r="C20" s="2">
        <v>0.70219907407407411</v>
      </c>
      <c r="D20" s="1">
        <v>44443</v>
      </c>
      <c r="E20" s="3" t="s">
        <v>25</v>
      </c>
      <c r="F20">
        <v>8</v>
      </c>
      <c r="G20">
        <v>23</v>
      </c>
      <c r="H20">
        <f>IF(B19&lt;&gt;D19, 1500*G19, 0) + loty57[[#This Row],[Cargo załadunek]]*1500+ IF(loty57[[#This Row],[data wylotu]]=loty57[[#This Row],[data przylotu]], 1500*loty57[[#This Row],[Cargo wyładunek]])</f>
        <v>46500</v>
      </c>
      <c r="I20">
        <f>loty57[[#This Row],[Cargo załadunek]]+J19</f>
        <v>40</v>
      </c>
      <c r="J20">
        <f>loty57[[#This Row],[stan po zaladunku]]-loty57[[#This Row],[Cargo wyładunek]]</f>
        <v>17</v>
      </c>
      <c r="K2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48000</v>
      </c>
      <c r="L20">
        <f>loty57[[#This Row],[ile za przewoz (place za dany towar jednorazowo - tylko przy zaladunku) reszta martwi się firma]]-loty57[[#This Row],[kasa dzis]]</f>
        <v>1500</v>
      </c>
      <c r="M20">
        <f>IF(loty57[[#This Row],[ile za przewoz (place za dany towar jednorazowo - tylko przy zaladunku) reszta martwi się firma]]&lt;loty57[[#This Row],[kasa dzis]], 1, 0)</f>
        <v>0</v>
      </c>
    </row>
    <row r="21" spans="1:13" x14ac:dyDescent="0.35">
      <c r="A21">
        <v>20</v>
      </c>
      <c r="B21" s="1">
        <v>44443</v>
      </c>
      <c r="C21" s="2">
        <v>0.80978009259259254</v>
      </c>
      <c r="D21" s="1">
        <v>44443</v>
      </c>
      <c r="E21" s="3" t="s">
        <v>26</v>
      </c>
      <c r="F21">
        <v>11</v>
      </c>
      <c r="G21">
        <v>14</v>
      </c>
      <c r="H21">
        <f>IF(B20&lt;&gt;D20, 1500*G20, 0) + loty57[[#This Row],[Cargo załadunek]]*1500+ IF(loty57[[#This Row],[data wylotu]]=loty57[[#This Row],[data przylotu]], 1500*loty57[[#This Row],[Cargo wyładunek]])</f>
        <v>37500</v>
      </c>
      <c r="I21">
        <f>loty57[[#This Row],[Cargo załadunek]]+J20</f>
        <v>28</v>
      </c>
      <c r="J21">
        <f>loty57[[#This Row],[stan po zaladunku]]-loty57[[#This Row],[Cargo wyładunek]]</f>
        <v>14</v>
      </c>
      <c r="K2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21">
        <f>loty57[[#This Row],[ile za przewoz (place za dany towar jednorazowo - tylko przy zaladunku) reszta martwi się firma]]-loty57[[#This Row],[kasa dzis]]</f>
        <v>23000</v>
      </c>
      <c r="M21">
        <f>IF(loty57[[#This Row],[ile za przewoz (place za dany towar jednorazowo - tylko przy zaladunku) reszta martwi się firma]]&lt;loty57[[#This Row],[kasa dzis]], 1, 0)</f>
        <v>0</v>
      </c>
    </row>
    <row r="22" spans="1:13" x14ac:dyDescent="0.35">
      <c r="A22">
        <v>21</v>
      </c>
      <c r="B22" s="1">
        <v>44444</v>
      </c>
      <c r="C22" s="2">
        <v>0.30270833333333336</v>
      </c>
      <c r="D22" s="1">
        <v>44444</v>
      </c>
      <c r="E22" s="3" t="s">
        <v>27</v>
      </c>
      <c r="F22">
        <v>17</v>
      </c>
      <c r="G22">
        <v>23</v>
      </c>
      <c r="H22">
        <f>IF(B21&lt;&gt;D21, 1500*G21, 0) + loty57[[#This Row],[Cargo załadunek]]*1500+ IF(loty57[[#This Row],[data wylotu]]=loty57[[#This Row],[data przylotu]], 1500*loty57[[#This Row],[Cargo wyładunek]])</f>
        <v>60000</v>
      </c>
      <c r="I22">
        <f>loty57[[#This Row],[Cargo załadunek]]+J21</f>
        <v>31</v>
      </c>
      <c r="J22">
        <f>loty57[[#This Row],[stan po zaladunku]]-loty57[[#This Row],[Cargo wyładunek]]</f>
        <v>8</v>
      </c>
      <c r="K2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22">
        <f>loty57[[#This Row],[ile za przewoz (place za dany towar jednorazowo - tylko przy zaladunku) reszta martwi się firma]]-loty57[[#This Row],[kasa dzis]]</f>
        <v>33500</v>
      </c>
      <c r="M22">
        <f>IF(loty57[[#This Row],[ile za przewoz (place za dany towar jednorazowo - tylko przy zaladunku) reszta martwi się firma]]&lt;loty57[[#This Row],[kasa dzis]], 1, 0)</f>
        <v>0</v>
      </c>
    </row>
    <row r="23" spans="1:13" x14ac:dyDescent="0.35">
      <c r="A23">
        <v>22</v>
      </c>
      <c r="B23" s="1">
        <v>44444</v>
      </c>
      <c r="C23" s="2">
        <v>0.43002314814814813</v>
      </c>
      <c r="D23" s="1">
        <v>44444</v>
      </c>
      <c r="E23" s="3" t="s">
        <v>28</v>
      </c>
      <c r="F23">
        <v>15</v>
      </c>
      <c r="G23">
        <v>11</v>
      </c>
      <c r="H23">
        <f>IF(B22&lt;&gt;D22, 1500*G22, 0) + loty57[[#This Row],[Cargo załadunek]]*1500+ IF(loty57[[#This Row],[data wylotu]]=loty57[[#This Row],[data przylotu]], 1500*loty57[[#This Row],[Cargo wyładunek]])</f>
        <v>39000</v>
      </c>
      <c r="I23">
        <f>loty57[[#This Row],[Cargo załadunek]]+J22</f>
        <v>23</v>
      </c>
      <c r="J23">
        <f>loty57[[#This Row],[stan po zaladunku]]-loty57[[#This Row],[Cargo wyładunek]]</f>
        <v>12</v>
      </c>
      <c r="K2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23">
        <f>loty57[[#This Row],[ile za przewoz (place za dany towar jednorazowo - tylko przy zaladunku) reszta martwi się firma]]-loty57[[#This Row],[kasa dzis]]</f>
        <v>43500</v>
      </c>
      <c r="M23">
        <f>IF(loty57[[#This Row],[ile za przewoz (place za dany towar jednorazowo - tylko przy zaladunku) reszta martwi się firma]]&lt;loty57[[#This Row],[kasa dzis]], 1, 0)</f>
        <v>0</v>
      </c>
    </row>
    <row r="24" spans="1:13" x14ac:dyDescent="0.35">
      <c r="A24">
        <v>23</v>
      </c>
      <c r="B24" s="1">
        <v>44444</v>
      </c>
      <c r="C24" s="2">
        <v>0.55909722222222225</v>
      </c>
      <c r="D24" s="1">
        <v>44444</v>
      </c>
      <c r="E24" s="3" t="s">
        <v>29</v>
      </c>
      <c r="F24">
        <v>19</v>
      </c>
      <c r="G24">
        <v>21</v>
      </c>
      <c r="H24">
        <f>IF(B23&lt;&gt;D23, 1500*G23, 0) + loty57[[#This Row],[Cargo załadunek]]*1500+ IF(loty57[[#This Row],[data wylotu]]=loty57[[#This Row],[data przylotu]], 1500*loty57[[#This Row],[Cargo wyładunek]])</f>
        <v>60000</v>
      </c>
      <c r="I24">
        <f>loty57[[#This Row],[Cargo załadunek]]+J23</f>
        <v>31</v>
      </c>
      <c r="J24">
        <f>loty57[[#This Row],[stan po zaladunku]]-loty57[[#This Row],[Cargo wyładunek]]</f>
        <v>10</v>
      </c>
      <c r="K2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24">
        <f>loty57[[#This Row],[ile za przewoz (place za dany towar jednorazowo - tylko przy zaladunku) reszta martwi się firma]]-loty57[[#This Row],[kasa dzis]]</f>
        <v>44500</v>
      </c>
      <c r="M24">
        <f>IF(loty57[[#This Row],[ile za przewoz (place za dany towar jednorazowo - tylko przy zaladunku) reszta martwi się firma]]&lt;loty57[[#This Row],[kasa dzis]], 1, 0)</f>
        <v>0</v>
      </c>
    </row>
    <row r="25" spans="1:13" x14ac:dyDescent="0.35">
      <c r="A25">
        <v>24</v>
      </c>
      <c r="B25" s="1">
        <v>44444</v>
      </c>
      <c r="C25" s="2">
        <v>0.69188657407407406</v>
      </c>
      <c r="D25" s="1">
        <v>44444</v>
      </c>
      <c r="E25" s="3" t="s">
        <v>30</v>
      </c>
      <c r="F25">
        <v>11</v>
      </c>
      <c r="G25">
        <v>9</v>
      </c>
      <c r="H25">
        <f>IF(B24&lt;&gt;D24, 1500*G24, 0) + loty57[[#This Row],[Cargo załadunek]]*1500+ IF(loty57[[#This Row],[data wylotu]]=loty57[[#This Row],[data przylotu]], 1500*loty57[[#This Row],[Cargo wyładunek]])</f>
        <v>30000</v>
      </c>
      <c r="I25">
        <f>loty57[[#This Row],[Cargo załadunek]]+J24</f>
        <v>21</v>
      </c>
      <c r="J25">
        <f>loty57[[#This Row],[stan po zaladunku]]-loty57[[#This Row],[Cargo wyładunek]]</f>
        <v>12</v>
      </c>
      <c r="K2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25">
        <f>loty57[[#This Row],[ile za przewoz (place za dany towar jednorazowo - tylko przy zaladunku) reszta martwi się firma]]-loty57[[#This Row],[kasa dzis]]</f>
        <v>30500</v>
      </c>
      <c r="M25">
        <f>IF(loty57[[#This Row],[ile za przewoz (place za dany towar jednorazowo - tylko przy zaladunku) reszta martwi się firma]]&lt;loty57[[#This Row],[kasa dzis]], 1, 0)</f>
        <v>0</v>
      </c>
    </row>
    <row r="26" spans="1:13" x14ac:dyDescent="0.35">
      <c r="A26">
        <v>25</v>
      </c>
      <c r="B26" s="1">
        <v>44444</v>
      </c>
      <c r="C26" s="2">
        <v>0.77118055555555554</v>
      </c>
      <c r="D26" s="1">
        <v>44444</v>
      </c>
      <c r="E26" s="3" t="s">
        <v>31</v>
      </c>
      <c r="F26">
        <v>15</v>
      </c>
      <c r="G26">
        <v>11</v>
      </c>
      <c r="H26">
        <f>IF(B25&lt;&gt;D25, 1500*G25, 0) + loty57[[#This Row],[Cargo załadunek]]*1500+ IF(loty57[[#This Row],[data wylotu]]=loty57[[#This Row],[data przylotu]], 1500*loty57[[#This Row],[Cargo wyładunek]])</f>
        <v>39000</v>
      </c>
      <c r="I26">
        <f>loty57[[#This Row],[Cargo załadunek]]+J25</f>
        <v>27</v>
      </c>
      <c r="J26">
        <f>loty57[[#This Row],[stan po zaladunku]]-loty57[[#This Row],[Cargo wyładunek]]</f>
        <v>16</v>
      </c>
      <c r="K2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26">
        <f>loty57[[#This Row],[ile za przewoz (place za dany towar jednorazowo - tylko przy zaladunku) reszta martwi się firma]]-loty57[[#This Row],[kasa dzis]]</f>
        <v>43500</v>
      </c>
      <c r="M26">
        <f>IF(loty57[[#This Row],[ile za przewoz (place za dany towar jednorazowo - tylko przy zaladunku) reszta martwi się firma]]&lt;loty57[[#This Row],[kasa dzis]], 1, 0)</f>
        <v>0</v>
      </c>
    </row>
    <row r="27" spans="1:13" x14ac:dyDescent="0.35">
      <c r="A27">
        <v>26</v>
      </c>
      <c r="B27" s="1">
        <v>44444</v>
      </c>
      <c r="C27" s="2">
        <v>0.875</v>
      </c>
      <c r="D27" s="1">
        <v>44445</v>
      </c>
      <c r="E27" s="3" t="s">
        <v>32</v>
      </c>
      <c r="F27">
        <v>15</v>
      </c>
      <c r="G27">
        <v>17</v>
      </c>
      <c r="H27">
        <f>IF(B26&lt;&gt;D26, 1500*G26, 0) + loty57[[#This Row],[Cargo załadunek]]*1500+ IF(loty57[[#This Row],[data wylotu]]=loty57[[#This Row],[data przylotu]], 1500*loty57[[#This Row],[Cargo wyładunek]])</f>
        <v>22500</v>
      </c>
      <c r="I27">
        <f>loty57[[#This Row],[Cargo załadunek]]+J26</f>
        <v>31</v>
      </c>
      <c r="J27">
        <f>loty57[[#This Row],[stan po zaladunku]]-loty57[[#This Row],[Cargo wyładunek]]</f>
        <v>14</v>
      </c>
      <c r="K2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27">
        <f>loty57[[#This Row],[ile za przewoz (place za dany towar jednorazowo - tylko przy zaladunku) reszta martwi się firma]]-loty57[[#This Row],[kasa dzis]]</f>
        <v>60000</v>
      </c>
      <c r="M27">
        <f>IF(loty57[[#This Row],[ile za przewoz (place za dany towar jednorazowo - tylko przy zaladunku) reszta martwi się firma]]&lt;loty57[[#This Row],[kasa dzis]], 1, 0)</f>
        <v>0</v>
      </c>
    </row>
    <row r="28" spans="1:13" x14ac:dyDescent="0.35">
      <c r="A28">
        <v>27</v>
      </c>
      <c r="B28" s="1">
        <v>44445</v>
      </c>
      <c r="C28" s="2">
        <v>0.21719907407407407</v>
      </c>
      <c r="D28" s="1">
        <v>44445</v>
      </c>
      <c r="E28" s="3" t="s">
        <v>33</v>
      </c>
      <c r="F28">
        <v>9</v>
      </c>
      <c r="G28">
        <v>6</v>
      </c>
      <c r="H28">
        <f>IF(B27&lt;&gt;D27, 1500*G27, 0) + loty57[[#This Row],[Cargo załadunek]]*1500+ IF(loty57[[#This Row],[data wylotu]]=loty57[[#This Row],[data przylotu]], 1500*loty57[[#This Row],[Cargo wyładunek]])</f>
        <v>48000</v>
      </c>
      <c r="I28">
        <f>loty57[[#This Row],[Cargo załadunek]]+J27</f>
        <v>23</v>
      </c>
      <c r="J28">
        <f>loty57[[#This Row],[stan po zaladunku]]-loty57[[#This Row],[Cargo wyładunek]]</f>
        <v>17</v>
      </c>
      <c r="K2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28">
        <f>loty57[[#This Row],[ile za przewoz (place za dany towar jednorazowo - tylko przy zaladunku) reszta martwi się firma]]-loty57[[#This Row],[kasa dzis]]</f>
        <v>6000</v>
      </c>
      <c r="M28">
        <f>IF(loty57[[#This Row],[ile za przewoz (place za dany towar jednorazowo - tylko przy zaladunku) reszta martwi się firma]]&lt;loty57[[#This Row],[kasa dzis]], 1, 0)</f>
        <v>0</v>
      </c>
    </row>
    <row r="29" spans="1:13" x14ac:dyDescent="0.35">
      <c r="A29">
        <v>28</v>
      </c>
      <c r="B29" s="1">
        <v>44445</v>
      </c>
      <c r="C29" s="2">
        <v>0.38305555555555554</v>
      </c>
      <c r="D29" s="1">
        <v>44445</v>
      </c>
      <c r="E29" s="3" t="s">
        <v>34</v>
      </c>
      <c r="F29">
        <v>14</v>
      </c>
      <c r="G29">
        <v>22</v>
      </c>
      <c r="H29">
        <f>IF(B28&lt;&gt;D28, 1500*G28, 0) + loty57[[#This Row],[Cargo załadunek]]*1500+ IF(loty57[[#This Row],[data wylotu]]=loty57[[#This Row],[data przylotu]], 1500*loty57[[#This Row],[Cargo wyładunek]])</f>
        <v>54000</v>
      </c>
      <c r="I29">
        <f>loty57[[#This Row],[Cargo załadunek]]+J28</f>
        <v>31</v>
      </c>
      <c r="J29">
        <f>loty57[[#This Row],[stan po zaladunku]]-loty57[[#This Row],[Cargo wyładunek]]</f>
        <v>9</v>
      </c>
      <c r="K2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29">
        <f>loty57[[#This Row],[ile za przewoz (place za dany towar jednorazowo - tylko przy zaladunku) reszta martwi się firma]]-loty57[[#This Row],[kasa dzis]]</f>
        <v>23000</v>
      </c>
      <c r="M29">
        <f>IF(loty57[[#This Row],[ile za przewoz (place za dany towar jednorazowo - tylko przy zaladunku) reszta martwi się firma]]&lt;loty57[[#This Row],[kasa dzis]], 1, 0)</f>
        <v>0</v>
      </c>
    </row>
    <row r="30" spans="1:13" x14ac:dyDescent="0.35">
      <c r="A30">
        <v>29</v>
      </c>
      <c r="B30" s="1">
        <v>44445</v>
      </c>
      <c r="C30" s="2">
        <v>0.55920138888888893</v>
      </c>
      <c r="D30" s="1">
        <v>44445</v>
      </c>
      <c r="E30" s="3" t="s">
        <v>35</v>
      </c>
      <c r="F30">
        <v>14</v>
      </c>
      <c r="G30">
        <v>3</v>
      </c>
      <c r="H30">
        <f>IF(B29&lt;&gt;D29, 1500*G29, 0) + loty57[[#This Row],[Cargo załadunek]]*1500+ IF(loty57[[#This Row],[data wylotu]]=loty57[[#This Row],[data przylotu]], 1500*loty57[[#This Row],[Cargo wyładunek]])</f>
        <v>25500</v>
      </c>
      <c r="I30">
        <f>loty57[[#This Row],[Cargo załadunek]]+J29</f>
        <v>23</v>
      </c>
      <c r="J30">
        <f>loty57[[#This Row],[stan po zaladunku]]-loty57[[#This Row],[Cargo wyładunek]]</f>
        <v>20</v>
      </c>
      <c r="K3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30">
        <f>loty57[[#This Row],[ile za przewoz (place za dany towar jednorazowo - tylko przy zaladunku) reszta martwi się firma]]-loty57[[#This Row],[kasa dzis]]</f>
        <v>51500</v>
      </c>
      <c r="M30">
        <f>IF(loty57[[#This Row],[ile za przewoz (place za dany towar jednorazowo - tylko przy zaladunku) reszta martwi się firma]]&lt;loty57[[#This Row],[kasa dzis]], 1, 0)</f>
        <v>0</v>
      </c>
    </row>
    <row r="31" spans="1:13" x14ac:dyDescent="0.35">
      <c r="A31">
        <v>30</v>
      </c>
      <c r="B31" s="1">
        <v>44445</v>
      </c>
      <c r="C31" s="2">
        <v>0.7160185185185185</v>
      </c>
      <c r="D31" s="1">
        <v>44445</v>
      </c>
      <c r="E31" s="3" t="s">
        <v>36</v>
      </c>
      <c r="F31">
        <v>18</v>
      </c>
      <c r="G31">
        <v>14</v>
      </c>
      <c r="H31">
        <f>IF(B30&lt;&gt;D30, 1500*G30, 0) + loty57[[#This Row],[Cargo załadunek]]*1500+ IF(loty57[[#This Row],[data wylotu]]=loty57[[#This Row],[data przylotu]], 1500*loty57[[#This Row],[Cargo wyładunek]])</f>
        <v>48000</v>
      </c>
      <c r="I31">
        <f>loty57[[#This Row],[Cargo załadunek]]+J30</f>
        <v>38</v>
      </c>
      <c r="J31">
        <f>loty57[[#This Row],[stan po zaladunku]]-loty57[[#This Row],[Cargo wyładunek]]</f>
        <v>24</v>
      </c>
      <c r="K3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99000</v>
      </c>
      <c r="L31">
        <f>loty57[[#This Row],[ile za przewoz (place za dany towar jednorazowo - tylko przy zaladunku) reszta martwi się firma]]-loty57[[#This Row],[kasa dzis]]</f>
        <v>51000</v>
      </c>
      <c r="M31">
        <f>IF(loty57[[#This Row],[ile za przewoz (place za dany towar jednorazowo - tylko przy zaladunku) reszta martwi się firma]]&lt;loty57[[#This Row],[kasa dzis]], 1, 0)</f>
        <v>0</v>
      </c>
    </row>
    <row r="32" spans="1:13" x14ac:dyDescent="0.35">
      <c r="A32">
        <v>31</v>
      </c>
      <c r="B32" s="1">
        <v>44445</v>
      </c>
      <c r="C32" s="2">
        <v>0.82097222222222221</v>
      </c>
      <c r="D32" s="1">
        <v>44445</v>
      </c>
      <c r="E32" s="3" t="s">
        <v>37</v>
      </c>
      <c r="F32">
        <v>16</v>
      </c>
      <c r="G32">
        <v>21</v>
      </c>
      <c r="H32">
        <f>IF(B31&lt;&gt;D31, 1500*G31, 0) + loty57[[#This Row],[Cargo załadunek]]*1500+ IF(loty57[[#This Row],[data wylotu]]=loty57[[#This Row],[data przylotu]], 1500*loty57[[#This Row],[Cargo wyładunek]])</f>
        <v>55500</v>
      </c>
      <c r="I32">
        <f>loty57[[#This Row],[Cargo załadunek]]+J31</f>
        <v>40</v>
      </c>
      <c r="J32">
        <f>loty57[[#This Row],[stan po zaladunku]]-loty57[[#This Row],[Cargo wyładunek]]</f>
        <v>19</v>
      </c>
      <c r="K3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32">
        <f>loty57[[#This Row],[ile za przewoz (place za dany towar jednorazowo - tylko przy zaladunku) reszta martwi się firma]]-loty57[[#This Row],[kasa dzis]]</f>
        <v>32500</v>
      </c>
      <c r="M32">
        <f>IF(loty57[[#This Row],[ile za przewoz (place za dany towar jednorazowo - tylko przy zaladunku) reszta martwi się firma]]&lt;loty57[[#This Row],[kasa dzis]], 1, 0)</f>
        <v>0</v>
      </c>
    </row>
    <row r="33" spans="1:13" x14ac:dyDescent="0.35">
      <c r="A33">
        <v>32</v>
      </c>
      <c r="B33" s="1">
        <v>44446</v>
      </c>
      <c r="C33" s="2">
        <v>0.32383101851851853</v>
      </c>
      <c r="D33" s="1">
        <v>44446</v>
      </c>
      <c r="E33" s="3" t="s">
        <v>38</v>
      </c>
      <c r="F33">
        <v>15</v>
      </c>
      <c r="G33">
        <v>14</v>
      </c>
      <c r="H33">
        <f>IF(B32&lt;&gt;D32, 1500*G32, 0) + loty57[[#This Row],[Cargo załadunek]]*1500+ IF(loty57[[#This Row],[data wylotu]]=loty57[[#This Row],[data przylotu]], 1500*loty57[[#This Row],[Cargo wyładunek]])</f>
        <v>43500</v>
      </c>
      <c r="I33">
        <f>loty57[[#This Row],[Cargo załadunek]]+J32</f>
        <v>34</v>
      </c>
      <c r="J33">
        <f>loty57[[#This Row],[stan po zaladunku]]-loty57[[#This Row],[Cargo wyładunek]]</f>
        <v>20</v>
      </c>
      <c r="K3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33">
        <f>loty57[[#This Row],[ile za przewoz (place za dany towar jednorazowo - tylko przy zaladunku) reszta martwi się firma]]-loty57[[#This Row],[kasa dzis]]</f>
        <v>39000</v>
      </c>
      <c r="M33">
        <f>IF(loty57[[#This Row],[ile za przewoz (place za dany towar jednorazowo - tylko przy zaladunku) reszta martwi się firma]]&lt;loty57[[#This Row],[kasa dzis]], 1, 0)</f>
        <v>0</v>
      </c>
    </row>
    <row r="34" spans="1:13" x14ac:dyDescent="0.35">
      <c r="A34">
        <v>33</v>
      </c>
      <c r="B34" s="1">
        <v>44446</v>
      </c>
      <c r="C34" s="2">
        <v>0.46467592592592594</v>
      </c>
      <c r="D34" s="1">
        <v>44446</v>
      </c>
      <c r="E34" s="3" t="s">
        <v>39</v>
      </c>
      <c r="F34">
        <v>12</v>
      </c>
      <c r="G34">
        <v>23</v>
      </c>
      <c r="H34">
        <f>IF(B33&lt;&gt;D33, 1500*G33, 0) + loty57[[#This Row],[Cargo załadunek]]*1500+ IF(loty57[[#This Row],[data wylotu]]=loty57[[#This Row],[data przylotu]], 1500*loty57[[#This Row],[Cargo wyładunek]])</f>
        <v>52500</v>
      </c>
      <c r="I34">
        <f>loty57[[#This Row],[Cargo załadunek]]+J33</f>
        <v>32</v>
      </c>
      <c r="J34">
        <f>loty57[[#This Row],[stan po zaladunku]]-loty57[[#This Row],[Cargo wyładunek]]</f>
        <v>9</v>
      </c>
      <c r="K3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34">
        <f>loty57[[#This Row],[ile za przewoz (place za dany towar jednorazowo - tylko przy zaladunku) reszta martwi się firma]]-loty57[[#This Row],[kasa dzis]]</f>
        <v>13500</v>
      </c>
      <c r="M34">
        <f>IF(loty57[[#This Row],[ile za przewoz (place za dany towar jednorazowo - tylko przy zaladunku) reszta martwi się firma]]&lt;loty57[[#This Row],[kasa dzis]], 1, 0)</f>
        <v>0</v>
      </c>
    </row>
    <row r="35" spans="1:13" x14ac:dyDescent="0.35">
      <c r="A35">
        <v>34</v>
      </c>
      <c r="B35" s="1">
        <v>44446</v>
      </c>
      <c r="C35" s="2">
        <v>0.57347222222222227</v>
      </c>
      <c r="D35" s="1">
        <v>44446</v>
      </c>
      <c r="E35" s="3" t="s">
        <v>40</v>
      </c>
      <c r="F35">
        <v>17</v>
      </c>
      <c r="G35">
        <v>6</v>
      </c>
      <c r="H35">
        <f>IF(B34&lt;&gt;D34, 1500*G34, 0) + loty57[[#This Row],[Cargo załadunek]]*1500+ IF(loty57[[#This Row],[data wylotu]]=loty57[[#This Row],[data przylotu]], 1500*loty57[[#This Row],[Cargo wyładunek]])</f>
        <v>34500</v>
      </c>
      <c r="I35">
        <f>loty57[[#This Row],[Cargo załadunek]]+J34</f>
        <v>26</v>
      </c>
      <c r="J35">
        <f>loty57[[#This Row],[stan po zaladunku]]-loty57[[#This Row],[Cargo wyładunek]]</f>
        <v>20</v>
      </c>
      <c r="K3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35">
        <f>loty57[[#This Row],[ile za przewoz (place za dany towar jednorazowo - tylko przy zaladunku) reszta martwi się firma]]-loty57[[#This Row],[kasa dzis]]</f>
        <v>59000</v>
      </c>
      <c r="M35">
        <f>IF(loty57[[#This Row],[ile za przewoz (place za dany towar jednorazowo - tylko przy zaladunku) reszta martwi się firma]]&lt;loty57[[#This Row],[kasa dzis]], 1, 0)</f>
        <v>0</v>
      </c>
    </row>
    <row r="36" spans="1:13" x14ac:dyDescent="0.35">
      <c r="A36">
        <v>35</v>
      </c>
      <c r="B36" s="1">
        <v>44446</v>
      </c>
      <c r="C36" s="2">
        <v>0.70577546296296301</v>
      </c>
      <c r="D36" s="1">
        <v>44446</v>
      </c>
      <c r="E36" s="3" t="s">
        <v>41</v>
      </c>
      <c r="F36">
        <v>19</v>
      </c>
      <c r="G36">
        <v>16</v>
      </c>
      <c r="H36">
        <f>IF(B35&lt;&gt;D35, 1500*G35, 0) + loty57[[#This Row],[Cargo załadunek]]*1500+ IF(loty57[[#This Row],[data wylotu]]=loty57[[#This Row],[data przylotu]], 1500*loty57[[#This Row],[Cargo wyładunek]])</f>
        <v>52500</v>
      </c>
      <c r="I36">
        <f>loty57[[#This Row],[Cargo załadunek]]+J35</f>
        <v>39</v>
      </c>
      <c r="J36">
        <f>loty57[[#This Row],[stan po zaladunku]]-loty57[[#This Row],[Cargo wyładunek]]</f>
        <v>23</v>
      </c>
      <c r="K3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36">
        <f>loty57[[#This Row],[ile za przewoz (place za dany towar jednorazowo - tylko przy zaladunku) reszta martwi się firma]]-loty57[[#This Row],[kasa dzis]]</f>
        <v>52000</v>
      </c>
      <c r="M36">
        <f>IF(loty57[[#This Row],[ile za przewoz (place za dany towar jednorazowo - tylko przy zaladunku) reszta martwi się firma]]&lt;loty57[[#This Row],[kasa dzis]], 1, 0)</f>
        <v>0</v>
      </c>
    </row>
    <row r="37" spans="1:13" x14ac:dyDescent="0.35">
      <c r="A37">
        <v>36</v>
      </c>
      <c r="B37" s="1">
        <v>44446</v>
      </c>
      <c r="C37" s="2">
        <v>0.84167824074074071</v>
      </c>
      <c r="D37" s="1">
        <v>44446</v>
      </c>
      <c r="E37" s="3" t="s">
        <v>42</v>
      </c>
      <c r="F37">
        <v>11</v>
      </c>
      <c r="G37">
        <v>14</v>
      </c>
      <c r="H37">
        <f>IF(B36&lt;&gt;D36, 1500*G36, 0) + loty57[[#This Row],[Cargo załadunek]]*1500+ IF(loty57[[#This Row],[data wylotu]]=loty57[[#This Row],[data przylotu]], 1500*loty57[[#This Row],[Cargo wyładunek]])</f>
        <v>37500</v>
      </c>
      <c r="I37">
        <f>loty57[[#This Row],[Cargo załadunek]]+J36</f>
        <v>34</v>
      </c>
      <c r="J37">
        <f>loty57[[#This Row],[stan po zaladunku]]-loty57[[#This Row],[Cargo wyładunek]]</f>
        <v>20</v>
      </c>
      <c r="K3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37">
        <f>loty57[[#This Row],[ile za przewoz (place za dany towar jednorazowo - tylko przy zaladunku) reszta martwi się firma]]-loty57[[#This Row],[kasa dzis]]</f>
        <v>23000</v>
      </c>
      <c r="M37">
        <f>IF(loty57[[#This Row],[ile za przewoz (place za dany towar jednorazowo - tylko przy zaladunku) reszta martwi się firma]]&lt;loty57[[#This Row],[kasa dzis]], 1, 0)</f>
        <v>0</v>
      </c>
    </row>
    <row r="38" spans="1:13" x14ac:dyDescent="0.35">
      <c r="A38">
        <v>37</v>
      </c>
      <c r="B38" s="1">
        <v>44447</v>
      </c>
      <c r="C38" s="2">
        <v>0.13560185185185186</v>
      </c>
      <c r="D38" s="1">
        <v>44447</v>
      </c>
      <c r="E38" s="3" t="s">
        <v>43</v>
      </c>
      <c r="F38">
        <v>13</v>
      </c>
      <c r="G38">
        <v>22</v>
      </c>
      <c r="H38">
        <f>IF(B37&lt;&gt;D37, 1500*G37, 0) + loty57[[#This Row],[Cargo załadunek]]*1500+ IF(loty57[[#This Row],[data wylotu]]=loty57[[#This Row],[data przylotu]], 1500*loty57[[#This Row],[Cargo wyładunek]])</f>
        <v>52500</v>
      </c>
      <c r="I38">
        <f>loty57[[#This Row],[Cargo załadunek]]+J37</f>
        <v>33</v>
      </c>
      <c r="J38">
        <f>loty57[[#This Row],[stan po zaladunku]]-loty57[[#This Row],[Cargo wyładunek]]</f>
        <v>11</v>
      </c>
      <c r="K3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38">
        <f>loty57[[#This Row],[ile za przewoz (place za dany towar jednorazowo - tylko przy zaladunku) reszta martwi się firma]]-loty57[[#This Row],[kasa dzis]]</f>
        <v>19000</v>
      </c>
      <c r="M38">
        <f>IF(loty57[[#This Row],[ile za przewoz (place za dany towar jednorazowo - tylko przy zaladunku) reszta martwi się firma]]&lt;loty57[[#This Row],[kasa dzis]], 1, 0)</f>
        <v>0</v>
      </c>
    </row>
    <row r="39" spans="1:13" x14ac:dyDescent="0.35">
      <c r="A39">
        <v>38</v>
      </c>
      <c r="B39" s="1">
        <v>44447</v>
      </c>
      <c r="C39" s="2">
        <v>0.32587962962962963</v>
      </c>
      <c r="D39" s="1">
        <v>44447</v>
      </c>
      <c r="E39" s="3" t="s">
        <v>44</v>
      </c>
      <c r="F39">
        <v>11</v>
      </c>
      <c r="G39">
        <v>4</v>
      </c>
      <c r="H39">
        <f>IF(B38&lt;&gt;D38, 1500*G38, 0) + loty57[[#This Row],[Cargo załadunek]]*1500+ IF(loty57[[#This Row],[data wylotu]]=loty57[[#This Row],[data przylotu]], 1500*loty57[[#This Row],[Cargo wyładunek]])</f>
        <v>22500</v>
      </c>
      <c r="I39">
        <f>loty57[[#This Row],[Cargo załadunek]]+J38</f>
        <v>22</v>
      </c>
      <c r="J39">
        <f>loty57[[#This Row],[stan po zaladunku]]-loty57[[#This Row],[Cargo wyładunek]]</f>
        <v>18</v>
      </c>
      <c r="K3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39">
        <f>loty57[[#This Row],[ile za przewoz (place za dany towar jednorazowo - tylko przy zaladunku) reszta martwi się firma]]-loty57[[#This Row],[kasa dzis]]</f>
        <v>38000</v>
      </c>
      <c r="M39">
        <f>IF(loty57[[#This Row],[ile za przewoz (place za dany towar jednorazowo - tylko przy zaladunku) reszta martwi się firma]]&lt;loty57[[#This Row],[kasa dzis]], 1, 0)</f>
        <v>0</v>
      </c>
    </row>
    <row r="40" spans="1:13" x14ac:dyDescent="0.35">
      <c r="A40">
        <v>39</v>
      </c>
      <c r="B40" s="1">
        <v>44447</v>
      </c>
      <c r="C40" s="2">
        <v>0.41761574074074076</v>
      </c>
      <c r="D40" s="1">
        <v>44447</v>
      </c>
      <c r="E40" s="3" t="s">
        <v>45</v>
      </c>
      <c r="F40">
        <v>14</v>
      </c>
      <c r="G40">
        <v>21</v>
      </c>
      <c r="H40">
        <f>IF(B39&lt;&gt;D39, 1500*G39, 0) + loty57[[#This Row],[Cargo załadunek]]*1500+ IF(loty57[[#This Row],[data wylotu]]=loty57[[#This Row],[data przylotu]], 1500*loty57[[#This Row],[Cargo wyładunek]])</f>
        <v>52500</v>
      </c>
      <c r="I40">
        <f>loty57[[#This Row],[Cargo załadunek]]+J39</f>
        <v>32</v>
      </c>
      <c r="J40">
        <f>loty57[[#This Row],[stan po zaladunku]]-loty57[[#This Row],[Cargo wyładunek]]</f>
        <v>11</v>
      </c>
      <c r="K4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40">
        <f>loty57[[#This Row],[ile za przewoz (place za dany towar jednorazowo - tylko przy zaladunku) reszta martwi się firma]]-loty57[[#This Row],[kasa dzis]]</f>
        <v>24500</v>
      </c>
      <c r="M40">
        <f>IF(loty57[[#This Row],[ile za przewoz (place za dany towar jednorazowo - tylko przy zaladunku) reszta martwi się firma]]&lt;loty57[[#This Row],[kasa dzis]], 1, 0)</f>
        <v>0</v>
      </c>
    </row>
    <row r="41" spans="1:13" x14ac:dyDescent="0.35">
      <c r="A41">
        <v>40</v>
      </c>
      <c r="B41" s="1">
        <v>44447</v>
      </c>
      <c r="C41" s="2">
        <v>0.59138888888888885</v>
      </c>
      <c r="D41" s="1">
        <v>44447</v>
      </c>
      <c r="E41" s="3" t="s">
        <v>46</v>
      </c>
      <c r="F41">
        <v>16</v>
      </c>
      <c r="G41">
        <v>9</v>
      </c>
      <c r="H41">
        <f>IF(B40&lt;&gt;D40, 1500*G40, 0) + loty57[[#This Row],[Cargo załadunek]]*1500+ IF(loty57[[#This Row],[data wylotu]]=loty57[[#This Row],[data przylotu]], 1500*loty57[[#This Row],[Cargo wyładunek]])</f>
        <v>37500</v>
      </c>
      <c r="I41">
        <f>loty57[[#This Row],[Cargo załadunek]]+J40</f>
        <v>27</v>
      </c>
      <c r="J41">
        <f>loty57[[#This Row],[stan po zaladunku]]-loty57[[#This Row],[Cargo wyładunek]]</f>
        <v>18</v>
      </c>
      <c r="K4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41">
        <f>loty57[[#This Row],[ile za przewoz (place za dany towar jednorazowo - tylko przy zaladunku) reszta martwi się firma]]-loty57[[#This Row],[kasa dzis]]</f>
        <v>50500</v>
      </c>
      <c r="M41">
        <f>IF(loty57[[#This Row],[ile za przewoz (place za dany towar jednorazowo - tylko przy zaladunku) reszta martwi się firma]]&lt;loty57[[#This Row],[kasa dzis]], 1, 0)</f>
        <v>0</v>
      </c>
    </row>
    <row r="42" spans="1:13" x14ac:dyDescent="0.35">
      <c r="A42">
        <v>41</v>
      </c>
      <c r="B42" s="1">
        <v>44447</v>
      </c>
      <c r="C42" s="2">
        <v>0.7338541666666667</v>
      </c>
      <c r="D42" s="1">
        <v>44447</v>
      </c>
      <c r="E42" s="3" t="s">
        <v>47</v>
      </c>
      <c r="F42">
        <v>12</v>
      </c>
      <c r="G42">
        <v>24</v>
      </c>
      <c r="H42">
        <f>IF(B41&lt;&gt;D41, 1500*G41, 0) + loty57[[#This Row],[Cargo załadunek]]*1500+ IF(loty57[[#This Row],[data wylotu]]=loty57[[#This Row],[data przylotu]], 1500*loty57[[#This Row],[Cargo wyładunek]])</f>
        <v>54000</v>
      </c>
      <c r="I42">
        <f>loty57[[#This Row],[Cargo załadunek]]+J41</f>
        <v>30</v>
      </c>
      <c r="J42">
        <f>loty57[[#This Row],[stan po zaladunku]]-loty57[[#This Row],[Cargo wyładunek]]</f>
        <v>6</v>
      </c>
      <c r="K4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42">
        <f>loty57[[#This Row],[ile za przewoz (place za dany towar jednorazowo - tylko przy zaladunku) reszta martwi się firma]]-loty57[[#This Row],[kasa dzis]]</f>
        <v>12000</v>
      </c>
      <c r="M42">
        <f>IF(loty57[[#This Row],[ile za przewoz (place za dany towar jednorazowo - tylko przy zaladunku) reszta martwi się firma]]&lt;loty57[[#This Row],[kasa dzis]], 1, 0)</f>
        <v>0</v>
      </c>
    </row>
    <row r="43" spans="1:13" x14ac:dyDescent="0.35">
      <c r="A43">
        <v>42</v>
      </c>
      <c r="B43" s="1">
        <v>44447</v>
      </c>
      <c r="C43" s="2">
        <v>0.83333333333333337</v>
      </c>
      <c r="D43" s="1">
        <v>44447</v>
      </c>
      <c r="E43" s="3" t="s">
        <v>48</v>
      </c>
      <c r="F43">
        <v>9</v>
      </c>
      <c r="G43">
        <v>2</v>
      </c>
      <c r="H43">
        <f>IF(B42&lt;&gt;D42, 1500*G42, 0) + loty57[[#This Row],[Cargo załadunek]]*1500+ IF(loty57[[#This Row],[data wylotu]]=loty57[[#This Row],[data przylotu]], 1500*loty57[[#This Row],[Cargo wyładunek]])</f>
        <v>16500</v>
      </c>
      <c r="I43">
        <f>loty57[[#This Row],[Cargo załadunek]]+J42</f>
        <v>15</v>
      </c>
      <c r="J43">
        <f>loty57[[#This Row],[stan po zaladunku]]-loty57[[#This Row],[Cargo wyładunek]]</f>
        <v>13</v>
      </c>
      <c r="K4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43">
        <f>loty57[[#This Row],[ile za przewoz (place za dany towar jednorazowo - tylko przy zaladunku) reszta martwi się firma]]-loty57[[#This Row],[kasa dzis]]</f>
        <v>37500</v>
      </c>
      <c r="M43">
        <f>IF(loty57[[#This Row],[ile za przewoz (place za dany towar jednorazowo - tylko przy zaladunku) reszta martwi się firma]]&lt;loty57[[#This Row],[kasa dzis]], 1, 0)</f>
        <v>0</v>
      </c>
    </row>
    <row r="44" spans="1:13" x14ac:dyDescent="0.35">
      <c r="A44">
        <v>43</v>
      </c>
      <c r="B44" s="1">
        <v>44448</v>
      </c>
      <c r="C44" s="2">
        <v>0.25793981481481482</v>
      </c>
      <c r="D44" s="1">
        <v>44448</v>
      </c>
      <c r="E44" s="3" t="s">
        <v>49</v>
      </c>
      <c r="F44">
        <v>9</v>
      </c>
      <c r="G44">
        <v>4</v>
      </c>
      <c r="H44">
        <f>IF(B43&lt;&gt;D43, 1500*G43, 0) + loty57[[#This Row],[Cargo załadunek]]*1500+ IF(loty57[[#This Row],[data wylotu]]=loty57[[#This Row],[data przylotu]], 1500*loty57[[#This Row],[Cargo wyładunek]])</f>
        <v>19500</v>
      </c>
      <c r="I44">
        <f>loty57[[#This Row],[Cargo załadunek]]+J43</f>
        <v>22</v>
      </c>
      <c r="J44">
        <f>loty57[[#This Row],[stan po zaladunku]]-loty57[[#This Row],[Cargo wyładunek]]</f>
        <v>18</v>
      </c>
      <c r="K4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44">
        <f>loty57[[#This Row],[ile za przewoz (place za dany towar jednorazowo - tylko przy zaladunku) reszta martwi się firma]]-loty57[[#This Row],[kasa dzis]]</f>
        <v>34500</v>
      </c>
      <c r="M44">
        <f>IF(loty57[[#This Row],[ile za przewoz (place za dany towar jednorazowo - tylko przy zaladunku) reszta martwi się firma]]&lt;loty57[[#This Row],[kasa dzis]], 1, 0)</f>
        <v>0</v>
      </c>
    </row>
    <row r="45" spans="1:13" x14ac:dyDescent="0.35">
      <c r="A45">
        <v>44</v>
      </c>
      <c r="B45" s="1">
        <v>44448</v>
      </c>
      <c r="C45" s="2">
        <v>0.41349537037037037</v>
      </c>
      <c r="D45" s="1">
        <v>44448</v>
      </c>
      <c r="E45" s="3" t="s">
        <v>50</v>
      </c>
      <c r="F45">
        <v>9</v>
      </c>
      <c r="G45">
        <v>14</v>
      </c>
      <c r="H45">
        <f>IF(B44&lt;&gt;D44, 1500*G44, 0) + loty57[[#This Row],[Cargo załadunek]]*1500+ IF(loty57[[#This Row],[data wylotu]]=loty57[[#This Row],[data przylotu]], 1500*loty57[[#This Row],[Cargo wyładunek]])</f>
        <v>34500</v>
      </c>
      <c r="I45">
        <f>loty57[[#This Row],[Cargo załadunek]]+J44</f>
        <v>27</v>
      </c>
      <c r="J45">
        <f>loty57[[#This Row],[stan po zaladunku]]-loty57[[#This Row],[Cargo wyładunek]]</f>
        <v>13</v>
      </c>
      <c r="K4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45">
        <f>loty57[[#This Row],[ile za przewoz (place za dany towar jednorazowo - tylko przy zaladunku) reszta martwi się firma]]-loty57[[#This Row],[kasa dzis]]</f>
        <v>19500</v>
      </c>
      <c r="M45">
        <f>IF(loty57[[#This Row],[ile za przewoz (place za dany towar jednorazowo - tylko przy zaladunku) reszta martwi się firma]]&lt;loty57[[#This Row],[kasa dzis]], 1, 0)</f>
        <v>0</v>
      </c>
    </row>
    <row r="46" spans="1:13" x14ac:dyDescent="0.35">
      <c r="A46">
        <v>45</v>
      </c>
      <c r="B46" s="1">
        <v>44448</v>
      </c>
      <c r="C46" s="2">
        <v>0.50607638888888884</v>
      </c>
      <c r="D46" s="1">
        <v>44448</v>
      </c>
      <c r="E46" s="3" t="s">
        <v>51</v>
      </c>
      <c r="F46">
        <v>12</v>
      </c>
      <c r="G46">
        <v>10</v>
      </c>
      <c r="H46">
        <f>IF(B45&lt;&gt;D45, 1500*G45, 0) + loty57[[#This Row],[Cargo załadunek]]*1500+ IF(loty57[[#This Row],[data wylotu]]=loty57[[#This Row],[data przylotu]], 1500*loty57[[#This Row],[Cargo wyładunek]])</f>
        <v>33000</v>
      </c>
      <c r="I46">
        <f>loty57[[#This Row],[Cargo załadunek]]+J45</f>
        <v>25</v>
      </c>
      <c r="J46">
        <f>loty57[[#This Row],[stan po zaladunku]]-loty57[[#This Row],[Cargo wyładunek]]</f>
        <v>15</v>
      </c>
      <c r="K4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46">
        <f>loty57[[#This Row],[ile za przewoz (place za dany towar jednorazowo - tylko przy zaladunku) reszta martwi się firma]]-loty57[[#This Row],[kasa dzis]]</f>
        <v>33000</v>
      </c>
      <c r="M46">
        <f>IF(loty57[[#This Row],[ile za przewoz (place za dany towar jednorazowo - tylko przy zaladunku) reszta martwi się firma]]&lt;loty57[[#This Row],[kasa dzis]], 1, 0)</f>
        <v>0</v>
      </c>
    </row>
    <row r="47" spans="1:13" x14ac:dyDescent="0.35">
      <c r="A47">
        <v>46</v>
      </c>
      <c r="B47" s="1">
        <v>44448</v>
      </c>
      <c r="C47" s="2">
        <v>0.68482638888888892</v>
      </c>
      <c r="D47" s="1">
        <v>44448</v>
      </c>
      <c r="E47" s="3" t="s">
        <v>52</v>
      </c>
      <c r="F47">
        <v>16</v>
      </c>
      <c r="G47">
        <v>11</v>
      </c>
      <c r="H47">
        <f>IF(B46&lt;&gt;D46, 1500*G46, 0) + loty57[[#This Row],[Cargo załadunek]]*1500+ IF(loty57[[#This Row],[data wylotu]]=loty57[[#This Row],[data przylotu]], 1500*loty57[[#This Row],[Cargo wyładunek]])</f>
        <v>40500</v>
      </c>
      <c r="I47">
        <f>loty57[[#This Row],[Cargo załadunek]]+J46</f>
        <v>31</v>
      </c>
      <c r="J47">
        <f>loty57[[#This Row],[stan po zaladunku]]-loty57[[#This Row],[Cargo wyładunek]]</f>
        <v>20</v>
      </c>
      <c r="K4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47">
        <f>loty57[[#This Row],[ile za przewoz (place za dany towar jednorazowo - tylko przy zaladunku) reszta martwi się firma]]-loty57[[#This Row],[kasa dzis]]</f>
        <v>47500</v>
      </c>
      <c r="M47">
        <f>IF(loty57[[#This Row],[ile za przewoz (place za dany towar jednorazowo - tylko przy zaladunku) reszta martwi się firma]]&lt;loty57[[#This Row],[kasa dzis]], 1, 0)</f>
        <v>0</v>
      </c>
    </row>
    <row r="48" spans="1:13" x14ac:dyDescent="0.35">
      <c r="A48">
        <v>47</v>
      </c>
      <c r="B48" s="1">
        <v>44448</v>
      </c>
      <c r="C48" s="2">
        <v>0.85435185185185181</v>
      </c>
      <c r="D48" s="1">
        <v>44448</v>
      </c>
      <c r="E48" s="3" t="s">
        <v>53</v>
      </c>
      <c r="F48">
        <v>13</v>
      </c>
      <c r="G48">
        <v>21</v>
      </c>
      <c r="H48">
        <f>IF(B47&lt;&gt;D47, 1500*G47, 0) + loty57[[#This Row],[Cargo załadunek]]*1500+ IF(loty57[[#This Row],[data wylotu]]=loty57[[#This Row],[data przylotu]], 1500*loty57[[#This Row],[Cargo wyładunek]])</f>
        <v>51000</v>
      </c>
      <c r="I48">
        <f>loty57[[#This Row],[Cargo załadunek]]+J47</f>
        <v>33</v>
      </c>
      <c r="J48">
        <f>loty57[[#This Row],[stan po zaladunku]]-loty57[[#This Row],[Cargo wyładunek]]</f>
        <v>12</v>
      </c>
      <c r="K4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48">
        <f>loty57[[#This Row],[ile za przewoz (place za dany towar jednorazowo - tylko przy zaladunku) reszta martwi się firma]]-loty57[[#This Row],[kasa dzis]]</f>
        <v>20500</v>
      </c>
      <c r="M48">
        <f>IF(loty57[[#This Row],[ile za przewoz (place za dany towar jednorazowo - tylko przy zaladunku) reszta martwi się firma]]&lt;loty57[[#This Row],[kasa dzis]], 1, 0)</f>
        <v>0</v>
      </c>
    </row>
    <row r="49" spans="1:13" x14ac:dyDescent="0.35">
      <c r="A49">
        <v>48</v>
      </c>
      <c r="B49" s="1">
        <v>44449</v>
      </c>
      <c r="C49" s="2">
        <v>0.21634259259259259</v>
      </c>
      <c r="D49" s="1">
        <v>44449</v>
      </c>
      <c r="E49" s="3" t="s">
        <v>54</v>
      </c>
      <c r="F49">
        <v>7</v>
      </c>
      <c r="G49">
        <v>15</v>
      </c>
      <c r="H49">
        <f>IF(B48&lt;&gt;D48, 1500*G48, 0) + loty57[[#This Row],[Cargo załadunek]]*1500+ IF(loty57[[#This Row],[data wylotu]]=loty57[[#This Row],[data przylotu]], 1500*loty57[[#This Row],[Cargo wyładunek]])</f>
        <v>33000</v>
      </c>
      <c r="I49">
        <f>loty57[[#This Row],[Cargo załadunek]]+J48</f>
        <v>19</v>
      </c>
      <c r="J49">
        <f>loty57[[#This Row],[stan po zaladunku]]-loty57[[#This Row],[Cargo wyładunek]]</f>
        <v>4</v>
      </c>
      <c r="K4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49">
        <f>loty57[[#This Row],[ile za przewoz (place za dany towar jednorazowo - tylko przy zaladunku) reszta martwi się firma]]-loty57[[#This Row],[kasa dzis]]</f>
        <v>9000</v>
      </c>
      <c r="M49">
        <f>IF(loty57[[#This Row],[ile za przewoz (place za dany towar jednorazowo - tylko przy zaladunku) reszta martwi się firma]]&lt;loty57[[#This Row],[kasa dzis]], 1, 0)</f>
        <v>0</v>
      </c>
    </row>
    <row r="50" spans="1:13" x14ac:dyDescent="0.35">
      <c r="A50">
        <v>49</v>
      </c>
      <c r="B50" s="1">
        <v>44449</v>
      </c>
      <c r="C50" s="2">
        <v>0.38201388888888888</v>
      </c>
      <c r="D50" s="1">
        <v>44449</v>
      </c>
      <c r="E50" s="3" t="s">
        <v>55</v>
      </c>
      <c r="F50">
        <v>7</v>
      </c>
      <c r="G50">
        <v>0</v>
      </c>
      <c r="H50">
        <f>IF(B49&lt;&gt;D49, 1500*G49, 0) + loty57[[#This Row],[Cargo załadunek]]*1500+ IF(loty57[[#This Row],[data wylotu]]=loty57[[#This Row],[data przylotu]], 1500*loty57[[#This Row],[Cargo wyładunek]])</f>
        <v>10500</v>
      </c>
      <c r="I50">
        <f>loty57[[#This Row],[Cargo załadunek]]+J49</f>
        <v>11</v>
      </c>
      <c r="J50">
        <f>loty57[[#This Row],[stan po zaladunku]]-loty57[[#This Row],[Cargo wyładunek]]</f>
        <v>11</v>
      </c>
      <c r="K5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50">
        <f>loty57[[#This Row],[ile za przewoz (place za dany towar jednorazowo - tylko przy zaladunku) reszta martwi się firma]]-loty57[[#This Row],[kasa dzis]]</f>
        <v>31500</v>
      </c>
      <c r="M50">
        <f>IF(loty57[[#This Row],[ile za przewoz (place za dany towar jednorazowo - tylko przy zaladunku) reszta martwi się firma]]&lt;loty57[[#This Row],[kasa dzis]], 1, 0)</f>
        <v>0</v>
      </c>
    </row>
    <row r="51" spans="1:13" x14ac:dyDescent="0.35">
      <c r="A51">
        <v>50</v>
      </c>
      <c r="B51" s="1">
        <v>44449</v>
      </c>
      <c r="C51" s="2">
        <v>0.49995370370370368</v>
      </c>
      <c r="D51" s="1">
        <v>44449</v>
      </c>
      <c r="E51" s="3" t="s">
        <v>56</v>
      </c>
      <c r="F51">
        <v>7</v>
      </c>
      <c r="G51">
        <v>1</v>
      </c>
      <c r="H51">
        <f>IF(B50&lt;&gt;D50, 1500*G50, 0) + loty57[[#This Row],[Cargo załadunek]]*1500+ IF(loty57[[#This Row],[data wylotu]]=loty57[[#This Row],[data przylotu]], 1500*loty57[[#This Row],[Cargo wyładunek]])</f>
        <v>12000</v>
      </c>
      <c r="I51">
        <f>loty57[[#This Row],[Cargo załadunek]]+J50</f>
        <v>18</v>
      </c>
      <c r="J51">
        <f>loty57[[#This Row],[stan po zaladunku]]-loty57[[#This Row],[Cargo wyładunek]]</f>
        <v>17</v>
      </c>
      <c r="K5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51">
        <f>loty57[[#This Row],[ile za przewoz (place za dany towar jednorazowo - tylko przy zaladunku) reszta martwi się firma]]-loty57[[#This Row],[kasa dzis]]</f>
        <v>30000</v>
      </c>
      <c r="M51">
        <f>IF(loty57[[#This Row],[ile za przewoz (place za dany towar jednorazowo - tylko przy zaladunku) reszta martwi się firma]]&lt;loty57[[#This Row],[kasa dzis]], 1, 0)</f>
        <v>0</v>
      </c>
    </row>
    <row r="52" spans="1:13" x14ac:dyDescent="0.35">
      <c r="A52">
        <v>51</v>
      </c>
      <c r="B52" s="1">
        <v>44449</v>
      </c>
      <c r="C52" s="2">
        <v>0.64993055555555557</v>
      </c>
      <c r="D52" s="1">
        <v>44449</v>
      </c>
      <c r="E52" s="3" t="s">
        <v>57</v>
      </c>
      <c r="F52">
        <v>13</v>
      </c>
      <c r="G52">
        <v>20</v>
      </c>
      <c r="H52">
        <f>IF(B51&lt;&gt;D51, 1500*G51, 0) + loty57[[#This Row],[Cargo załadunek]]*1500+ IF(loty57[[#This Row],[data wylotu]]=loty57[[#This Row],[data przylotu]], 1500*loty57[[#This Row],[Cargo wyładunek]])</f>
        <v>49500</v>
      </c>
      <c r="I52">
        <f>loty57[[#This Row],[Cargo załadunek]]+J51</f>
        <v>30</v>
      </c>
      <c r="J52">
        <f>loty57[[#This Row],[stan po zaladunku]]-loty57[[#This Row],[Cargo wyładunek]]</f>
        <v>10</v>
      </c>
      <c r="K5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52">
        <f>loty57[[#This Row],[ile za przewoz (place za dany towar jednorazowo - tylko przy zaladunku) reszta martwi się firma]]-loty57[[#This Row],[kasa dzis]]</f>
        <v>22000</v>
      </c>
      <c r="M52">
        <f>IF(loty57[[#This Row],[ile za przewoz (place za dany towar jednorazowo - tylko przy zaladunku) reszta martwi się firma]]&lt;loty57[[#This Row],[kasa dzis]], 1, 0)</f>
        <v>0</v>
      </c>
    </row>
    <row r="53" spans="1:13" x14ac:dyDescent="0.35">
      <c r="A53">
        <v>52</v>
      </c>
      <c r="B53" s="1">
        <v>44449</v>
      </c>
      <c r="C53" s="2">
        <v>0.79276620370370365</v>
      </c>
      <c r="D53" s="1">
        <v>44449</v>
      </c>
      <c r="E53" s="3" t="s">
        <v>58</v>
      </c>
      <c r="F53">
        <v>12</v>
      </c>
      <c r="G53">
        <v>4</v>
      </c>
      <c r="H53">
        <f>IF(B52&lt;&gt;D52, 1500*G52, 0) + loty57[[#This Row],[Cargo załadunek]]*1500+ IF(loty57[[#This Row],[data wylotu]]=loty57[[#This Row],[data przylotu]], 1500*loty57[[#This Row],[Cargo wyładunek]])</f>
        <v>24000</v>
      </c>
      <c r="I53">
        <f>loty57[[#This Row],[Cargo załadunek]]+J52</f>
        <v>22</v>
      </c>
      <c r="J53">
        <f>loty57[[#This Row],[stan po zaladunku]]-loty57[[#This Row],[Cargo wyładunek]]</f>
        <v>18</v>
      </c>
      <c r="K5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53">
        <f>loty57[[#This Row],[ile za przewoz (place za dany towar jednorazowo - tylko przy zaladunku) reszta martwi się firma]]-loty57[[#This Row],[kasa dzis]]</f>
        <v>42000</v>
      </c>
      <c r="M53">
        <f>IF(loty57[[#This Row],[ile za przewoz (place za dany towar jednorazowo - tylko przy zaladunku) reszta martwi się firma]]&lt;loty57[[#This Row],[kasa dzis]], 1, 0)</f>
        <v>0</v>
      </c>
    </row>
    <row r="54" spans="1:13" x14ac:dyDescent="0.35">
      <c r="A54">
        <v>53</v>
      </c>
      <c r="B54" s="1">
        <v>44449</v>
      </c>
      <c r="C54" s="2">
        <v>0.87574074074074071</v>
      </c>
      <c r="D54" s="1">
        <v>44450</v>
      </c>
      <c r="E54" s="3" t="s">
        <v>59</v>
      </c>
      <c r="F54">
        <v>11</v>
      </c>
      <c r="G54">
        <v>9</v>
      </c>
      <c r="H54">
        <f>IF(B53&lt;&gt;D53, 1500*G53, 0) + loty57[[#This Row],[Cargo załadunek]]*1500+ IF(loty57[[#This Row],[data wylotu]]=loty57[[#This Row],[data przylotu]], 1500*loty57[[#This Row],[Cargo wyładunek]])</f>
        <v>16500</v>
      </c>
      <c r="I54">
        <f>loty57[[#This Row],[Cargo załadunek]]+J53</f>
        <v>29</v>
      </c>
      <c r="J54">
        <f>loty57[[#This Row],[stan po zaladunku]]-loty57[[#This Row],[Cargo wyładunek]]</f>
        <v>20</v>
      </c>
      <c r="K5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54">
        <f>loty57[[#This Row],[ile za przewoz (place za dany towar jednorazowo - tylko przy zaladunku) reszta martwi się firma]]-loty57[[#This Row],[kasa dzis]]</f>
        <v>44000</v>
      </c>
      <c r="M54">
        <f>IF(loty57[[#This Row],[ile za przewoz (place za dany towar jednorazowo - tylko przy zaladunku) reszta martwi się firma]]&lt;loty57[[#This Row],[kasa dzis]], 1, 0)</f>
        <v>0</v>
      </c>
    </row>
    <row r="55" spans="1:13" x14ac:dyDescent="0.35">
      <c r="A55">
        <v>54</v>
      </c>
      <c r="B55" s="1">
        <v>44450</v>
      </c>
      <c r="C55" s="2">
        <v>0.26106481481481481</v>
      </c>
      <c r="D55" s="1">
        <v>44450</v>
      </c>
      <c r="E55" s="3" t="s">
        <v>60</v>
      </c>
      <c r="F55">
        <v>12</v>
      </c>
      <c r="G55">
        <v>21</v>
      </c>
      <c r="H55">
        <f>IF(B54&lt;&gt;D54, 1500*G54, 0) + loty57[[#This Row],[Cargo załadunek]]*1500+ IF(loty57[[#This Row],[data wylotu]]=loty57[[#This Row],[data przylotu]], 1500*loty57[[#This Row],[Cargo wyładunek]])</f>
        <v>63000</v>
      </c>
      <c r="I55">
        <f>loty57[[#This Row],[Cargo załadunek]]+J54</f>
        <v>32</v>
      </c>
      <c r="J55">
        <f>loty57[[#This Row],[stan po zaladunku]]-loty57[[#This Row],[Cargo wyładunek]]</f>
        <v>11</v>
      </c>
      <c r="K5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55">
        <f>loty57[[#This Row],[ile za przewoz (place za dany towar jednorazowo - tylko przy zaladunku) reszta martwi się firma]]-loty57[[#This Row],[kasa dzis]]</f>
        <v>3000</v>
      </c>
      <c r="M55">
        <f>IF(loty57[[#This Row],[ile za przewoz (place za dany towar jednorazowo - tylko przy zaladunku) reszta martwi się firma]]&lt;loty57[[#This Row],[kasa dzis]], 1, 0)</f>
        <v>0</v>
      </c>
    </row>
    <row r="56" spans="1:13" x14ac:dyDescent="0.35">
      <c r="A56">
        <v>55</v>
      </c>
      <c r="B56" s="1">
        <v>44450</v>
      </c>
      <c r="C56" s="2">
        <v>0.46128472222222222</v>
      </c>
      <c r="D56" s="1">
        <v>44450</v>
      </c>
      <c r="E56" s="3" t="s">
        <v>61</v>
      </c>
      <c r="F56">
        <v>14</v>
      </c>
      <c r="G56">
        <v>2</v>
      </c>
      <c r="H56">
        <f>IF(B55&lt;&gt;D55, 1500*G55, 0) + loty57[[#This Row],[Cargo załadunek]]*1500+ IF(loty57[[#This Row],[data wylotu]]=loty57[[#This Row],[data przylotu]], 1500*loty57[[#This Row],[Cargo wyładunek]])</f>
        <v>24000</v>
      </c>
      <c r="I56">
        <f>loty57[[#This Row],[Cargo załadunek]]+J55</f>
        <v>25</v>
      </c>
      <c r="J56">
        <f>loty57[[#This Row],[stan po zaladunku]]-loty57[[#This Row],[Cargo wyładunek]]</f>
        <v>23</v>
      </c>
      <c r="K5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56">
        <f>loty57[[#This Row],[ile za przewoz (place za dany towar jednorazowo - tylko przy zaladunku) reszta martwi się firma]]-loty57[[#This Row],[kasa dzis]]</f>
        <v>53000</v>
      </c>
      <c r="M56">
        <f>IF(loty57[[#This Row],[ile za przewoz (place za dany towar jednorazowo - tylko przy zaladunku) reszta martwi się firma]]&lt;loty57[[#This Row],[kasa dzis]], 1, 0)</f>
        <v>0</v>
      </c>
    </row>
    <row r="57" spans="1:13" x14ac:dyDescent="0.35">
      <c r="A57">
        <v>56</v>
      </c>
      <c r="B57" s="1">
        <v>44450</v>
      </c>
      <c r="C57" s="2">
        <v>0.56730324074074079</v>
      </c>
      <c r="D57" s="1">
        <v>44450</v>
      </c>
      <c r="E57" s="3" t="s">
        <v>62</v>
      </c>
      <c r="F57">
        <v>17</v>
      </c>
      <c r="G57">
        <v>9</v>
      </c>
      <c r="H57">
        <f>IF(B56&lt;&gt;D56, 1500*G56, 0) + loty57[[#This Row],[Cargo załadunek]]*1500+ IF(loty57[[#This Row],[data wylotu]]=loty57[[#This Row],[data przylotu]], 1500*loty57[[#This Row],[Cargo wyładunek]])</f>
        <v>39000</v>
      </c>
      <c r="I57">
        <f>loty57[[#This Row],[Cargo załadunek]]+J56</f>
        <v>40</v>
      </c>
      <c r="J57">
        <f>loty57[[#This Row],[stan po zaladunku]]-loty57[[#This Row],[Cargo wyładunek]]</f>
        <v>31</v>
      </c>
      <c r="K5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57">
        <f>loty57[[#This Row],[ile za przewoz (place za dany towar jednorazowo - tylko przy zaladunku) reszta martwi się firma]]-loty57[[#This Row],[kasa dzis]]</f>
        <v>54500</v>
      </c>
      <c r="M57">
        <f>IF(loty57[[#This Row],[ile za przewoz (place za dany towar jednorazowo - tylko przy zaladunku) reszta martwi się firma]]&lt;loty57[[#This Row],[kasa dzis]], 1, 0)</f>
        <v>0</v>
      </c>
    </row>
    <row r="58" spans="1:13" x14ac:dyDescent="0.35">
      <c r="A58">
        <v>57</v>
      </c>
      <c r="B58" s="1">
        <v>44450</v>
      </c>
      <c r="C58" s="2">
        <v>0.66475694444444444</v>
      </c>
      <c r="D58" s="1">
        <v>44450</v>
      </c>
      <c r="E58" s="3" t="s">
        <v>63</v>
      </c>
      <c r="F58">
        <v>3</v>
      </c>
      <c r="G58">
        <v>9</v>
      </c>
      <c r="H58">
        <f>IF(B57&lt;&gt;D57, 1500*G57, 0) + loty57[[#This Row],[Cargo załadunek]]*1500+ IF(loty57[[#This Row],[data wylotu]]=loty57[[#This Row],[data przylotu]], 1500*loty57[[#This Row],[Cargo wyładunek]])</f>
        <v>18000</v>
      </c>
      <c r="I58">
        <f>loty57[[#This Row],[Cargo załadunek]]+J57</f>
        <v>34</v>
      </c>
      <c r="J58">
        <f>loty57[[#This Row],[stan po zaladunku]]-loty57[[#This Row],[Cargo wyładunek]]</f>
        <v>25</v>
      </c>
      <c r="K5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18000</v>
      </c>
      <c r="L58">
        <f>loty57[[#This Row],[ile za przewoz (place za dany towar jednorazowo - tylko przy zaladunku) reszta martwi się firma]]-loty57[[#This Row],[kasa dzis]]</f>
        <v>0</v>
      </c>
      <c r="M58">
        <f>IF(loty57[[#This Row],[ile za przewoz (place za dany towar jednorazowo - tylko przy zaladunku) reszta martwi się firma]]&lt;loty57[[#This Row],[kasa dzis]], 1, 0)</f>
        <v>0</v>
      </c>
    </row>
    <row r="59" spans="1:13" x14ac:dyDescent="0.35">
      <c r="A59">
        <v>58</v>
      </c>
      <c r="B59" s="1">
        <v>44450</v>
      </c>
      <c r="C59" s="2">
        <v>0.79238425925925926</v>
      </c>
      <c r="D59" s="1">
        <v>44450</v>
      </c>
      <c r="E59" s="3" t="s">
        <v>64</v>
      </c>
      <c r="F59">
        <v>11</v>
      </c>
      <c r="G59">
        <v>3</v>
      </c>
      <c r="H59">
        <f>IF(B58&lt;&gt;D58, 1500*G58, 0) + loty57[[#This Row],[Cargo załadunek]]*1500+ IF(loty57[[#This Row],[data wylotu]]=loty57[[#This Row],[data przylotu]], 1500*loty57[[#This Row],[Cargo wyładunek]])</f>
        <v>21000</v>
      </c>
      <c r="I59">
        <f>loty57[[#This Row],[Cargo załadunek]]+J58</f>
        <v>36</v>
      </c>
      <c r="J59">
        <f>loty57[[#This Row],[stan po zaladunku]]-loty57[[#This Row],[Cargo wyładunek]]</f>
        <v>33</v>
      </c>
      <c r="K5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59">
        <f>loty57[[#This Row],[ile za przewoz (place za dany towar jednorazowo - tylko przy zaladunku) reszta martwi się firma]]-loty57[[#This Row],[kasa dzis]]</f>
        <v>39500</v>
      </c>
      <c r="M59">
        <f>IF(loty57[[#This Row],[ile za przewoz (place za dany towar jednorazowo - tylko przy zaladunku) reszta martwi się firma]]&lt;loty57[[#This Row],[kasa dzis]], 1, 0)</f>
        <v>0</v>
      </c>
    </row>
    <row r="60" spans="1:13" x14ac:dyDescent="0.35">
      <c r="A60">
        <v>59</v>
      </c>
      <c r="B60" s="1">
        <v>44451</v>
      </c>
      <c r="C60" s="2">
        <v>0.16666666666666666</v>
      </c>
      <c r="D60" s="1">
        <v>44451</v>
      </c>
      <c r="E60" s="3" t="s">
        <v>65</v>
      </c>
      <c r="F60">
        <v>8</v>
      </c>
      <c r="G60">
        <v>4</v>
      </c>
      <c r="H60">
        <f>IF(B59&lt;&gt;D59, 1500*G59, 0) + loty57[[#This Row],[Cargo załadunek]]*1500+ IF(loty57[[#This Row],[data wylotu]]=loty57[[#This Row],[data przylotu]], 1500*loty57[[#This Row],[Cargo wyładunek]])</f>
        <v>18000</v>
      </c>
      <c r="I60">
        <f>loty57[[#This Row],[Cargo załadunek]]+J59</f>
        <v>41</v>
      </c>
      <c r="J60">
        <f>loty57[[#This Row],[stan po zaladunku]]-loty57[[#This Row],[Cargo wyładunek]]</f>
        <v>37</v>
      </c>
      <c r="K6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48000</v>
      </c>
      <c r="L60">
        <f>loty57[[#This Row],[ile za przewoz (place za dany towar jednorazowo - tylko przy zaladunku) reszta martwi się firma]]-loty57[[#This Row],[kasa dzis]]</f>
        <v>30000</v>
      </c>
      <c r="M60">
        <f>IF(loty57[[#This Row],[ile za przewoz (place za dany towar jednorazowo - tylko przy zaladunku) reszta martwi się firma]]&lt;loty57[[#This Row],[kasa dzis]], 1, 0)</f>
        <v>0</v>
      </c>
    </row>
    <row r="61" spans="1:13" x14ac:dyDescent="0.35">
      <c r="A61">
        <v>60</v>
      </c>
      <c r="B61" s="1">
        <v>44451</v>
      </c>
      <c r="C61" s="2">
        <v>0.34324074074074074</v>
      </c>
      <c r="D61" s="1">
        <v>44451</v>
      </c>
      <c r="E61" s="3" t="s">
        <v>66</v>
      </c>
      <c r="F61">
        <v>1</v>
      </c>
      <c r="G61">
        <v>6</v>
      </c>
      <c r="H61">
        <f>IF(B60&lt;&gt;D60, 1500*G60, 0) + loty57[[#This Row],[Cargo załadunek]]*1500+ IF(loty57[[#This Row],[data wylotu]]=loty57[[#This Row],[data przylotu]], 1500*loty57[[#This Row],[Cargo wyładunek]])</f>
        <v>10500</v>
      </c>
      <c r="I61">
        <f>loty57[[#This Row],[Cargo załadunek]]+J60</f>
        <v>38</v>
      </c>
      <c r="J61">
        <f>loty57[[#This Row],[stan po zaladunku]]-loty57[[#This Row],[Cargo wyładunek]]</f>
        <v>32</v>
      </c>
      <c r="K6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6000</v>
      </c>
      <c r="L61">
        <f>loty57[[#This Row],[ile za przewoz (place za dany towar jednorazowo - tylko przy zaladunku) reszta martwi się firma]]-loty57[[#This Row],[kasa dzis]]</f>
        <v>-4500</v>
      </c>
      <c r="M61">
        <f>IF(loty57[[#This Row],[ile za przewoz (place za dany towar jednorazowo - tylko przy zaladunku) reszta martwi się firma]]&lt;loty57[[#This Row],[kasa dzis]], 1, 0)</f>
        <v>1</v>
      </c>
    </row>
    <row r="62" spans="1:13" x14ac:dyDescent="0.35">
      <c r="A62">
        <v>61</v>
      </c>
      <c r="B62" s="1">
        <v>44451</v>
      </c>
      <c r="C62" s="2">
        <v>0.52084490740740741</v>
      </c>
      <c r="D62" s="1">
        <v>44451</v>
      </c>
      <c r="E62" s="3" t="s">
        <v>67</v>
      </c>
      <c r="F62">
        <v>4</v>
      </c>
      <c r="G62">
        <v>21</v>
      </c>
      <c r="H62">
        <f>IF(B61&lt;&gt;D61, 1500*G61, 0) + loty57[[#This Row],[Cargo załadunek]]*1500+ IF(loty57[[#This Row],[data wylotu]]=loty57[[#This Row],[data przylotu]], 1500*loty57[[#This Row],[Cargo wyładunek]])</f>
        <v>37500</v>
      </c>
      <c r="I62">
        <f>loty57[[#This Row],[Cargo załadunek]]+J61</f>
        <v>36</v>
      </c>
      <c r="J62">
        <f>loty57[[#This Row],[stan po zaladunku]]-loty57[[#This Row],[Cargo wyładunek]]</f>
        <v>15</v>
      </c>
      <c r="K6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24000</v>
      </c>
      <c r="L62">
        <f>loty57[[#This Row],[ile za przewoz (place za dany towar jednorazowo - tylko przy zaladunku) reszta martwi się firma]]-loty57[[#This Row],[kasa dzis]]</f>
        <v>-13500</v>
      </c>
      <c r="M62">
        <f>IF(loty57[[#This Row],[ile za przewoz (place za dany towar jednorazowo - tylko przy zaladunku) reszta martwi się firma]]&lt;loty57[[#This Row],[kasa dzis]], 1, 0)</f>
        <v>1</v>
      </c>
    </row>
    <row r="63" spans="1:13" x14ac:dyDescent="0.35">
      <c r="A63">
        <v>62</v>
      </c>
      <c r="B63" s="1">
        <v>44451</v>
      </c>
      <c r="C63" s="2">
        <v>0.73968750000000005</v>
      </c>
      <c r="D63" s="1">
        <v>44451</v>
      </c>
      <c r="E63" s="3" t="s">
        <v>68</v>
      </c>
      <c r="F63">
        <v>9</v>
      </c>
      <c r="G63">
        <v>11</v>
      </c>
      <c r="H63">
        <f>IF(B62&lt;&gt;D62, 1500*G62, 0) + loty57[[#This Row],[Cargo załadunek]]*1500+ IF(loty57[[#This Row],[data wylotu]]=loty57[[#This Row],[data przylotu]], 1500*loty57[[#This Row],[Cargo wyładunek]])</f>
        <v>30000</v>
      </c>
      <c r="I63">
        <f>loty57[[#This Row],[Cargo załadunek]]+J62</f>
        <v>24</v>
      </c>
      <c r="J63">
        <f>loty57[[#This Row],[stan po zaladunku]]-loty57[[#This Row],[Cargo wyładunek]]</f>
        <v>13</v>
      </c>
      <c r="K6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63">
        <f>loty57[[#This Row],[ile za przewoz (place za dany towar jednorazowo - tylko przy zaladunku) reszta martwi się firma]]-loty57[[#This Row],[kasa dzis]]</f>
        <v>24000</v>
      </c>
      <c r="M63">
        <f>IF(loty57[[#This Row],[ile za przewoz (place za dany towar jednorazowo - tylko przy zaladunku) reszta martwi się firma]]&lt;loty57[[#This Row],[kasa dzis]], 1, 0)</f>
        <v>0</v>
      </c>
    </row>
    <row r="64" spans="1:13" x14ac:dyDescent="0.35">
      <c r="A64">
        <v>63</v>
      </c>
      <c r="B64" s="1">
        <v>44452</v>
      </c>
      <c r="C64" s="2">
        <v>0.21440972222222221</v>
      </c>
      <c r="D64" s="1">
        <v>44452</v>
      </c>
      <c r="E64" s="3" t="s">
        <v>69</v>
      </c>
      <c r="F64">
        <v>12</v>
      </c>
      <c r="G64">
        <v>7</v>
      </c>
      <c r="H64">
        <f>IF(B63&lt;&gt;D63, 1500*G63, 0) + loty57[[#This Row],[Cargo załadunek]]*1500+ IF(loty57[[#This Row],[data wylotu]]=loty57[[#This Row],[data przylotu]], 1500*loty57[[#This Row],[Cargo wyładunek]])</f>
        <v>28500</v>
      </c>
      <c r="I64">
        <f>loty57[[#This Row],[Cargo załadunek]]+J63</f>
        <v>25</v>
      </c>
      <c r="J64">
        <f>loty57[[#This Row],[stan po zaladunku]]-loty57[[#This Row],[Cargo wyładunek]]</f>
        <v>18</v>
      </c>
      <c r="K6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64">
        <f>loty57[[#This Row],[ile za przewoz (place za dany towar jednorazowo - tylko przy zaladunku) reszta martwi się firma]]-loty57[[#This Row],[kasa dzis]]</f>
        <v>37500</v>
      </c>
      <c r="M64">
        <f>IF(loty57[[#This Row],[ile za przewoz (place za dany towar jednorazowo - tylko przy zaladunku) reszta martwi się firma]]&lt;loty57[[#This Row],[kasa dzis]], 1, 0)</f>
        <v>0</v>
      </c>
    </row>
    <row r="65" spans="1:13" x14ac:dyDescent="0.35">
      <c r="A65">
        <v>64</v>
      </c>
      <c r="B65" s="1">
        <v>44452</v>
      </c>
      <c r="C65" s="2">
        <v>0.46302083333333333</v>
      </c>
      <c r="D65" s="1">
        <v>44452</v>
      </c>
      <c r="E65" s="3" t="s">
        <v>70</v>
      </c>
      <c r="F65">
        <v>11</v>
      </c>
      <c r="G65">
        <v>13</v>
      </c>
      <c r="H65">
        <f>IF(B64&lt;&gt;D64, 1500*G64, 0) + loty57[[#This Row],[Cargo załadunek]]*1500+ IF(loty57[[#This Row],[data wylotu]]=loty57[[#This Row],[data przylotu]], 1500*loty57[[#This Row],[Cargo wyładunek]])</f>
        <v>36000</v>
      </c>
      <c r="I65">
        <f>loty57[[#This Row],[Cargo załadunek]]+J64</f>
        <v>29</v>
      </c>
      <c r="J65">
        <f>loty57[[#This Row],[stan po zaladunku]]-loty57[[#This Row],[Cargo wyładunek]]</f>
        <v>16</v>
      </c>
      <c r="K6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65">
        <f>loty57[[#This Row],[ile za przewoz (place za dany towar jednorazowo - tylko przy zaladunku) reszta martwi się firma]]-loty57[[#This Row],[kasa dzis]]</f>
        <v>24500</v>
      </c>
      <c r="M65">
        <f>IF(loty57[[#This Row],[ile za przewoz (place za dany towar jednorazowo - tylko przy zaladunku) reszta martwi się firma]]&lt;loty57[[#This Row],[kasa dzis]], 1, 0)</f>
        <v>0</v>
      </c>
    </row>
    <row r="66" spans="1:13" x14ac:dyDescent="0.35">
      <c r="A66">
        <v>65</v>
      </c>
      <c r="B66" s="1">
        <v>44452</v>
      </c>
      <c r="C66" s="2">
        <v>0.55218750000000005</v>
      </c>
      <c r="D66" s="1">
        <v>44452</v>
      </c>
      <c r="E66" s="3" t="s">
        <v>71</v>
      </c>
      <c r="F66">
        <v>16</v>
      </c>
      <c r="G66">
        <v>21</v>
      </c>
      <c r="H66">
        <f>IF(B65&lt;&gt;D65, 1500*G65, 0) + loty57[[#This Row],[Cargo załadunek]]*1500+ IF(loty57[[#This Row],[data wylotu]]=loty57[[#This Row],[data przylotu]], 1500*loty57[[#This Row],[Cargo wyładunek]])</f>
        <v>55500</v>
      </c>
      <c r="I66">
        <f>loty57[[#This Row],[Cargo załadunek]]+J65</f>
        <v>32</v>
      </c>
      <c r="J66">
        <f>loty57[[#This Row],[stan po zaladunku]]-loty57[[#This Row],[Cargo wyładunek]]</f>
        <v>11</v>
      </c>
      <c r="K6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66">
        <f>loty57[[#This Row],[ile za przewoz (place za dany towar jednorazowo - tylko przy zaladunku) reszta martwi się firma]]-loty57[[#This Row],[kasa dzis]]</f>
        <v>32500</v>
      </c>
      <c r="M66">
        <f>IF(loty57[[#This Row],[ile za przewoz (place za dany towar jednorazowo - tylko przy zaladunku) reszta martwi się firma]]&lt;loty57[[#This Row],[kasa dzis]], 1, 0)</f>
        <v>0</v>
      </c>
    </row>
    <row r="67" spans="1:13" x14ac:dyDescent="0.35">
      <c r="A67">
        <v>66</v>
      </c>
      <c r="B67" s="1">
        <v>44452</v>
      </c>
      <c r="C67" s="2">
        <v>0.66996527777777781</v>
      </c>
      <c r="D67" s="1">
        <v>44452</v>
      </c>
      <c r="E67" s="3" t="s">
        <v>72</v>
      </c>
      <c r="F67">
        <v>19</v>
      </c>
      <c r="G67">
        <v>10</v>
      </c>
      <c r="H67">
        <f>IF(B66&lt;&gt;D66, 1500*G66, 0) + loty57[[#This Row],[Cargo załadunek]]*1500+ IF(loty57[[#This Row],[data wylotu]]=loty57[[#This Row],[data przylotu]], 1500*loty57[[#This Row],[Cargo wyładunek]])</f>
        <v>43500</v>
      </c>
      <c r="I67">
        <f>loty57[[#This Row],[Cargo załadunek]]+J66</f>
        <v>30</v>
      </c>
      <c r="J67">
        <f>loty57[[#This Row],[stan po zaladunku]]-loty57[[#This Row],[Cargo wyładunek]]</f>
        <v>20</v>
      </c>
      <c r="K6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67">
        <f>loty57[[#This Row],[ile za przewoz (place za dany towar jednorazowo - tylko przy zaladunku) reszta martwi się firma]]-loty57[[#This Row],[kasa dzis]]</f>
        <v>61000</v>
      </c>
      <c r="M67">
        <f>IF(loty57[[#This Row],[ile za przewoz (place za dany towar jednorazowo - tylko przy zaladunku) reszta martwi się firma]]&lt;loty57[[#This Row],[kasa dzis]], 1, 0)</f>
        <v>0</v>
      </c>
    </row>
    <row r="68" spans="1:13" x14ac:dyDescent="0.35">
      <c r="A68">
        <v>67</v>
      </c>
      <c r="B68" s="1">
        <v>44452</v>
      </c>
      <c r="C68" s="2">
        <v>0.83971064814814811</v>
      </c>
      <c r="D68" s="1">
        <v>44452</v>
      </c>
      <c r="E68" s="3" t="s">
        <v>73</v>
      </c>
      <c r="F68">
        <v>3</v>
      </c>
      <c r="G68">
        <v>0</v>
      </c>
      <c r="H68">
        <f>IF(B67&lt;&gt;D67, 1500*G67, 0) + loty57[[#This Row],[Cargo załadunek]]*1500+ IF(loty57[[#This Row],[data wylotu]]=loty57[[#This Row],[data przylotu]], 1500*loty57[[#This Row],[Cargo wyładunek]])</f>
        <v>4500</v>
      </c>
      <c r="I68">
        <f>loty57[[#This Row],[Cargo załadunek]]+J67</f>
        <v>23</v>
      </c>
      <c r="J68">
        <f>loty57[[#This Row],[stan po zaladunku]]-loty57[[#This Row],[Cargo wyładunek]]</f>
        <v>23</v>
      </c>
      <c r="K6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18000</v>
      </c>
      <c r="L68">
        <f>loty57[[#This Row],[ile za przewoz (place za dany towar jednorazowo - tylko przy zaladunku) reszta martwi się firma]]-loty57[[#This Row],[kasa dzis]]</f>
        <v>13500</v>
      </c>
      <c r="M68">
        <f>IF(loty57[[#This Row],[ile za przewoz (place za dany towar jednorazowo - tylko przy zaladunku) reszta martwi się firma]]&lt;loty57[[#This Row],[kasa dzis]], 1, 0)</f>
        <v>0</v>
      </c>
    </row>
    <row r="69" spans="1:13" x14ac:dyDescent="0.35">
      <c r="A69">
        <v>68</v>
      </c>
      <c r="B69" s="1">
        <v>44453</v>
      </c>
      <c r="C69" s="2">
        <v>0.17733796296296298</v>
      </c>
      <c r="D69" s="1">
        <v>44453</v>
      </c>
      <c r="E69" s="3" t="s">
        <v>74</v>
      </c>
      <c r="F69">
        <v>12</v>
      </c>
      <c r="G69">
        <v>21</v>
      </c>
      <c r="H69">
        <f>IF(B68&lt;&gt;D68, 1500*G68, 0) + loty57[[#This Row],[Cargo załadunek]]*1500+ IF(loty57[[#This Row],[data wylotu]]=loty57[[#This Row],[data przylotu]], 1500*loty57[[#This Row],[Cargo wyładunek]])</f>
        <v>49500</v>
      </c>
      <c r="I69">
        <f>loty57[[#This Row],[Cargo załadunek]]+J68</f>
        <v>35</v>
      </c>
      <c r="J69">
        <f>loty57[[#This Row],[stan po zaladunku]]-loty57[[#This Row],[Cargo wyładunek]]</f>
        <v>14</v>
      </c>
      <c r="K6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69">
        <f>loty57[[#This Row],[ile za przewoz (place za dany towar jednorazowo - tylko przy zaladunku) reszta martwi się firma]]-loty57[[#This Row],[kasa dzis]]</f>
        <v>16500</v>
      </c>
      <c r="M69">
        <f>IF(loty57[[#This Row],[ile za przewoz (place za dany towar jednorazowo - tylko przy zaladunku) reszta martwi się firma]]&lt;loty57[[#This Row],[kasa dzis]], 1, 0)</f>
        <v>0</v>
      </c>
    </row>
    <row r="70" spans="1:13" x14ac:dyDescent="0.35">
      <c r="A70">
        <v>69</v>
      </c>
      <c r="B70" s="1">
        <v>44453</v>
      </c>
      <c r="C70" s="2">
        <v>0.34437499999999999</v>
      </c>
      <c r="D70" s="1">
        <v>44453</v>
      </c>
      <c r="E70" s="3" t="s">
        <v>75</v>
      </c>
      <c r="F70">
        <v>17</v>
      </c>
      <c r="G70">
        <v>20</v>
      </c>
      <c r="H70">
        <f>IF(B69&lt;&gt;D69, 1500*G69, 0) + loty57[[#This Row],[Cargo załadunek]]*1500+ IF(loty57[[#This Row],[data wylotu]]=loty57[[#This Row],[data przylotu]], 1500*loty57[[#This Row],[Cargo wyładunek]])</f>
        <v>55500</v>
      </c>
      <c r="I70">
        <f>loty57[[#This Row],[Cargo załadunek]]+J69</f>
        <v>31</v>
      </c>
      <c r="J70">
        <f>loty57[[#This Row],[stan po zaladunku]]-loty57[[#This Row],[Cargo wyładunek]]</f>
        <v>11</v>
      </c>
      <c r="K7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70">
        <f>loty57[[#This Row],[ile za przewoz (place za dany towar jednorazowo - tylko przy zaladunku) reszta martwi się firma]]-loty57[[#This Row],[kasa dzis]]</f>
        <v>38000</v>
      </c>
      <c r="M70">
        <f>IF(loty57[[#This Row],[ile za przewoz (place za dany towar jednorazowo - tylko przy zaladunku) reszta martwi się firma]]&lt;loty57[[#This Row],[kasa dzis]], 1, 0)</f>
        <v>0</v>
      </c>
    </row>
    <row r="71" spans="1:13" x14ac:dyDescent="0.35">
      <c r="A71">
        <v>70</v>
      </c>
      <c r="B71" s="1">
        <v>44453</v>
      </c>
      <c r="C71" s="2">
        <v>0.5</v>
      </c>
      <c r="D71" s="1">
        <v>44453</v>
      </c>
      <c r="E71" s="3" t="s">
        <v>76</v>
      </c>
      <c r="F71">
        <v>11</v>
      </c>
      <c r="G71">
        <v>22</v>
      </c>
      <c r="H71">
        <f>IF(B70&lt;&gt;D70, 1500*G70, 0) + loty57[[#This Row],[Cargo załadunek]]*1500+ IF(loty57[[#This Row],[data wylotu]]=loty57[[#This Row],[data przylotu]], 1500*loty57[[#This Row],[Cargo wyładunek]])</f>
        <v>49500</v>
      </c>
      <c r="I71">
        <f>loty57[[#This Row],[Cargo załadunek]]+J70</f>
        <v>22</v>
      </c>
      <c r="J71">
        <f>loty57[[#This Row],[stan po zaladunku]]-loty57[[#This Row],[Cargo wyładunek]]</f>
        <v>0</v>
      </c>
      <c r="K7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71">
        <f>loty57[[#This Row],[ile za przewoz (place za dany towar jednorazowo - tylko przy zaladunku) reszta martwi się firma]]-loty57[[#This Row],[kasa dzis]]</f>
        <v>11000</v>
      </c>
      <c r="M71">
        <f>IF(loty57[[#This Row],[ile za przewoz (place za dany towar jednorazowo - tylko przy zaladunku) reszta martwi się firma]]&lt;loty57[[#This Row],[kasa dzis]], 1, 0)</f>
        <v>0</v>
      </c>
    </row>
    <row r="72" spans="1:13" x14ac:dyDescent="0.35">
      <c r="A72">
        <v>71</v>
      </c>
      <c r="B72" s="1">
        <v>44453</v>
      </c>
      <c r="C72" s="2">
        <v>0.64340277777777777</v>
      </c>
      <c r="D72" s="1">
        <v>44453</v>
      </c>
      <c r="E72" s="3" t="s">
        <v>77</v>
      </c>
      <c r="F72">
        <v>7</v>
      </c>
      <c r="G72">
        <v>2</v>
      </c>
      <c r="H72">
        <f>IF(B71&lt;&gt;D71, 1500*G71, 0) + loty57[[#This Row],[Cargo załadunek]]*1500+ IF(loty57[[#This Row],[data wylotu]]=loty57[[#This Row],[data przylotu]], 1500*loty57[[#This Row],[Cargo wyładunek]])</f>
        <v>13500</v>
      </c>
      <c r="I72">
        <f>loty57[[#This Row],[Cargo załadunek]]+J71</f>
        <v>7</v>
      </c>
      <c r="J72">
        <f>loty57[[#This Row],[stan po zaladunku]]-loty57[[#This Row],[Cargo wyładunek]]</f>
        <v>5</v>
      </c>
      <c r="K7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72">
        <f>loty57[[#This Row],[ile za przewoz (place za dany towar jednorazowo - tylko przy zaladunku) reszta martwi się firma]]-loty57[[#This Row],[kasa dzis]]</f>
        <v>28500</v>
      </c>
      <c r="M72">
        <f>IF(loty57[[#This Row],[ile za przewoz (place za dany towar jednorazowo - tylko przy zaladunku) reszta martwi się firma]]&lt;loty57[[#This Row],[kasa dzis]], 1, 0)</f>
        <v>0</v>
      </c>
    </row>
    <row r="73" spans="1:13" x14ac:dyDescent="0.35">
      <c r="A73">
        <v>72</v>
      </c>
      <c r="B73" s="1">
        <v>44453</v>
      </c>
      <c r="C73" s="2">
        <v>0.77552083333333333</v>
      </c>
      <c r="D73" s="1">
        <v>44453</v>
      </c>
      <c r="E73" s="3" t="s">
        <v>78</v>
      </c>
      <c r="F73">
        <v>8</v>
      </c>
      <c r="G73">
        <v>7</v>
      </c>
      <c r="H73">
        <f>IF(B72&lt;&gt;D72, 1500*G72, 0) + loty57[[#This Row],[Cargo załadunek]]*1500+ IF(loty57[[#This Row],[data wylotu]]=loty57[[#This Row],[data przylotu]], 1500*loty57[[#This Row],[Cargo wyładunek]])</f>
        <v>22500</v>
      </c>
      <c r="I73">
        <f>loty57[[#This Row],[Cargo załadunek]]+J72</f>
        <v>13</v>
      </c>
      <c r="J73">
        <f>loty57[[#This Row],[stan po zaladunku]]-loty57[[#This Row],[Cargo wyładunek]]</f>
        <v>6</v>
      </c>
      <c r="K7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48000</v>
      </c>
      <c r="L73">
        <f>loty57[[#This Row],[ile za przewoz (place za dany towar jednorazowo - tylko przy zaladunku) reszta martwi się firma]]-loty57[[#This Row],[kasa dzis]]</f>
        <v>25500</v>
      </c>
      <c r="M73">
        <f>IF(loty57[[#This Row],[ile za przewoz (place za dany towar jednorazowo - tylko przy zaladunku) reszta martwi się firma]]&lt;loty57[[#This Row],[kasa dzis]], 1, 0)</f>
        <v>0</v>
      </c>
    </row>
    <row r="74" spans="1:13" x14ac:dyDescent="0.35">
      <c r="A74">
        <v>73</v>
      </c>
      <c r="B74" s="1">
        <v>44453</v>
      </c>
      <c r="C74" s="2">
        <v>0.87285879629629626</v>
      </c>
      <c r="D74" s="1">
        <v>44453</v>
      </c>
      <c r="E74" s="3" t="s">
        <v>79</v>
      </c>
      <c r="F74">
        <v>6</v>
      </c>
      <c r="G74">
        <v>1</v>
      </c>
      <c r="H74">
        <f>IF(B73&lt;&gt;D73, 1500*G73, 0) + loty57[[#This Row],[Cargo załadunek]]*1500+ IF(loty57[[#This Row],[data wylotu]]=loty57[[#This Row],[data przylotu]], 1500*loty57[[#This Row],[Cargo wyładunek]])</f>
        <v>10500</v>
      </c>
      <c r="I74">
        <f>loty57[[#This Row],[Cargo załadunek]]+J73</f>
        <v>12</v>
      </c>
      <c r="J74">
        <f>loty57[[#This Row],[stan po zaladunku]]-loty57[[#This Row],[Cargo wyładunek]]</f>
        <v>11</v>
      </c>
      <c r="K7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36000</v>
      </c>
      <c r="L74">
        <f>loty57[[#This Row],[ile za przewoz (place za dany towar jednorazowo - tylko przy zaladunku) reszta martwi się firma]]-loty57[[#This Row],[kasa dzis]]</f>
        <v>25500</v>
      </c>
      <c r="M74">
        <f>IF(loty57[[#This Row],[ile za przewoz (place za dany towar jednorazowo - tylko przy zaladunku) reszta martwi się firma]]&lt;loty57[[#This Row],[kasa dzis]], 1, 0)</f>
        <v>0</v>
      </c>
    </row>
    <row r="75" spans="1:13" x14ac:dyDescent="0.35">
      <c r="A75">
        <v>74</v>
      </c>
      <c r="B75" s="1">
        <v>44454</v>
      </c>
      <c r="C75" s="2">
        <v>4.2361111111111113E-2</v>
      </c>
      <c r="D75" s="1">
        <v>44454</v>
      </c>
      <c r="E75" s="3" t="s">
        <v>80</v>
      </c>
      <c r="F75">
        <v>0</v>
      </c>
      <c r="G75">
        <v>6</v>
      </c>
      <c r="H75">
        <f>IF(B74&lt;&gt;D74, 1500*G74, 0) + loty57[[#This Row],[Cargo załadunek]]*1500+ IF(loty57[[#This Row],[data wylotu]]=loty57[[#This Row],[data przylotu]], 1500*loty57[[#This Row],[Cargo wyładunek]])</f>
        <v>9000</v>
      </c>
      <c r="I75">
        <f>loty57[[#This Row],[Cargo załadunek]]+J74</f>
        <v>11</v>
      </c>
      <c r="J75">
        <f>loty57[[#This Row],[stan po zaladunku]]-loty57[[#This Row],[Cargo wyładunek]]</f>
        <v>5</v>
      </c>
      <c r="K7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0</v>
      </c>
      <c r="L75">
        <f>loty57[[#This Row],[ile za przewoz (place za dany towar jednorazowo - tylko przy zaladunku) reszta martwi się firma]]-loty57[[#This Row],[kasa dzis]]</f>
        <v>-9000</v>
      </c>
      <c r="M75">
        <f>IF(loty57[[#This Row],[ile za przewoz (place za dany towar jednorazowo - tylko przy zaladunku) reszta martwi się firma]]&lt;loty57[[#This Row],[kasa dzis]], 1, 0)</f>
        <v>1</v>
      </c>
    </row>
    <row r="76" spans="1:13" x14ac:dyDescent="0.35">
      <c r="A76">
        <v>75</v>
      </c>
      <c r="B76" s="1">
        <v>44454</v>
      </c>
      <c r="C76" s="2">
        <v>0.28885416666666669</v>
      </c>
      <c r="D76" s="1">
        <v>44454</v>
      </c>
      <c r="E76" s="3" t="s">
        <v>81</v>
      </c>
      <c r="F76">
        <v>0</v>
      </c>
      <c r="G76">
        <v>5</v>
      </c>
      <c r="H76">
        <f>IF(B75&lt;&gt;D75, 1500*G75, 0) + loty57[[#This Row],[Cargo załadunek]]*1500+ IF(loty57[[#This Row],[data wylotu]]=loty57[[#This Row],[data przylotu]], 1500*loty57[[#This Row],[Cargo wyładunek]])</f>
        <v>7500</v>
      </c>
      <c r="I76">
        <f>loty57[[#This Row],[Cargo załadunek]]+J75</f>
        <v>5</v>
      </c>
      <c r="J76">
        <f>loty57[[#This Row],[stan po zaladunku]]-loty57[[#This Row],[Cargo wyładunek]]</f>
        <v>0</v>
      </c>
      <c r="K7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0</v>
      </c>
      <c r="L76">
        <f>loty57[[#This Row],[ile za przewoz (place za dany towar jednorazowo - tylko przy zaladunku) reszta martwi się firma]]-loty57[[#This Row],[kasa dzis]]</f>
        <v>-7500</v>
      </c>
      <c r="M76">
        <f>IF(loty57[[#This Row],[ile za przewoz (place za dany towar jednorazowo - tylko przy zaladunku) reszta martwi się firma]]&lt;loty57[[#This Row],[kasa dzis]], 1, 0)</f>
        <v>1</v>
      </c>
    </row>
    <row r="77" spans="1:13" x14ac:dyDescent="0.35">
      <c r="A77">
        <v>76</v>
      </c>
      <c r="B77" s="1">
        <v>44454</v>
      </c>
      <c r="C77" s="2">
        <v>0.42424768518518519</v>
      </c>
      <c r="D77" s="1">
        <v>44454</v>
      </c>
      <c r="E77" s="3" t="s">
        <v>82</v>
      </c>
      <c r="F77">
        <v>10</v>
      </c>
      <c r="G77">
        <v>1</v>
      </c>
      <c r="H77">
        <f>IF(B76&lt;&gt;D76, 1500*G76, 0) + loty57[[#This Row],[Cargo załadunek]]*1500+ IF(loty57[[#This Row],[data wylotu]]=loty57[[#This Row],[data przylotu]], 1500*loty57[[#This Row],[Cargo wyładunek]])</f>
        <v>16500</v>
      </c>
      <c r="I77">
        <f>loty57[[#This Row],[Cargo załadunek]]+J76</f>
        <v>10</v>
      </c>
      <c r="J77">
        <f>loty57[[#This Row],[stan po zaladunku]]-loty57[[#This Row],[Cargo wyładunek]]</f>
        <v>9</v>
      </c>
      <c r="K7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55000</v>
      </c>
      <c r="L77">
        <f>loty57[[#This Row],[ile za przewoz (place za dany towar jednorazowo - tylko przy zaladunku) reszta martwi się firma]]-loty57[[#This Row],[kasa dzis]]</f>
        <v>38500</v>
      </c>
      <c r="M77">
        <f>IF(loty57[[#This Row],[ile za przewoz (place za dany towar jednorazowo - tylko przy zaladunku) reszta martwi się firma]]&lt;loty57[[#This Row],[kasa dzis]], 1, 0)</f>
        <v>0</v>
      </c>
    </row>
    <row r="78" spans="1:13" x14ac:dyDescent="0.35">
      <c r="A78">
        <v>77</v>
      </c>
      <c r="B78" s="1">
        <v>44454</v>
      </c>
      <c r="C78" s="2">
        <v>0.5991319444444444</v>
      </c>
      <c r="D78" s="1">
        <v>44454</v>
      </c>
      <c r="E78" s="3" t="s">
        <v>83</v>
      </c>
      <c r="F78">
        <v>14</v>
      </c>
      <c r="G78">
        <v>21</v>
      </c>
      <c r="H78">
        <f>IF(B77&lt;&gt;D77, 1500*G77, 0) + loty57[[#This Row],[Cargo załadunek]]*1500+ IF(loty57[[#This Row],[data wylotu]]=loty57[[#This Row],[data przylotu]], 1500*loty57[[#This Row],[Cargo wyładunek]])</f>
        <v>52500</v>
      </c>
      <c r="I78">
        <f>loty57[[#This Row],[Cargo załadunek]]+J77</f>
        <v>23</v>
      </c>
      <c r="J78">
        <f>loty57[[#This Row],[stan po zaladunku]]-loty57[[#This Row],[Cargo wyładunek]]</f>
        <v>2</v>
      </c>
      <c r="K7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78">
        <f>loty57[[#This Row],[ile za przewoz (place za dany towar jednorazowo - tylko przy zaladunku) reszta martwi się firma]]-loty57[[#This Row],[kasa dzis]]</f>
        <v>24500</v>
      </c>
      <c r="M78">
        <f>IF(loty57[[#This Row],[ile za przewoz (place za dany towar jednorazowo - tylko przy zaladunku) reszta martwi się firma]]&lt;loty57[[#This Row],[kasa dzis]], 1, 0)</f>
        <v>0</v>
      </c>
    </row>
    <row r="79" spans="1:13" x14ac:dyDescent="0.35">
      <c r="A79">
        <v>78</v>
      </c>
      <c r="B79" s="1">
        <v>44454</v>
      </c>
      <c r="C79" s="2">
        <v>0.7228472222222222</v>
      </c>
      <c r="D79" s="1">
        <v>44454</v>
      </c>
      <c r="E79" s="3" t="s">
        <v>84</v>
      </c>
      <c r="F79">
        <v>4</v>
      </c>
      <c r="G79">
        <v>1</v>
      </c>
      <c r="H79">
        <f>IF(B78&lt;&gt;D78, 1500*G78, 0) + loty57[[#This Row],[Cargo załadunek]]*1500+ IF(loty57[[#This Row],[data wylotu]]=loty57[[#This Row],[data przylotu]], 1500*loty57[[#This Row],[Cargo wyładunek]])</f>
        <v>7500</v>
      </c>
      <c r="I79">
        <f>loty57[[#This Row],[Cargo załadunek]]+J78</f>
        <v>6</v>
      </c>
      <c r="J79">
        <f>loty57[[#This Row],[stan po zaladunku]]-loty57[[#This Row],[Cargo wyładunek]]</f>
        <v>5</v>
      </c>
      <c r="K7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24000</v>
      </c>
      <c r="L79">
        <f>loty57[[#This Row],[ile za przewoz (place za dany towar jednorazowo - tylko przy zaladunku) reszta martwi się firma]]-loty57[[#This Row],[kasa dzis]]</f>
        <v>16500</v>
      </c>
      <c r="M79">
        <f>IF(loty57[[#This Row],[ile za przewoz (place za dany towar jednorazowo - tylko przy zaladunku) reszta martwi się firma]]&lt;loty57[[#This Row],[kasa dzis]], 1, 0)</f>
        <v>0</v>
      </c>
    </row>
    <row r="80" spans="1:13" x14ac:dyDescent="0.35">
      <c r="A80">
        <v>79</v>
      </c>
      <c r="B80" s="1">
        <v>44454</v>
      </c>
      <c r="C80" s="2">
        <v>0.86644675925925929</v>
      </c>
      <c r="D80" s="1">
        <v>44454</v>
      </c>
      <c r="E80" s="3" t="s">
        <v>85</v>
      </c>
      <c r="F80">
        <v>7</v>
      </c>
      <c r="G80">
        <v>2</v>
      </c>
      <c r="H80">
        <f>IF(B79&lt;&gt;D79, 1500*G79, 0) + loty57[[#This Row],[Cargo załadunek]]*1500+ IF(loty57[[#This Row],[data wylotu]]=loty57[[#This Row],[data przylotu]], 1500*loty57[[#This Row],[Cargo wyładunek]])</f>
        <v>13500</v>
      </c>
      <c r="I80">
        <f>loty57[[#This Row],[Cargo załadunek]]+J79</f>
        <v>12</v>
      </c>
      <c r="J80">
        <f>loty57[[#This Row],[stan po zaladunku]]-loty57[[#This Row],[Cargo wyładunek]]</f>
        <v>10</v>
      </c>
      <c r="K8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80">
        <f>loty57[[#This Row],[ile za przewoz (place za dany towar jednorazowo - tylko przy zaladunku) reszta martwi się firma]]-loty57[[#This Row],[kasa dzis]]</f>
        <v>28500</v>
      </c>
      <c r="M80">
        <f>IF(loty57[[#This Row],[ile za przewoz (place za dany towar jednorazowo - tylko przy zaladunku) reszta martwi się firma]]&lt;loty57[[#This Row],[kasa dzis]], 1, 0)</f>
        <v>0</v>
      </c>
    </row>
    <row r="81" spans="1:13" x14ac:dyDescent="0.35">
      <c r="A81">
        <v>80</v>
      </c>
      <c r="B81" s="1">
        <v>44455</v>
      </c>
      <c r="C81" s="2">
        <v>0.13571759259259258</v>
      </c>
      <c r="D81" s="1">
        <v>44455</v>
      </c>
      <c r="E81" s="3" t="s">
        <v>86</v>
      </c>
      <c r="F81">
        <v>13</v>
      </c>
      <c r="G81">
        <v>5</v>
      </c>
      <c r="H81">
        <f>IF(B80&lt;&gt;D80, 1500*G80, 0) + loty57[[#This Row],[Cargo załadunek]]*1500+ IF(loty57[[#This Row],[data wylotu]]=loty57[[#This Row],[data przylotu]], 1500*loty57[[#This Row],[Cargo wyładunek]])</f>
        <v>27000</v>
      </c>
      <c r="I81">
        <f>loty57[[#This Row],[Cargo załadunek]]+J80</f>
        <v>23</v>
      </c>
      <c r="J81">
        <f>loty57[[#This Row],[stan po zaladunku]]-loty57[[#This Row],[Cargo wyładunek]]</f>
        <v>18</v>
      </c>
      <c r="K8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81">
        <f>loty57[[#This Row],[ile za przewoz (place za dany towar jednorazowo - tylko przy zaladunku) reszta martwi się firma]]-loty57[[#This Row],[kasa dzis]]</f>
        <v>44500</v>
      </c>
      <c r="M81">
        <f>IF(loty57[[#This Row],[ile za przewoz (place za dany towar jednorazowo - tylko przy zaladunku) reszta martwi się firma]]&lt;loty57[[#This Row],[kasa dzis]], 1, 0)</f>
        <v>0</v>
      </c>
    </row>
    <row r="82" spans="1:13" x14ac:dyDescent="0.35">
      <c r="A82">
        <v>81</v>
      </c>
      <c r="B82" s="1">
        <v>44455</v>
      </c>
      <c r="C82" s="2">
        <v>0.2996064814814815</v>
      </c>
      <c r="D82" s="1">
        <v>44455</v>
      </c>
      <c r="E82" s="3" t="s">
        <v>87</v>
      </c>
      <c r="F82">
        <v>13</v>
      </c>
      <c r="G82">
        <v>11</v>
      </c>
      <c r="H82">
        <f>IF(B81&lt;&gt;D81, 1500*G81, 0) + loty57[[#This Row],[Cargo załadunek]]*1500+ IF(loty57[[#This Row],[data wylotu]]=loty57[[#This Row],[data przylotu]], 1500*loty57[[#This Row],[Cargo wyładunek]])</f>
        <v>36000</v>
      </c>
      <c r="I82">
        <f>loty57[[#This Row],[Cargo załadunek]]+J81</f>
        <v>31</v>
      </c>
      <c r="J82">
        <f>loty57[[#This Row],[stan po zaladunku]]-loty57[[#This Row],[Cargo wyładunek]]</f>
        <v>20</v>
      </c>
      <c r="K8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82">
        <f>loty57[[#This Row],[ile za przewoz (place za dany towar jednorazowo - tylko przy zaladunku) reszta martwi się firma]]-loty57[[#This Row],[kasa dzis]]</f>
        <v>35500</v>
      </c>
      <c r="M82">
        <f>IF(loty57[[#This Row],[ile za przewoz (place za dany towar jednorazowo - tylko przy zaladunku) reszta martwi się firma]]&lt;loty57[[#This Row],[kasa dzis]], 1, 0)</f>
        <v>0</v>
      </c>
    </row>
    <row r="83" spans="1:13" x14ac:dyDescent="0.35">
      <c r="A83">
        <v>82</v>
      </c>
      <c r="B83" s="1">
        <v>44455</v>
      </c>
      <c r="C83" s="2">
        <v>0.46118055555555554</v>
      </c>
      <c r="D83" s="1">
        <v>44455</v>
      </c>
      <c r="E83" s="3" t="s">
        <v>88</v>
      </c>
      <c r="F83">
        <v>14</v>
      </c>
      <c r="G83">
        <v>9</v>
      </c>
      <c r="H83">
        <f>IF(B82&lt;&gt;D82, 1500*G82, 0) + loty57[[#This Row],[Cargo załadunek]]*1500+ IF(loty57[[#This Row],[data wylotu]]=loty57[[#This Row],[data przylotu]], 1500*loty57[[#This Row],[Cargo wyładunek]])</f>
        <v>34500</v>
      </c>
      <c r="I83">
        <f>loty57[[#This Row],[Cargo załadunek]]+J82</f>
        <v>34</v>
      </c>
      <c r="J83">
        <f>loty57[[#This Row],[stan po zaladunku]]-loty57[[#This Row],[Cargo wyładunek]]</f>
        <v>25</v>
      </c>
      <c r="K8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83">
        <f>loty57[[#This Row],[ile za przewoz (place za dany towar jednorazowo - tylko przy zaladunku) reszta martwi się firma]]-loty57[[#This Row],[kasa dzis]]</f>
        <v>42500</v>
      </c>
      <c r="M83">
        <f>IF(loty57[[#This Row],[ile za przewoz (place za dany towar jednorazowo - tylko przy zaladunku) reszta martwi się firma]]&lt;loty57[[#This Row],[kasa dzis]], 1, 0)</f>
        <v>0</v>
      </c>
    </row>
    <row r="84" spans="1:13" x14ac:dyDescent="0.35">
      <c r="A84">
        <v>83</v>
      </c>
      <c r="B84" s="1">
        <v>44455</v>
      </c>
      <c r="C84" s="2">
        <v>0.57986111111111116</v>
      </c>
      <c r="D84" s="1">
        <v>44455</v>
      </c>
      <c r="E84" s="3" t="s">
        <v>89</v>
      </c>
      <c r="F84">
        <v>14</v>
      </c>
      <c r="G84">
        <v>9</v>
      </c>
      <c r="H84">
        <f>IF(B83&lt;&gt;D83, 1500*G83, 0) + loty57[[#This Row],[Cargo załadunek]]*1500+ IF(loty57[[#This Row],[data wylotu]]=loty57[[#This Row],[data przylotu]], 1500*loty57[[#This Row],[Cargo wyładunek]])</f>
        <v>34500</v>
      </c>
      <c r="I84">
        <f>loty57[[#This Row],[Cargo załadunek]]+J83</f>
        <v>39</v>
      </c>
      <c r="J84">
        <f>loty57[[#This Row],[stan po zaladunku]]-loty57[[#This Row],[Cargo wyładunek]]</f>
        <v>30</v>
      </c>
      <c r="K8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84">
        <f>loty57[[#This Row],[ile za przewoz (place za dany towar jednorazowo - tylko przy zaladunku) reszta martwi się firma]]-loty57[[#This Row],[kasa dzis]]</f>
        <v>42500</v>
      </c>
      <c r="M84">
        <f>IF(loty57[[#This Row],[ile za przewoz (place za dany towar jednorazowo - tylko przy zaladunku) reszta martwi się firma]]&lt;loty57[[#This Row],[kasa dzis]], 1, 0)</f>
        <v>0</v>
      </c>
    </row>
    <row r="85" spans="1:13" x14ac:dyDescent="0.35">
      <c r="A85">
        <v>84</v>
      </c>
      <c r="B85" s="1">
        <v>44455</v>
      </c>
      <c r="C85" s="2">
        <v>0.6744444444444444</v>
      </c>
      <c r="D85" s="1">
        <v>44455</v>
      </c>
      <c r="E85" s="3" t="s">
        <v>90</v>
      </c>
      <c r="F85">
        <v>12</v>
      </c>
      <c r="G85">
        <v>7</v>
      </c>
      <c r="H85">
        <f>IF(B84&lt;&gt;D84, 1500*G84, 0) + loty57[[#This Row],[Cargo załadunek]]*1500+ IF(loty57[[#This Row],[data wylotu]]=loty57[[#This Row],[data przylotu]], 1500*loty57[[#This Row],[Cargo wyładunek]])</f>
        <v>28500</v>
      </c>
      <c r="I85">
        <f>loty57[[#This Row],[Cargo załadunek]]+J84</f>
        <v>42</v>
      </c>
      <c r="J85">
        <f>loty57[[#This Row],[stan po zaladunku]]-loty57[[#This Row],[Cargo wyładunek]]</f>
        <v>35</v>
      </c>
      <c r="K8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85">
        <f>loty57[[#This Row],[ile za przewoz (place za dany towar jednorazowo - tylko przy zaladunku) reszta martwi się firma]]-loty57[[#This Row],[kasa dzis]]</f>
        <v>37500</v>
      </c>
      <c r="M85">
        <f>IF(loty57[[#This Row],[ile za przewoz (place za dany towar jednorazowo - tylko przy zaladunku) reszta martwi się firma]]&lt;loty57[[#This Row],[kasa dzis]], 1, 0)</f>
        <v>0</v>
      </c>
    </row>
    <row r="86" spans="1:13" x14ac:dyDescent="0.35">
      <c r="A86">
        <v>85</v>
      </c>
      <c r="B86" s="1">
        <v>44455</v>
      </c>
      <c r="C86" s="2">
        <v>0.7926157407407407</v>
      </c>
      <c r="D86" s="1">
        <v>44455</v>
      </c>
      <c r="E86" s="3" t="s">
        <v>91</v>
      </c>
      <c r="F86">
        <v>2</v>
      </c>
      <c r="G86">
        <v>19</v>
      </c>
      <c r="H86">
        <f>IF(B85&lt;&gt;D85, 1500*G85, 0) + loty57[[#This Row],[Cargo załadunek]]*1500+ IF(loty57[[#This Row],[data wylotu]]=loty57[[#This Row],[data przylotu]], 1500*loty57[[#This Row],[Cargo wyładunek]])</f>
        <v>31500</v>
      </c>
      <c r="I86">
        <f>loty57[[#This Row],[Cargo załadunek]]+J85</f>
        <v>37</v>
      </c>
      <c r="J86">
        <f>loty57[[#This Row],[stan po zaladunku]]-loty57[[#This Row],[Cargo wyładunek]]</f>
        <v>18</v>
      </c>
      <c r="K8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12000</v>
      </c>
      <c r="L86">
        <f>loty57[[#This Row],[ile za przewoz (place za dany towar jednorazowo - tylko przy zaladunku) reszta martwi się firma]]-loty57[[#This Row],[kasa dzis]]</f>
        <v>-19500</v>
      </c>
      <c r="M86">
        <f>IF(loty57[[#This Row],[ile za przewoz (place za dany towar jednorazowo - tylko przy zaladunku) reszta martwi się firma]]&lt;loty57[[#This Row],[kasa dzis]], 1, 0)</f>
        <v>1</v>
      </c>
    </row>
    <row r="87" spans="1:13" x14ac:dyDescent="0.35">
      <c r="A87">
        <v>86</v>
      </c>
      <c r="B87" s="1">
        <v>44456</v>
      </c>
      <c r="C87" s="2">
        <v>0.28914351851851849</v>
      </c>
      <c r="D87" s="1">
        <v>44456</v>
      </c>
      <c r="E87" s="3" t="s">
        <v>92</v>
      </c>
      <c r="F87">
        <v>4</v>
      </c>
      <c r="G87">
        <v>11</v>
      </c>
      <c r="H87">
        <f>IF(B86&lt;&gt;D86, 1500*G86, 0) + loty57[[#This Row],[Cargo załadunek]]*1500+ IF(loty57[[#This Row],[data wylotu]]=loty57[[#This Row],[data przylotu]], 1500*loty57[[#This Row],[Cargo wyładunek]])</f>
        <v>22500</v>
      </c>
      <c r="I87">
        <f>loty57[[#This Row],[Cargo załadunek]]+J86</f>
        <v>22</v>
      </c>
      <c r="J87">
        <f>loty57[[#This Row],[stan po zaladunku]]-loty57[[#This Row],[Cargo wyładunek]]</f>
        <v>11</v>
      </c>
      <c r="K8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24000</v>
      </c>
      <c r="L87">
        <f>loty57[[#This Row],[ile za przewoz (place za dany towar jednorazowo - tylko przy zaladunku) reszta martwi się firma]]-loty57[[#This Row],[kasa dzis]]</f>
        <v>1500</v>
      </c>
      <c r="M87">
        <f>IF(loty57[[#This Row],[ile za przewoz (place za dany towar jednorazowo - tylko przy zaladunku) reszta martwi się firma]]&lt;loty57[[#This Row],[kasa dzis]], 1, 0)</f>
        <v>0</v>
      </c>
    </row>
    <row r="88" spans="1:13" x14ac:dyDescent="0.35">
      <c r="A88">
        <v>87</v>
      </c>
      <c r="B88" s="1">
        <v>44456</v>
      </c>
      <c r="C88" s="2">
        <v>0.45840277777777777</v>
      </c>
      <c r="D88" s="1">
        <v>44456</v>
      </c>
      <c r="E88" s="3" t="s">
        <v>93</v>
      </c>
      <c r="F88">
        <v>21</v>
      </c>
      <c r="G88">
        <v>15</v>
      </c>
      <c r="H88">
        <f>IF(B87&lt;&gt;D87, 1500*G87, 0) + loty57[[#This Row],[Cargo załadunek]]*1500+ IF(loty57[[#This Row],[data wylotu]]=loty57[[#This Row],[data przylotu]], 1500*loty57[[#This Row],[Cargo wyładunek]])</f>
        <v>54000</v>
      </c>
      <c r="I88">
        <f>loty57[[#This Row],[Cargo załadunek]]+J87</f>
        <v>32</v>
      </c>
      <c r="J88">
        <f>loty57[[#This Row],[stan po zaladunku]]-loty57[[#This Row],[Cargo wyładunek]]</f>
        <v>17</v>
      </c>
      <c r="K8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105000</v>
      </c>
      <c r="L88">
        <f>loty57[[#This Row],[ile za przewoz (place za dany towar jednorazowo - tylko przy zaladunku) reszta martwi się firma]]-loty57[[#This Row],[kasa dzis]]</f>
        <v>51000</v>
      </c>
      <c r="M88">
        <f>IF(loty57[[#This Row],[ile za przewoz (place za dany towar jednorazowo - tylko przy zaladunku) reszta martwi się firma]]&lt;loty57[[#This Row],[kasa dzis]], 1, 0)</f>
        <v>0</v>
      </c>
    </row>
    <row r="89" spans="1:13" x14ac:dyDescent="0.35">
      <c r="A89">
        <v>88</v>
      </c>
      <c r="B89" s="1">
        <v>44456</v>
      </c>
      <c r="C89" s="2">
        <v>0.55218750000000005</v>
      </c>
      <c r="D89" s="1">
        <v>44456</v>
      </c>
      <c r="E89" s="3" t="s">
        <v>94</v>
      </c>
      <c r="F89">
        <v>7</v>
      </c>
      <c r="G89">
        <v>13</v>
      </c>
      <c r="H89">
        <f>IF(B88&lt;&gt;D88, 1500*G88, 0) + loty57[[#This Row],[Cargo załadunek]]*1500+ IF(loty57[[#This Row],[data wylotu]]=loty57[[#This Row],[data przylotu]], 1500*loty57[[#This Row],[Cargo wyładunek]])</f>
        <v>30000</v>
      </c>
      <c r="I89">
        <f>loty57[[#This Row],[Cargo załadunek]]+J88</f>
        <v>24</v>
      </c>
      <c r="J89">
        <f>loty57[[#This Row],[stan po zaladunku]]-loty57[[#This Row],[Cargo wyładunek]]</f>
        <v>11</v>
      </c>
      <c r="K8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89">
        <f>loty57[[#This Row],[ile za przewoz (place za dany towar jednorazowo - tylko przy zaladunku) reszta martwi się firma]]-loty57[[#This Row],[kasa dzis]]</f>
        <v>12000</v>
      </c>
      <c r="M89">
        <f>IF(loty57[[#This Row],[ile za przewoz (place za dany towar jednorazowo - tylko przy zaladunku) reszta martwi się firma]]&lt;loty57[[#This Row],[kasa dzis]], 1, 0)</f>
        <v>0</v>
      </c>
    </row>
    <row r="90" spans="1:13" x14ac:dyDescent="0.35">
      <c r="A90">
        <v>89</v>
      </c>
      <c r="B90" s="1">
        <v>44456</v>
      </c>
      <c r="C90" s="2">
        <v>0.64994212962962961</v>
      </c>
      <c r="D90" s="1">
        <v>44456</v>
      </c>
      <c r="E90" s="3" t="s">
        <v>95</v>
      </c>
      <c r="F90">
        <v>14</v>
      </c>
      <c r="G90">
        <v>16</v>
      </c>
      <c r="H90">
        <f>IF(B89&lt;&gt;D89, 1500*G89, 0) + loty57[[#This Row],[Cargo załadunek]]*1500+ IF(loty57[[#This Row],[data wylotu]]=loty57[[#This Row],[data przylotu]], 1500*loty57[[#This Row],[Cargo wyładunek]])</f>
        <v>45000</v>
      </c>
      <c r="I90">
        <f>loty57[[#This Row],[Cargo załadunek]]+J89</f>
        <v>25</v>
      </c>
      <c r="J90">
        <f>loty57[[#This Row],[stan po zaladunku]]-loty57[[#This Row],[Cargo wyładunek]]</f>
        <v>9</v>
      </c>
      <c r="K9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90">
        <f>loty57[[#This Row],[ile za przewoz (place za dany towar jednorazowo - tylko przy zaladunku) reszta martwi się firma]]-loty57[[#This Row],[kasa dzis]]</f>
        <v>32000</v>
      </c>
      <c r="M90">
        <f>IF(loty57[[#This Row],[ile za przewoz (place za dany towar jednorazowo - tylko przy zaladunku) reszta martwi się firma]]&lt;loty57[[#This Row],[kasa dzis]], 1, 0)</f>
        <v>0</v>
      </c>
    </row>
    <row r="91" spans="1:13" x14ac:dyDescent="0.35">
      <c r="A91">
        <v>90</v>
      </c>
      <c r="B91" s="1">
        <v>44456</v>
      </c>
      <c r="C91" s="2">
        <v>0.80049768518518516</v>
      </c>
      <c r="D91" s="1">
        <v>44456</v>
      </c>
      <c r="E91" s="3" t="s">
        <v>96</v>
      </c>
      <c r="F91">
        <v>7</v>
      </c>
      <c r="G91">
        <v>0</v>
      </c>
      <c r="H91">
        <f>IF(B90&lt;&gt;D90, 1500*G90, 0) + loty57[[#This Row],[Cargo załadunek]]*1500+ IF(loty57[[#This Row],[data wylotu]]=loty57[[#This Row],[data przylotu]], 1500*loty57[[#This Row],[Cargo wyładunek]])</f>
        <v>10500</v>
      </c>
      <c r="I91">
        <f>loty57[[#This Row],[Cargo załadunek]]+J90</f>
        <v>16</v>
      </c>
      <c r="J91">
        <f>loty57[[#This Row],[stan po zaladunku]]-loty57[[#This Row],[Cargo wyładunek]]</f>
        <v>16</v>
      </c>
      <c r="K9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91">
        <f>loty57[[#This Row],[ile za przewoz (place za dany towar jednorazowo - tylko przy zaladunku) reszta martwi się firma]]-loty57[[#This Row],[kasa dzis]]</f>
        <v>31500</v>
      </c>
      <c r="M91">
        <f>IF(loty57[[#This Row],[ile za przewoz (place za dany towar jednorazowo - tylko przy zaladunku) reszta martwi się firma]]&lt;loty57[[#This Row],[kasa dzis]], 1, 0)</f>
        <v>0</v>
      </c>
    </row>
    <row r="92" spans="1:13" x14ac:dyDescent="0.35">
      <c r="A92">
        <v>91</v>
      </c>
      <c r="B92" s="1">
        <v>44457</v>
      </c>
      <c r="C92" s="2">
        <v>0.21187500000000001</v>
      </c>
      <c r="D92" s="1">
        <v>44457</v>
      </c>
      <c r="E92" s="3" t="s">
        <v>97</v>
      </c>
      <c r="F92">
        <v>17</v>
      </c>
      <c r="G92">
        <v>15</v>
      </c>
      <c r="H92">
        <f>IF(B91&lt;&gt;D91, 1500*G91, 0) + loty57[[#This Row],[Cargo załadunek]]*1500+ IF(loty57[[#This Row],[data wylotu]]=loty57[[#This Row],[data przylotu]], 1500*loty57[[#This Row],[Cargo wyładunek]])</f>
        <v>48000</v>
      </c>
      <c r="I92">
        <f>loty57[[#This Row],[Cargo załadunek]]+J91</f>
        <v>33</v>
      </c>
      <c r="J92">
        <f>loty57[[#This Row],[stan po zaladunku]]-loty57[[#This Row],[Cargo wyładunek]]</f>
        <v>18</v>
      </c>
      <c r="K9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92">
        <f>loty57[[#This Row],[ile za przewoz (place za dany towar jednorazowo - tylko przy zaladunku) reszta martwi się firma]]-loty57[[#This Row],[kasa dzis]]</f>
        <v>45500</v>
      </c>
      <c r="M92">
        <f>IF(loty57[[#This Row],[ile za przewoz (place za dany towar jednorazowo - tylko przy zaladunku) reszta martwi się firma]]&lt;loty57[[#This Row],[kasa dzis]], 1, 0)</f>
        <v>0</v>
      </c>
    </row>
    <row r="93" spans="1:13" x14ac:dyDescent="0.35">
      <c r="A93">
        <v>92</v>
      </c>
      <c r="B93" s="1">
        <v>44457</v>
      </c>
      <c r="C93" s="2">
        <v>0.38490740740740742</v>
      </c>
      <c r="D93" s="1">
        <v>44457</v>
      </c>
      <c r="E93" s="3" t="s">
        <v>98</v>
      </c>
      <c r="F93">
        <v>5</v>
      </c>
      <c r="G93">
        <v>8</v>
      </c>
      <c r="H93">
        <f>IF(B92&lt;&gt;D92, 1500*G92, 0) + loty57[[#This Row],[Cargo załadunek]]*1500+ IF(loty57[[#This Row],[data wylotu]]=loty57[[#This Row],[data przylotu]], 1500*loty57[[#This Row],[Cargo wyładunek]])</f>
        <v>19500</v>
      </c>
      <c r="I93">
        <f>loty57[[#This Row],[Cargo załadunek]]+J92</f>
        <v>23</v>
      </c>
      <c r="J93">
        <f>loty57[[#This Row],[stan po zaladunku]]-loty57[[#This Row],[Cargo wyładunek]]</f>
        <v>15</v>
      </c>
      <c r="K9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30000</v>
      </c>
      <c r="L93">
        <f>loty57[[#This Row],[ile za przewoz (place za dany towar jednorazowo - tylko przy zaladunku) reszta martwi się firma]]-loty57[[#This Row],[kasa dzis]]</f>
        <v>10500</v>
      </c>
      <c r="M93">
        <f>IF(loty57[[#This Row],[ile za przewoz (place za dany towar jednorazowo - tylko przy zaladunku) reszta martwi się firma]]&lt;loty57[[#This Row],[kasa dzis]], 1, 0)</f>
        <v>0</v>
      </c>
    </row>
    <row r="94" spans="1:13" x14ac:dyDescent="0.35">
      <c r="A94">
        <v>93</v>
      </c>
      <c r="B94" s="1">
        <v>44457</v>
      </c>
      <c r="C94" s="2">
        <v>0.47458333333333336</v>
      </c>
      <c r="D94" s="1">
        <v>44457</v>
      </c>
      <c r="E94" s="3" t="s">
        <v>99</v>
      </c>
      <c r="F94">
        <v>14</v>
      </c>
      <c r="G94">
        <v>9</v>
      </c>
      <c r="H94">
        <f>IF(B93&lt;&gt;D93, 1500*G93, 0) + loty57[[#This Row],[Cargo załadunek]]*1500+ IF(loty57[[#This Row],[data wylotu]]=loty57[[#This Row],[data przylotu]], 1500*loty57[[#This Row],[Cargo wyładunek]])</f>
        <v>34500</v>
      </c>
      <c r="I94">
        <f>loty57[[#This Row],[Cargo załadunek]]+J93</f>
        <v>29</v>
      </c>
      <c r="J94">
        <f>loty57[[#This Row],[stan po zaladunku]]-loty57[[#This Row],[Cargo wyładunek]]</f>
        <v>20</v>
      </c>
      <c r="K9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94">
        <f>loty57[[#This Row],[ile za przewoz (place za dany towar jednorazowo - tylko przy zaladunku) reszta martwi się firma]]-loty57[[#This Row],[kasa dzis]]</f>
        <v>42500</v>
      </c>
      <c r="M94">
        <f>IF(loty57[[#This Row],[ile za przewoz (place za dany towar jednorazowo - tylko przy zaladunku) reszta martwi się firma]]&lt;loty57[[#This Row],[kasa dzis]], 1, 0)</f>
        <v>0</v>
      </c>
    </row>
    <row r="95" spans="1:13" x14ac:dyDescent="0.35">
      <c r="A95">
        <v>94</v>
      </c>
      <c r="B95" s="1">
        <v>44457</v>
      </c>
      <c r="C95" s="2">
        <v>0.62175925925925923</v>
      </c>
      <c r="D95" s="1">
        <v>44457</v>
      </c>
      <c r="E95" s="3" t="s">
        <v>100</v>
      </c>
      <c r="F95">
        <v>11</v>
      </c>
      <c r="G95">
        <v>17</v>
      </c>
      <c r="H95">
        <f>IF(B94&lt;&gt;D94, 1500*G94, 0) + loty57[[#This Row],[Cargo załadunek]]*1500+ IF(loty57[[#This Row],[data wylotu]]=loty57[[#This Row],[data przylotu]], 1500*loty57[[#This Row],[Cargo wyładunek]])</f>
        <v>42000</v>
      </c>
      <c r="I95">
        <f>loty57[[#This Row],[Cargo załadunek]]+J94</f>
        <v>31</v>
      </c>
      <c r="J95">
        <f>loty57[[#This Row],[stan po zaladunku]]-loty57[[#This Row],[Cargo wyładunek]]</f>
        <v>14</v>
      </c>
      <c r="K9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95">
        <f>loty57[[#This Row],[ile za przewoz (place za dany towar jednorazowo - tylko przy zaladunku) reszta martwi się firma]]-loty57[[#This Row],[kasa dzis]]</f>
        <v>18500</v>
      </c>
      <c r="M95">
        <f>IF(loty57[[#This Row],[ile za przewoz (place za dany towar jednorazowo - tylko przy zaladunku) reszta martwi się firma]]&lt;loty57[[#This Row],[kasa dzis]], 1, 0)</f>
        <v>0</v>
      </c>
    </row>
    <row r="96" spans="1:13" x14ac:dyDescent="0.35">
      <c r="A96">
        <v>95</v>
      </c>
      <c r="B96" s="1">
        <v>44457</v>
      </c>
      <c r="C96" s="2">
        <v>0.72517361111111112</v>
      </c>
      <c r="D96" s="1">
        <v>44457</v>
      </c>
      <c r="E96" s="3" t="s">
        <v>101</v>
      </c>
      <c r="F96">
        <v>7</v>
      </c>
      <c r="G96">
        <v>16</v>
      </c>
      <c r="H96">
        <f>IF(B95&lt;&gt;D95, 1500*G95, 0) + loty57[[#This Row],[Cargo załadunek]]*1500+ IF(loty57[[#This Row],[data wylotu]]=loty57[[#This Row],[data przylotu]], 1500*loty57[[#This Row],[Cargo wyładunek]])</f>
        <v>34500</v>
      </c>
      <c r="I96">
        <f>loty57[[#This Row],[Cargo załadunek]]+J95</f>
        <v>21</v>
      </c>
      <c r="J96">
        <f>loty57[[#This Row],[stan po zaladunku]]-loty57[[#This Row],[Cargo wyładunek]]</f>
        <v>5</v>
      </c>
      <c r="K9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96">
        <f>loty57[[#This Row],[ile za przewoz (place za dany towar jednorazowo - tylko przy zaladunku) reszta martwi się firma]]-loty57[[#This Row],[kasa dzis]]</f>
        <v>7500</v>
      </c>
      <c r="M96">
        <f>IF(loty57[[#This Row],[ile za przewoz (place za dany towar jednorazowo - tylko przy zaladunku) reszta martwi się firma]]&lt;loty57[[#This Row],[kasa dzis]], 1, 0)</f>
        <v>0</v>
      </c>
    </row>
    <row r="97" spans="1:13" x14ac:dyDescent="0.35">
      <c r="A97">
        <v>96</v>
      </c>
      <c r="B97" s="1">
        <v>44458</v>
      </c>
      <c r="C97" s="2">
        <v>0.37921296296296297</v>
      </c>
      <c r="D97" s="1">
        <v>44458</v>
      </c>
      <c r="E97" s="3" t="s">
        <v>102</v>
      </c>
      <c r="F97">
        <v>5</v>
      </c>
      <c r="G97">
        <v>1</v>
      </c>
      <c r="H97">
        <f>IF(B96&lt;&gt;D96, 1500*G96, 0) + loty57[[#This Row],[Cargo załadunek]]*1500+ IF(loty57[[#This Row],[data wylotu]]=loty57[[#This Row],[data przylotu]], 1500*loty57[[#This Row],[Cargo wyładunek]])</f>
        <v>9000</v>
      </c>
      <c r="I97">
        <f>loty57[[#This Row],[Cargo załadunek]]+J96</f>
        <v>10</v>
      </c>
      <c r="J97">
        <f>loty57[[#This Row],[stan po zaladunku]]-loty57[[#This Row],[Cargo wyładunek]]</f>
        <v>9</v>
      </c>
      <c r="K9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30000</v>
      </c>
      <c r="L97">
        <f>loty57[[#This Row],[ile za przewoz (place za dany towar jednorazowo - tylko przy zaladunku) reszta martwi się firma]]-loty57[[#This Row],[kasa dzis]]</f>
        <v>21000</v>
      </c>
      <c r="M97">
        <f>IF(loty57[[#This Row],[ile za przewoz (place za dany towar jednorazowo - tylko przy zaladunku) reszta martwi się firma]]&lt;loty57[[#This Row],[kasa dzis]], 1, 0)</f>
        <v>0</v>
      </c>
    </row>
    <row r="98" spans="1:13" x14ac:dyDescent="0.35">
      <c r="A98">
        <v>97</v>
      </c>
      <c r="B98" s="1">
        <v>44458</v>
      </c>
      <c r="C98" s="2">
        <v>0.58005787037037038</v>
      </c>
      <c r="D98" s="1">
        <v>44458</v>
      </c>
      <c r="E98" s="3" t="s">
        <v>103</v>
      </c>
      <c r="F98">
        <v>14</v>
      </c>
      <c r="G98">
        <v>7</v>
      </c>
      <c r="H98">
        <f>IF(B97&lt;&gt;D97, 1500*G97, 0) + loty57[[#This Row],[Cargo załadunek]]*1500+ IF(loty57[[#This Row],[data wylotu]]=loty57[[#This Row],[data przylotu]], 1500*loty57[[#This Row],[Cargo wyładunek]])</f>
        <v>31500</v>
      </c>
      <c r="I98">
        <f>loty57[[#This Row],[Cargo załadunek]]+J97</f>
        <v>23</v>
      </c>
      <c r="J98">
        <f>loty57[[#This Row],[stan po zaladunku]]-loty57[[#This Row],[Cargo wyładunek]]</f>
        <v>16</v>
      </c>
      <c r="K9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98">
        <f>loty57[[#This Row],[ile za przewoz (place za dany towar jednorazowo - tylko przy zaladunku) reszta martwi się firma]]-loty57[[#This Row],[kasa dzis]]</f>
        <v>45500</v>
      </c>
      <c r="M98">
        <f>IF(loty57[[#This Row],[ile za przewoz (place za dany towar jednorazowo - tylko przy zaladunku) reszta martwi się firma]]&lt;loty57[[#This Row],[kasa dzis]], 1, 0)</f>
        <v>0</v>
      </c>
    </row>
    <row r="99" spans="1:13" x14ac:dyDescent="0.35">
      <c r="A99">
        <v>98</v>
      </c>
      <c r="B99" s="1">
        <v>44458</v>
      </c>
      <c r="C99" s="2">
        <v>0.67716435185185186</v>
      </c>
      <c r="D99" s="1">
        <v>44458</v>
      </c>
      <c r="E99" s="3" t="s">
        <v>104</v>
      </c>
      <c r="F99">
        <v>12</v>
      </c>
      <c r="G99">
        <v>9</v>
      </c>
      <c r="H99">
        <f>IF(B98&lt;&gt;D98, 1500*G98, 0) + loty57[[#This Row],[Cargo załadunek]]*1500+ IF(loty57[[#This Row],[data wylotu]]=loty57[[#This Row],[data przylotu]], 1500*loty57[[#This Row],[Cargo wyładunek]])</f>
        <v>31500</v>
      </c>
      <c r="I99">
        <f>loty57[[#This Row],[Cargo załadunek]]+J98</f>
        <v>28</v>
      </c>
      <c r="J99">
        <f>loty57[[#This Row],[stan po zaladunku]]-loty57[[#This Row],[Cargo wyładunek]]</f>
        <v>19</v>
      </c>
      <c r="K9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99">
        <f>loty57[[#This Row],[ile za przewoz (place za dany towar jednorazowo - tylko przy zaladunku) reszta martwi się firma]]-loty57[[#This Row],[kasa dzis]]</f>
        <v>34500</v>
      </c>
      <c r="M99">
        <f>IF(loty57[[#This Row],[ile za przewoz (place za dany towar jednorazowo - tylko przy zaladunku) reszta martwi się firma]]&lt;loty57[[#This Row],[kasa dzis]], 1, 0)</f>
        <v>0</v>
      </c>
    </row>
    <row r="100" spans="1:13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105</v>
      </c>
      <c r="F100">
        <v>11</v>
      </c>
      <c r="G100">
        <v>9</v>
      </c>
      <c r="H100">
        <f>IF(B99&lt;&gt;D99, 1500*G99, 0) + loty57[[#This Row],[Cargo załadunek]]*1500+ IF(loty57[[#This Row],[data wylotu]]=loty57[[#This Row],[data przylotu]], 1500*loty57[[#This Row],[Cargo wyładunek]])</f>
        <v>30000</v>
      </c>
      <c r="I100">
        <f>loty57[[#This Row],[Cargo załadunek]]+J99</f>
        <v>30</v>
      </c>
      <c r="J100">
        <f>loty57[[#This Row],[stan po zaladunku]]-loty57[[#This Row],[Cargo wyładunek]]</f>
        <v>21</v>
      </c>
      <c r="K10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00">
        <f>loty57[[#This Row],[ile za przewoz (place za dany towar jednorazowo - tylko przy zaladunku) reszta martwi się firma]]-loty57[[#This Row],[kasa dzis]]</f>
        <v>30500</v>
      </c>
      <c r="M100">
        <f>IF(loty57[[#This Row],[ile za przewoz (place za dany towar jednorazowo - tylko przy zaladunku) reszta martwi się firma]]&lt;loty57[[#This Row],[kasa dzis]], 1, 0)</f>
        <v>0</v>
      </c>
    </row>
    <row r="101" spans="1:13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106</v>
      </c>
      <c r="F101">
        <v>11</v>
      </c>
      <c r="G101">
        <v>8</v>
      </c>
      <c r="H101">
        <f>IF(B100&lt;&gt;D100, 1500*G100, 0) + loty57[[#This Row],[Cargo załadunek]]*1500+ IF(loty57[[#This Row],[data wylotu]]=loty57[[#This Row],[data przylotu]], 1500*loty57[[#This Row],[Cargo wyładunek]])</f>
        <v>16500</v>
      </c>
      <c r="I101">
        <f>loty57[[#This Row],[Cargo załadunek]]+J100</f>
        <v>32</v>
      </c>
      <c r="J101">
        <f>loty57[[#This Row],[stan po zaladunku]]-loty57[[#This Row],[Cargo wyładunek]]</f>
        <v>24</v>
      </c>
      <c r="K10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01">
        <f>loty57[[#This Row],[ile za przewoz (place za dany towar jednorazowo - tylko przy zaladunku) reszta martwi się firma]]-loty57[[#This Row],[kasa dzis]]</f>
        <v>44000</v>
      </c>
      <c r="M101">
        <f>IF(loty57[[#This Row],[ile za przewoz (place za dany towar jednorazowo - tylko przy zaladunku) reszta martwi się firma]]&lt;loty57[[#This Row],[kasa dzis]], 1, 0)</f>
        <v>0</v>
      </c>
    </row>
    <row r="102" spans="1:13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107</v>
      </c>
      <c r="F102">
        <v>12</v>
      </c>
      <c r="G102">
        <v>3</v>
      </c>
      <c r="H102">
        <f>IF(B101&lt;&gt;D101, 1500*G101, 0) + loty57[[#This Row],[Cargo załadunek]]*1500+ IF(loty57[[#This Row],[data wylotu]]=loty57[[#This Row],[data przylotu]], 1500*loty57[[#This Row],[Cargo wyładunek]])</f>
        <v>34500</v>
      </c>
      <c r="I102">
        <f>loty57[[#This Row],[Cargo załadunek]]+J101</f>
        <v>36</v>
      </c>
      <c r="J102">
        <f>loty57[[#This Row],[stan po zaladunku]]-loty57[[#This Row],[Cargo wyładunek]]</f>
        <v>33</v>
      </c>
      <c r="K10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02">
        <f>loty57[[#This Row],[ile za przewoz (place za dany towar jednorazowo - tylko przy zaladunku) reszta martwi się firma]]-loty57[[#This Row],[kasa dzis]]</f>
        <v>31500</v>
      </c>
      <c r="M102">
        <f>IF(loty57[[#This Row],[ile za przewoz (place za dany towar jednorazowo - tylko przy zaladunku) reszta martwi się firma]]&lt;loty57[[#This Row],[kasa dzis]], 1, 0)</f>
        <v>0</v>
      </c>
    </row>
    <row r="103" spans="1:13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108</v>
      </c>
      <c r="F103">
        <v>7</v>
      </c>
      <c r="G103">
        <v>12</v>
      </c>
      <c r="H103">
        <f>IF(B102&lt;&gt;D102, 1500*G102, 0) + loty57[[#This Row],[Cargo załadunek]]*1500+ IF(loty57[[#This Row],[data wylotu]]=loty57[[#This Row],[data przylotu]], 1500*loty57[[#This Row],[Cargo wyładunek]])</f>
        <v>28500</v>
      </c>
      <c r="I103">
        <f>loty57[[#This Row],[Cargo załadunek]]+J102</f>
        <v>40</v>
      </c>
      <c r="J103">
        <f>loty57[[#This Row],[stan po zaladunku]]-loty57[[#This Row],[Cargo wyładunek]]</f>
        <v>28</v>
      </c>
      <c r="K10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42000</v>
      </c>
      <c r="L103">
        <f>loty57[[#This Row],[ile za przewoz (place za dany towar jednorazowo - tylko przy zaladunku) reszta martwi się firma]]-loty57[[#This Row],[kasa dzis]]</f>
        <v>13500</v>
      </c>
      <c r="M103">
        <f>IF(loty57[[#This Row],[ile za przewoz (place za dany towar jednorazowo - tylko przy zaladunku) reszta martwi się firma]]&lt;loty57[[#This Row],[kasa dzis]], 1, 0)</f>
        <v>0</v>
      </c>
    </row>
    <row r="104" spans="1:13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109</v>
      </c>
      <c r="F104">
        <v>9</v>
      </c>
      <c r="G104">
        <v>14</v>
      </c>
      <c r="H104">
        <f>IF(B103&lt;&gt;D103, 1500*G103, 0) + loty57[[#This Row],[Cargo załadunek]]*1500+ IF(loty57[[#This Row],[data wylotu]]=loty57[[#This Row],[data przylotu]], 1500*loty57[[#This Row],[Cargo wyładunek]])</f>
        <v>34500</v>
      </c>
      <c r="I104">
        <f>loty57[[#This Row],[Cargo załadunek]]+J103</f>
        <v>37</v>
      </c>
      <c r="J104">
        <f>loty57[[#This Row],[stan po zaladunku]]-loty57[[#This Row],[Cargo wyładunek]]</f>
        <v>23</v>
      </c>
      <c r="K10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04">
        <f>loty57[[#This Row],[ile za przewoz (place za dany towar jednorazowo - tylko przy zaladunku) reszta martwi się firma]]-loty57[[#This Row],[kasa dzis]]</f>
        <v>19500</v>
      </c>
      <c r="M104">
        <f>IF(loty57[[#This Row],[ile za przewoz (place za dany towar jednorazowo - tylko przy zaladunku) reszta martwi się firma]]&lt;loty57[[#This Row],[kasa dzis]], 1, 0)</f>
        <v>0</v>
      </c>
    </row>
    <row r="105" spans="1:13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110</v>
      </c>
      <c r="F105">
        <v>8</v>
      </c>
      <c r="G105">
        <v>19</v>
      </c>
      <c r="H105">
        <f>IF(B104&lt;&gt;D104, 1500*G104, 0) + loty57[[#This Row],[Cargo załadunek]]*1500+ IF(loty57[[#This Row],[data wylotu]]=loty57[[#This Row],[data przylotu]], 1500*loty57[[#This Row],[Cargo wyładunek]])</f>
        <v>40500</v>
      </c>
      <c r="I105">
        <f>loty57[[#This Row],[Cargo załadunek]]+J104</f>
        <v>31</v>
      </c>
      <c r="J105">
        <f>loty57[[#This Row],[stan po zaladunku]]-loty57[[#This Row],[Cargo wyładunek]]</f>
        <v>12</v>
      </c>
      <c r="K10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48000</v>
      </c>
      <c r="L105">
        <f>loty57[[#This Row],[ile za przewoz (place za dany towar jednorazowo - tylko przy zaladunku) reszta martwi się firma]]-loty57[[#This Row],[kasa dzis]]</f>
        <v>7500</v>
      </c>
      <c r="M105">
        <f>IF(loty57[[#This Row],[ile za przewoz (place za dany towar jednorazowo - tylko przy zaladunku) reszta martwi się firma]]&lt;loty57[[#This Row],[kasa dzis]], 1, 0)</f>
        <v>0</v>
      </c>
    </row>
    <row r="106" spans="1:13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111</v>
      </c>
      <c r="F106">
        <v>23</v>
      </c>
      <c r="G106">
        <v>14</v>
      </c>
      <c r="H106">
        <f>IF(B105&lt;&gt;D105, 1500*G105, 0) + loty57[[#This Row],[Cargo załadunek]]*1500+ IF(loty57[[#This Row],[data wylotu]]=loty57[[#This Row],[data przylotu]], 1500*loty57[[#This Row],[Cargo wyładunek]])</f>
        <v>55500</v>
      </c>
      <c r="I106">
        <f>loty57[[#This Row],[Cargo załadunek]]+J105</f>
        <v>35</v>
      </c>
      <c r="J106">
        <f>loty57[[#This Row],[stan po zaladunku]]-loty57[[#This Row],[Cargo wyładunek]]</f>
        <v>21</v>
      </c>
      <c r="K10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115000</v>
      </c>
      <c r="L106">
        <f>loty57[[#This Row],[ile za przewoz (place za dany towar jednorazowo - tylko przy zaladunku) reszta martwi się firma]]-loty57[[#This Row],[kasa dzis]]</f>
        <v>59500</v>
      </c>
      <c r="M106">
        <f>IF(loty57[[#This Row],[ile za przewoz (place za dany towar jednorazowo - tylko przy zaladunku) reszta martwi się firma]]&lt;loty57[[#This Row],[kasa dzis]], 1, 0)</f>
        <v>0</v>
      </c>
    </row>
    <row r="107" spans="1:13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112</v>
      </c>
      <c r="F107">
        <v>19</v>
      </c>
      <c r="G107">
        <v>9</v>
      </c>
      <c r="H107">
        <f>IF(B106&lt;&gt;D106, 1500*G106, 0) + loty57[[#This Row],[Cargo załadunek]]*1500+ IF(loty57[[#This Row],[data wylotu]]=loty57[[#This Row],[data przylotu]], 1500*loty57[[#This Row],[Cargo wyładunek]])</f>
        <v>42000</v>
      </c>
      <c r="I107">
        <f>loty57[[#This Row],[Cargo załadunek]]+J106</f>
        <v>40</v>
      </c>
      <c r="J107">
        <f>loty57[[#This Row],[stan po zaladunku]]-loty57[[#This Row],[Cargo wyładunek]]</f>
        <v>31</v>
      </c>
      <c r="K10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107">
        <f>loty57[[#This Row],[ile za przewoz (place za dany towar jednorazowo - tylko przy zaladunku) reszta martwi się firma]]-loty57[[#This Row],[kasa dzis]]</f>
        <v>62500</v>
      </c>
      <c r="M107">
        <f>IF(loty57[[#This Row],[ile za przewoz (place za dany towar jednorazowo - tylko przy zaladunku) reszta martwi się firma]]&lt;loty57[[#This Row],[kasa dzis]], 1, 0)</f>
        <v>0</v>
      </c>
    </row>
    <row r="108" spans="1:13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113</v>
      </c>
      <c r="F108">
        <v>0</v>
      </c>
      <c r="G108">
        <v>6</v>
      </c>
      <c r="H108">
        <f>IF(B107&lt;&gt;D107, 1500*G107, 0) + loty57[[#This Row],[Cargo załadunek]]*1500+ IF(loty57[[#This Row],[data wylotu]]=loty57[[#This Row],[data przylotu]], 1500*loty57[[#This Row],[Cargo wyładunek]])</f>
        <v>9000</v>
      </c>
      <c r="I108">
        <f>loty57[[#This Row],[Cargo załadunek]]+J107</f>
        <v>31</v>
      </c>
      <c r="J108">
        <f>loty57[[#This Row],[stan po zaladunku]]-loty57[[#This Row],[Cargo wyładunek]]</f>
        <v>25</v>
      </c>
      <c r="K10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0</v>
      </c>
      <c r="L108">
        <f>loty57[[#This Row],[ile za przewoz (place za dany towar jednorazowo - tylko przy zaladunku) reszta martwi się firma]]-loty57[[#This Row],[kasa dzis]]</f>
        <v>-9000</v>
      </c>
      <c r="M108">
        <f>IF(loty57[[#This Row],[ile za przewoz (place za dany towar jednorazowo - tylko przy zaladunku) reszta martwi się firma]]&lt;loty57[[#This Row],[kasa dzis]], 1, 0)</f>
        <v>1</v>
      </c>
    </row>
    <row r="109" spans="1:13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114</v>
      </c>
      <c r="F109">
        <v>4</v>
      </c>
      <c r="G109">
        <v>15</v>
      </c>
      <c r="H109">
        <f>IF(B108&lt;&gt;D108, 1500*G108, 0) + loty57[[#This Row],[Cargo załadunek]]*1500+ IF(loty57[[#This Row],[data wylotu]]=loty57[[#This Row],[data przylotu]], 1500*loty57[[#This Row],[Cargo wyładunek]])</f>
        <v>6000</v>
      </c>
      <c r="I109">
        <f>loty57[[#This Row],[Cargo załadunek]]+J108</f>
        <v>29</v>
      </c>
      <c r="J109">
        <f>loty57[[#This Row],[stan po zaladunku]]-loty57[[#This Row],[Cargo wyładunek]]</f>
        <v>14</v>
      </c>
      <c r="K10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24000</v>
      </c>
      <c r="L109">
        <f>loty57[[#This Row],[ile za przewoz (place za dany towar jednorazowo - tylko przy zaladunku) reszta martwi się firma]]-loty57[[#This Row],[kasa dzis]]</f>
        <v>18000</v>
      </c>
      <c r="M109">
        <f>IF(loty57[[#This Row],[ile za przewoz (place za dany towar jednorazowo - tylko przy zaladunku) reszta martwi się firma]]&lt;loty57[[#This Row],[kasa dzis]], 1, 0)</f>
        <v>0</v>
      </c>
    </row>
    <row r="110" spans="1:13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115</v>
      </c>
      <c r="F110">
        <v>11</v>
      </c>
      <c r="G110">
        <v>0</v>
      </c>
      <c r="H110">
        <f>IF(B109&lt;&gt;D109, 1500*G109, 0) + loty57[[#This Row],[Cargo załadunek]]*1500+ IF(loty57[[#This Row],[data wylotu]]=loty57[[#This Row],[data przylotu]], 1500*loty57[[#This Row],[Cargo wyładunek]])</f>
        <v>39000</v>
      </c>
      <c r="I110">
        <f>loty57[[#This Row],[Cargo załadunek]]+J109</f>
        <v>25</v>
      </c>
      <c r="J110">
        <f>loty57[[#This Row],[stan po zaladunku]]-loty57[[#This Row],[Cargo wyładunek]]</f>
        <v>25</v>
      </c>
      <c r="K11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10">
        <f>loty57[[#This Row],[ile za przewoz (place za dany towar jednorazowo - tylko przy zaladunku) reszta martwi się firma]]-loty57[[#This Row],[kasa dzis]]</f>
        <v>21500</v>
      </c>
      <c r="M110">
        <f>IF(loty57[[#This Row],[ile za przewoz (place za dany towar jednorazowo - tylko przy zaladunku) reszta martwi się firma]]&lt;loty57[[#This Row],[kasa dzis]], 1, 0)</f>
        <v>0</v>
      </c>
    </row>
    <row r="111" spans="1:13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116</v>
      </c>
      <c r="F111">
        <v>9</v>
      </c>
      <c r="G111">
        <v>4</v>
      </c>
      <c r="H111">
        <f>IF(B110&lt;&gt;D110, 1500*G110, 0) + loty57[[#This Row],[Cargo załadunek]]*1500+ IF(loty57[[#This Row],[data wylotu]]=loty57[[#This Row],[data przylotu]], 1500*loty57[[#This Row],[Cargo wyładunek]])</f>
        <v>19500</v>
      </c>
      <c r="I111">
        <f>loty57[[#This Row],[Cargo załadunek]]+J110</f>
        <v>34</v>
      </c>
      <c r="J111">
        <f>loty57[[#This Row],[stan po zaladunku]]-loty57[[#This Row],[Cargo wyładunek]]</f>
        <v>30</v>
      </c>
      <c r="K11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11">
        <f>loty57[[#This Row],[ile za przewoz (place za dany towar jednorazowo - tylko przy zaladunku) reszta martwi się firma]]-loty57[[#This Row],[kasa dzis]]</f>
        <v>34500</v>
      </c>
      <c r="M111">
        <f>IF(loty57[[#This Row],[ile za przewoz (place za dany towar jednorazowo - tylko przy zaladunku) reszta martwi się firma]]&lt;loty57[[#This Row],[kasa dzis]], 1, 0)</f>
        <v>0</v>
      </c>
    </row>
    <row r="112" spans="1:13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117</v>
      </c>
      <c r="F112">
        <v>9</v>
      </c>
      <c r="G112">
        <v>28</v>
      </c>
      <c r="H112">
        <f>IF(B111&lt;&gt;D111, 1500*G111, 0) + loty57[[#This Row],[Cargo załadunek]]*1500+ IF(loty57[[#This Row],[data wylotu]]=loty57[[#This Row],[data przylotu]], 1500*loty57[[#This Row],[Cargo wyładunek]])</f>
        <v>55500</v>
      </c>
      <c r="I112">
        <f>loty57[[#This Row],[Cargo załadunek]]+J111</f>
        <v>39</v>
      </c>
      <c r="J112">
        <f>loty57[[#This Row],[stan po zaladunku]]-loty57[[#This Row],[Cargo wyładunek]]</f>
        <v>11</v>
      </c>
      <c r="K11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12">
        <f>loty57[[#This Row],[ile za przewoz (place za dany towar jednorazowo - tylko przy zaladunku) reszta martwi się firma]]-loty57[[#This Row],[kasa dzis]]</f>
        <v>-1500</v>
      </c>
      <c r="M112">
        <f>IF(loty57[[#This Row],[ile za przewoz (place za dany towar jednorazowo - tylko przy zaladunku) reszta martwi się firma]]&lt;loty57[[#This Row],[kasa dzis]], 1, 0)</f>
        <v>1</v>
      </c>
    </row>
    <row r="113" spans="1:13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118</v>
      </c>
      <c r="F113">
        <v>0</v>
      </c>
      <c r="G113">
        <v>10</v>
      </c>
      <c r="H113">
        <f>IF(B112&lt;&gt;D112, 1500*G112, 0) + loty57[[#This Row],[Cargo załadunek]]*1500+ IF(loty57[[#This Row],[data wylotu]]=loty57[[#This Row],[data przylotu]], 1500*loty57[[#This Row],[Cargo wyładunek]])</f>
        <v>15000</v>
      </c>
      <c r="I113">
        <f>loty57[[#This Row],[Cargo załadunek]]+J112</f>
        <v>11</v>
      </c>
      <c r="J113">
        <f>loty57[[#This Row],[stan po zaladunku]]-loty57[[#This Row],[Cargo wyładunek]]</f>
        <v>1</v>
      </c>
      <c r="K11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0</v>
      </c>
      <c r="L113">
        <f>loty57[[#This Row],[ile za przewoz (place za dany towar jednorazowo - tylko przy zaladunku) reszta martwi się firma]]-loty57[[#This Row],[kasa dzis]]</f>
        <v>-15000</v>
      </c>
      <c r="M113">
        <f>IF(loty57[[#This Row],[ile za przewoz (place za dany towar jednorazowo - tylko przy zaladunku) reszta martwi się firma]]&lt;loty57[[#This Row],[kasa dzis]], 1, 0)</f>
        <v>1</v>
      </c>
    </row>
    <row r="114" spans="1:13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119</v>
      </c>
      <c r="F114">
        <v>12</v>
      </c>
      <c r="G114">
        <v>6</v>
      </c>
      <c r="H114">
        <f>IF(B113&lt;&gt;D113, 1500*G113, 0) + loty57[[#This Row],[Cargo załadunek]]*1500+ IF(loty57[[#This Row],[data wylotu]]=loty57[[#This Row],[data przylotu]], 1500*loty57[[#This Row],[Cargo wyładunek]])</f>
        <v>27000</v>
      </c>
      <c r="I114">
        <f>loty57[[#This Row],[Cargo załadunek]]+J113</f>
        <v>13</v>
      </c>
      <c r="J114">
        <f>loty57[[#This Row],[stan po zaladunku]]-loty57[[#This Row],[Cargo wyładunek]]</f>
        <v>7</v>
      </c>
      <c r="K11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14">
        <f>loty57[[#This Row],[ile za przewoz (place za dany towar jednorazowo - tylko przy zaladunku) reszta martwi się firma]]-loty57[[#This Row],[kasa dzis]]</f>
        <v>39000</v>
      </c>
      <c r="M114">
        <f>IF(loty57[[#This Row],[ile za przewoz (place za dany towar jednorazowo - tylko przy zaladunku) reszta martwi się firma]]&lt;loty57[[#This Row],[kasa dzis]], 1, 0)</f>
        <v>0</v>
      </c>
    </row>
    <row r="115" spans="1:13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120</v>
      </c>
      <c r="F115">
        <v>11</v>
      </c>
      <c r="G115">
        <v>5</v>
      </c>
      <c r="H115">
        <f>IF(B114&lt;&gt;D114, 1500*G114, 0) + loty57[[#This Row],[Cargo załadunek]]*1500+ IF(loty57[[#This Row],[data wylotu]]=loty57[[#This Row],[data przylotu]], 1500*loty57[[#This Row],[Cargo wyładunek]])</f>
        <v>24000</v>
      </c>
      <c r="I115">
        <f>loty57[[#This Row],[Cargo załadunek]]+J114</f>
        <v>18</v>
      </c>
      <c r="J115">
        <f>loty57[[#This Row],[stan po zaladunku]]-loty57[[#This Row],[Cargo wyładunek]]</f>
        <v>13</v>
      </c>
      <c r="K11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15">
        <f>loty57[[#This Row],[ile za przewoz (place za dany towar jednorazowo - tylko przy zaladunku) reszta martwi się firma]]-loty57[[#This Row],[kasa dzis]]</f>
        <v>36500</v>
      </c>
      <c r="M115">
        <f>IF(loty57[[#This Row],[ile za przewoz (place za dany towar jednorazowo - tylko przy zaladunku) reszta martwi się firma]]&lt;loty57[[#This Row],[kasa dzis]], 1, 0)</f>
        <v>0</v>
      </c>
    </row>
    <row r="116" spans="1:13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121</v>
      </c>
      <c r="F116">
        <v>13</v>
      </c>
      <c r="G116">
        <v>9</v>
      </c>
      <c r="H116">
        <f>IF(B115&lt;&gt;D115, 1500*G115, 0) + loty57[[#This Row],[Cargo załadunek]]*1500+ IF(loty57[[#This Row],[data wylotu]]=loty57[[#This Row],[data przylotu]], 1500*loty57[[#This Row],[Cargo wyładunek]])</f>
        <v>33000</v>
      </c>
      <c r="I116">
        <f>loty57[[#This Row],[Cargo załadunek]]+J115</f>
        <v>26</v>
      </c>
      <c r="J116">
        <f>loty57[[#This Row],[stan po zaladunku]]-loty57[[#This Row],[Cargo wyładunek]]</f>
        <v>17</v>
      </c>
      <c r="K11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16">
        <f>loty57[[#This Row],[ile za przewoz (place za dany towar jednorazowo - tylko przy zaladunku) reszta martwi się firma]]-loty57[[#This Row],[kasa dzis]]</f>
        <v>38500</v>
      </c>
      <c r="M116">
        <f>IF(loty57[[#This Row],[ile za przewoz (place za dany towar jednorazowo - tylko przy zaladunku) reszta martwi się firma]]&lt;loty57[[#This Row],[kasa dzis]], 1, 0)</f>
        <v>0</v>
      </c>
    </row>
    <row r="117" spans="1:13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122</v>
      </c>
      <c r="F117">
        <v>14</v>
      </c>
      <c r="G117">
        <v>11</v>
      </c>
      <c r="H117">
        <f>IF(B116&lt;&gt;D116, 1500*G116, 0) + loty57[[#This Row],[Cargo załadunek]]*1500+ IF(loty57[[#This Row],[data wylotu]]=loty57[[#This Row],[data przylotu]], 1500*loty57[[#This Row],[Cargo wyładunek]])</f>
        <v>37500</v>
      </c>
      <c r="I117">
        <f>loty57[[#This Row],[Cargo załadunek]]+J116</f>
        <v>31</v>
      </c>
      <c r="J117">
        <f>loty57[[#This Row],[stan po zaladunku]]-loty57[[#This Row],[Cargo wyładunek]]</f>
        <v>20</v>
      </c>
      <c r="K11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17">
        <f>loty57[[#This Row],[ile za przewoz (place za dany towar jednorazowo - tylko przy zaladunku) reszta martwi się firma]]-loty57[[#This Row],[kasa dzis]]</f>
        <v>39500</v>
      </c>
      <c r="M117">
        <f>IF(loty57[[#This Row],[ile za przewoz (place za dany towar jednorazowo - tylko przy zaladunku) reszta martwi się firma]]&lt;loty57[[#This Row],[kasa dzis]], 1, 0)</f>
        <v>0</v>
      </c>
    </row>
    <row r="118" spans="1:13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123</v>
      </c>
      <c r="F118">
        <v>2</v>
      </c>
      <c r="G118">
        <v>0</v>
      </c>
      <c r="H118">
        <f>IF(B117&lt;&gt;D117, 1500*G117, 0) + loty57[[#This Row],[Cargo załadunek]]*1500+ IF(loty57[[#This Row],[data wylotu]]=loty57[[#This Row],[data przylotu]], 1500*loty57[[#This Row],[Cargo wyładunek]])</f>
        <v>3000</v>
      </c>
      <c r="I118">
        <f>loty57[[#This Row],[Cargo załadunek]]+J117</f>
        <v>22</v>
      </c>
      <c r="J118">
        <f>loty57[[#This Row],[stan po zaladunku]]-loty57[[#This Row],[Cargo wyładunek]]</f>
        <v>22</v>
      </c>
      <c r="K11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12000</v>
      </c>
      <c r="L118">
        <f>loty57[[#This Row],[ile za przewoz (place za dany towar jednorazowo - tylko przy zaladunku) reszta martwi się firma]]-loty57[[#This Row],[kasa dzis]]</f>
        <v>9000</v>
      </c>
      <c r="M118">
        <f>IF(loty57[[#This Row],[ile za przewoz (place za dany towar jednorazowo - tylko przy zaladunku) reszta martwi się firma]]&lt;loty57[[#This Row],[kasa dzis]], 1, 0)</f>
        <v>0</v>
      </c>
    </row>
    <row r="119" spans="1:13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124</v>
      </c>
      <c r="F119">
        <v>6</v>
      </c>
      <c r="G119">
        <v>0</v>
      </c>
      <c r="H119">
        <f>IF(B118&lt;&gt;D118, 1500*G118, 0) + loty57[[#This Row],[Cargo załadunek]]*1500+ IF(loty57[[#This Row],[data wylotu]]=loty57[[#This Row],[data przylotu]], 1500*loty57[[#This Row],[Cargo wyładunek]])</f>
        <v>9000</v>
      </c>
      <c r="I119">
        <f>loty57[[#This Row],[Cargo załadunek]]+J118</f>
        <v>28</v>
      </c>
      <c r="J119">
        <f>loty57[[#This Row],[stan po zaladunku]]-loty57[[#This Row],[Cargo wyładunek]]</f>
        <v>28</v>
      </c>
      <c r="K11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36000</v>
      </c>
      <c r="L119">
        <f>loty57[[#This Row],[ile za przewoz (place za dany towar jednorazowo - tylko przy zaladunku) reszta martwi się firma]]-loty57[[#This Row],[kasa dzis]]</f>
        <v>27000</v>
      </c>
      <c r="M119">
        <f>IF(loty57[[#This Row],[ile za przewoz (place za dany towar jednorazowo - tylko przy zaladunku) reszta martwi się firma]]&lt;loty57[[#This Row],[kasa dzis]], 1, 0)</f>
        <v>0</v>
      </c>
    </row>
    <row r="120" spans="1:13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125</v>
      </c>
      <c r="F120">
        <v>4</v>
      </c>
      <c r="G120">
        <v>11</v>
      </c>
      <c r="H120">
        <f>IF(B119&lt;&gt;D119, 1500*G119, 0) + loty57[[#This Row],[Cargo załadunek]]*1500+ IF(loty57[[#This Row],[data wylotu]]=loty57[[#This Row],[data przylotu]], 1500*loty57[[#This Row],[Cargo wyładunek]])</f>
        <v>6000</v>
      </c>
      <c r="I120">
        <f>loty57[[#This Row],[Cargo załadunek]]+J119</f>
        <v>32</v>
      </c>
      <c r="J120">
        <f>loty57[[#This Row],[stan po zaladunku]]-loty57[[#This Row],[Cargo wyładunek]]</f>
        <v>21</v>
      </c>
      <c r="K12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24000</v>
      </c>
      <c r="L120">
        <f>loty57[[#This Row],[ile za przewoz (place za dany towar jednorazowo - tylko przy zaladunku) reszta martwi się firma]]-loty57[[#This Row],[kasa dzis]]</f>
        <v>18000</v>
      </c>
      <c r="M120">
        <f>IF(loty57[[#This Row],[ile za przewoz (place za dany towar jednorazowo - tylko przy zaladunku) reszta martwi się firma]]&lt;loty57[[#This Row],[kasa dzis]], 1, 0)</f>
        <v>0</v>
      </c>
    </row>
    <row r="121" spans="1:13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126</v>
      </c>
      <c r="F121">
        <v>19</v>
      </c>
      <c r="G121">
        <v>3</v>
      </c>
      <c r="H121">
        <f>IF(B120&lt;&gt;D120, 1500*G120, 0) + loty57[[#This Row],[Cargo załadunek]]*1500+ IF(loty57[[#This Row],[data wylotu]]=loty57[[#This Row],[data przylotu]], 1500*loty57[[#This Row],[Cargo wyładunek]])</f>
        <v>49500</v>
      </c>
      <c r="I121">
        <f>loty57[[#This Row],[Cargo załadunek]]+J120</f>
        <v>40</v>
      </c>
      <c r="J121">
        <f>loty57[[#This Row],[stan po zaladunku]]-loty57[[#This Row],[Cargo wyładunek]]</f>
        <v>37</v>
      </c>
      <c r="K12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121">
        <f>loty57[[#This Row],[ile za przewoz (place za dany towar jednorazowo - tylko przy zaladunku) reszta martwi się firma]]-loty57[[#This Row],[kasa dzis]]</f>
        <v>55000</v>
      </c>
      <c r="M121">
        <f>IF(loty57[[#This Row],[ile za przewoz (place za dany towar jednorazowo - tylko przy zaladunku) reszta martwi się firma]]&lt;loty57[[#This Row],[kasa dzis]], 1, 0)</f>
        <v>0</v>
      </c>
    </row>
    <row r="122" spans="1:13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127</v>
      </c>
      <c r="F122">
        <v>3</v>
      </c>
      <c r="G122">
        <v>21</v>
      </c>
      <c r="H122">
        <f>IF(B121&lt;&gt;D121, 1500*G121, 0) + loty57[[#This Row],[Cargo załadunek]]*1500+ IF(loty57[[#This Row],[data wylotu]]=loty57[[#This Row],[data przylotu]], 1500*loty57[[#This Row],[Cargo wyładunek]])</f>
        <v>36000</v>
      </c>
      <c r="I122">
        <f>loty57[[#This Row],[Cargo załadunek]]+J121</f>
        <v>40</v>
      </c>
      <c r="J122">
        <f>loty57[[#This Row],[stan po zaladunku]]-loty57[[#This Row],[Cargo wyładunek]]</f>
        <v>19</v>
      </c>
      <c r="K12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18000</v>
      </c>
      <c r="L122">
        <f>loty57[[#This Row],[ile za przewoz (place za dany towar jednorazowo - tylko przy zaladunku) reszta martwi się firma]]-loty57[[#This Row],[kasa dzis]]</f>
        <v>-18000</v>
      </c>
      <c r="M122">
        <f>IF(loty57[[#This Row],[ile za przewoz (place za dany towar jednorazowo - tylko przy zaladunku) reszta martwi się firma]]&lt;loty57[[#This Row],[kasa dzis]], 1, 0)</f>
        <v>1</v>
      </c>
    </row>
    <row r="123" spans="1:13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128</v>
      </c>
      <c r="F123">
        <v>19</v>
      </c>
      <c r="G123">
        <v>22</v>
      </c>
      <c r="H123">
        <f>IF(B122&lt;&gt;D122, 1500*G122, 0) + loty57[[#This Row],[Cargo załadunek]]*1500+ IF(loty57[[#This Row],[data wylotu]]=loty57[[#This Row],[data przylotu]], 1500*loty57[[#This Row],[Cargo wyładunek]])</f>
        <v>61500</v>
      </c>
      <c r="I123">
        <f>loty57[[#This Row],[Cargo załadunek]]+J122</f>
        <v>38</v>
      </c>
      <c r="J123">
        <f>loty57[[#This Row],[stan po zaladunku]]-loty57[[#This Row],[Cargo wyładunek]]</f>
        <v>16</v>
      </c>
      <c r="K12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123">
        <f>loty57[[#This Row],[ile za przewoz (place za dany towar jednorazowo - tylko przy zaladunku) reszta martwi się firma]]-loty57[[#This Row],[kasa dzis]]</f>
        <v>43000</v>
      </c>
      <c r="M123">
        <f>IF(loty57[[#This Row],[ile za przewoz (place za dany towar jednorazowo - tylko przy zaladunku) reszta martwi się firma]]&lt;loty57[[#This Row],[kasa dzis]], 1, 0)</f>
        <v>0</v>
      </c>
    </row>
    <row r="124" spans="1:13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129</v>
      </c>
      <c r="F124">
        <v>13</v>
      </c>
      <c r="G124">
        <v>14</v>
      </c>
      <c r="H124">
        <f>IF(B123&lt;&gt;D123, 1500*G123, 0) + loty57[[#This Row],[Cargo załadunek]]*1500+ IF(loty57[[#This Row],[data wylotu]]=loty57[[#This Row],[data przylotu]], 1500*loty57[[#This Row],[Cargo wyładunek]])</f>
        <v>40500</v>
      </c>
      <c r="I124">
        <f>loty57[[#This Row],[Cargo załadunek]]+J123</f>
        <v>29</v>
      </c>
      <c r="J124">
        <f>loty57[[#This Row],[stan po zaladunku]]-loty57[[#This Row],[Cargo wyładunek]]</f>
        <v>15</v>
      </c>
      <c r="K12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24">
        <f>loty57[[#This Row],[ile za przewoz (place za dany towar jednorazowo - tylko przy zaladunku) reszta martwi się firma]]-loty57[[#This Row],[kasa dzis]]</f>
        <v>31000</v>
      </c>
      <c r="M124">
        <f>IF(loty57[[#This Row],[ile za przewoz (place za dany towar jednorazowo - tylko przy zaladunku) reszta martwi się firma]]&lt;loty57[[#This Row],[kasa dzis]], 1, 0)</f>
        <v>0</v>
      </c>
    </row>
    <row r="125" spans="1:13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130</v>
      </c>
      <c r="F125">
        <v>19</v>
      </c>
      <c r="G125">
        <v>25</v>
      </c>
      <c r="H125">
        <f>IF(B124&lt;&gt;D124, 1500*G124, 0) + loty57[[#This Row],[Cargo załadunek]]*1500+ IF(loty57[[#This Row],[data wylotu]]=loty57[[#This Row],[data przylotu]], 1500*loty57[[#This Row],[Cargo wyładunek]])</f>
        <v>66000</v>
      </c>
      <c r="I125">
        <f>loty57[[#This Row],[Cargo załadunek]]+J124</f>
        <v>34</v>
      </c>
      <c r="J125">
        <f>loty57[[#This Row],[stan po zaladunku]]-loty57[[#This Row],[Cargo wyładunek]]</f>
        <v>9</v>
      </c>
      <c r="K12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125">
        <f>loty57[[#This Row],[ile za przewoz (place za dany towar jednorazowo - tylko przy zaladunku) reszta martwi się firma]]-loty57[[#This Row],[kasa dzis]]</f>
        <v>38500</v>
      </c>
      <c r="M125">
        <f>IF(loty57[[#This Row],[ile za przewoz (place za dany towar jednorazowo - tylko przy zaladunku) reszta martwi się firma]]&lt;loty57[[#This Row],[kasa dzis]], 1, 0)</f>
        <v>0</v>
      </c>
    </row>
    <row r="126" spans="1:13" x14ac:dyDescent="0.35">
      <c r="A126">
        <v>125</v>
      </c>
      <c r="B126" s="1">
        <v>44463</v>
      </c>
      <c r="C126" s="2">
        <v>0.174375</v>
      </c>
      <c r="D126" s="1">
        <v>44463</v>
      </c>
      <c r="E126" s="3" t="s">
        <v>131</v>
      </c>
      <c r="F126">
        <v>19</v>
      </c>
      <c r="G126">
        <v>11</v>
      </c>
      <c r="H126">
        <f>IF(B125&lt;&gt;D125, 1500*G125, 0) + loty57[[#This Row],[Cargo załadunek]]*1500+ IF(loty57[[#This Row],[data wylotu]]=loty57[[#This Row],[data przylotu]], 1500*loty57[[#This Row],[Cargo wyładunek]])</f>
        <v>45000</v>
      </c>
      <c r="I126">
        <f>loty57[[#This Row],[Cargo załadunek]]+J125</f>
        <v>28</v>
      </c>
      <c r="J126">
        <f>loty57[[#This Row],[stan po zaladunku]]-loty57[[#This Row],[Cargo wyładunek]]</f>
        <v>17</v>
      </c>
      <c r="K12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104500</v>
      </c>
      <c r="L126">
        <f>loty57[[#This Row],[ile za przewoz (place za dany towar jednorazowo - tylko przy zaladunku) reszta martwi się firma]]-loty57[[#This Row],[kasa dzis]]</f>
        <v>59500</v>
      </c>
      <c r="M126">
        <f>IF(loty57[[#This Row],[ile za przewoz (place za dany towar jednorazowo - tylko przy zaladunku) reszta martwi się firma]]&lt;loty57[[#This Row],[kasa dzis]], 1, 0)</f>
        <v>0</v>
      </c>
    </row>
    <row r="127" spans="1:13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132</v>
      </c>
      <c r="F127">
        <v>13</v>
      </c>
      <c r="G127">
        <v>4</v>
      </c>
      <c r="H127">
        <f>IF(B126&lt;&gt;D126, 1500*G126, 0) + loty57[[#This Row],[Cargo załadunek]]*1500+ IF(loty57[[#This Row],[data wylotu]]=loty57[[#This Row],[data przylotu]], 1500*loty57[[#This Row],[Cargo wyładunek]])</f>
        <v>25500</v>
      </c>
      <c r="I127">
        <f>loty57[[#This Row],[Cargo załadunek]]+J126</f>
        <v>30</v>
      </c>
      <c r="J127">
        <f>loty57[[#This Row],[stan po zaladunku]]-loty57[[#This Row],[Cargo wyładunek]]</f>
        <v>26</v>
      </c>
      <c r="K12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27">
        <f>loty57[[#This Row],[ile za przewoz (place za dany towar jednorazowo - tylko przy zaladunku) reszta martwi się firma]]-loty57[[#This Row],[kasa dzis]]</f>
        <v>46000</v>
      </c>
      <c r="M127">
        <f>IF(loty57[[#This Row],[ile za przewoz (place za dany towar jednorazowo - tylko przy zaladunku) reszta martwi się firma]]&lt;loty57[[#This Row],[kasa dzis]], 1, 0)</f>
        <v>0</v>
      </c>
    </row>
    <row r="128" spans="1:13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133</v>
      </c>
      <c r="F128">
        <v>13</v>
      </c>
      <c r="G128">
        <v>9</v>
      </c>
      <c r="H128">
        <f>IF(B127&lt;&gt;D127, 1500*G127, 0) + loty57[[#This Row],[Cargo załadunek]]*1500+ IF(loty57[[#This Row],[data wylotu]]=loty57[[#This Row],[data przylotu]], 1500*loty57[[#This Row],[Cargo wyładunek]])</f>
        <v>33000</v>
      </c>
      <c r="I128">
        <f>loty57[[#This Row],[Cargo załadunek]]+J127</f>
        <v>39</v>
      </c>
      <c r="J128">
        <f>loty57[[#This Row],[stan po zaladunku]]-loty57[[#This Row],[Cargo wyładunek]]</f>
        <v>30</v>
      </c>
      <c r="K12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28">
        <f>loty57[[#This Row],[ile za przewoz (place za dany towar jednorazowo - tylko przy zaladunku) reszta martwi się firma]]-loty57[[#This Row],[kasa dzis]]</f>
        <v>38500</v>
      </c>
      <c r="M128">
        <f>IF(loty57[[#This Row],[ile za przewoz (place za dany towar jednorazowo - tylko przy zaladunku) reszta martwi się firma]]&lt;loty57[[#This Row],[kasa dzis]], 1, 0)</f>
        <v>0</v>
      </c>
    </row>
    <row r="129" spans="1:13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134</v>
      </c>
      <c r="F129">
        <v>10</v>
      </c>
      <c r="G129">
        <v>12</v>
      </c>
      <c r="H129">
        <f>IF(B128&lt;&gt;D128, 1500*G128, 0) + loty57[[#This Row],[Cargo załadunek]]*1500+ IF(loty57[[#This Row],[data wylotu]]=loty57[[#This Row],[data przylotu]], 1500*loty57[[#This Row],[Cargo wyładunek]])</f>
        <v>33000</v>
      </c>
      <c r="I129">
        <f>loty57[[#This Row],[Cargo załadunek]]+J128</f>
        <v>40</v>
      </c>
      <c r="J129">
        <f>loty57[[#This Row],[stan po zaladunku]]-loty57[[#This Row],[Cargo wyładunek]]</f>
        <v>28</v>
      </c>
      <c r="K12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55000</v>
      </c>
      <c r="L129">
        <f>loty57[[#This Row],[ile za przewoz (place za dany towar jednorazowo - tylko przy zaladunku) reszta martwi się firma]]-loty57[[#This Row],[kasa dzis]]</f>
        <v>22000</v>
      </c>
      <c r="M129">
        <f>IF(loty57[[#This Row],[ile za przewoz (place za dany towar jednorazowo - tylko przy zaladunku) reszta martwi się firma]]&lt;loty57[[#This Row],[kasa dzis]], 1, 0)</f>
        <v>0</v>
      </c>
    </row>
    <row r="130" spans="1:13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135</v>
      </c>
      <c r="F130">
        <v>9</v>
      </c>
      <c r="G130">
        <v>11</v>
      </c>
      <c r="H130">
        <f>IF(B129&lt;&gt;D129, 1500*G129, 0) + loty57[[#This Row],[Cargo załadunek]]*1500+ IF(loty57[[#This Row],[data wylotu]]=loty57[[#This Row],[data przylotu]], 1500*loty57[[#This Row],[Cargo wyładunek]])</f>
        <v>30000</v>
      </c>
      <c r="I130">
        <f>loty57[[#This Row],[Cargo załadunek]]+J129</f>
        <v>37</v>
      </c>
      <c r="J130">
        <f>loty57[[#This Row],[stan po zaladunku]]-loty57[[#This Row],[Cargo wyładunek]]</f>
        <v>26</v>
      </c>
      <c r="K13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30">
        <f>loty57[[#This Row],[ile za przewoz (place za dany towar jednorazowo - tylko przy zaladunku) reszta martwi się firma]]-loty57[[#This Row],[kasa dzis]]</f>
        <v>24000</v>
      </c>
      <c r="M130">
        <f>IF(loty57[[#This Row],[ile za przewoz (place za dany towar jednorazowo - tylko przy zaladunku) reszta martwi się firma]]&lt;loty57[[#This Row],[kasa dzis]], 1, 0)</f>
        <v>0</v>
      </c>
    </row>
    <row r="131" spans="1:13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136</v>
      </c>
      <c r="F131">
        <v>14</v>
      </c>
      <c r="G131">
        <v>20</v>
      </c>
      <c r="H131">
        <f>IF(B130&lt;&gt;D130, 1500*G130, 0) + loty57[[#This Row],[Cargo załadunek]]*1500+ IF(loty57[[#This Row],[data wylotu]]=loty57[[#This Row],[data przylotu]], 1500*loty57[[#This Row],[Cargo wyładunek]])</f>
        <v>51000</v>
      </c>
      <c r="I131">
        <f>loty57[[#This Row],[Cargo załadunek]]+J130</f>
        <v>40</v>
      </c>
      <c r="J131">
        <f>loty57[[#This Row],[stan po zaladunku]]-loty57[[#This Row],[Cargo wyładunek]]</f>
        <v>20</v>
      </c>
      <c r="K13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31">
        <f>loty57[[#This Row],[ile za przewoz (place za dany towar jednorazowo - tylko przy zaladunku) reszta martwi się firma]]-loty57[[#This Row],[kasa dzis]]</f>
        <v>26000</v>
      </c>
      <c r="M131">
        <f>IF(loty57[[#This Row],[ile za przewoz (place za dany towar jednorazowo - tylko przy zaladunku) reszta martwi się firma]]&lt;loty57[[#This Row],[kasa dzis]], 1, 0)</f>
        <v>0</v>
      </c>
    </row>
    <row r="132" spans="1:13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137</v>
      </c>
      <c r="F132">
        <v>1</v>
      </c>
      <c r="G132">
        <v>3</v>
      </c>
      <c r="H132">
        <f>IF(B131&lt;&gt;D131, 1500*G131, 0) + loty57[[#This Row],[Cargo załadunek]]*1500+ IF(loty57[[#This Row],[data wylotu]]=loty57[[#This Row],[data przylotu]], 1500*loty57[[#This Row],[Cargo wyładunek]])</f>
        <v>6000</v>
      </c>
      <c r="I132">
        <f>loty57[[#This Row],[Cargo załadunek]]+J131</f>
        <v>21</v>
      </c>
      <c r="J132">
        <f>loty57[[#This Row],[stan po zaladunku]]-loty57[[#This Row],[Cargo wyładunek]]</f>
        <v>18</v>
      </c>
      <c r="K13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6000</v>
      </c>
      <c r="L132">
        <f>loty57[[#This Row],[ile za przewoz (place za dany towar jednorazowo - tylko przy zaladunku) reszta martwi się firma]]-loty57[[#This Row],[kasa dzis]]</f>
        <v>0</v>
      </c>
      <c r="M132">
        <f>IF(loty57[[#This Row],[ile za przewoz (place za dany towar jednorazowo - tylko przy zaladunku) reszta martwi się firma]]&lt;loty57[[#This Row],[kasa dzis]], 1, 0)</f>
        <v>0</v>
      </c>
    </row>
    <row r="133" spans="1:13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138</v>
      </c>
      <c r="F133">
        <v>5</v>
      </c>
      <c r="G133">
        <v>6</v>
      </c>
      <c r="H133">
        <f>IF(B132&lt;&gt;D132, 1500*G132, 0) + loty57[[#This Row],[Cargo załadunek]]*1500+ IF(loty57[[#This Row],[data wylotu]]=loty57[[#This Row],[data przylotu]], 1500*loty57[[#This Row],[Cargo wyładunek]])</f>
        <v>16500</v>
      </c>
      <c r="I133">
        <f>loty57[[#This Row],[Cargo załadunek]]+J132</f>
        <v>23</v>
      </c>
      <c r="J133">
        <f>loty57[[#This Row],[stan po zaladunku]]-loty57[[#This Row],[Cargo wyładunek]]</f>
        <v>17</v>
      </c>
      <c r="K13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30000</v>
      </c>
      <c r="L133">
        <f>loty57[[#This Row],[ile za przewoz (place za dany towar jednorazowo - tylko przy zaladunku) reszta martwi się firma]]-loty57[[#This Row],[kasa dzis]]</f>
        <v>13500</v>
      </c>
      <c r="M133">
        <f>IF(loty57[[#This Row],[ile za przewoz (place za dany towar jednorazowo - tylko przy zaladunku) reszta martwi się firma]]&lt;loty57[[#This Row],[kasa dzis]], 1, 0)</f>
        <v>0</v>
      </c>
    </row>
    <row r="134" spans="1:13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139</v>
      </c>
      <c r="F134">
        <v>12</v>
      </c>
      <c r="G134">
        <v>6</v>
      </c>
      <c r="H134">
        <f>IF(B133&lt;&gt;D133, 1500*G133, 0) + loty57[[#This Row],[Cargo załadunek]]*1500+ IF(loty57[[#This Row],[data wylotu]]=loty57[[#This Row],[data przylotu]], 1500*loty57[[#This Row],[Cargo wyładunek]])</f>
        <v>27000</v>
      </c>
      <c r="I134">
        <f>loty57[[#This Row],[Cargo załadunek]]+J133</f>
        <v>29</v>
      </c>
      <c r="J134">
        <f>loty57[[#This Row],[stan po zaladunku]]-loty57[[#This Row],[Cargo wyładunek]]</f>
        <v>23</v>
      </c>
      <c r="K13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34">
        <f>loty57[[#This Row],[ile za przewoz (place za dany towar jednorazowo - tylko przy zaladunku) reszta martwi się firma]]-loty57[[#This Row],[kasa dzis]]</f>
        <v>39000</v>
      </c>
      <c r="M134">
        <f>IF(loty57[[#This Row],[ile za przewoz (place za dany towar jednorazowo - tylko przy zaladunku) reszta martwi się firma]]&lt;loty57[[#This Row],[kasa dzis]], 1, 0)</f>
        <v>0</v>
      </c>
    </row>
    <row r="135" spans="1:13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140</v>
      </c>
      <c r="F135">
        <v>13</v>
      </c>
      <c r="G135">
        <v>24</v>
      </c>
      <c r="H135">
        <f>IF(B134&lt;&gt;D134, 1500*G134, 0) + loty57[[#This Row],[Cargo załadunek]]*1500+ IF(loty57[[#This Row],[data wylotu]]=loty57[[#This Row],[data przylotu]], 1500*loty57[[#This Row],[Cargo wyładunek]])</f>
        <v>55500</v>
      </c>
      <c r="I135">
        <f>loty57[[#This Row],[Cargo załadunek]]+J134</f>
        <v>36</v>
      </c>
      <c r="J135">
        <f>loty57[[#This Row],[stan po zaladunku]]-loty57[[#This Row],[Cargo wyładunek]]</f>
        <v>12</v>
      </c>
      <c r="K13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35">
        <f>loty57[[#This Row],[ile za przewoz (place za dany towar jednorazowo - tylko przy zaladunku) reszta martwi się firma]]-loty57[[#This Row],[kasa dzis]]</f>
        <v>16000</v>
      </c>
      <c r="M135">
        <f>IF(loty57[[#This Row],[ile za przewoz (place za dany towar jednorazowo - tylko przy zaladunku) reszta martwi się firma]]&lt;loty57[[#This Row],[kasa dzis]], 1, 0)</f>
        <v>0</v>
      </c>
    </row>
    <row r="136" spans="1:13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141</v>
      </c>
      <c r="F136">
        <v>9</v>
      </c>
      <c r="G136">
        <v>2</v>
      </c>
      <c r="H136">
        <f>IF(B135&lt;&gt;D135, 1500*G135, 0) + loty57[[#This Row],[Cargo załadunek]]*1500+ IF(loty57[[#This Row],[data wylotu]]=loty57[[#This Row],[data przylotu]], 1500*loty57[[#This Row],[Cargo wyładunek]])</f>
        <v>16500</v>
      </c>
      <c r="I136">
        <f>loty57[[#This Row],[Cargo załadunek]]+J135</f>
        <v>21</v>
      </c>
      <c r="J136">
        <f>loty57[[#This Row],[stan po zaladunku]]-loty57[[#This Row],[Cargo wyładunek]]</f>
        <v>19</v>
      </c>
      <c r="K13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36">
        <f>loty57[[#This Row],[ile za przewoz (place za dany towar jednorazowo - tylko przy zaladunku) reszta martwi się firma]]-loty57[[#This Row],[kasa dzis]]</f>
        <v>37500</v>
      </c>
      <c r="M136">
        <f>IF(loty57[[#This Row],[ile za przewoz (place za dany towar jednorazowo - tylko przy zaladunku) reszta martwi się firma]]&lt;loty57[[#This Row],[kasa dzis]], 1, 0)</f>
        <v>0</v>
      </c>
    </row>
    <row r="137" spans="1:13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142</v>
      </c>
      <c r="F137">
        <v>11</v>
      </c>
      <c r="G137">
        <v>6</v>
      </c>
      <c r="H137">
        <f>IF(B136&lt;&gt;D136, 1500*G136, 0) + loty57[[#This Row],[Cargo załadunek]]*1500+ IF(loty57[[#This Row],[data wylotu]]=loty57[[#This Row],[data przylotu]], 1500*loty57[[#This Row],[Cargo wyładunek]])</f>
        <v>25500</v>
      </c>
      <c r="I137">
        <f>loty57[[#This Row],[Cargo załadunek]]+J136</f>
        <v>30</v>
      </c>
      <c r="J137">
        <f>loty57[[#This Row],[stan po zaladunku]]-loty57[[#This Row],[Cargo wyładunek]]</f>
        <v>24</v>
      </c>
      <c r="K13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37">
        <f>loty57[[#This Row],[ile za przewoz (place za dany towar jednorazowo - tylko przy zaladunku) reszta martwi się firma]]-loty57[[#This Row],[kasa dzis]]</f>
        <v>35000</v>
      </c>
      <c r="M137">
        <f>IF(loty57[[#This Row],[ile za przewoz (place za dany towar jednorazowo - tylko przy zaladunku) reszta martwi się firma]]&lt;loty57[[#This Row],[kasa dzis]], 1, 0)</f>
        <v>0</v>
      </c>
    </row>
    <row r="138" spans="1:13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143</v>
      </c>
      <c r="F138">
        <v>11</v>
      </c>
      <c r="G138">
        <v>9</v>
      </c>
      <c r="H138">
        <f>IF(B137&lt;&gt;D137, 1500*G137, 0) + loty57[[#This Row],[Cargo załadunek]]*1500+ IF(loty57[[#This Row],[data wylotu]]=loty57[[#This Row],[data przylotu]], 1500*loty57[[#This Row],[Cargo wyładunek]])</f>
        <v>30000</v>
      </c>
      <c r="I138">
        <f>loty57[[#This Row],[Cargo załadunek]]+J137</f>
        <v>35</v>
      </c>
      <c r="J138">
        <f>loty57[[#This Row],[stan po zaladunku]]-loty57[[#This Row],[Cargo wyładunek]]</f>
        <v>26</v>
      </c>
      <c r="K13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38">
        <f>loty57[[#This Row],[ile za przewoz (place za dany towar jednorazowo - tylko przy zaladunku) reszta martwi się firma]]-loty57[[#This Row],[kasa dzis]]</f>
        <v>30500</v>
      </c>
      <c r="M138">
        <f>IF(loty57[[#This Row],[ile za przewoz (place za dany towar jednorazowo - tylko przy zaladunku) reszta martwi się firma]]&lt;loty57[[#This Row],[kasa dzis]], 1, 0)</f>
        <v>0</v>
      </c>
    </row>
    <row r="139" spans="1:13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144</v>
      </c>
      <c r="F139">
        <v>13</v>
      </c>
      <c r="G139">
        <v>24</v>
      </c>
      <c r="H139">
        <f>IF(B138&lt;&gt;D138, 1500*G138, 0) + loty57[[#This Row],[Cargo załadunek]]*1500+ IF(loty57[[#This Row],[data wylotu]]=loty57[[#This Row],[data przylotu]], 1500*loty57[[#This Row],[Cargo wyładunek]])</f>
        <v>55500</v>
      </c>
      <c r="I139">
        <f>loty57[[#This Row],[Cargo załadunek]]+J138</f>
        <v>39</v>
      </c>
      <c r="J139">
        <f>loty57[[#This Row],[stan po zaladunku]]-loty57[[#This Row],[Cargo wyładunek]]</f>
        <v>15</v>
      </c>
      <c r="K13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71500</v>
      </c>
      <c r="L139">
        <f>loty57[[#This Row],[ile za przewoz (place za dany towar jednorazowo - tylko przy zaladunku) reszta martwi się firma]]-loty57[[#This Row],[kasa dzis]]</f>
        <v>16000</v>
      </c>
      <c r="M139">
        <f>IF(loty57[[#This Row],[ile za przewoz (place za dany towar jednorazowo - tylko przy zaladunku) reszta martwi się firma]]&lt;loty57[[#This Row],[kasa dzis]], 1, 0)</f>
        <v>0</v>
      </c>
    </row>
    <row r="140" spans="1:13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145</v>
      </c>
      <c r="F140">
        <v>15</v>
      </c>
      <c r="G140">
        <v>6</v>
      </c>
      <c r="H140">
        <f>IF(B139&lt;&gt;D139, 1500*G139, 0) + loty57[[#This Row],[Cargo załadunek]]*1500+ IF(loty57[[#This Row],[data wylotu]]=loty57[[#This Row],[data przylotu]], 1500*loty57[[#This Row],[Cargo wyładunek]])</f>
        <v>31500</v>
      </c>
      <c r="I140">
        <f>loty57[[#This Row],[Cargo załadunek]]+J139</f>
        <v>30</v>
      </c>
      <c r="J140">
        <f>loty57[[#This Row],[stan po zaladunku]]-loty57[[#This Row],[Cargo wyładunek]]</f>
        <v>24</v>
      </c>
      <c r="K14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140">
        <f>loty57[[#This Row],[ile za przewoz (place za dany towar jednorazowo - tylko przy zaladunku) reszta martwi się firma]]-loty57[[#This Row],[kasa dzis]]</f>
        <v>51000</v>
      </c>
      <c r="M140">
        <f>IF(loty57[[#This Row],[ile za przewoz (place za dany towar jednorazowo - tylko przy zaladunku) reszta martwi się firma]]&lt;loty57[[#This Row],[kasa dzis]], 1, 0)</f>
        <v>0</v>
      </c>
    </row>
    <row r="141" spans="1:13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146</v>
      </c>
      <c r="F141">
        <v>15</v>
      </c>
      <c r="G141">
        <v>9</v>
      </c>
      <c r="H141">
        <f>IF(B140&lt;&gt;D140, 1500*G140, 0) + loty57[[#This Row],[Cargo załadunek]]*1500+ IF(loty57[[#This Row],[data wylotu]]=loty57[[#This Row],[data przylotu]], 1500*loty57[[#This Row],[Cargo wyładunek]])</f>
        <v>36000</v>
      </c>
      <c r="I141">
        <f>loty57[[#This Row],[Cargo załadunek]]+J140</f>
        <v>39</v>
      </c>
      <c r="J141">
        <f>loty57[[#This Row],[stan po zaladunku]]-loty57[[#This Row],[Cargo wyładunek]]</f>
        <v>30</v>
      </c>
      <c r="K14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141">
        <f>loty57[[#This Row],[ile za przewoz (place za dany towar jednorazowo - tylko przy zaladunku) reszta martwi się firma]]-loty57[[#This Row],[kasa dzis]]</f>
        <v>46500</v>
      </c>
      <c r="M141">
        <f>IF(loty57[[#This Row],[ile za przewoz (place za dany towar jednorazowo - tylko przy zaladunku) reszta martwi się firma]]&lt;loty57[[#This Row],[kasa dzis]], 1, 0)</f>
        <v>0</v>
      </c>
    </row>
    <row r="142" spans="1:13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147</v>
      </c>
      <c r="F142">
        <v>10</v>
      </c>
      <c r="G142">
        <v>19</v>
      </c>
      <c r="H142">
        <f>IF(B141&lt;&gt;D141, 1500*G141, 0) + loty57[[#This Row],[Cargo załadunek]]*1500+ IF(loty57[[#This Row],[data wylotu]]=loty57[[#This Row],[data przylotu]], 1500*loty57[[#This Row],[Cargo wyładunek]])</f>
        <v>43500</v>
      </c>
      <c r="I142">
        <f>loty57[[#This Row],[Cargo załadunek]]+J141</f>
        <v>40</v>
      </c>
      <c r="J142">
        <f>loty57[[#This Row],[stan po zaladunku]]-loty57[[#This Row],[Cargo wyładunek]]</f>
        <v>21</v>
      </c>
      <c r="K14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55000</v>
      </c>
      <c r="L142">
        <f>loty57[[#This Row],[ile za przewoz (place za dany towar jednorazowo - tylko przy zaladunku) reszta martwi się firma]]-loty57[[#This Row],[kasa dzis]]</f>
        <v>11500</v>
      </c>
      <c r="M142">
        <f>IF(loty57[[#This Row],[ile za przewoz (place za dany towar jednorazowo - tylko przy zaladunku) reszta martwi się firma]]&lt;loty57[[#This Row],[kasa dzis]], 1, 0)</f>
        <v>0</v>
      </c>
    </row>
    <row r="143" spans="1:13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148</v>
      </c>
      <c r="F143">
        <v>1</v>
      </c>
      <c r="G143">
        <v>0</v>
      </c>
      <c r="H143">
        <f>IF(B142&lt;&gt;D142, 1500*G142, 0) + loty57[[#This Row],[Cargo załadunek]]*1500+ IF(loty57[[#This Row],[data wylotu]]=loty57[[#This Row],[data przylotu]], 1500*loty57[[#This Row],[Cargo wyładunek]])</f>
        <v>1500</v>
      </c>
      <c r="I143">
        <f>loty57[[#This Row],[Cargo załadunek]]+J142</f>
        <v>22</v>
      </c>
      <c r="J143">
        <f>loty57[[#This Row],[stan po zaladunku]]-loty57[[#This Row],[Cargo wyładunek]]</f>
        <v>22</v>
      </c>
      <c r="K14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6000</v>
      </c>
      <c r="L143">
        <f>loty57[[#This Row],[ile za przewoz (place za dany towar jednorazowo - tylko przy zaladunku) reszta martwi się firma]]-loty57[[#This Row],[kasa dzis]]</f>
        <v>4500</v>
      </c>
      <c r="M143">
        <f>IF(loty57[[#This Row],[ile za przewoz (place za dany towar jednorazowo - tylko przy zaladunku) reszta martwi się firma]]&lt;loty57[[#This Row],[kasa dzis]], 1, 0)</f>
        <v>0</v>
      </c>
    </row>
    <row r="144" spans="1:13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149</v>
      </c>
      <c r="F144">
        <v>3</v>
      </c>
      <c r="G144">
        <v>0</v>
      </c>
      <c r="H144">
        <f>IF(B143&lt;&gt;D143, 1500*G143, 0) + loty57[[#This Row],[Cargo załadunek]]*1500+ IF(loty57[[#This Row],[data wylotu]]=loty57[[#This Row],[data przylotu]], 1500*loty57[[#This Row],[Cargo wyładunek]])</f>
        <v>4500</v>
      </c>
      <c r="I144">
        <f>loty57[[#This Row],[Cargo załadunek]]+J143</f>
        <v>25</v>
      </c>
      <c r="J144">
        <f>loty57[[#This Row],[stan po zaladunku]]-loty57[[#This Row],[Cargo wyładunek]]</f>
        <v>25</v>
      </c>
      <c r="K14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18000</v>
      </c>
      <c r="L144">
        <f>loty57[[#This Row],[ile za przewoz (place za dany towar jednorazowo - tylko przy zaladunku) reszta martwi się firma]]-loty57[[#This Row],[kasa dzis]]</f>
        <v>13500</v>
      </c>
      <c r="M144">
        <f>IF(loty57[[#This Row],[ile za przewoz (place za dany towar jednorazowo - tylko przy zaladunku) reszta martwi się firma]]&lt;loty57[[#This Row],[kasa dzis]], 1, 0)</f>
        <v>0</v>
      </c>
    </row>
    <row r="145" spans="1:13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150</v>
      </c>
      <c r="F145">
        <v>9</v>
      </c>
      <c r="G145">
        <v>14</v>
      </c>
      <c r="H145">
        <f>IF(B144&lt;&gt;D144, 1500*G144, 0) + loty57[[#This Row],[Cargo załadunek]]*1500+ IF(loty57[[#This Row],[data wylotu]]=loty57[[#This Row],[data przylotu]], 1500*loty57[[#This Row],[Cargo wyładunek]])</f>
        <v>34500</v>
      </c>
      <c r="I145">
        <f>loty57[[#This Row],[Cargo załadunek]]+J144</f>
        <v>34</v>
      </c>
      <c r="J145">
        <f>loty57[[#This Row],[stan po zaladunku]]-loty57[[#This Row],[Cargo wyładunek]]</f>
        <v>20</v>
      </c>
      <c r="K14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45">
        <f>loty57[[#This Row],[ile za przewoz (place za dany towar jednorazowo - tylko przy zaladunku) reszta martwi się firma]]-loty57[[#This Row],[kasa dzis]]</f>
        <v>19500</v>
      </c>
      <c r="M145">
        <f>IF(loty57[[#This Row],[ile za przewoz (place za dany towar jednorazowo - tylko przy zaladunku) reszta martwi się firma]]&lt;loty57[[#This Row],[kasa dzis]], 1, 0)</f>
        <v>0</v>
      </c>
    </row>
    <row r="146" spans="1:13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151</v>
      </c>
      <c r="F146">
        <v>11</v>
      </c>
      <c r="G146">
        <v>13</v>
      </c>
      <c r="H146">
        <f>IF(B145&lt;&gt;D145, 1500*G145, 0) + loty57[[#This Row],[Cargo załadunek]]*1500+ IF(loty57[[#This Row],[data wylotu]]=loty57[[#This Row],[data przylotu]], 1500*loty57[[#This Row],[Cargo wyładunek]])</f>
        <v>36000</v>
      </c>
      <c r="I146">
        <f>loty57[[#This Row],[Cargo załadunek]]+J145</f>
        <v>31</v>
      </c>
      <c r="J146">
        <f>loty57[[#This Row],[stan po zaladunku]]-loty57[[#This Row],[Cargo wyładunek]]</f>
        <v>18</v>
      </c>
      <c r="K14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60500</v>
      </c>
      <c r="L146">
        <f>loty57[[#This Row],[ile za przewoz (place za dany towar jednorazowo - tylko przy zaladunku) reszta martwi się firma]]-loty57[[#This Row],[kasa dzis]]</f>
        <v>24500</v>
      </c>
      <c r="M146">
        <f>IF(loty57[[#This Row],[ile za przewoz (place za dany towar jednorazowo - tylko przy zaladunku) reszta martwi się firma]]&lt;loty57[[#This Row],[kasa dzis]], 1, 0)</f>
        <v>0</v>
      </c>
    </row>
    <row r="147" spans="1:13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152</v>
      </c>
      <c r="F147">
        <v>12</v>
      </c>
      <c r="G147">
        <v>9</v>
      </c>
      <c r="H147">
        <f>IF(B146&lt;&gt;D146, 1500*G146, 0) + loty57[[#This Row],[Cargo załadunek]]*1500+ IF(loty57[[#This Row],[data wylotu]]=loty57[[#This Row],[data przylotu]], 1500*loty57[[#This Row],[Cargo wyładunek]])</f>
        <v>31500</v>
      </c>
      <c r="I147">
        <f>loty57[[#This Row],[Cargo załadunek]]+J146</f>
        <v>30</v>
      </c>
      <c r="J147">
        <f>loty57[[#This Row],[stan po zaladunku]]-loty57[[#This Row],[Cargo wyładunek]]</f>
        <v>21</v>
      </c>
      <c r="K14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47">
        <f>loty57[[#This Row],[ile za przewoz (place za dany towar jednorazowo - tylko przy zaladunku) reszta martwi się firma]]-loty57[[#This Row],[kasa dzis]]</f>
        <v>34500</v>
      </c>
      <c r="M147">
        <f>IF(loty57[[#This Row],[ile za przewoz (place za dany towar jednorazowo - tylko przy zaladunku) reszta martwi się firma]]&lt;loty57[[#This Row],[kasa dzis]], 1, 0)</f>
        <v>0</v>
      </c>
    </row>
    <row r="148" spans="1:13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153</v>
      </c>
      <c r="F148">
        <v>14</v>
      </c>
      <c r="G148">
        <v>9</v>
      </c>
      <c r="H148">
        <f>IF(B147&lt;&gt;D147, 1500*G147, 0) + loty57[[#This Row],[Cargo załadunek]]*1500+ IF(loty57[[#This Row],[data wylotu]]=loty57[[#This Row],[data przylotu]], 1500*loty57[[#This Row],[Cargo wyładunek]])</f>
        <v>34500</v>
      </c>
      <c r="I148">
        <f>loty57[[#This Row],[Cargo załadunek]]+J147</f>
        <v>35</v>
      </c>
      <c r="J148">
        <f>loty57[[#This Row],[stan po zaladunku]]-loty57[[#This Row],[Cargo wyładunek]]</f>
        <v>26</v>
      </c>
      <c r="K14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48">
        <f>loty57[[#This Row],[ile za przewoz (place za dany towar jednorazowo - tylko przy zaladunku) reszta martwi się firma]]-loty57[[#This Row],[kasa dzis]]</f>
        <v>42500</v>
      </c>
      <c r="M148">
        <f>IF(loty57[[#This Row],[ile za przewoz (place za dany towar jednorazowo - tylko przy zaladunku) reszta martwi się firma]]&lt;loty57[[#This Row],[kasa dzis]], 1, 0)</f>
        <v>0</v>
      </c>
    </row>
    <row r="149" spans="1:13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154</v>
      </c>
      <c r="F149">
        <v>12</v>
      </c>
      <c r="G149">
        <v>16</v>
      </c>
      <c r="H149">
        <f>IF(B148&lt;&gt;D148, 1500*G148, 0) + loty57[[#This Row],[Cargo załadunek]]*1500+ IF(loty57[[#This Row],[data wylotu]]=loty57[[#This Row],[data przylotu]], 1500*loty57[[#This Row],[Cargo wyładunek]])</f>
        <v>42000</v>
      </c>
      <c r="I149">
        <f>loty57[[#This Row],[Cargo załadunek]]+J148</f>
        <v>38</v>
      </c>
      <c r="J149">
        <f>loty57[[#This Row],[stan po zaladunku]]-loty57[[#This Row],[Cargo wyładunek]]</f>
        <v>22</v>
      </c>
      <c r="K149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66000</v>
      </c>
      <c r="L149">
        <f>loty57[[#This Row],[ile za przewoz (place za dany towar jednorazowo - tylko przy zaladunku) reszta martwi się firma]]-loty57[[#This Row],[kasa dzis]]</f>
        <v>24000</v>
      </c>
      <c r="M149">
        <f>IF(loty57[[#This Row],[ile za przewoz (place za dany towar jednorazowo - tylko przy zaladunku) reszta martwi się firma]]&lt;loty57[[#This Row],[kasa dzis]], 1, 0)</f>
        <v>0</v>
      </c>
    </row>
    <row r="150" spans="1:13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155</v>
      </c>
      <c r="F150">
        <v>9</v>
      </c>
      <c r="G150">
        <v>21</v>
      </c>
      <c r="H150">
        <f>IF(B149&lt;&gt;D149, 1500*G149, 0) + loty57[[#This Row],[Cargo załadunek]]*1500+ IF(loty57[[#This Row],[data wylotu]]=loty57[[#This Row],[data przylotu]], 1500*loty57[[#This Row],[Cargo wyładunek]])</f>
        <v>45000</v>
      </c>
      <c r="I150">
        <f>loty57[[#This Row],[Cargo załadunek]]+J149</f>
        <v>31</v>
      </c>
      <c r="J150">
        <f>loty57[[#This Row],[stan po zaladunku]]-loty57[[#This Row],[Cargo wyładunek]]</f>
        <v>10</v>
      </c>
      <c r="K150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54000</v>
      </c>
      <c r="L150">
        <f>loty57[[#This Row],[ile za przewoz (place za dany towar jednorazowo - tylko przy zaladunku) reszta martwi się firma]]-loty57[[#This Row],[kasa dzis]]</f>
        <v>9000</v>
      </c>
      <c r="M150">
        <f>IF(loty57[[#This Row],[ile za przewoz (place za dany towar jednorazowo - tylko przy zaladunku) reszta martwi się firma]]&lt;loty57[[#This Row],[kasa dzis]], 1, 0)</f>
        <v>0</v>
      </c>
    </row>
    <row r="151" spans="1:13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156</v>
      </c>
      <c r="F151">
        <v>15</v>
      </c>
      <c r="G151">
        <v>9</v>
      </c>
      <c r="H151">
        <f>IF(B150&lt;&gt;D150, 1500*G150, 0) + loty57[[#This Row],[Cargo załadunek]]*1500+ IF(loty57[[#This Row],[data wylotu]]=loty57[[#This Row],[data przylotu]], 1500*loty57[[#This Row],[Cargo wyładunek]])</f>
        <v>36000</v>
      </c>
      <c r="I151">
        <f>loty57[[#This Row],[Cargo załadunek]]+J150</f>
        <v>25</v>
      </c>
      <c r="J151">
        <f>loty57[[#This Row],[stan po zaladunku]]-loty57[[#This Row],[Cargo wyładunek]]</f>
        <v>16</v>
      </c>
      <c r="K151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82500</v>
      </c>
      <c r="L151">
        <f>loty57[[#This Row],[ile za przewoz (place za dany towar jednorazowo - tylko przy zaladunku) reszta martwi się firma]]-loty57[[#This Row],[kasa dzis]]</f>
        <v>46500</v>
      </c>
      <c r="M151">
        <f>IF(loty57[[#This Row],[ile za przewoz (place za dany towar jednorazowo - tylko przy zaladunku) reszta martwi się firma]]&lt;loty57[[#This Row],[kasa dzis]], 1, 0)</f>
        <v>0</v>
      </c>
    </row>
    <row r="152" spans="1:13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157</v>
      </c>
      <c r="F152">
        <v>14</v>
      </c>
      <c r="G152">
        <v>8</v>
      </c>
      <c r="H152">
        <f>IF(B151&lt;&gt;D151, 1500*G151, 0) + loty57[[#This Row],[Cargo załadunek]]*1500+ IF(loty57[[#This Row],[data wylotu]]=loty57[[#This Row],[data przylotu]], 1500*loty57[[#This Row],[Cargo wyładunek]])</f>
        <v>33000</v>
      </c>
      <c r="I152">
        <f>loty57[[#This Row],[Cargo załadunek]]+J151</f>
        <v>30</v>
      </c>
      <c r="J152">
        <f>loty57[[#This Row],[stan po zaladunku]]-loty57[[#This Row],[Cargo wyładunek]]</f>
        <v>22</v>
      </c>
      <c r="K152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52">
        <f>loty57[[#This Row],[ile za przewoz (place za dany towar jednorazowo - tylko przy zaladunku) reszta martwi się firma]]-loty57[[#This Row],[kasa dzis]]</f>
        <v>44000</v>
      </c>
      <c r="M152">
        <f>IF(loty57[[#This Row],[ile za przewoz (place za dany towar jednorazowo - tylko przy zaladunku) reszta martwi się firma]]&lt;loty57[[#This Row],[kasa dzis]], 1, 0)</f>
        <v>0</v>
      </c>
    </row>
    <row r="153" spans="1:13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158</v>
      </c>
      <c r="F153">
        <v>16</v>
      </c>
      <c r="G153">
        <v>21</v>
      </c>
      <c r="H153">
        <f>IF(B152&lt;&gt;D152, 1500*G152, 0) + loty57[[#This Row],[Cargo załadunek]]*1500+ IF(loty57[[#This Row],[data wylotu]]=loty57[[#This Row],[data przylotu]], 1500*loty57[[#This Row],[Cargo wyładunek]])</f>
        <v>55500</v>
      </c>
      <c r="I153">
        <f>loty57[[#This Row],[Cargo załadunek]]+J152</f>
        <v>38</v>
      </c>
      <c r="J153">
        <f>loty57[[#This Row],[stan po zaladunku]]-loty57[[#This Row],[Cargo wyładunek]]</f>
        <v>17</v>
      </c>
      <c r="K153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88000</v>
      </c>
      <c r="L153">
        <f>loty57[[#This Row],[ile za przewoz (place za dany towar jednorazowo - tylko przy zaladunku) reszta martwi się firma]]-loty57[[#This Row],[kasa dzis]]</f>
        <v>32500</v>
      </c>
      <c r="M153">
        <f>IF(loty57[[#This Row],[ile za przewoz (place za dany towar jednorazowo - tylko przy zaladunku) reszta martwi się firma]]&lt;loty57[[#This Row],[kasa dzis]], 1, 0)</f>
        <v>0</v>
      </c>
    </row>
    <row r="154" spans="1:13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159</v>
      </c>
      <c r="F154">
        <v>14</v>
      </c>
      <c r="G154">
        <v>9</v>
      </c>
      <c r="H154">
        <f>IF(B153&lt;&gt;D153, 1500*G153, 0) + loty57[[#This Row],[Cargo załadunek]]*1500+ IF(loty57[[#This Row],[data wylotu]]=loty57[[#This Row],[data przylotu]], 1500*loty57[[#This Row],[Cargo wyładunek]])</f>
        <v>21000</v>
      </c>
      <c r="I154">
        <f>loty57[[#This Row],[Cargo załadunek]]+J153</f>
        <v>31</v>
      </c>
      <c r="J154">
        <f>loty57[[#This Row],[stan po zaladunku]]-loty57[[#This Row],[Cargo wyładunek]]</f>
        <v>22</v>
      </c>
      <c r="K154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54">
        <f>loty57[[#This Row],[ile za przewoz (place za dany towar jednorazowo - tylko przy zaladunku) reszta martwi się firma]]-loty57[[#This Row],[kasa dzis]]</f>
        <v>56000</v>
      </c>
      <c r="M154">
        <f>IF(loty57[[#This Row],[ile za przewoz (place za dany towar jednorazowo - tylko przy zaladunku) reszta martwi się firma]]&lt;loty57[[#This Row],[kasa dzis]], 1, 0)</f>
        <v>0</v>
      </c>
    </row>
    <row r="155" spans="1:13" x14ac:dyDescent="0.35">
      <c r="A155">
        <v>154</v>
      </c>
      <c r="B155" s="1">
        <v>44469</v>
      </c>
      <c r="C155" s="2">
        <v>0.3125</v>
      </c>
      <c r="D155" s="1">
        <v>44469</v>
      </c>
      <c r="E155" s="3" t="s">
        <v>160</v>
      </c>
      <c r="F155">
        <v>17</v>
      </c>
      <c r="G155">
        <v>3</v>
      </c>
      <c r="H155">
        <f>IF(B154&lt;&gt;D154, 1500*G154, 0) + loty57[[#This Row],[Cargo załadunek]]*1500+ IF(loty57[[#This Row],[data wylotu]]=loty57[[#This Row],[data przylotu]], 1500*loty57[[#This Row],[Cargo wyładunek]])</f>
        <v>43500</v>
      </c>
      <c r="I155">
        <f>loty57[[#This Row],[Cargo załadunek]]+J154</f>
        <v>39</v>
      </c>
      <c r="J155">
        <f>loty57[[#This Row],[stan po zaladunku]]-loty57[[#This Row],[Cargo wyładunek]]</f>
        <v>36</v>
      </c>
      <c r="K155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93500</v>
      </c>
      <c r="L155">
        <f>loty57[[#This Row],[ile za przewoz (place za dany towar jednorazowo - tylko przy zaladunku) reszta martwi się firma]]-loty57[[#This Row],[kasa dzis]]</f>
        <v>50000</v>
      </c>
      <c r="M155">
        <f>IF(loty57[[#This Row],[ile za przewoz (place za dany towar jednorazowo - tylko przy zaladunku) reszta martwi się firma]]&lt;loty57[[#This Row],[kasa dzis]], 1, 0)</f>
        <v>0</v>
      </c>
    </row>
    <row r="156" spans="1:13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136</v>
      </c>
      <c r="F156">
        <v>0</v>
      </c>
      <c r="G156">
        <v>9</v>
      </c>
      <c r="H156">
        <f>IF(B155&lt;&gt;D155, 1500*G155, 0) + loty57[[#This Row],[Cargo załadunek]]*1500+ IF(loty57[[#This Row],[data wylotu]]=loty57[[#This Row],[data przylotu]], 1500*loty57[[#This Row],[Cargo wyładunek]])</f>
        <v>13500</v>
      </c>
      <c r="I156">
        <f>loty57[[#This Row],[Cargo załadunek]]+J155</f>
        <v>36</v>
      </c>
      <c r="J156">
        <f>loty57[[#This Row],[stan po zaladunku]]-loty57[[#This Row],[Cargo wyładunek]]</f>
        <v>27</v>
      </c>
      <c r="K156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0</v>
      </c>
      <c r="L156">
        <f>loty57[[#This Row],[ile za przewoz (place za dany towar jednorazowo - tylko przy zaladunku) reszta martwi się firma]]-loty57[[#This Row],[kasa dzis]]</f>
        <v>-13500</v>
      </c>
      <c r="M156">
        <f>IF(loty57[[#This Row],[ile za przewoz (place za dany towar jednorazowo - tylko przy zaladunku) reszta martwi się firma]]&lt;loty57[[#This Row],[kasa dzis]], 1, 0)</f>
        <v>1</v>
      </c>
    </row>
    <row r="157" spans="1:13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161</v>
      </c>
      <c r="F157">
        <v>14</v>
      </c>
      <c r="G157">
        <v>8</v>
      </c>
      <c r="H157">
        <f>IF(B156&lt;&gt;D156, 1500*G156, 0) + loty57[[#This Row],[Cargo załadunek]]*1500+ IF(loty57[[#This Row],[data wylotu]]=loty57[[#This Row],[data przylotu]], 1500*loty57[[#This Row],[Cargo wyładunek]])</f>
        <v>33000</v>
      </c>
      <c r="I157">
        <f>loty57[[#This Row],[Cargo załadunek]]+J156</f>
        <v>41</v>
      </c>
      <c r="J157">
        <f>loty57[[#This Row],[stan po zaladunku]]-loty57[[#This Row],[Cargo wyładunek]]</f>
        <v>33</v>
      </c>
      <c r="K157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77000</v>
      </c>
      <c r="L157">
        <f>loty57[[#This Row],[ile za przewoz (place za dany towar jednorazowo - tylko przy zaladunku) reszta martwi się firma]]-loty57[[#This Row],[kasa dzis]]</f>
        <v>44000</v>
      </c>
      <c r="M157">
        <f>IF(loty57[[#This Row],[ile za przewoz (place za dany towar jednorazowo - tylko przy zaladunku) reszta martwi się firma]]&lt;loty57[[#This Row],[kasa dzis]], 1, 0)</f>
        <v>0</v>
      </c>
    </row>
    <row r="158" spans="1:13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162</v>
      </c>
      <c r="F158">
        <v>6</v>
      </c>
      <c r="G158">
        <v>39</v>
      </c>
      <c r="H158">
        <f>IF(B157&lt;&gt;D157, 1500*G157, 0) + loty57[[#This Row],[Cargo załadunek]]*1500+ IF(loty57[[#This Row],[data wylotu]]=loty57[[#This Row],[data przylotu]], 1500*loty57[[#This Row],[Cargo wyładunek]])</f>
        <v>67500</v>
      </c>
      <c r="I158">
        <f>loty57[[#This Row],[Cargo załadunek]]+J157</f>
        <v>39</v>
      </c>
      <c r="J158">
        <f>loty57[[#This Row],[stan po zaladunku]]-loty57[[#This Row],[Cargo wyładunek]]</f>
        <v>0</v>
      </c>
      <c r="K158">
        <f>IF(loty57[[#This Row],[Cargo załadunek]]&lt;10, loty57[[#This Row],[Cargo załadunek]]*6000, IF(loty57[[#This Row],[Cargo załadunek]]&lt;20, loty57[[#This Row],[Cargo załadunek]]*5500, IF(loty57[[#This Row],[Cargo załadunek]]&lt;30, loty57[[#This Row],[Cargo załadunek]]*5000, loty57[[#This Row],[Cargo załadunek]]*4000)))</f>
        <v>36000</v>
      </c>
      <c r="L158">
        <f>loty57[[#This Row],[ile za przewoz (place za dany towar jednorazowo - tylko przy zaladunku) reszta martwi się firma]]-loty57[[#This Row],[kasa dzis]]</f>
        <v>-31500</v>
      </c>
      <c r="M158">
        <f>IF(loty57[[#This Row],[ile za przewoz (place za dany towar jednorazowo - tylko przy zaladunku) reszta martwi się firma]]&lt;loty57[[#This Row],[kasa dzis]], 1, 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7657-28AE-4FF1-AC23-4B779EFE25C4}">
  <dimension ref="A1:S158"/>
  <sheetViews>
    <sheetView zoomScale="40" zoomScaleNormal="40" workbookViewId="0">
      <selection activeCell="R5" sqref="R5:S9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  <col min="8" max="8" width="16.7265625" customWidth="1"/>
    <col min="9" max="9" width="19.6328125" customWidth="1"/>
    <col min="10" max="10" width="22.7265625" customWidth="1"/>
    <col min="11" max="11" width="34.90625" customWidth="1"/>
    <col min="15" max="15" width="21" bestFit="1" customWidth="1"/>
    <col min="16" max="16" width="13.7265625" bestFit="1" customWidth="1"/>
    <col min="17" max="17" width="16.7265625" bestFit="1" customWidth="1"/>
    <col min="18" max="18" width="20.8164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</row>
    <row r="2" spans="1:19" x14ac:dyDescent="0.35">
      <c r="A2">
        <v>1</v>
      </c>
      <c r="B2" s="1">
        <v>44440</v>
      </c>
      <c r="C2" s="2">
        <v>0.33333333333333331</v>
      </c>
      <c r="D2" s="1">
        <v>44440</v>
      </c>
      <c r="E2" s="3" t="s">
        <v>7</v>
      </c>
      <c r="F2">
        <v>12</v>
      </c>
      <c r="G2">
        <v>0</v>
      </c>
      <c r="H2">
        <f>1500*loty5[[#This Row],[Cargo załadunek]]</f>
        <v>18000</v>
      </c>
      <c r="I2">
        <f>loty5[[#This Row],[Cargo załadunek]]</f>
        <v>12</v>
      </c>
      <c r="J2">
        <f>loty5[[#This Row],[Cargo załadunek]]-loty5[[#This Row],[Cargo wyładunek]]</f>
        <v>12</v>
      </c>
      <c r="K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2">
        <f>loty5[[#This Row],[ile za przewoz (place za dany towar jednorazowo - tylko przy zaladunku) reszta martwi się firma]]-loty5[[#This Row],[kasa dzis]]</f>
        <v>48000</v>
      </c>
    </row>
    <row r="3" spans="1:19" x14ac:dyDescent="0.35">
      <c r="A3">
        <v>2</v>
      </c>
      <c r="B3" s="1">
        <v>44440</v>
      </c>
      <c r="C3" s="2">
        <v>0.42430555555555555</v>
      </c>
      <c r="D3" s="1">
        <v>44440</v>
      </c>
      <c r="E3" s="3" t="s">
        <v>8</v>
      </c>
      <c r="F3">
        <v>11</v>
      </c>
      <c r="G3">
        <v>16</v>
      </c>
      <c r="H3">
        <f>IF(B2&lt;&gt;D2, 1500*G2, 0) + loty5[[#This Row],[Cargo załadunek]]*1500+ IF(loty5[[#This Row],[data wylotu]]=loty5[[#This Row],[data przylotu]], 1500*loty5[[#This Row],[Cargo wyładunek]])</f>
        <v>40500</v>
      </c>
      <c r="I3">
        <f>loty5[[#This Row],[Cargo załadunek]]+J2</f>
        <v>23</v>
      </c>
      <c r="J3">
        <f>loty5[[#This Row],[stan po zaladunku]]-loty5[[#This Row],[Cargo wyładunek]]</f>
        <v>7</v>
      </c>
      <c r="K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3">
        <f>loty5[[#This Row],[ile za przewoz (place za dany towar jednorazowo - tylko przy zaladunku) reszta martwi się firma]]-loty5[[#This Row],[kasa dzis]]</f>
        <v>20000</v>
      </c>
    </row>
    <row r="4" spans="1:19" x14ac:dyDescent="0.35">
      <c r="A4">
        <v>3</v>
      </c>
      <c r="B4" s="1">
        <v>44440</v>
      </c>
      <c r="C4" s="2">
        <v>0.64613425925925927</v>
      </c>
      <c r="D4" s="1">
        <v>44440</v>
      </c>
      <c r="E4" s="3" t="s">
        <v>9</v>
      </c>
      <c r="F4">
        <v>9</v>
      </c>
      <c r="G4">
        <v>0</v>
      </c>
      <c r="H4">
        <f>IF(B3&lt;&gt;D3, 1500*G3, 0) + loty5[[#This Row],[Cargo załadunek]]*1500+ IF(loty5[[#This Row],[data wylotu]]=loty5[[#This Row],[data przylotu]], 1500*loty5[[#This Row],[Cargo wyładunek]])</f>
        <v>13500</v>
      </c>
      <c r="I4">
        <f>loty5[[#This Row],[Cargo załadunek]]+J3</f>
        <v>16</v>
      </c>
      <c r="J4">
        <f>loty5[[#This Row],[stan po zaladunku]]-loty5[[#This Row],[Cargo wyładunek]]</f>
        <v>16</v>
      </c>
      <c r="K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4">
        <f>loty5[[#This Row],[ile za przewoz (place za dany towar jednorazowo - tylko przy zaladunku) reszta martwi się firma]]-loty5[[#This Row],[kasa dzis]]</f>
        <v>40500</v>
      </c>
    </row>
    <row r="5" spans="1:19" x14ac:dyDescent="0.35">
      <c r="A5">
        <v>4</v>
      </c>
      <c r="B5" s="1">
        <v>44440</v>
      </c>
      <c r="C5" s="2">
        <v>0.76347222222222222</v>
      </c>
      <c r="D5" s="1">
        <v>44440</v>
      </c>
      <c r="E5" s="3" t="s">
        <v>10</v>
      </c>
      <c r="F5">
        <v>14</v>
      </c>
      <c r="G5">
        <v>11</v>
      </c>
      <c r="H5">
        <f>IF(B4&lt;&gt;D4, 1500*G4, 0) + loty5[[#This Row],[Cargo załadunek]]*1500+ IF(loty5[[#This Row],[data wylotu]]=loty5[[#This Row],[data przylotu]], 1500*loty5[[#This Row],[Cargo wyładunek]])</f>
        <v>37500</v>
      </c>
      <c r="I5">
        <f>loty5[[#This Row],[Cargo załadunek]]+J4</f>
        <v>30</v>
      </c>
      <c r="J5">
        <f>loty5[[#This Row],[stan po zaladunku]]-loty5[[#This Row],[Cargo wyładunek]]</f>
        <v>19</v>
      </c>
      <c r="K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5">
        <f>loty5[[#This Row],[ile za przewoz (place za dany towar jednorazowo - tylko przy zaladunku) reszta martwi się firma]]-loty5[[#This Row],[kasa dzis]]</f>
        <v>39500</v>
      </c>
      <c r="O5" s="8" t="s">
        <v>175</v>
      </c>
      <c r="P5" t="s">
        <v>189</v>
      </c>
      <c r="R5" s="4" t="s">
        <v>191</v>
      </c>
      <c r="S5" s="4"/>
    </row>
    <row r="6" spans="1:19" x14ac:dyDescent="0.35">
      <c r="A6">
        <v>5</v>
      </c>
      <c r="B6" s="1">
        <v>44441</v>
      </c>
      <c r="C6" s="2">
        <v>0.17721064814814816</v>
      </c>
      <c r="D6" s="1">
        <v>44441</v>
      </c>
      <c r="E6" s="3" t="s">
        <v>11</v>
      </c>
      <c r="F6">
        <v>21</v>
      </c>
      <c r="G6">
        <v>15</v>
      </c>
      <c r="H6">
        <f>IF(B5&lt;&gt;D5, 1500*G5, 0) + loty5[[#This Row],[Cargo załadunek]]*1500+ IF(loty5[[#This Row],[data wylotu]]=loty5[[#This Row],[data przylotu]], 1500*loty5[[#This Row],[Cargo wyładunek]])</f>
        <v>54000</v>
      </c>
      <c r="I6">
        <f>loty5[[#This Row],[Cargo załadunek]]+J5</f>
        <v>40</v>
      </c>
      <c r="J6">
        <f>loty5[[#This Row],[stan po zaladunku]]-loty5[[#This Row],[Cargo wyładunek]]</f>
        <v>25</v>
      </c>
      <c r="K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105000</v>
      </c>
      <c r="L6">
        <f>loty5[[#This Row],[ile za przewoz (place za dany towar jednorazowo - tylko przy zaladunku) reszta martwi się firma]]-loty5[[#This Row],[kasa dzis]]</f>
        <v>51000</v>
      </c>
      <c r="O6" s="9">
        <v>44444</v>
      </c>
      <c r="P6" s="3">
        <v>255500</v>
      </c>
      <c r="R6" s="4" t="s">
        <v>190</v>
      </c>
      <c r="S6" s="4"/>
    </row>
    <row r="7" spans="1:19" x14ac:dyDescent="0.35">
      <c r="A7">
        <v>6</v>
      </c>
      <c r="B7" s="1">
        <v>44441</v>
      </c>
      <c r="C7" s="2">
        <v>0.34736111111111112</v>
      </c>
      <c r="D7" s="1">
        <v>44441</v>
      </c>
      <c r="E7" s="3" t="s">
        <v>12</v>
      </c>
      <c r="F7">
        <v>11</v>
      </c>
      <c r="G7">
        <v>24</v>
      </c>
      <c r="H7">
        <f>IF(B6&lt;&gt;D6, 1500*G6, 0) + loty5[[#This Row],[Cargo załadunek]]*1500+ IF(loty5[[#This Row],[data wylotu]]=loty5[[#This Row],[data przylotu]], 1500*loty5[[#This Row],[Cargo wyładunek]])</f>
        <v>52500</v>
      </c>
      <c r="I7">
        <f>loty5[[#This Row],[Cargo załadunek]]+J6</f>
        <v>36</v>
      </c>
      <c r="J7">
        <f>loty5[[#This Row],[stan po zaladunku]]-loty5[[#This Row],[Cargo wyładunek]]</f>
        <v>12</v>
      </c>
      <c r="K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7">
        <f>loty5[[#This Row],[ile za przewoz (place za dany towar jednorazowo - tylko przy zaladunku) reszta martwi się firma]]-loty5[[#This Row],[kasa dzis]]</f>
        <v>8000</v>
      </c>
      <c r="O7" s="9">
        <v>44442</v>
      </c>
      <c r="P7" s="3">
        <v>225500</v>
      </c>
      <c r="R7" s="10">
        <v>44444</v>
      </c>
      <c r="S7" s="7">
        <v>255500</v>
      </c>
    </row>
    <row r="8" spans="1:19" x14ac:dyDescent="0.35">
      <c r="A8">
        <v>7</v>
      </c>
      <c r="B8" s="1">
        <v>44441</v>
      </c>
      <c r="C8" s="2">
        <v>0.48079861111111111</v>
      </c>
      <c r="D8" s="1">
        <v>44441</v>
      </c>
      <c r="E8" s="3" t="s">
        <v>13</v>
      </c>
      <c r="F8">
        <v>19</v>
      </c>
      <c r="G8">
        <v>10</v>
      </c>
      <c r="H8">
        <f>IF(B7&lt;&gt;D7, 1500*G7, 0) + loty5[[#This Row],[Cargo załadunek]]*1500+ IF(loty5[[#This Row],[data wylotu]]=loty5[[#This Row],[data przylotu]], 1500*loty5[[#This Row],[Cargo wyładunek]])</f>
        <v>43500</v>
      </c>
      <c r="I8">
        <f>loty5[[#This Row],[Cargo załadunek]]+J7</f>
        <v>31</v>
      </c>
      <c r="J8">
        <f>loty5[[#This Row],[stan po zaladunku]]-loty5[[#This Row],[Cargo wyładunek]]</f>
        <v>21</v>
      </c>
      <c r="K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8">
        <f>loty5[[#This Row],[ile za przewoz (place za dany towar jednorazowo - tylko przy zaladunku) reszta martwi się firma]]-loty5[[#This Row],[kasa dzis]]</f>
        <v>61000</v>
      </c>
      <c r="O8" s="9">
        <v>44468</v>
      </c>
      <c r="P8" s="3">
        <v>212000</v>
      </c>
      <c r="R8" s="4"/>
      <c r="S8" s="4"/>
    </row>
    <row r="9" spans="1:19" x14ac:dyDescent="0.35">
      <c r="A9">
        <v>8</v>
      </c>
      <c r="B9" s="1">
        <v>44441</v>
      </c>
      <c r="C9" s="2">
        <v>0.63290509259259264</v>
      </c>
      <c r="D9" s="1">
        <v>44441</v>
      </c>
      <c r="E9" s="3" t="s">
        <v>14</v>
      </c>
      <c r="F9">
        <v>9</v>
      </c>
      <c r="G9">
        <v>11</v>
      </c>
      <c r="H9">
        <f>IF(B8&lt;&gt;D8, 1500*G8, 0) + loty5[[#This Row],[Cargo załadunek]]*1500+ IF(loty5[[#This Row],[data wylotu]]=loty5[[#This Row],[data przylotu]], 1500*loty5[[#This Row],[Cargo wyładunek]])</f>
        <v>30000</v>
      </c>
      <c r="I9">
        <f>loty5[[#This Row],[Cargo załadunek]]+J8</f>
        <v>30</v>
      </c>
      <c r="J9">
        <f>loty5[[#This Row],[stan po zaladunku]]-loty5[[#This Row],[Cargo wyładunek]]</f>
        <v>19</v>
      </c>
      <c r="K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9">
        <f>loty5[[#This Row],[ile za przewoz (place za dany towar jednorazowo - tylko przy zaladunku) reszta martwi się firma]]-loty5[[#This Row],[kasa dzis]]</f>
        <v>24000</v>
      </c>
      <c r="O9" s="9">
        <v>44459</v>
      </c>
      <c r="P9" s="3">
        <v>203000</v>
      </c>
      <c r="R9" s="11" t="s">
        <v>176</v>
      </c>
      <c r="S9" s="12">
        <v>4529000</v>
      </c>
    </row>
    <row r="10" spans="1:19" x14ac:dyDescent="0.35">
      <c r="A10">
        <v>9</v>
      </c>
      <c r="B10" s="1">
        <v>44441</v>
      </c>
      <c r="C10" s="2">
        <v>0.80592592592592593</v>
      </c>
      <c r="D10" s="1">
        <v>44441</v>
      </c>
      <c r="E10" s="3" t="s">
        <v>15</v>
      </c>
      <c r="F10">
        <v>12</v>
      </c>
      <c r="G10">
        <v>15</v>
      </c>
      <c r="H10">
        <f>IF(B9&lt;&gt;D9, 1500*G9, 0) + loty5[[#This Row],[Cargo załadunek]]*1500+ IF(loty5[[#This Row],[data wylotu]]=loty5[[#This Row],[data przylotu]], 1500*loty5[[#This Row],[Cargo wyładunek]])</f>
        <v>40500</v>
      </c>
      <c r="I10">
        <f>loty5[[#This Row],[Cargo załadunek]]+J9</f>
        <v>31</v>
      </c>
      <c r="J10">
        <f>loty5[[#This Row],[stan po zaladunku]]-loty5[[#This Row],[Cargo wyładunek]]</f>
        <v>16</v>
      </c>
      <c r="K1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0">
        <f>loty5[[#This Row],[ile za przewoz (place za dany towar jednorazowo - tylko przy zaladunku) reszta martwi się firma]]-loty5[[#This Row],[kasa dzis]]</f>
        <v>25500</v>
      </c>
      <c r="O10" s="9">
        <v>44446</v>
      </c>
      <c r="P10" s="3">
        <v>186500</v>
      </c>
    </row>
    <row r="11" spans="1:19" x14ac:dyDescent="0.35">
      <c r="A11">
        <v>10</v>
      </c>
      <c r="B11" s="1">
        <v>44442</v>
      </c>
      <c r="C11" s="2">
        <v>0.13548611111111111</v>
      </c>
      <c r="D11" s="1">
        <v>44442</v>
      </c>
      <c r="E11" s="3" t="s">
        <v>16</v>
      </c>
      <c r="F11">
        <v>17</v>
      </c>
      <c r="G11">
        <v>22</v>
      </c>
      <c r="H11">
        <f>IF(B10&lt;&gt;D10, 1500*G10, 0) + loty5[[#This Row],[Cargo załadunek]]*1500+ IF(loty5[[#This Row],[data wylotu]]=loty5[[#This Row],[data przylotu]], 1500*loty5[[#This Row],[Cargo wyładunek]])</f>
        <v>58500</v>
      </c>
      <c r="I11">
        <f>loty5[[#This Row],[Cargo załadunek]]+J10</f>
        <v>33</v>
      </c>
      <c r="J11">
        <f>loty5[[#This Row],[stan po zaladunku]]-loty5[[#This Row],[Cargo wyładunek]]</f>
        <v>11</v>
      </c>
      <c r="K1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11">
        <f>loty5[[#This Row],[ile za przewoz (place za dany towar jednorazowo - tylko przy zaladunku) reszta martwi się firma]]-loty5[[#This Row],[kasa dzis]]</f>
        <v>35000</v>
      </c>
      <c r="O11" s="9">
        <v>44465</v>
      </c>
      <c r="P11" s="3">
        <v>186000</v>
      </c>
    </row>
    <row r="12" spans="1:19" x14ac:dyDescent="0.35">
      <c r="A12">
        <v>11</v>
      </c>
      <c r="B12" s="1">
        <v>44442</v>
      </c>
      <c r="C12" s="2">
        <v>0.37784722222222222</v>
      </c>
      <c r="D12" s="1">
        <v>44442</v>
      </c>
      <c r="E12" s="3" t="s">
        <v>17</v>
      </c>
      <c r="F12">
        <v>14</v>
      </c>
      <c r="G12">
        <v>10</v>
      </c>
      <c r="H12">
        <f>IF(B11&lt;&gt;D11, 1500*G11, 0) + loty5[[#This Row],[Cargo załadunek]]*1500+ IF(loty5[[#This Row],[data wylotu]]=loty5[[#This Row],[data przylotu]], 1500*loty5[[#This Row],[Cargo wyładunek]])</f>
        <v>36000</v>
      </c>
      <c r="I12">
        <f>loty5[[#This Row],[Cargo załadunek]]+J11</f>
        <v>25</v>
      </c>
      <c r="J12">
        <f>loty5[[#This Row],[stan po zaladunku]]-loty5[[#This Row],[Cargo wyładunek]]</f>
        <v>15</v>
      </c>
      <c r="K1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2">
        <f>loty5[[#This Row],[ile za przewoz (place za dany towar jednorazowo - tylko przy zaladunku) reszta martwi się firma]]-loty5[[#This Row],[kasa dzis]]</f>
        <v>41000</v>
      </c>
      <c r="O12" s="9">
        <v>44455</v>
      </c>
      <c r="P12" s="3">
        <v>183000</v>
      </c>
    </row>
    <row r="13" spans="1:19" x14ac:dyDescent="0.35">
      <c r="A13">
        <v>12</v>
      </c>
      <c r="B13" s="1">
        <v>44442</v>
      </c>
      <c r="C13" s="2">
        <v>0.50086805555555558</v>
      </c>
      <c r="D13" s="1">
        <v>44442</v>
      </c>
      <c r="E13" s="3" t="s">
        <v>18</v>
      </c>
      <c r="F13">
        <v>24</v>
      </c>
      <c r="G13">
        <v>19</v>
      </c>
      <c r="H13">
        <f>IF(B12&lt;&gt;D12, 1500*G12, 0) + loty5[[#This Row],[Cargo załadunek]]*1500+ IF(loty5[[#This Row],[data wylotu]]=loty5[[#This Row],[data przylotu]], 1500*loty5[[#This Row],[Cargo wyładunek]])</f>
        <v>64500</v>
      </c>
      <c r="I13">
        <f>loty5[[#This Row],[Cargo załadunek]]+J12</f>
        <v>39</v>
      </c>
      <c r="J13">
        <f>loty5[[#This Row],[stan po zaladunku]]-loty5[[#This Row],[Cargo wyładunek]]</f>
        <v>20</v>
      </c>
      <c r="K1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120000</v>
      </c>
      <c r="L13">
        <f>loty5[[#This Row],[ile za przewoz (place za dany towar jednorazowo - tylko przy zaladunku) reszta martwi się firma]]-loty5[[#This Row],[kasa dzis]]</f>
        <v>55500</v>
      </c>
      <c r="O13" s="9">
        <v>44447</v>
      </c>
      <c r="P13" s="3">
        <v>181500</v>
      </c>
    </row>
    <row r="14" spans="1:19" x14ac:dyDescent="0.35">
      <c r="A14">
        <v>13</v>
      </c>
      <c r="B14" s="1">
        <v>44442</v>
      </c>
      <c r="C14" s="2">
        <v>0.7049305555555555</v>
      </c>
      <c r="D14" s="1">
        <v>44442</v>
      </c>
      <c r="E14" s="3" t="s">
        <v>19</v>
      </c>
      <c r="F14">
        <v>16</v>
      </c>
      <c r="G14">
        <v>11</v>
      </c>
      <c r="H14">
        <f>IF(B13&lt;&gt;D13, 1500*G13, 0) + loty5[[#This Row],[Cargo załadunek]]*1500+ IF(loty5[[#This Row],[data wylotu]]=loty5[[#This Row],[data przylotu]], 1500*loty5[[#This Row],[Cargo wyładunek]])</f>
        <v>40500</v>
      </c>
      <c r="I14">
        <f>loty5[[#This Row],[Cargo załadunek]]+J13</f>
        <v>36</v>
      </c>
      <c r="J14">
        <f>loty5[[#This Row],[stan po zaladunku]]-loty5[[#This Row],[Cargo wyładunek]]</f>
        <v>25</v>
      </c>
      <c r="K1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14">
        <f>loty5[[#This Row],[ile za przewoz (place za dany towar jednorazowo - tylko przy zaladunku) reszta martwi się firma]]-loty5[[#This Row],[kasa dzis]]</f>
        <v>47500</v>
      </c>
      <c r="O14" s="9">
        <v>44449</v>
      </c>
      <c r="P14" s="3">
        <v>178500</v>
      </c>
    </row>
    <row r="15" spans="1:19" x14ac:dyDescent="0.35">
      <c r="A15">
        <v>14</v>
      </c>
      <c r="B15" s="1">
        <v>44442</v>
      </c>
      <c r="C15" s="2">
        <v>0.80994212962962964</v>
      </c>
      <c r="D15" s="1">
        <v>44442</v>
      </c>
      <c r="E15" s="3" t="s">
        <v>20</v>
      </c>
      <c r="F15">
        <v>15</v>
      </c>
      <c r="G15">
        <v>9</v>
      </c>
      <c r="H15">
        <f>IF(B14&lt;&gt;D14, 1500*G14, 0) + loty5[[#This Row],[Cargo załadunek]]*1500+ IF(loty5[[#This Row],[data wylotu]]=loty5[[#This Row],[data przylotu]], 1500*loty5[[#This Row],[Cargo wyładunek]])</f>
        <v>36000</v>
      </c>
      <c r="I15">
        <f>loty5[[#This Row],[Cargo załadunek]]+J14</f>
        <v>40</v>
      </c>
      <c r="J15">
        <f>loty5[[#This Row],[stan po zaladunku]]-loty5[[#This Row],[Cargo wyładunek]]</f>
        <v>31</v>
      </c>
      <c r="K1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15">
        <f>loty5[[#This Row],[ile za przewoz (place za dany towar jednorazowo - tylko przy zaladunku) reszta martwi się firma]]-loty5[[#This Row],[kasa dzis]]</f>
        <v>46500</v>
      </c>
      <c r="O15" s="9">
        <v>44458</v>
      </c>
      <c r="P15" s="3">
        <v>175500</v>
      </c>
    </row>
    <row r="16" spans="1:19" x14ac:dyDescent="0.35">
      <c r="A16">
        <v>15</v>
      </c>
      <c r="B16" s="1">
        <v>44443</v>
      </c>
      <c r="C16" s="2">
        <v>0.17093749999999999</v>
      </c>
      <c r="D16" s="1">
        <v>44443</v>
      </c>
      <c r="E16" s="3" t="s">
        <v>21</v>
      </c>
      <c r="F16">
        <v>7</v>
      </c>
      <c r="G16">
        <v>16</v>
      </c>
      <c r="H16">
        <f>IF(B15&lt;&gt;D15, 1500*G15, 0) + loty5[[#This Row],[Cargo załadunek]]*1500+ IF(loty5[[#This Row],[data wylotu]]=loty5[[#This Row],[data przylotu]], 1500*loty5[[#This Row],[Cargo wyładunek]])</f>
        <v>34500</v>
      </c>
      <c r="I16">
        <f>loty5[[#This Row],[Cargo załadunek]]+J15</f>
        <v>38</v>
      </c>
      <c r="J16">
        <f>loty5[[#This Row],[stan po zaladunku]]-loty5[[#This Row],[Cargo wyładunek]]</f>
        <v>22</v>
      </c>
      <c r="K1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16">
        <f>loty5[[#This Row],[ile za przewoz (place za dany towar jednorazowo - tylko przy zaladunku) reszta martwi się firma]]-loty5[[#This Row],[kasa dzis]]</f>
        <v>7500</v>
      </c>
      <c r="O16" s="9">
        <v>44441</v>
      </c>
      <c r="P16" s="3">
        <v>169500</v>
      </c>
    </row>
    <row r="17" spans="1:16" x14ac:dyDescent="0.35">
      <c r="A17">
        <v>16</v>
      </c>
      <c r="B17" s="1">
        <v>44443</v>
      </c>
      <c r="C17" s="2">
        <v>0.29620370370370369</v>
      </c>
      <c r="D17" s="1">
        <v>44443</v>
      </c>
      <c r="E17" s="3" t="s">
        <v>22</v>
      </c>
      <c r="F17">
        <v>9</v>
      </c>
      <c r="G17">
        <v>11</v>
      </c>
      <c r="H17">
        <f>IF(B16&lt;&gt;D16, 1500*G16, 0) + loty5[[#This Row],[Cargo załadunek]]*1500+ IF(loty5[[#This Row],[data wylotu]]=loty5[[#This Row],[data przylotu]], 1500*loty5[[#This Row],[Cargo wyładunek]])</f>
        <v>30000</v>
      </c>
      <c r="I17">
        <f>loty5[[#This Row],[Cargo załadunek]]+J16</f>
        <v>31</v>
      </c>
      <c r="J17">
        <f>loty5[[#This Row],[stan po zaladunku]]-loty5[[#This Row],[Cargo wyładunek]]</f>
        <v>20</v>
      </c>
      <c r="K1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7">
        <f>loty5[[#This Row],[ile za przewoz (place za dany towar jednorazowo - tylko przy zaladunku) reszta martwi się firma]]-loty5[[#This Row],[kasa dzis]]</f>
        <v>24000</v>
      </c>
      <c r="O17" s="9">
        <v>44452</v>
      </c>
      <c r="P17" s="3">
        <v>169000</v>
      </c>
    </row>
    <row r="18" spans="1:16" x14ac:dyDescent="0.35">
      <c r="A18">
        <v>17</v>
      </c>
      <c r="B18" s="1">
        <v>44443</v>
      </c>
      <c r="C18" s="2">
        <v>0.3578587962962963</v>
      </c>
      <c r="D18" s="1">
        <v>44443</v>
      </c>
      <c r="E18" s="3" t="s">
        <v>23</v>
      </c>
      <c r="F18">
        <v>13</v>
      </c>
      <c r="G18">
        <v>18</v>
      </c>
      <c r="H18">
        <f>IF(B17&lt;&gt;D17, 1500*G17, 0) + loty5[[#This Row],[Cargo załadunek]]*1500+ IF(loty5[[#This Row],[data wylotu]]=loty5[[#This Row],[data przylotu]], 1500*loty5[[#This Row],[Cargo wyładunek]])</f>
        <v>46500</v>
      </c>
      <c r="I18">
        <f>loty5[[#This Row],[Cargo załadunek]]+J17</f>
        <v>33</v>
      </c>
      <c r="J18">
        <f>loty5[[#This Row],[stan po zaladunku]]-loty5[[#This Row],[Cargo wyładunek]]</f>
        <v>15</v>
      </c>
      <c r="K1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8">
        <f>loty5[[#This Row],[ile za przewoz (place za dany towar jednorazowo - tylko przy zaladunku) reszta martwi się firma]]-loty5[[#This Row],[kasa dzis]]</f>
        <v>25000</v>
      </c>
      <c r="O18" s="9">
        <v>44461</v>
      </c>
      <c r="P18" s="3">
        <v>168500</v>
      </c>
    </row>
    <row r="19" spans="1:16" x14ac:dyDescent="0.35">
      <c r="A19">
        <v>18</v>
      </c>
      <c r="B19" s="1">
        <v>44443</v>
      </c>
      <c r="C19" s="2">
        <v>0.48564814814814816</v>
      </c>
      <c r="D19" s="1">
        <v>44443</v>
      </c>
      <c r="E19" s="3" t="s">
        <v>24</v>
      </c>
      <c r="F19">
        <v>22</v>
      </c>
      <c r="G19">
        <v>5</v>
      </c>
      <c r="H19">
        <f>IF(B18&lt;&gt;D18, 1500*G18, 0) + loty5[[#This Row],[Cargo załadunek]]*1500+ IF(loty5[[#This Row],[data wylotu]]=loty5[[#This Row],[data przylotu]], 1500*loty5[[#This Row],[Cargo wyładunek]])</f>
        <v>40500</v>
      </c>
      <c r="I19">
        <f>loty5[[#This Row],[Cargo załadunek]]+J18</f>
        <v>37</v>
      </c>
      <c r="J19">
        <f>loty5[[#This Row],[stan po zaladunku]]-loty5[[#This Row],[Cargo wyładunek]]</f>
        <v>32</v>
      </c>
      <c r="K1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110000</v>
      </c>
      <c r="L19">
        <f>loty5[[#This Row],[ile za przewoz (place za dany towar jednorazowo - tylko przy zaladunku) reszta martwi się firma]]-loty5[[#This Row],[kasa dzis]]</f>
        <v>69500</v>
      </c>
      <c r="O19" s="9">
        <v>44463</v>
      </c>
      <c r="P19" s="3">
        <v>166000</v>
      </c>
    </row>
    <row r="20" spans="1:16" x14ac:dyDescent="0.35">
      <c r="A20">
        <v>19</v>
      </c>
      <c r="B20" s="1">
        <v>44443</v>
      </c>
      <c r="C20" s="2">
        <v>0.70219907407407411</v>
      </c>
      <c r="D20" s="1">
        <v>44443</v>
      </c>
      <c r="E20" s="3" t="s">
        <v>25</v>
      </c>
      <c r="F20">
        <v>8</v>
      </c>
      <c r="G20">
        <v>23</v>
      </c>
      <c r="H20">
        <f>IF(B19&lt;&gt;D19, 1500*G19, 0) + loty5[[#This Row],[Cargo załadunek]]*1500+ IF(loty5[[#This Row],[data wylotu]]=loty5[[#This Row],[data przylotu]], 1500*loty5[[#This Row],[Cargo wyładunek]])</f>
        <v>46500</v>
      </c>
      <c r="I20">
        <f>loty5[[#This Row],[Cargo załadunek]]+J19</f>
        <v>40</v>
      </c>
      <c r="J20">
        <f>loty5[[#This Row],[stan po zaladunku]]-loty5[[#This Row],[Cargo wyładunek]]</f>
        <v>17</v>
      </c>
      <c r="K2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48000</v>
      </c>
      <c r="L20">
        <f>loty5[[#This Row],[ile za przewoz (place za dany towar jednorazowo - tylko przy zaladunku) reszta martwi się firma]]-loty5[[#This Row],[kasa dzis]]</f>
        <v>1500</v>
      </c>
      <c r="O20" s="9">
        <v>44445</v>
      </c>
      <c r="P20" s="3">
        <v>164000</v>
      </c>
    </row>
    <row r="21" spans="1:16" x14ac:dyDescent="0.35">
      <c r="A21">
        <v>20</v>
      </c>
      <c r="B21" s="1">
        <v>44443</v>
      </c>
      <c r="C21" s="2">
        <v>0.80978009259259254</v>
      </c>
      <c r="D21" s="1">
        <v>44443</v>
      </c>
      <c r="E21" s="3" t="s">
        <v>26</v>
      </c>
      <c r="F21">
        <v>11</v>
      </c>
      <c r="G21">
        <v>14</v>
      </c>
      <c r="H21">
        <f>IF(B20&lt;&gt;D20, 1500*G20, 0) + loty5[[#This Row],[Cargo załadunek]]*1500+ IF(loty5[[#This Row],[data wylotu]]=loty5[[#This Row],[data przylotu]], 1500*loty5[[#This Row],[Cargo wyładunek]])</f>
        <v>37500</v>
      </c>
      <c r="I21">
        <f>loty5[[#This Row],[Cargo załadunek]]+J20</f>
        <v>28</v>
      </c>
      <c r="J21">
        <f>loty5[[#This Row],[stan po zaladunku]]-loty5[[#This Row],[Cargo wyładunek]]</f>
        <v>14</v>
      </c>
      <c r="K2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21">
        <f>loty5[[#This Row],[ile za przewoz (place za dany towar jednorazowo - tylko przy zaladunku) reszta martwi się firma]]-loty5[[#This Row],[kasa dzis]]</f>
        <v>23000</v>
      </c>
      <c r="O21" s="9">
        <v>44448</v>
      </c>
      <c r="P21" s="3">
        <v>155000</v>
      </c>
    </row>
    <row r="22" spans="1:16" x14ac:dyDescent="0.35">
      <c r="A22">
        <v>21</v>
      </c>
      <c r="B22" s="1">
        <v>44444</v>
      </c>
      <c r="C22" s="2">
        <v>0.30270833333333336</v>
      </c>
      <c r="D22" s="1">
        <v>44444</v>
      </c>
      <c r="E22" s="3" t="s">
        <v>27</v>
      </c>
      <c r="F22">
        <v>17</v>
      </c>
      <c r="G22">
        <v>23</v>
      </c>
      <c r="H22">
        <f>IF(B21&lt;&gt;D21, 1500*G21, 0) + loty5[[#This Row],[Cargo załadunek]]*1500+ IF(loty5[[#This Row],[data wylotu]]=loty5[[#This Row],[data przylotu]], 1500*loty5[[#This Row],[Cargo wyładunek]])</f>
        <v>60000</v>
      </c>
      <c r="I22">
        <f>loty5[[#This Row],[Cargo załadunek]]+J21</f>
        <v>31</v>
      </c>
      <c r="J22">
        <f>loty5[[#This Row],[stan po zaladunku]]-loty5[[#This Row],[Cargo wyładunek]]</f>
        <v>8</v>
      </c>
      <c r="K2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22">
        <f>loty5[[#This Row],[ile za przewoz (place za dany towar jednorazowo - tylko przy zaladunku) reszta martwi się firma]]-loty5[[#This Row],[kasa dzis]]</f>
        <v>33500</v>
      </c>
      <c r="O22" s="9">
        <v>44443</v>
      </c>
      <c r="P22" s="3">
        <v>150500</v>
      </c>
    </row>
    <row r="23" spans="1:16" x14ac:dyDescent="0.35">
      <c r="A23">
        <v>22</v>
      </c>
      <c r="B23" s="1">
        <v>44444</v>
      </c>
      <c r="C23" s="2">
        <v>0.43002314814814813</v>
      </c>
      <c r="D23" s="1">
        <v>44444</v>
      </c>
      <c r="E23" s="3" t="s">
        <v>28</v>
      </c>
      <c r="F23">
        <v>15</v>
      </c>
      <c r="G23">
        <v>11</v>
      </c>
      <c r="H23">
        <f>IF(B22&lt;&gt;D22, 1500*G22, 0) + loty5[[#This Row],[Cargo załadunek]]*1500+ IF(loty5[[#This Row],[data wylotu]]=loty5[[#This Row],[data przylotu]], 1500*loty5[[#This Row],[Cargo wyładunek]])</f>
        <v>39000</v>
      </c>
      <c r="I23">
        <f>loty5[[#This Row],[Cargo załadunek]]+J22</f>
        <v>23</v>
      </c>
      <c r="J23">
        <f>loty5[[#This Row],[stan po zaladunku]]-loty5[[#This Row],[Cargo wyładunek]]</f>
        <v>12</v>
      </c>
      <c r="K2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23">
        <f>loty5[[#This Row],[ile za przewoz (place za dany towar jednorazowo - tylko przy zaladunku) reszta martwi się firma]]-loty5[[#This Row],[kasa dzis]]</f>
        <v>43500</v>
      </c>
      <c r="O23" s="9">
        <v>44450</v>
      </c>
      <c r="P23" s="3">
        <v>150000</v>
      </c>
    </row>
    <row r="24" spans="1:16" x14ac:dyDescent="0.35">
      <c r="A24">
        <v>23</v>
      </c>
      <c r="B24" s="1">
        <v>44444</v>
      </c>
      <c r="C24" s="2">
        <v>0.55909722222222225</v>
      </c>
      <c r="D24" s="1">
        <v>44444</v>
      </c>
      <c r="E24" s="3" t="s">
        <v>29</v>
      </c>
      <c r="F24">
        <v>19</v>
      </c>
      <c r="G24">
        <v>21</v>
      </c>
      <c r="H24">
        <f>IF(B23&lt;&gt;D23, 1500*G23, 0) + loty5[[#This Row],[Cargo załadunek]]*1500+ IF(loty5[[#This Row],[data wylotu]]=loty5[[#This Row],[data przylotu]], 1500*loty5[[#This Row],[Cargo wyładunek]])</f>
        <v>60000</v>
      </c>
      <c r="I24">
        <f>loty5[[#This Row],[Cargo załadunek]]+J23</f>
        <v>31</v>
      </c>
      <c r="J24">
        <f>loty5[[#This Row],[stan po zaladunku]]-loty5[[#This Row],[Cargo wyładunek]]</f>
        <v>10</v>
      </c>
      <c r="K2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24">
        <f>loty5[[#This Row],[ile za przewoz (place za dany towar jednorazowo - tylko przy zaladunku) reszta martwi się firma]]-loty5[[#This Row],[kasa dzis]]</f>
        <v>44500</v>
      </c>
      <c r="O24" s="9">
        <v>44462</v>
      </c>
      <c r="P24" s="3">
        <v>149500</v>
      </c>
    </row>
    <row r="25" spans="1:16" x14ac:dyDescent="0.35">
      <c r="A25">
        <v>24</v>
      </c>
      <c r="B25" s="1">
        <v>44444</v>
      </c>
      <c r="C25" s="2">
        <v>0.69188657407407406</v>
      </c>
      <c r="D25" s="1">
        <v>44444</v>
      </c>
      <c r="E25" s="3" t="s">
        <v>30</v>
      </c>
      <c r="F25">
        <v>11</v>
      </c>
      <c r="G25">
        <v>9</v>
      </c>
      <c r="H25">
        <f>IF(B24&lt;&gt;D24, 1500*G24, 0) + loty5[[#This Row],[Cargo załadunek]]*1500+ IF(loty5[[#This Row],[data wylotu]]=loty5[[#This Row],[data przylotu]], 1500*loty5[[#This Row],[Cargo wyładunek]])</f>
        <v>30000</v>
      </c>
      <c r="I25">
        <f>loty5[[#This Row],[Cargo załadunek]]+J24</f>
        <v>21</v>
      </c>
      <c r="J25">
        <f>loty5[[#This Row],[stan po zaladunku]]-loty5[[#This Row],[Cargo wyładunek]]</f>
        <v>12</v>
      </c>
      <c r="K2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25">
        <f>loty5[[#This Row],[ile za przewoz (place za dany towar jednorazowo - tylko przy zaladunku) reszta martwi się firma]]-loty5[[#This Row],[kasa dzis]]</f>
        <v>30500</v>
      </c>
      <c r="O25" s="9">
        <v>44440</v>
      </c>
      <c r="P25" s="3">
        <v>148000</v>
      </c>
    </row>
    <row r="26" spans="1:16" x14ac:dyDescent="0.35">
      <c r="A26">
        <v>25</v>
      </c>
      <c r="B26" s="1">
        <v>44444</v>
      </c>
      <c r="C26" s="2">
        <v>0.77118055555555554</v>
      </c>
      <c r="D26" s="1">
        <v>44444</v>
      </c>
      <c r="E26" s="3" t="s">
        <v>31</v>
      </c>
      <c r="F26">
        <v>15</v>
      </c>
      <c r="G26">
        <v>11</v>
      </c>
      <c r="H26">
        <f>IF(B25&lt;&gt;D25, 1500*G25, 0) + loty5[[#This Row],[Cargo załadunek]]*1500+ IF(loty5[[#This Row],[data wylotu]]=loty5[[#This Row],[data przylotu]], 1500*loty5[[#This Row],[Cargo wyładunek]])</f>
        <v>39000</v>
      </c>
      <c r="I26">
        <f>loty5[[#This Row],[Cargo załadunek]]+J25</f>
        <v>27</v>
      </c>
      <c r="J26">
        <f>loty5[[#This Row],[stan po zaladunku]]-loty5[[#This Row],[Cargo wyładunek]]</f>
        <v>16</v>
      </c>
      <c r="K2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26">
        <f>loty5[[#This Row],[ile za przewoz (place za dany towar jednorazowo - tylko przy zaladunku) reszta martwi się firma]]-loty5[[#This Row],[kasa dzis]]</f>
        <v>43500</v>
      </c>
      <c r="O26" s="9">
        <v>44453</v>
      </c>
      <c r="P26" s="3">
        <v>145000</v>
      </c>
    </row>
    <row r="27" spans="1:16" x14ac:dyDescent="0.35">
      <c r="A27">
        <v>26</v>
      </c>
      <c r="B27" s="1">
        <v>44444</v>
      </c>
      <c r="C27" s="2">
        <v>0.875</v>
      </c>
      <c r="D27" s="1">
        <v>44445</v>
      </c>
      <c r="E27" s="3" t="s">
        <v>32</v>
      </c>
      <c r="F27">
        <v>15</v>
      </c>
      <c r="G27">
        <v>17</v>
      </c>
      <c r="H27">
        <f>IF(B26&lt;&gt;D26, 1500*G26, 0) + loty5[[#This Row],[Cargo załadunek]]*1500+ IF(loty5[[#This Row],[data wylotu]]=loty5[[#This Row],[data przylotu]], 1500*loty5[[#This Row],[Cargo wyładunek]])</f>
        <v>22500</v>
      </c>
      <c r="I27">
        <f>loty5[[#This Row],[Cargo załadunek]]+J26</f>
        <v>31</v>
      </c>
      <c r="J27">
        <f>loty5[[#This Row],[stan po zaladunku]]-loty5[[#This Row],[Cargo wyładunek]]</f>
        <v>14</v>
      </c>
      <c r="K2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27">
        <f>loty5[[#This Row],[ile za przewoz (place za dany towar jednorazowo - tylko przy zaladunku) reszta martwi się firma]]-loty5[[#This Row],[kasa dzis]]</f>
        <v>60000</v>
      </c>
      <c r="O27" s="9">
        <v>44456</v>
      </c>
      <c r="P27" s="3">
        <v>128000</v>
      </c>
    </row>
    <row r="28" spans="1:16" x14ac:dyDescent="0.35">
      <c r="A28">
        <v>27</v>
      </c>
      <c r="B28" s="1">
        <v>44445</v>
      </c>
      <c r="C28" s="2">
        <v>0.21719907407407407</v>
      </c>
      <c r="D28" s="1">
        <v>44445</v>
      </c>
      <c r="E28" s="3" t="s">
        <v>33</v>
      </c>
      <c r="F28">
        <v>9</v>
      </c>
      <c r="G28">
        <v>6</v>
      </c>
      <c r="H28">
        <f>IF(B27&lt;&gt;D27, 1500*G27, 0) + loty5[[#This Row],[Cargo załadunek]]*1500+ IF(loty5[[#This Row],[data wylotu]]=loty5[[#This Row],[data przylotu]], 1500*loty5[[#This Row],[Cargo wyładunek]])</f>
        <v>48000</v>
      </c>
      <c r="I28">
        <f>loty5[[#This Row],[Cargo załadunek]]+J27</f>
        <v>23</v>
      </c>
      <c r="J28">
        <f>loty5[[#This Row],[stan po zaladunku]]-loty5[[#This Row],[Cargo wyładunek]]</f>
        <v>17</v>
      </c>
      <c r="K2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28">
        <f>loty5[[#This Row],[ile za przewoz (place za dany towar jednorazowo - tylko przy zaladunku) reszta martwi się firma]]-loty5[[#This Row],[kasa dzis]]</f>
        <v>6000</v>
      </c>
      <c r="O28" s="9">
        <v>44457</v>
      </c>
      <c r="P28" s="3">
        <v>124500</v>
      </c>
    </row>
    <row r="29" spans="1:16" x14ac:dyDescent="0.35">
      <c r="A29">
        <v>28</v>
      </c>
      <c r="B29" s="1">
        <v>44445</v>
      </c>
      <c r="C29" s="2">
        <v>0.38305555555555554</v>
      </c>
      <c r="D29" s="1">
        <v>44445</v>
      </c>
      <c r="E29" s="3" t="s">
        <v>34</v>
      </c>
      <c r="F29">
        <v>14</v>
      </c>
      <c r="G29">
        <v>22</v>
      </c>
      <c r="H29">
        <f>IF(B28&lt;&gt;D28, 1500*G28, 0) + loty5[[#This Row],[Cargo załadunek]]*1500+ IF(loty5[[#This Row],[data wylotu]]=loty5[[#This Row],[data przylotu]], 1500*loty5[[#This Row],[Cargo wyładunek]])</f>
        <v>54000</v>
      </c>
      <c r="I29">
        <f>loty5[[#This Row],[Cargo załadunek]]+J28</f>
        <v>31</v>
      </c>
      <c r="J29">
        <f>loty5[[#This Row],[stan po zaladunku]]-loty5[[#This Row],[Cargo wyładunek]]</f>
        <v>9</v>
      </c>
      <c r="K2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29">
        <f>loty5[[#This Row],[ile za przewoz (place za dany towar jednorazowo - tylko przy zaladunku) reszta martwi się firma]]-loty5[[#This Row],[kasa dzis]]</f>
        <v>23000</v>
      </c>
      <c r="O29" s="9">
        <v>44467</v>
      </c>
      <c r="P29" s="3">
        <v>121000</v>
      </c>
    </row>
    <row r="30" spans="1:16" x14ac:dyDescent="0.35">
      <c r="A30">
        <v>29</v>
      </c>
      <c r="B30" s="1">
        <v>44445</v>
      </c>
      <c r="C30" s="2">
        <v>0.55920138888888893</v>
      </c>
      <c r="D30" s="1">
        <v>44445</v>
      </c>
      <c r="E30" s="3" t="s">
        <v>35</v>
      </c>
      <c r="F30">
        <v>14</v>
      </c>
      <c r="G30">
        <v>3</v>
      </c>
      <c r="H30">
        <f>IF(B29&lt;&gt;D29, 1500*G29, 0) + loty5[[#This Row],[Cargo załadunek]]*1500+ IF(loty5[[#This Row],[data wylotu]]=loty5[[#This Row],[data przylotu]], 1500*loty5[[#This Row],[Cargo wyładunek]])</f>
        <v>25500</v>
      </c>
      <c r="I30">
        <f>loty5[[#This Row],[Cargo załadunek]]+J29</f>
        <v>23</v>
      </c>
      <c r="J30">
        <f>loty5[[#This Row],[stan po zaladunku]]-loty5[[#This Row],[Cargo wyładunek]]</f>
        <v>20</v>
      </c>
      <c r="K3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30">
        <f>loty5[[#This Row],[ile za przewoz (place za dany towar jednorazowo - tylko przy zaladunku) reszta martwi się firma]]-loty5[[#This Row],[kasa dzis]]</f>
        <v>51500</v>
      </c>
      <c r="O30" s="9">
        <v>44464</v>
      </c>
      <c r="P30" s="3">
        <v>102500</v>
      </c>
    </row>
    <row r="31" spans="1:16" x14ac:dyDescent="0.35">
      <c r="A31">
        <v>30</v>
      </c>
      <c r="B31" s="1">
        <v>44445</v>
      </c>
      <c r="C31" s="2">
        <v>0.7160185185185185</v>
      </c>
      <c r="D31" s="1">
        <v>44445</v>
      </c>
      <c r="E31" s="3" t="s">
        <v>36</v>
      </c>
      <c r="F31">
        <v>18</v>
      </c>
      <c r="G31">
        <v>14</v>
      </c>
      <c r="H31">
        <f>IF(B30&lt;&gt;D30, 1500*G30, 0) + loty5[[#This Row],[Cargo załadunek]]*1500+ IF(loty5[[#This Row],[data wylotu]]=loty5[[#This Row],[data przylotu]], 1500*loty5[[#This Row],[Cargo wyładunek]])</f>
        <v>48000</v>
      </c>
      <c r="I31">
        <f>loty5[[#This Row],[Cargo załadunek]]+J30</f>
        <v>38</v>
      </c>
      <c r="J31">
        <f>loty5[[#This Row],[stan po zaladunku]]-loty5[[#This Row],[Cargo wyładunek]]</f>
        <v>24</v>
      </c>
      <c r="K3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99000</v>
      </c>
      <c r="L31">
        <f>loty5[[#This Row],[ile za przewoz (place za dany towar jednorazowo - tylko przy zaladunku) reszta martwi się firma]]-loty5[[#This Row],[kasa dzis]]</f>
        <v>51000</v>
      </c>
      <c r="O31" s="9">
        <v>44454</v>
      </c>
      <c r="P31" s="3">
        <v>91500</v>
      </c>
    </row>
    <row r="32" spans="1:16" x14ac:dyDescent="0.35">
      <c r="A32">
        <v>31</v>
      </c>
      <c r="B32" s="1">
        <v>44445</v>
      </c>
      <c r="C32" s="2">
        <v>0.82097222222222221</v>
      </c>
      <c r="D32" s="1">
        <v>44445</v>
      </c>
      <c r="E32" s="3" t="s">
        <v>37</v>
      </c>
      <c r="F32">
        <v>16</v>
      </c>
      <c r="G32">
        <v>21</v>
      </c>
      <c r="H32">
        <f>IF(B31&lt;&gt;D31, 1500*G31, 0) + loty5[[#This Row],[Cargo załadunek]]*1500+ IF(loty5[[#This Row],[data wylotu]]=loty5[[#This Row],[data przylotu]], 1500*loty5[[#This Row],[Cargo wyładunek]])</f>
        <v>55500</v>
      </c>
      <c r="I32">
        <f>loty5[[#This Row],[Cargo załadunek]]+J31</f>
        <v>40</v>
      </c>
      <c r="J32">
        <f>loty5[[#This Row],[stan po zaladunku]]-loty5[[#This Row],[Cargo wyładunek]]</f>
        <v>19</v>
      </c>
      <c r="K3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32">
        <f>loty5[[#This Row],[ile za przewoz (place za dany towar jednorazowo - tylko przy zaladunku) reszta martwi się firma]]-loty5[[#This Row],[kasa dzis]]</f>
        <v>32500</v>
      </c>
      <c r="O32" s="9">
        <v>44460</v>
      </c>
      <c r="P32" s="3">
        <v>78500</v>
      </c>
    </row>
    <row r="33" spans="1:16" x14ac:dyDescent="0.35">
      <c r="A33">
        <v>32</v>
      </c>
      <c r="B33" s="1">
        <v>44446</v>
      </c>
      <c r="C33" s="2">
        <v>0.32383101851851853</v>
      </c>
      <c r="D33" s="1">
        <v>44446</v>
      </c>
      <c r="E33" s="3" t="s">
        <v>38</v>
      </c>
      <c r="F33">
        <v>15</v>
      </c>
      <c r="G33">
        <v>14</v>
      </c>
      <c r="H33">
        <f>IF(B32&lt;&gt;D32, 1500*G32, 0) + loty5[[#This Row],[Cargo załadunek]]*1500+ IF(loty5[[#This Row],[data wylotu]]=loty5[[#This Row],[data przylotu]], 1500*loty5[[#This Row],[Cargo wyładunek]])</f>
        <v>43500</v>
      </c>
      <c r="I33">
        <f>loty5[[#This Row],[Cargo załadunek]]+J32</f>
        <v>34</v>
      </c>
      <c r="J33">
        <f>loty5[[#This Row],[stan po zaladunku]]-loty5[[#This Row],[Cargo wyładunek]]</f>
        <v>20</v>
      </c>
      <c r="K3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33">
        <f>loty5[[#This Row],[ile za przewoz (place za dany towar jednorazowo - tylko przy zaladunku) reszta martwi się firma]]-loty5[[#This Row],[kasa dzis]]</f>
        <v>39000</v>
      </c>
      <c r="O33" s="9">
        <v>44466</v>
      </c>
      <c r="P33" s="3">
        <v>76000</v>
      </c>
    </row>
    <row r="34" spans="1:16" x14ac:dyDescent="0.35">
      <c r="A34">
        <v>33</v>
      </c>
      <c r="B34" s="1">
        <v>44446</v>
      </c>
      <c r="C34" s="2">
        <v>0.46467592592592594</v>
      </c>
      <c r="D34" s="1">
        <v>44446</v>
      </c>
      <c r="E34" s="3" t="s">
        <v>39</v>
      </c>
      <c r="F34">
        <v>12</v>
      </c>
      <c r="G34">
        <v>23</v>
      </c>
      <c r="H34">
        <f>IF(B33&lt;&gt;D33, 1500*G33, 0) + loty5[[#This Row],[Cargo załadunek]]*1500+ IF(loty5[[#This Row],[data wylotu]]=loty5[[#This Row],[data przylotu]], 1500*loty5[[#This Row],[Cargo wyładunek]])</f>
        <v>52500</v>
      </c>
      <c r="I34">
        <f>loty5[[#This Row],[Cargo załadunek]]+J33</f>
        <v>32</v>
      </c>
      <c r="J34">
        <f>loty5[[#This Row],[stan po zaladunku]]-loty5[[#This Row],[Cargo wyładunek]]</f>
        <v>9</v>
      </c>
      <c r="K3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34">
        <f>loty5[[#This Row],[ile za przewoz (place za dany towar jednorazowo - tylko przy zaladunku) reszta martwi się firma]]-loty5[[#This Row],[kasa dzis]]</f>
        <v>13500</v>
      </c>
      <c r="O34" s="9">
        <v>44469</v>
      </c>
      <c r="P34" s="3">
        <v>49000</v>
      </c>
    </row>
    <row r="35" spans="1:16" x14ac:dyDescent="0.35">
      <c r="A35">
        <v>34</v>
      </c>
      <c r="B35" s="1">
        <v>44446</v>
      </c>
      <c r="C35" s="2">
        <v>0.57347222222222227</v>
      </c>
      <c r="D35" s="1">
        <v>44446</v>
      </c>
      <c r="E35" s="3" t="s">
        <v>40</v>
      </c>
      <c r="F35">
        <v>17</v>
      </c>
      <c r="G35">
        <v>6</v>
      </c>
      <c r="H35">
        <f>IF(B34&lt;&gt;D34, 1500*G34, 0) + loty5[[#This Row],[Cargo załadunek]]*1500+ IF(loty5[[#This Row],[data wylotu]]=loty5[[#This Row],[data przylotu]], 1500*loty5[[#This Row],[Cargo wyładunek]])</f>
        <v>34500</v>
      </c>
      <c r="I35">
        <f>loty5[[#This Row],[Cargo załadunek]]+J34</f>
        <v>26</v>
      </c>
      <c r="J35">
        <f>loty5[[#This Row],[stan po zaladunku]]-loty5[[#This Row],[Cargo wyładunek]]</f>
        <v>20</v>
      </c>
      <c r="K3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35">
        <f>loty5[[#This Row],[ile za przewoz (place za dany towar jednorazowo - tylko przy zaladunku) reszta martwi się firma]]-loty5[[#This Row],[kasa dzis]]</f>
        <v>59000</v>
      </c>
      <c r="O35" s="9">
        <v>44451</v>
      </c>
      <c r="P35" s="3">
        <v>36000</v>
      </c>
    </row>
    <row r="36" spans="1:16" x14ac:dyDescent="0.35">
      <c r="A36">
        <v>35</v>
      </c>
      <c r="B36" s="1">
        <v>44446</v>
      </c>
      <c r="C36" s="2">
        <v>0.70577546296296301</v>
      </c>
      <c r="D36" s="1">
        <v>44446</v>
      </c>
      <c r="E36" s="3" t="s">
        <v>41</v>
      </c>
      <c r="F36">
        <v>19</v>
      </c>
      <c r="G36">
        <v>16</v>
      </c>
      <c r="H36">
        <f>IF(B35&lt;&gt;D35, 1500*G35, 0) + loty5[[#This Row],[Cargo załadunek]]*1500+ IF(loty5[[#This Row],[data wylotu]]=loty5[[#This Row],[data przylotu]], 1500*loty5[[#This Row],[Cargo wyładunek]])</f>
        <v>52500</v>
      </c>
      <c r="I36">
        <f>loty5[[#This Row],[Cargo załadunek]]+J35</f>
        <v>39</v>
      </c>
      <c r="J36">
        <f>loty5[[#This Row],[stan po zaladunku]]-loty5[[#This Row],[Cargo wyładunek]]</f>
        <v>23</v>
      </c>
      <c r="K3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36">
        <f>loty5[[#This Row],[ile za przewoz (place za dany towar jednorazowo - tylko przy zaladunku) reszta martwi się firma]]-loty5[[#This Row],[kasa dzis]]</f>
        <v>52000</v>
      </c>
      <c r="O36" s="9" t="s">
        <v>176</v>
      </c>
      <c r="P36" s="3">
        <v>4529000</v>
      </c>
    </row>
    <row r="37" spans="1:16" x14ac:dyDescent="0.35">
      <c r="A37">
        <v>36</v>
      </c>
      <c r="B37" s="1">
        <v>44446</v>
      </c>
      <c r="C37" s="2">
        <v>0.84167824074074071</v>
      </c>
      <c r="D37" s="1">
        <v>44446</v>
      </c>
      <c r="E37" s="3" t="s">
        <v>42</v>
      </c>
      <c r="F37">
        <v>11</v>
      </c>
      <c r="G37">
        <v>14</v>
      </c>
      <c r="H37">
        <f>IF(B36&lt;&gt;D36, 1500*G36, 0) + loty5[[#This Row],[Cargo załadunek]]*1500+ IF(loty5[[#This Row],[data wylotu]]=loty5[[#This Row],[data przylotu]], 1500*loty5[[#This Row],[Cargo wyładunek]])</f>
        <v>37500</v>
      </c>
      <c r="I37">
        <f>loty5[[#This Row],[Cargo załadunek]]+J36</f>
        <v>34</v>
      </c>
      <c r="J37">
        <f>loty5[[#This Row],[stan po zaladunku]]-loty5[[#This Row],[Cargo wyładunek]]</f>
        <v>20</v>
      </c>
      <c r="K3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37">
        <f>loty5[[#This Row],[ile za przewoz (place za dany towar jednorazowo - tylko przy zaladunku) reszta martwi się firma]]-loty5[[#This Row],[kasa dzis]]</f>
        <v>23000</v>
      </c>
    </row>
    <row r="38" spans="1:16" x14ac:dyDescent="0.35">
      <c r="A38">
        <v>37</v>
      </c>
      <c r="B38" s="1">
        <v>44447</v>
      </c>
      <c r="C38" s="2">
        <v>0.13560185185185186</v>
      </c>
      <c r="D38" s="1">
        <v>44447</v>
      </c>
      <c r="E38" s="3" t="s">
        <v>43</v>
      </c>
      <c r="F38">
        <v>13</v>
      </c>
      <c r="G38">
        <v>22</v>
      </c>
      <c r="H38">
        <f>IF(B37&lt;&gt;D37, 1500*G37, 0) + loty5[[#This Row],[Cargo załadunek]]*1500+ IF(loty5[[#This Row],[data wylotu]]=loty5[[#This Row],[data przylotu]], 1500*loty5[[#This Row],[Cargo wyładunek]])</f>
        <v>52500</v>
      </c>
      <c r="I38">
        <f>loty5[[#This Row],[Cargo załadunek]]+J37</f>
        <v>33</v>
      </c>
      <c r="J38">
        <f>loty5[[#This Row],[stan po zaladunku]]-loty5[[#This Row],[Cargo wyładunek]]</f>
        <v>11</v>
      </c>
      <c r="K3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38">
        <f>loty5[[#This Row],[ile za przewoz (place za dany towar jednorazowo - tylko przy zaladunku) reszta martwi się firma]]-loty5[[#This Row],[kasa dzis]]</f>
        <v>19000</v>
      </c>
    </row>
    <row r="39" spans="1:16" x14ac:dyDescent="0.35">
      <c r="A39">
        <v>38</v>
      </c>
      <c r="B39" s="1">
        <v>44447</v>
      </c>
      <c r="C39" s="2">
        <v>0.32587962962962963</v>
      </c>
      <c r="D39" s="1">
        <v>44447</v>
      </c>
      <c r="E39" s="3" t="s">
        <v>44</v>
      </c>
      <c r="F39">
        <v>11</v>
      </c>
      <c r="G39">
        <v>4</v>
      </c>
      <c r="H39">
        <f>IF(B38&lt;&gt;D38, 1500*G38, 0) + loty5[[#This Row],[Cargo załadunek]]*1500+ IF(loty5[[#This Row],[data wylotu]]=loty5[[#This Row],[data przylotu]], 1500*loty5[[#This Row],[Cargo wyładunek]])</f>
        <v>22500</v>
      </c>
      <c r="I39">
        <f>loty5[[#This Row],[Cargo załadunek]]+J38</f>
        <v>22</v>
      </c>
      <c r="J39">
        <f>loty5[[#This Row],[stan po zaladunku]]-loty5[[#This Row],[Cargo wyładunek]]</f>
        <v>18</v>
      </c>
      <c r="K3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39">
        <f>loty5[[#This Row],[ile za przewoz (place za dany towar jednorazowo - tylko przy zaladunku) reszta martwi się firma]]-loty5[[#This Row],[kasa dzis]]</f>
        <v>38000</v>
      </c>
    </row>
    <row r="40" spans="1:16" x14ac:dyDescent="0.35">
      <c r="A40">
        <v>39</v>
      </c>
      <c r="B40" s="1">
        <v>44447</v>
      </c>
      <c r="C40" s="2">
        <v>0.41761574074074076</v>
      </c>
      <c r="D40" s="1">
        <v>44447</v>
      </c>
      <c r="E40" s="3" t="s">
        <v>45</v>
      </c>
      <c r="F40">
        <v>14</v>
      </c>
      <c r="G40">
        <v>21</v>
      </c>
      <c r="H40">
        <f>IF(B39&lt;&gt;D39, 1500*G39, 0) + loty5[[#This Row],[Cargo załadunek]]*1500+ IF(loty5[[#This Row],[data wylotu]]=loty5[[#This Row],[data przylotu]], 1500*loty5[[#This Row],[Cargo wyładunek]])</f>
        <v>52500</v>
      </c>
      <c r="I40">
        <f>loty5[[#This Row],[Cargo załadunek]]+J39</f>
        <v>32</v>
      </c>
      <c r="J40">
        <f>loty5[[#This Row],[stan po zaladunku]]-loty5[[#This Row],[Cargo wyładunek]]</f>
        <v>11</v>
      </c>
      <c r="K4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40">
        <f>loty5[[#This Row],[ile za przewoz (place za dany towar jednorazowo - tylko przy zaladunku) reszta martwi się firma]]-loty5[[#This Row],[kasa dzis]]</f>
        <v>24500</v>
      </c>
    </row>
    <row r="41" spans="1:16" x14ac:dyDescent="0.35">
      <c r="A41">
        <v>40</v>
      </c>
      <c r="B41" s="1">
        <v>44447</v>
      </c>
      <c r="C41" s="2">
        <v>0.59138888888888885</v>
      </c>
      <c r="D41" s="1">
        <v>44447</v>
      </c>
      <c r="E41" s="3" t="s">
        <v>46</v>
      </c>
      <c r="F41">
        <v>16</v>
      </c>
      <c r="G41">
        <v>9</v>
      </c>
      <c r="H41">
        <f>IF(B40&lt;&gt;D40, 1500*G40, 0) + loty5[[#This Row],[Cargo załadunek]]*1500+ IF(loty5[[#This Row],[data wylotu]]=loty5[[#This Row],[data przylotu]], 1500*loty5[[#This Row],[Cargo wyładunek]])</f>
        <v>37500</v>
      </c>
      <c r="I41">
        <f>loty5[[#This Row],[Cargo załadunek]]+J40</f>
        <v>27</v>
      </c>
      <c r="J41">
        <f>loty5[[#This Row],[stan po zaladunku]]-loty5[[#This Row],[Cargo wyładunek]]</f>
        <v>18</v>
      </c>
      <c r="K4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41">
        <f>loty5[[#This Row],[ile za przewoz (place za dany towar jednorazowo - tylko przy zaladunku) reszta martwi się firma]]-loty5[[#This Row],[kasa dzis]]</f>
        <v>50500</v>
      </c>
    </row>
    <row r="42" spans="1:16" x14ac:dyDescent="0.35">
      <c r="A42">
        <v>41</v>
      </c>
      <c r="B42" s="1">
        <v>44447</v>
      </c>
      <c r="C42" s="2">
        <v>0.7338541666666667</v>
      </c>
      <c r="D42" s="1">
        <v>44447</v>
      </c>
      <c r="E42" s="3" t="s">
        <v>47</v>
      </c>
      <c r="F42">
        <v>12</v>
      </c>
      <c r="G42">
        <v>24</v>
      </c>
      <c r="H42">
        <f>IF(B41&lt;&gt;D41, 1500*G41, 0) + loty5[[#This Row],[Cargo załadunek]]*1500+ IF(loty5[[#This Row],[data wylotu]]=loty5[[#This Row],[data przylotu]], 1500*loty5[[#This Row],[Cargo wyładunek]])</f>
        <v>54000</v>
      </c>
      <c r="I42">
        <f>loty5[[#This Row],[Cargo załadunek]]+J41</f>
        <v>30</v>
      </c>
      <c r="J42">
        <f>loty5[[#This Row],[stan po zaladunku]]-loty5[[#This Row],[Cargo wyładunek]]</f>
        <v>6</v>
      </c>
      <c r="K4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42">
        <f>loty5[[#This Row],[ile za przewoz (place za dany towar jednorazowo - tylko przy zaladunku) reszta martwi się firma]]-loty5[[#This Row],[kasa dzis]]</f>
        <v>12000</v>
      </c>
    </row>
    <row r="43" spans="1:16" x14ac:dyDescent="0.35">
      <c r="A43">
        <v>42</v>
      </c>
      <c r="B43" s="1">
        <v>44447</v>
      </c>
      <c r="C43" s="2">
        <v>0.83333333333333337</v>
      </c>
      <c r="D43" s="1">
        <v>44447</v>
      </c>
      <c r="E43" s="3" t="s">
        <v>48</v>
      </c>
      <c r="F43">
        <v>9</v>
      </c>
      <c r="G43">
        <v>2</v>
      </c>
      <c r="H43">
        <f>IF(B42&lt;&gt;D42, 1500*G42, 0) + loty5[[#This Row],[Cargo załadunek]]*1500+ IF(loty5[[#This Row],[data wylotu]]=loty5[[#This Row],[data przylotu]], 1500*loty5[[#This Row],[Cargo wyładunek]])</f>
        <v>16500</v>
      </c>
      <c r="I43">
        <f>loty5[[#This Row],[Cargo załadunek]]+J42</f>
        <v>15</v>
      </c>
      <c r="J43">
        <f>loty5[[#This Row],[stan po zaladunku]]-loty5[[#This Row],[Cargo wyładunek]]</f>
        <v>13</v>
      </c>
      <c r="K4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43">
        <f>loty5[[#This Row],[ile za przewoz (place za dany towar jednorazowo - tylko przy zaladunku) reszta martwi się firma]]-loty5[[#This Row],[kasa dzis]]</f>
        <v>37500</v>
      </c>
    </row>
    <row r="44" spans="1:16" x14ac:dyDescent="0.35">
      <c r="A44">
        <v>43</v>
      </c>
      <c r="B44" s="1">
        <v>44448</v>
      </c>
      <c r="C44" s="2">
        <v>0.25793981481481482</v>
      </c>
      <c r="D44" s="1">
        <v>44448</v>
      </c>
      <c r="E44" s="3" t="s">
        <v>49</v>
      </c>
      <c r="F44">
        <v>9</v>
      </c>
      <c r="G44">
        <v>4</v>
      </c>
      <c r="H44">
        <f>IF(B43&lt;&gt;D43, 1500*G43, 0) + loty5[[#This Row],[Cargo załadunek]]*1500+ IF(loty5[[#This Row],[data wylotu]]=loty5[[#This Row],[data przylotu]], 1500*loty5[[#This Row],[Cargo wyładunek]])</f>
        <v>19500</v>
      </c>
      <c r="I44">
        <f>loty5[[#This Row],[Cargo załadunek]]+J43</f>
        <v>22</v>
      </c>
      <c r="J44">
        <f>loty5[[#This Row],[stan po zaladunku]]-loty5[[#This Row],[Cargo wyładunek]]</f>
        <v>18</v>
      </c>
      <c r="K4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44">
        <f>loty5[[#This Row],[ile za przewoz (place za dany towar jednorazowo - tylko przy zaladunku) reszta martwi się firma]]-loty5[[#This Row],[kasa dzis]]</f>
        <v>34500</v>
      </c>
    </row>
    <row r="45" spans="1:16" x14ac:dyDescent="0.35">
      <c r="A45">
        <v>44</v>
      </c>
      <c r="B45" s="1">
        <v>44448</v>
      </c>
      <c r="C45" s="2">
        <v>0.41349537037037037</v>
      </c>
      <c r="D45" s="1">
        <v>44448</v>
      </c>
      <c r="E45" s="3" t="s">
        <v>50</v>
      </c>
      <c r="F45">
        <v>9</v>
      </c>
      <c r="G45">
        <v>14</v>
      </c>
      <c r="H45">
        <f>IF(B44&lt;&gt;D44, 1500*G44, 0) + loty5[[#This Row],[Cargo załadunek]]*1500+ IF(loty5[[#This Row],[data wylotu]]=loty5[[#This Row],[data przylotu]], 1500*loty5[[#This Row],[Cargo wyładunek]])</f>
        <v>34500</v>
      </c>
      <c r="I45">
        <f>loty5[[#This Row],[Cargo załadunek]]+J44</f>
        <v>27</v>
      </c>
      <c r="J45">
        <f>loty5[[#This Row],[stan po zaladunku]]-loty5[[#This Row],[Cargo wyładunek]]</f>
        <v>13</v>
      </c>
      <c r="K4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45">
        <f>loty5[[#This Row],[ile za przewoz (place za dany towar jednorazowo - tylko przy zaladunku) reszta martwi się firma]]-loty5[[#This Row],[kasa dzis]]</f>
        <v>19500</v>
      </c>
    </row>
    <row r="46" spans="1:16" x14ac:dyDescent="0.35">
      <c r="A46">
        <v>45</v>
      </c>
      <c r="B46" s="1">
        <v>44448</v>
      </c>
      <c r="C46" s="2">
        <v>0.50607638888888884</v>
      </c>
      <c r="D46" s="1">
        <v>44448</v>
      </c>
      <c r="E46" s="3" t="s">
        <v>51</v>
      </c>
      <c r="F46">
        <v>12</v>
      </c>
      <c r="G46">
        <v>10</v>
      </c>
      <c r="H46">
        <f>IF(B45&lt;&gt;D45, 1500*G45, 0) + loty5[[#This Row],[Cargo załadunek]]*1500+ IF(loty5[[#This Row],[data wylotu]]=loty5[[#This Row],[data przylotu]], 1500*loty5[[#This Row],[Cargo wyładunek]])</f>
        <v>33000</v>
      </c>
      <c r="I46">
        <f>loty5[[#This Row],[Cargo załadunek]]+J45</f>
        <v>25</v>
      </c>
      <c r="J46">
        <f>loty5[[#This Row],[stan po zaladunku]]-loty5[[#This Row],[Cargo wyładunek]]</f>
        <v>15</v>
      </c>
      <c r="K4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46">
        <f>loty5[[#This Row],[ile za przewoz (place za dany towar jednorazowo - tylko przy zaladunku) reszta martwi się firma]]-loty5[[#This Row],[kasa dzis]]</f>
        <v>33000</v>
      </c>
    </row>
    <row r="47" spans="1:16" x14ac:dyDescent="0.35">
      <c r="A47">
        <v>46</v>
      </c>
      <c r="B47" s="1">
        <v>44448</v>
      </c>
      <c r="C47" s="2">
        <v>0.68482638888888892</v>
      </c>
      <c r="D47" s="1">
        <v>44448</v>
      </c>
      <c r="E47" s="3" t="s">
        <v>52</v>
      </c>
      <c r="F47">
        <v>16</v>
      </c>
      <c r="G47">
        <v>11</v>
      </c>
      <c r="H47">
        <f>IF(B46&lt;&gt;D46, 1500*G46, 0) + loty5[[#This Row],[Cargo załadunek]]*1500+ IF(loty5[[#This Row],[data wylotu]]=loty5[[#This Row],[data przylotu]], 1500*loty5[[#This Row],[Cargo wyładunek]])</f>
        <v>40500</v>
      </c>
      <c r="I47">
        <f>loty5[[#This Row],[Cargo załadunek]]+J46</f>
        <v>31</v>
      </c>
      <c r="J47">
        <f>loty5[[#This Row],[stan po zaladunku]]-loty5[[#This Row],[Cargo wyładunek]]</f>
        <v>20</v>
      </c>
      <c r="K4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47">
        <f>loty5[[#This Row],[ile za przewoz (place za dany towar jednorazowo - tylko przy zaladunku) reszta martwi się firma]]-loty5[[#This Row],[kasa dzis]]</f>
        <v>47500</v>
      </c>
    </row>
    <row r="48" spans="1:16" x14ac:dyDescent="0.35">
      <c r="A48">
        <v>47</v>
      </c>
      <c r="B48" s="1">
        <v>44448</v>
      </c>
      <c r="C48" s="2">
        <v>0.85435185185185181</v>
      </c>
      <c r="D48" s="1">
        <v>44448</v>
      </c>
      <c r="E48" s="3" t="s">
        <v>53</v>
      </c>
      <c r="F48">
        <v>13</v>
      </c>
      <c r="G48">
        <v>21</v>
      </c>
      <c r="H48">
        <f>IF(B47&lt;&gt;D47, 1500*G47, 0) + loty5[[#This Row],[Cargo załadunek]]*1500+ IF(loty5[[#This Row],[data wylotu]]=loty5[[#This Row],[data przylotu]], 1500*loty5[[#This Row],[Cargo wyładunek]])</f>
        <v>51000</v>
      </c>
      <c r="I48">
        <f>loty5[[#This Row],[Cargo załadunek]]+J47</f>
        <v>33</v>
      </c>
      <c r="J48">
        <f>loty5[[#This Row],[stan po zaladunku]]-loty5[[#This Row],[Cargo wyładunek]]</f>
        <v>12</v>
      </c>
      <c r="K4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48">
        <f>loty5[[#This Row],[ile za przewoz (place za dany towar jednorazowo - tylko przy zaladunku) reszta martwi się firma]]-loty5[[#This Row],[kasa dzis]]</f>
        <v>20500</v>
      </c>
    </row>
    <row r="49" spans="1:12" x14ac:dyDescent="0.35">
      <c r="A49">
        <v>48</v>
      </c>
      <c r="B49" s="1">
        <v>44449</v>
      </c>
      <c r="C49" s="2">
        <v>0.21634259259259259</v>
      </c>
      <c r="D49" s="1">
        <v>44449</v>
      </c>
      <c r="E49" s="3" t="s">
        <v>54</v>
      </c>
      <c r="F49">
        <v>7</v>
      </c>
      <c r="G49">
        <v>15</v>
      </c>
      <c r="H49">
        <f>IF(B48&lt;&gt;D48, 1500*G48, 0) + loty5[[#This Row],[Cargo załadunek]]*1500+ IF(loty5[[#This Row],[data wylotu]]=loty5[[#This Row],[data przylotu]], 1500*loty5[[#This Row],[Cargo wyładunek]])</f>
        <v>33000</v>
      </c>
      <c r="I49">
        <f>loty5[[#This Row],[Cargo załadunek]]+J48</f>
        <v>19</v>
      </c>
      <c r="J49">
        <f>loty5[[#This Row],[stan po zaladunku]]-loty5[[#This Row],[Cargo wyładunek]]</f>
        <v>4</v>
      </c>
      <c r="K4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49">
        <f>loty5[[#This Row],[ile za przewoz (place za dany towar jednorazowo - tylko przy zaladunku) reszta martwi się firma]]-loty5[[#This Row],[kasa dzis]]</f>
        <v>9000</v>
      </c>
    </row>
    <row r="50" spans="1:12" x14ac:dyDescent="0.35">
      <c r="A50">
        <v>49</v>
      </c>
      <c r="B50" s="1">
        <v>44449</v>
      </c>
      <c r="C50" s="2">
        <v>0.38201388888888888</v>
      </c>
      <c r="D50" s="1">
        <v>44449</v>
      </c>
      <c r="E50" s="3" t="s">
        <v>55</v>
      </c>
      <c r="F50">
        <v>7</v>
      </c>
      <c r="G50">
        <v>0</v>
      </c>
      <c r="H50">
        <f>IF(B49&lt;&gt;D49, 1500*G49, 0) + loty5[[#This Row],[Cargo załadunek]]*1500+ IF(loty5[[#This Row],[data wylotu]]=loty5[[#This Row],[data przylotu]], 1500*loty5[[#This Row],[Cargo wyładunek]])</f>
        <v>10500</v>
      </c>
      <c r="I50">
        <f>loty5[[#This Row],[Cargo załadunek]]+J49</f>
        <v>11</v>
      </c>
      <c r="J50">
        <f>loty5[[#This Row],[stan po zaladunku]]-loty5[[#This Row],[Cargo wyładunek]]</f>
        <v>11</v>
      </c>
      <c r="K5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50">
        <f>loty5[[#This Row],[ile za przewoz (place za dany towar jednorazowo - tylko przy zaladunku) reszta martwi się firma]]-loty5[[#This Row],[kasa dzis]]</f>
        <v>31500</v>
      </c>
    </row>
    <row r="51" spans="1:12" x14ac:dyDescent="0.35">
      <c r="A51">
        <v>50</v>
      </c>
      <c r="B51" s="1">
        <v>44449</v>
      </c>
      <c r="C51" s="2">
        <v>0.49995370370370368</v>
      </c>
      <c r="D51" s="1">
        <v>44449</v>
      </c>
      <c r="E51" s="3" t="s">
        <v>56</v>
      </c>
      <c r="F51">
        <v>7</v>
      </c>
      <c r="G51">
        <v>1</v>
      </c>
      <c r="H51">
        <f>IF(B50&lt;&gt;D50, 1500*G50, 0) + loty5[[#This Row],[Cargo załadunek]]*1500+ IF(loty5[[#This Row],[data wylotu]]=loty5[[#This Row],[data przylotu]], 1500*loty5[[#This Row],[Cargo wyładunek]])</f>
        <v>12000</v>
      </c>
      <c r="I51">
        <f>loty5[[#This Row],[Cargo załadunek]]+J50</f>
        <v>18</v>
      </c>
      <c r="J51">
        <f>loty5[[#This Row],[stan po zaladunku]]-loty5[[#This Row],[Cargo wyładunek]]</f>
        <v>17</v>
      </c>
      <c r="K5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51">
        <f>loty5[[#This Row],[ile za przewoz (place za dany towar jednorazowo - tylko przy zaladunku) reszta martwi się firma]]-loty5[[#This Row],[kasa dzis]]</f>
        <v>30000</v>
      </c>
    </row>
    <row r="52" spans="1:12" x14ac:dyDescent="0.35">
      <c r="A52">
        <v>51</v>
      </c>
      <c r="B52" s="1">
        <v>44449</v>
      </c>
      <c r="C52" s="2">
        <v>0.64993055555555557</v>
      </c>
      <c r="D52" s="1">
        <v>44449</v>
      </c>
      <c r="E52" s="3" t="s">
        <v>57</v>
      </c>
      <c r="F52">
        <v>13</v>
      </c>
      <c r="G52">
        <v>20</v>
      </c>
      <c r="H52">
        <f>IF(B51&lt;&gt;D51, 1500*G51, 0) + loty5[[#This Row],[Cargo załadunek]]*1500+ IF(loty5[[#This Row],[data wylotu]]=loty5[[#This Row],[data przylotu]], 1500*loty5[[#This Row],[Cargo wyładunek]])</f>
        <v>49500</v>
      </c>
      <c r="I52">
        <f>loty5[[#This Row],[Cargo załadunek]]+J51</f>
        <v>30</v>
      </c>
      <c r="J52">
        <f>loty5[[#This Row],[stan po zaladunku]]-loty5[[#This Row],[Cargo wyładunek]]</f>
        <v>10</v>
      </c>
      <c r="K5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52">
        <f>loty5[[#This Row],[ile za przewoz (place za dany towar jednorazowo - tylko przy zaladunku) reszta martwi się firma]]-loty5[[#This Row],[kasa dzis]]</f>
        <v>22000</v>
      </c>
    </row>
    <row r="53" spans="1:12" x14ac:dyDescent="0.35">
      <c r="A53">
        <v>52</v>
      </c>
      <c r="B53" s="1">
        <v>44449</v>
      </c>
      <c r="C53" s="2">
        <v>0.79276620370370365</v>
      </c>
      <c r="D53" s="1">
        <v>44449</v>
      </c>
      <c r="E53" s="3" t="s">
        <v>58</v>
      </c>
      <c r="F53">
        <v>12</v>
      </c>
      <c r="G53">
        <v>4</v>
      </c>
      <c r="H53">
        <f>IF(B52&lt;&gt;D52, 1500*G52, 0) + loty5[[#This Row],[Cargo załadunek]]*1500+ IF(loty5[[#This Row],[data wylotu]]=loty5[[#This Row],[data przylotu]], 1500*loty5[[#This Row],[Cargo wyładunek]])</f>
        <v>24000</v>
      </c>
      <c r="I53">
        <f>loty5[[#This Row],[Cargo załadunek]]+J52</f>
        <v>22</v>
      </c>
      <c r="J53">
        <f>loty5[[#This Row],[stan po zaladunku]]-loty5[[#This Row],[Cargo wyładunek]]</f>
        <v>18</v>
      </c>
      <c r="K5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53">
        <f>loty5[[#This Row],[ile za przewoz (place za dany towar jednorazowo - tylko przy zaladunku) reszta martwi się firma]]-loty5[[#This Row],[kasa dzis]]</f>
        <v>42000</v>
      </c>
    </row>
    <row r="54" spans="1:12" x14ac:dyDescent="0.35">
      <c r="A54">
        <v>53</v>
      </c>
      <c r="B54" s="1">
        <v>44449</v>
      </c>
      <c r="C54" s="2">
        <v>0.87574074074074071</v>
      </c>
      <c r="D54" s="1">
        <v>44450</v>
      </c>
      <c r="E54" s="3" t="s">
        <v>59</v>
      </c>
      <c r="F54">
        <v>11</v>
      </c>
      <c r="G54">
        <v>9</v>
      </c>
      <c r="H54">
        <f>IF(B53&lt;&gt;D53, 1500*G53, 0) + loty5[[#This Row],[Cargo załadunek]]*1500+ IF(loty5[[#This Row],[data wylotu]]=loty5[[#This Row],[data przylotu]], 1500*loty5[[#This Row],[Cargo wyładunek]])</f>
        <v>16500</v>
      </c>
      <c r="I54">
        <f>loty5[[#This Row],[Cargo załadunek]]+J53</f>
        <v>29</v>
      </c>
      <c r="J54">
        <f>loty5[[#This Row],[stan po zaladunku]]-loty5[[#This Row],[Cargo wyładunek]]</f>
        <v>20</v>
      </c>
      <c r="K5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54">
        <f>loty5[[#This Row],[ile za przewoz (place za dany towar jednorazowo - tylko przy zaladunku) reszta martwi się firma]]-loty5[[#This Row],[kasa dzis]]</f>
        <v>44000</v>
      </c>
    </row>
    <row r="55" spans="1:12" x14ac:dyDescent="0.35">
      <c r="A55">
        <v>54</v>
      </c>
      <c r="B55" s="1">
        <v>44450</v>
      </c>
      <c r="C55" s="2">
        <v>0.26106481481481481</v>
      </c>
      <c r="D55" s="1">
        <v>44450</v>
      </c>
      <c r="E55" s="3" t="s">
        <v>60</v>
      </c>
      <c r="F55">
        <v>12</v>
      </c>
      <c r="G55">
        <v>21</v>
      </c>
      <c r="H55">
        <f>IF(B54&lt;&gt;D54, 1500*G54, 0) + loty5[[#This Row],[Cargo załadunek]]*1500+ IF(loty5[[#This Row],[data wylotu]]=loty5[[#This Row],[data przylotu]], 1500*loty5[[#This Row],[Cargo wyładunek]])</f>
        <v>63000</v>
      </c>
      <c r="I55">
        <f>loty5[[#This Row],[Cargo załadunek]]+J54</f>
        <v>32</v>
      </c>
      <c r="J55">
        <f>loty5[[#This Row],[stan po zaladunku]]-loty5[[#This Row],[Cargo wyładunek]]</f>
        <v>11</v>
      </c>
      <c r="K5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55">
        <f>loty5[[#This Row],[ile za przewoz (place za dany towar jednorazowo - tylko przy zaladunku) reszta martwi się firma]]-loty5[[#This Row],[kasa dzis]]</f>
        <v>3000</v>
      </c>
    </row>
    <row r="56" spans="1:12" x14ac:dyDescent="0.35">
      <c r="A56">
        <v>55</v>
      </c>
      <c r="B56" s="1">
        <v>44450</v>
      </c>
      <c r="C56" s="2">
        <v>0.46128472222222222</v>
      </c>
      <c r="D56" s="1">
        <v>44450</v>
      </c>
      <c r="E56" s="3" t="s">
        <v>61</v>
      </c>
      <c r="F56">
        <v>14</v>
      </c>
      <c r="G56">
        <v>2</v>
      </c>
      <c r="H56">
        <f>IF(B55&lt;&gt;D55, 1500*G55, 0) + loty5[[#This Row],[Cargo załadunek]]*1500+ IF(loty5[[#This Row],[data wylotu]]=loty5[[#This Row],[data przylotu]], 1500*loty5[[#This Row],[Cargo wyładunek]])</f>
        <v>24000</v>
      </c>
      <c r="I56">
        <f>loty5[[#This Row],[Cargo załadunek]]+J55</f>
        <v>25</v>
      </c>
      <c r="J56">
        <f>loty5[[#This Row],[stan po zaladunku]]-loty5[[#This Row],[Cargo wyładunek]]</f>
        <v>23</v>
      </c>
      <c r="K5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56">
        <f>loty5[[#This Row],[ile za przewoz (place za dany towar jednorazowo - tylko przy zaladunku) reszta martwi się firma]]-loty5[[#This Row],[kasa dzis]]</f>
        <v>53000</v>
      </c>
    </row>
    <row r="57" spans="1:12" x14ac:dyDescent="0.35">
      <c r="A57">
        <v>56</v>
      </c>
      <c r="B57" s="1">
        <v>44450</v>
      </c>
      <c r="C57" s="2">
        <v>0.56730324074074079</v>
      </c>
      <c r="D57" s="1">
        <v>44450</v>
      </c>
      <c r="E57" s="3" t="s">
        <v>62</v>
      </c>
      <c r="F57">
        <v>17</v>
      </c>
      <c r="G57">
        <v>9</v>
      </c>
      <c r="H57">
        <f>IF(B56&lt;&gt;D56, 1500*G56, 0) + loty5[[#This Row],[Cargo załadunek]]*1500+ IF(loty5[[#This Row],[data wylotu]]=loty5[[#This Row],[data przylotu]], 1500*loty5[[#This Row],[Cargo wyładunek]])</f>
        <v>39000</v>
      </c>
      <c r="I57">
        <f>loty5[[#This Row],[Cargo załadunek]]+J56</f>
        <v>40</v>
      </c>
      <c r="J57">
        <f>loty5[[#This Row],[stan po zaladunku]]-loty5[[#This Row],[Cargo wyładunek]]</f>
        <v>31</v>
      </c>
      <c r="K5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57">
        <f>loty5[[#This Row],[ile za przewoz (place za dany towar jednorazowo - tylko przy zaladunku) reszta martwi się firma]]-loty5[[#This Row],[kasa dzis]]</f>
        <v>54500</v>
      </c>
    </row>
    <row r="58" spans="1:12" x14ac:dyDescent="0.35">
      <c r="A58">
        <v>57</v>
      </c>
      <c r="B58" s="1">
        <v>44450</v>
      </c>
      <c r="C58" s="2">
        <v>0.66475694444444444</v>
      </c>
      <c r="D58" s="1">
        <v>44450</v>
      </c>
      <c r="E58" s="3" t="s">
        <v>63</v>
      </c>
      <c r="F58">
        <v>3</v>
      </c>
      <c r="G58">
        <v>9</v>
      </c>
      <c r="H58">
        <f>IF(B57&lt;&gt;D57, 1500*G57, 0) + loty5[[#This Row],[Cargo załadunek]]*1500+ IF(loty5[[#This Row],[data wylotu]]=loty5[[#This Row],[data przylotu]], 1500*loty5[[#This Row],[Cargo wyładunek]])</f>
        <v>18000</v>
      </c>
      <c r="I58">
        <f>loty5[[#This Row],[Cargo załadunek]]+J57</f>
        <v>34</v>
      </c>
      <c r="J58">
        <f>loty5[[#This Row],[stan po zaladunku]]-loty5[[#This Row],[Cargo wyładunek]]</f>
        <v>25</v>
      </c>
      <c r="K5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18000</v>
      </c>
      <c r="L58">
        <f>loty5[[#This Row],[ile za przewoz (place za dany towar jednorazowo - tylko przy zaladunku) reszta martwi się firma]]-loty5[[#This Row],[kasa dzis]]</f>
        <v>0</v>
      </c>
    </row>
    <row r="59" spans="1:12" x14ac:dyDescent="0.35">
      <c r="A59">
        <v>58</v>
      </c>
      <c r="B59" s="1">
        <v>44450</v>
      </c>
      <c r="C59" s="2">
        <v>0.79238425925925926</v>
      </c>
      <c r="D59" s="1">
        <v>44450</v>
      </c>
      <c r="E59" s="3" t="s">
        <v>64</v>
      </c>
      <c r="F59">
        <v>11</v>
      </c>
      <c r="G59">
        <v>3</v>
      </c>
      <c r="H59">
        <f>IF(B58&lt;&gt;D58, 1500*G58, 0) + loty5[[#This Row],[Cargo załadunek]]*1500+ IF(loty5[[#This Row],[data wylotu]]=loty5[[#This Row],[data przylotu]], 1500*loty5[[#This Row],[Cargo wyładunek]])</f>
        <v>21000</v>
      </c>
      <c r="I59">
        <f>loty5[[#This Row],[Cargo załadunek]]+J58</f>
        <v>36</v>
      </c>
      <c r="J59">
        <f>loty5[[#This Row],[stan po zaladunku]]-loty5[[#This Row],[Cargo wyładunek]]</f>
        <v>33</v>
      </c>
      <c r="K5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59">
        <f>loty5[[#This Row],[ile za przewoz (place za dany towar jednorazowo - tylko przy zaladunku) reszta martwi się firma]]-loty5[[#This Row],[kasa dzis]]</f>
        <v>39500</v>
      </c>
    </row>
    <row r="60" spans="1:12" x14ac:dyDescent="0.35">
      <c r="A60">
        <v>59</v>
      </c>
      <c r="B60" s="1">
        <v>44451</v>
      </c>
      <c r="C60" s="2">
        <v>0.16666666666666666</v>
      </c>
      <c r="D60" s="1">
        <v>44451</v>
      </c>
      <c r="E60" s="3" t="s">
        <v>65</v>
      </c>
      <c r="F60">
        <v>8</v>
      </c>
      <c r="G60">
        <v>4</v>
      </c>
      <c r="H60">
        <f>IF(B59&lt;&gt;D59, 1500*G59, 0) + loty5[[#This Row],[Cargo załadunek]]*1500+ IF(loty5[[#This Row],[data wylotu]]=loty5[[#This Row],[data przylotu]], 1500*loty5[[#This Row],[Cargo wyładunek]])</f>
        <v>18000</v>
      </c>
      <c r="I60">
        <f>loty5[[#This Row],[Cargo załadunek]]+J59</f>
        <v>41</v>
      </c>
      <c r="J60">
        <f>loty5[[#This Row],[stan po zaladunku]]-loty5[[#This Row],[Cargo wyładunek]]</f>
        <v>37</v>
      </c>
      <c r="K6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48000</v>
      </c>
      <c r="L60">
        <f>loty5[[#This Row],[ile za przewoz (place za dany towar jednorazowo - tylko przy zaladunku) reszta martwi się firma]]-loty5[[#This Row],[kasa dzis]]</f>
        <v>30000</v>
      </c>
    </row>
    <row r="61" spans="1:12" x14ac:dyDescent="0.35">
      <c r="A61">
        <v>60</v>
      </c>
      <c r="B61" s="1">
        <v>44451</v>
      </c>
      <c r="C61" s="2">
        <v>0.34324074074074074</v>
      </c>
      <c r="D61" s="1">
        <v>44451</v>
      </c>
      <c r="E61" s="3" t="s">
        <v>66</v>
      </c>
      <c r="F61">
        <v>1</v>
      </c>
      <c r="G61">
        <v>6</v>
      </c>
      <c r="H61">
        <f>IF(B60&lt;&gt;D60, 1500*G60, 0) + loty5[[#This Row],[Cargo załadunek]]*1500+ IF(loty5[[#This Row],[data wylotu]]=loty5[[#This Row],[data przylotu]], 1500*loty5[[#This Row],[Cargo wyładunek]])</f>
        <v>10500</v>
      </c>
      <c r="I61">
        <f>loty5[[#This Row],[Cargo załadunek]]+J60</f>
        <v>38</v>
      </c>
      <c r="J61">
        <f>loty5[[#This Row],[stan po zaladunku]]-loty5[[#This Row],[Cargo wyładunek]]</f>
        <v>32</v>
      </c>
      <c r="K6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6000</v>
      </c>
      <c r="L61">
        <f>loty5[[#This Row],[ile za przewoz (place za dany towar jednorazowo - tylko przy zaladunku) reszta martwi się firma]]-loty5[[#This Row],[kasa dzis]]</f>
        <v>-4500</v>
      </c>
    </row>
    <row r="62" spans="1:12" x14ac:dyDescent="0.35">
      <c r="A62">
        <v>61</v>
      </c>
      <c r="B62" s="1">
        <v>44451</v>
      </c>
      <c r="C62" s="2">
        <v>0.52084490740740741</v>
      </c>
      <c r="D62" s="1">
        <v>44451</v>
      </c>
      <c r="E62" s="3" t="s">
        <v>67</v>
      </c>
      <c r="F62">
        <v>4</v>
      </c>
      <c r="G62">
        <v>21</v>
      </c>
      <c r="H62">
        <f>IF(B61&lt;&gt;D61, 1500*G61, 0) + loty5[[#This Row],[Cargo załadunek]]*1500+ IF(loty5[[#This Row],[data wylotu]]=loty5[[#This Row],[data przylotu]], 1500*loty5[[#This Row],[Cargo wyładunek]])</f>
        <v>37500</v>
      </c>
      <c r="I62">
        <f>loty5[[#This Row],[Cargo załadunek]]+J61</f>
        <v>36</v>
      </c>
      <c r="J62">
        <f>loty5[[#This Row],[stan po zaladunku]]-loty5[[#This Row],[Cargo wyładunek]]</f>
        <v>15</v>
      </c>
      <c r="K6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24000</v>
      </c>
      <c r="L62">
        <f>loty5[[#This Row],[ile za przewoz (place za dany towar jednorazowo - tylko przy zaladunku) reszta martwi się firma]]-loty5[[#This Row],[kasa dzis]]</f>
        <v>-13500</v>
      </c>
    </row>
    <row r="63" spans="1:12" x14ac:dyDescent="0.35">
      <c r="A63">
        <v>62</v>
      </c>
      <c r="B63" s="1">
        <v>44451</v>
      </c>
      <c r="C63" s="2">
        <v>0.73968750000000005</v>
      </c>
      <c r="D63" s="1">
        <v>44451</v>
      </c>
      <c r="E63" s="3" t="s">
        <v>68</v>
      </c>
      <c r="F63">
        <v>9</v>
      </c>
      <c r="G63">
        <v>11</v>
      </c>
      <c r="H63">
        <f>IF(B62&lt;&gt;D62, 1500*G62, 0) + loty5[[#This Row],[Cargo załadunek]]*1500+ IF(loty5[[#This Row],[data wylotu]]=loty5[[#This Row],[data przylotu]], 1500*loty5[[#This Row],[Cargo wyładunek]])</f>
        <v>30000</v>
      </c>
      <c r="I63">
        <f>loty5[[#This Row],[Cargo załadunek]]+J62</f>
        <v>24</v>
      </c>
      <c r="J63">
        <f>loty5[[#This Row],[stan po zaladunku]]-loty5[[#This Row],[Cargo wyładunek]]</f>
        <v>13</v>
      </c>
      <c r="K6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63">
        <f>loty5[[#This Row],[ile za przewoz (place za dany towar jednorazowo - tylko przy zaladunku) reszta martwi się firma]]-loty5[[#This Row],[kasa dzis]]</f>
        <v>24000</v>
      </c>
    </row>
    <row r="64" spans="1:12" x14ac:dyDescent="0.35">
      <c r="A64">
        <v>63</v>
      </c>
      <c r="B64" s="1">
        <v>44452</v>
      </c>
      <c r="C64" s="2">
        <v>0.21440972222222221</v>
      </c>
      <c r="D64" s="1">
        <v>44452</v>
      </c>
      <c r="E64" s="3" t="s">
        <v>69</v>
      </c>
      <c r="F64">
        <v>12</v>
      </c>
      <c r="G64">
        <v>7</v>
      </c>
      <c r="H64">
        <f>IF(B63&lt;&gt;D63, 1500*G63, 0) + loty5[[#This Row],[Cargo załadunek]]*1500+ IF(loty5[[#This Row],[data wylotu]]=loty5[[#This Row],[data przylotu]], 1500*loty5[[#This Row],[Cargo wyładunek]])</f>
        <v>28500</v>
      </c>
      <c r="I64">
        <f>loty5[[#This Row],[Cargo załadunek]]+J63</f>
        <v>25</v>
      </c>
      <c r="J64">
        <f>loty5[[#This Row],[stan po zaladunku]]-loty5[[#This Row],[Cargo wyładunek]]</f>
        <v>18</v>
      </c>
      <c r="K6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64">
        <f>loty5[[#This Row],[ile za przewoz (place za dany towar jednorazowo - tylko przy zaladunku) reszta martwi się firma]]-loty5[[#This Row],[kasa dzis]]</f>
        <v>37500</v>
      </c>
    </row>
    <row r="65" spans="1:12" x14ac:dyDescent="0.35">
      <c r="A65">
        <v>64</v>
      </c>
      <c r="B65" s="1">
        <v>44452</v>
      </c>
      <c r="C65" s="2">
        <v>0.46302083333333333</v>
      </c>
      <c r="D65" s="1">
        <v>44452</v>
      </c>
      <c r="E65" s="3" t="s">
        <v>70</v>
      </c>
      <c r="F65">
        <v>11</v>
      </c>
      <c r="G65">
        <v>13</v>
      </c>
      <c r="H65">
        <f>IF(B64&lt;&gt;D64, 1500*G64, 0) + loty5[[#This Row],[Cargo załadunek]]*1500+ IF(loty5[[#This Row],[data wylotu]]=loty5[[#This Row],[data przylotu]], 1500*loty5[[#This Row],[Cargo wyładunek]])</f>
        <v>36000</v>
      </c>
      <c r="I65">
        <f>loty5[[#This Row],[Cargo załadunek]]+J64</f>
        <v>29</v>
      </c>
      <c r="J65">
        <f>loty5[[#This Row],[stan po zaladunku]]-loty5[[#This Row],[Cargo wyładunek]]</f>
        <v>16</v>
      </c>
      <c r="K6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65">
        <f>loty5[[#This Row],[ile za przewoz (place za dany towar jednorazowo - tylko przy zaladunku) reszta martwi się firma]]-loty5[[#This Row],[kasa dzis]]</f>
        <v>24500</v>
      </c>
    </row>
    <row r="66" spans="1:12" x14ac:dyDescent="0.35">
      <c r="A66">
        <v>65</v>
      </c>
      <c r="B66" s="1">
        <v>44452</v>
      </c>
      <c r="C66" s="2">
        <v>0.55218750000000005</v>
      </c>
      <c r="D66" s="1">
        <v>44452</v>
      </c>
      <c r="E66" s="3" t="s">
        <v>71</v>
      </c>
      <c r="F66">
        <v>16</v>
      </c>
      <c r="G66">
        <v>21</v>
      </c>
      <c r="H66">
        <f>IF(B65&lt;&gt;D65, 1500*G65, 0) + loty5[[#This Row],[Cargo załadunek]]*1500+ IF(loty5[[#This Row],[data wylotu]]=loty5[[#This Row],[data przylotu]], 1500*loty5[[#This Row],[Cargo wyładunek]])</f>
        <v>55500</v>
      </c>
      <c r="I66">
        <f>loty5[[#This Row],[Cargo załadunek]]+J65</f>
        <v>32</v>
      </c>
      <c r="J66">
        <f>loty5[[#This Row],[stan po zaladunku]]-loty5[[#This Row],[Cargo wyładunek]]</f>
        <v>11</v>
      </c>
      <c r="K6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66">
        <f>loty5[[#This Row],[ile za przewoz (place za dany towar jednorazowo - tylko przy zaladunku) reszta martwi się firma]]-loty5[[#This Row],[kasa dzis]]</f>
        <v>32500</v>
      </c>
    </row>
    <row r="67" spans="1:12" x14ac:dyDescent="0.35">
      <c r="A67">
        <v>66</v>
      </c>
      <c r="B67" s="1">
        <v>44452</v>
      </c>
      <c r="C67" s="2">
        <v>0.66996527777777781</v>
      </c>
      <c r="D67" s="1">
        <v>44452</v>
      </c>
      <c r="E67" s="3" t="s">
        <v>72</v>
      </c>
      <c r="F67">
        <v>19</v>
      </c>
      <c r="G67">
        <v>10</v>
      </c>
      <c r="H67">
        <f>IF(B66&lt;&gt;D66, 1500*G66, 0) + loty5[[#This Row],[Cargo załadunek]]*1500+ IF(loty5[[#This Row],[data wylotu]]=loty5[[#This Row],[data przylotu]], 1500*loty5[[#This Row],[Cargo wyładunek]])</f>
        <v>43500</v>
      </c>
      <c r="I67">
        <f>loty5[[#This Row],[Cargo załadunek]]+J66</f>
        <v>30</v>
      </c>
      <c r="J67">
        <f>loty5[[#This Row],[stan po zaladunku]]-loty5[[#This Row],[Cargo wyładunek]]</f>
        <v>20</v>
      </c>
      <c r="K6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67">
        <f>loty5[[#This Row],[ile za przewoz (place za dany towar jednorazowo - tylko przy zaladunku) reszta martwi się firma]]-loty5[[#This Row],[kasa dzis]]</f>
        <v>61000</v>
      </c>
    </row>
    <row r="68" spans="1:12" x14ac:dyDescent="0.35">
      <c r="A68">
        <v>67</v>
      </c>
      <c r="B68" s="1">
        <v>44452</v>
      </c>
      <c r="C68" s="2">
        <v>0.83971064814814811</v>
      </c>
      <c r="D68" s="1">
        <v>44452</v>
      </c>
      <c r="E68" s="3" t="s">
        <v>73</v>
      </c>
      <c r="F68">
        <v>3</v>
      </c>
      <c r="G68">
        <v>0</v>
      </c>
      <c r="H68">
        <f>IF(B67&lt;&gt;D67, 1500*G67, 0) + loty5[[#This Row],[Cargo załadunek]]*1500+ IF(loty5[[#This Row],[data wylotu]]=loty5[[#This Row],[data przylotu]], 1500*loty5[[#This Row],[Cargo wyładunek]])</f>
        <v>4500</v>
      </c>
      <c r="I68">
        <f>loty5[[#This Row],[Cargo załadunek]]+J67</f>
        <v>23</v>
      </c>
      <c r="J68">
        <f>loty5[[#This Row],[stan po zaladunku]]-loty5[[#This Row],[Cargo wyładunek]]</f>
        <v>23</v>
      </c>
      <c r="K6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18000</v>
      </c>
      <c r="L68">
        <f>loty5[[#This Row],[ile za przewoz (place za dany towar jednorazowo - tylko przy zaladunku) reszta martwi się firma]]-loty5[[#This Row],[kasa dzis]]</f>
        <v>13500</v>
      </c>
    </row>
    <row r="69" spans="1:12" x14ac:dyDescent="0.35">
      <c r="A69">
        <v>68</v>
      </c>
      <c r="B69" s="1">
        <v>44453</v>
      </c>
      <c r="C69" s="2">
        <v>0.17733796296296298</v>
      </c>
      <c r="D69" s="1">
        <v>44453</v>
      </c>
      <c r="E69" s="3" t="s">
        <v>74</v>
      </c>
      <c r="F69">
        <v>12</v>
      </c>
      <c r="G69">
        <v>21</v>
      </c>
      <c r="H69">
        <f>IF(B68&lt;&gt;D68, 1500*G68, 0) + loty5[[#This Row],[Cargo załadunek]]*1500+ IF(loty5[[#This Row],[data wylotu]]=loty5[[#This Row],[data przylotu]], 1500*loty5[[#This Row],[Cargo wyładunek]])</f>
        <v>49500</v>
      </c>
      <c r="I69">
        <f>loty5[[#This Row],[Cargo załadunek]]+J68</f>
        <v>35</v>
      </c>
      <c r="J69">
        <f>loty5[[#This Row],[stan po zaladunku]]-loty5[[#This Row],[Cargo wyładunek]]</f>
        <v>14</v>
      </c>
      <c r="K6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69">
        <f>loty5[[#This Row],[ile za przewoz (place za dany towar jednorazowo - tylko przy zaladunku) reszta martwi się firma]]-loty5[[#This Row],[kasa dzis]]</f>
        <v>16500</v>
      </c>
    </row>
    <row r="70" spans="1:12" x14ac:dyDescent="0.35">
      <c r="A70">
        <v>69</v>
      </c>
      <c r="B70" s="1">
        <v>44453</v>
      </c>
      <c r="C70" s="2">
        <v>0.34437499999999999</v>
      </c>
      <c r="D70" s="1">
        <v>44453</v>
      </c>
      <c r="E70" s="3" t="s">
        <v>75</v>
      </c>
      <c r="F70">
        <v>17</v>
      </c>
      <c r="G70">
        <v>20</v>
      </c>
      <c r="H70">
        <f>IF(B69&lt;&gt;D69, 1500*G69, 0) + loty5[[#This Row],[Cargo załadunek]]*1500+ IF(loty5[[#This Row],[data wylotu]]=loty5[[#This Row],[data przylotu]], 1500*loty5[[#This Row],[Cargo wyładunek]])</f>
        <v>55500</v>
      </c>
      <c r="I70">
        <f>loty5[[#This Row],[Cargo załadunek]]+J69</f>
        <v>31</v>
      </c>
      <c r="J70">
        <f>loty5[[#This Row],[stan po zaladunku]]-loty5[[#This Row],[Cargo wyładunek]]</f>
        <v>11</v>
      </c>
      <c r="K7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70">
        <f>loty5[[#This Row],[ile za przewoz (place za dany towar jednorazowo - tylko przy zaladunku) reszta martwi się firma]]-loty5[[#This Row],[kasa dzis]]</f>
        <v>38000</v>
      </c>
    </row>
    <row r="71" spans="1:12" x14ac:dyDescent="0.35">
      <c r="A71">
        <v>70</v>
      </c>
      <c r="B71" s="1">
        <v>44453</v>
      </c>
      <c r="C71" s="2">
        <v>0.5</v>
      </c>
      <c r="D71" s="1">
        <v>44453</v>
      </c>
      <c r="E71" s="3" t="s">
        <v>76</v>
      </c>
      <c r="F71">
        <v>11</v>
      </c>
      <c r="G71">
        <v>22</v>
      </c>
      <c r="H71">
        <f>IF(B70&lt;&gt;D70, 1500*G70, 0) + loty5[[#This Row],[Cargo załadunek]]*1500+ IF(loty5[[#This Row],[data wylotu]]=loty5[[#This Row],[data przylotu]], 1500*loty5[[#This Row],[Cargo wyładunek]])</f>
        <v>49500</v>
      </c>
      <c r="I71">
        <f>loty5[[#This Row],[Cargo załadunek]]+J70</f>
        <v>22</v>
      </c>
      <c r="J71">
        <f>loty5[[#This Row],[stan po zaladunku]]-loty5[[#This Row],[Cargo wyładunek]]</f>
        <v>0</v>
      </c>
      <c r="K7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71">
        <f>loty5[[#This Row],[ile za przewoz (place za dany towar jednorazowo - tylko przy zaladunku) reszta martwi się firma]]-loty5[[#This Row],[kasa dzis]]</f>
        <v>11000</v>
      </c>
    </row>
    <row r="72" spans="1:12" x14ac:dyDescent="0.35">
      <c r="A72">
        <v>71</v>
      </c>
      <c r="B72" s="1">
        <v>44453</v>
      </c>
      <c r="C72" s="2">
        <v>0.64340277777777777</v>
      </c>
      <c r="D72" s="1">
        <v>44453</v>
      </c>
      <c r="E72" s="3" t="s">
        <v>77</v>
      </c>
      <c r="F72">
        <v>7</v>
      </c>
      <c r="G72">
        <v>2</v>
      </c>
      <c r="H72">
        <f>IF(B71&lt;&gt;D71, 1500*G71, 0) + loty5[[#This Row],[Cargo załadunek]]*1500+ IF(loty5[[#This Row],[data wylotu]]=loty5[[#This Row],[data przylotu]], 1500*loty5[[#This Row],[Cargo wyładunek]])</f>
        <v>13500</v>
      </c>
      <c r="I72">
        <f>loty5[[#This Row],[Cargo załadunek]]+J71</f>
        <v>7</v>
      </c>
      <c r="J72">
        <f>loty5[[#This Row],[stan po zaladunku]]-loty5[[#This Row],[Cargo wyładunek]]</f>
        <v>5</v>
      </c>
      <c r="K7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72">
        <f>loty5[[#This Row],[ile za przewoz (place za dany towar jednorazowo - tylko przy zaladunku) reszta martwi się firma]]-loty5[[#This Row],[kasa dzis]]</f>
        <v>28500</v>
      </c>
    </row>
    <row r="73" spans="1:12" x14ac:dyDescent="0.35">
      <c r="A73">
        <v>72</v>
      </c>
      <c r="B73" s="1">
        <v>44453</v>
      </c>
      <c r="C73" s="2">
        <v>0.77552083333333333</v>
      </c>
      <c r="D73" s="1">
        <v>44453</v>
      </c>
      <c r="E73" s="3" t="s">
        <v>78</v>
      </c>
      <c r="F73">
        <v>8</v>
      </c>
      <c r="G73">
        <v>7</v>
      </c>
      <c r="H73">
        <f>IF(B72&lt;&gt;D72, 1500*G72, 0) + loty5[[#This Row],[Cargo załadunek]]*1500+ IF(loty5[[#This Row],[data wylotu]]=loty5[[#This Row],[data przylotu]], 1500*loty5[[#This Row],[Cargo wyładunek]])</f>
        <v>22500</v>
      </c>
      <c r="I73">
        <f>loty5[[#This Row],[Cargo załadunek]]+J72</f>
        <v>13</v>
      </c>
      <c r="J73">
        <f>loty5[[#This Row],[stan po zaladunku]]-loty5[[#This Row],[Cargo wyładunek]]</f>
        <v>6</v>
      </c>
      <c r="K7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48000</v>
      </c>
      <c r="L73">
        <f>loty5[[#This Row],[ile za przewoz (place za dany towar jednorazowo - tylko przy zaladunku) reszta martwi się firma]]-loty5[[#This Row],[kasa dzis]]</f>
        <v>25500</v>
      </c>
    </row>
    <row r="74" spans="1:12" x14ac:dyDescent="0.35">
      <c r="A74">
        <v>73</v>
      </c>
      <c r="B74" s="1">
        <v>44453</v>
      </c>
      <c r="C74" s="2">
        <v>0.87285879629629626</v>
      </c>
      <c r="D74" s="1">
        <v>44453</v>
      </c>
      <c r="E74" s="3" t="s">
        <v>79</v>
      </c>
      <c r="F74">
        <v>6</v>
      </c>
      <c r="G74">
        <v>1</v>
      </c>
      <c r="H74">
        <f>IF(B73&lt;&gt;D73, 1500*G73, 0) + loty5[[#This Row],[Cargo załadunek]]*1500+ IF(loty5[[#This Row],[data wylotu]]=loty5[[#This Row],[data przylotu]], 1500*loty5[[#This Row],[Cargo wyładunek]])</f>
        <v>10500</v>
      </c>
      <c r="I74">
        <f>loty5[[#This Row],[Cargo załadunek]]+J73</f>
        <v>12</v>
      </c>
      <c r="J74">
        <f>loty5[[#This Row],[stan po zaladunku]]-loty5[[#This Row],[Cargo wyładunek]]</f>
        <v>11</v>
      </c>
      <c r="K7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36000</v>
      </c>
      <c r="L74">
        <f>loty5[[#This Row],[ile za przewoz (place za dany towar jednorazowo - tylko przy zaladunku) reszta martwi się firma]]-loty5[[#This Row],[kasa dzis]]</f>
        <v>25500</v>
      </c>
    </row>
    <row r="75" spans="1:12" x14ac:dyDescent="0.35">
      <c r="A75">
        <v>74</v>
      </c>
      <c r="B75" s="1">
        <v>44454</v>
      </c>
      <c r="C75" s="2">
        <v>4.2361111111111113E-2</v>
      </c>
      <c r="D75" s="1">
        <v>44454</v>
      </c>
      <c r="E75" s="3" t="s">
        <v>80</v>
      </c>
      <c r="F75">
        <v>0</v>
      </c>
      <c r="G75">
        <v>6</v>
      </c>
      <c r="H75">
        <f>IF(B74&lt;&gt;D74, 1500*G74, 0) + loty5[[#This Row],[Cargo załadunek]]*1500+ IF(loty5[[#This Row],[data wylotu]]=loty5[[#This Row],[data przylotu]], 1500*loty5[[#This Row],[Cargo wyładunek]])</f>
        <v>9000</v>
      </c>
      <c r="I75">
        <f>loty5[[#This Row],[Cargo załadunek]]+J74</f>
        <v>11</v>
      </c>
      <c r="J75">
        <f>loty5[[#This Row],[stan po zaladunku]]-loty5[[#This Row],[Cargo wyładunek]]</f>
        <v>5</v>
      </c>
      <c r="K7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0</v>
      </c>
      <c r="L75">
        <f>loty5[[#This Row],[ile za przewoz (place za dany towar jednorazowo - tylko przy zaladunku) reszta martwi się firma]]-loty5[[#This Row],[kasa dzis]]</f>
        <v>-9000</v>
      </c>
    </row>
    <row r="76" spans="1:12" x14ac:dyDescent="0.35">
      <c r="A76">
        <v>75</v>
      </c>
      <c r="B76" s="1">
        <v>44454</v>
      </c>
      <c r="C76" s="2">
        <v>0.28885416666666669</v>
      </c>
      <c r="D76" s="1">
        <v>44454</v>
      </c>
      <c r="E76" s="3" t="s">
        <v>81</v>
      </c>
      <c r="F76">
        <v>0</v>
      </c>
      <c r="G76">
        <v>5</v>
      </c>
      <c r="H76">
        <f>IF(B75&lt;&gt;D75, 1500*G75, 0) + loty5[[#This Row],[Cargo załadunek]]*1500+ IF(loty5[[#This Row],[data wylotu]]=loty5[[#This Row],[data przylotu]], 1500*loty5[[#This Row],[Cargo wyładunek]])</f>
        <v>7500</v>
      </c>
      <c r="I76">
        <f>loty5[[#This Row],[Cargo załadunek]]+J75</f>
        <v>5</v>
      </c>
      <c r="J76">
        <f>loty5[[#This Row],[stan po zaladunku]]-loty5[[#This Row],[Cargo wyładunek]]</f>
        <v>0</v>
      </c>
      <c r="K7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0</v>
      </c>
      <c r="L76">
        <f>loty5[[#This Row],[ile za przewoz (place za dany towar jednorazowo - tylko przy zaladunku) reszta martwi się firma]]-loty5[[#This Row],[kasa dzis]]</f>
        <v>-7500</v>
      </c>
    </row>
    <row r="77" spans="1:12" x14ac:dyDescent="0.35">
      <c r="A77">
        <v>76</v>
      </c>
      <c r="B77" s="1">
        <v>44454</v>
      </c>
      <c r="C77" s="2">
        <v>0.42424768518518519</v>
      </c>
      <c r="D77" s="1">
        <v>44454</v>
      </c>
      <c r="E77" s="3" t="s">
        <v>82</v>
      </c>
      <c r="F77">
        <v>10</v>
      </c>
      <c r="G77">
        <v>1</v>
      </c>
      <c r="H77">
        <f>IF(B76&lt;&gt;D76, 1500*G76, 0) + loty5[[#This Row],[Cargo załadunek]]*1500+ IF(loty5[[#This Row],[data wylotu]]=loty5[[#This Row],[data przylotu]], 1500*loty5[[#This Row],[Cargo wyładunek]])</f>
        <v>16500</v>
      </c>
      <c r="I77">
        <f>loty5[[#This Row],[Cargo załadunek]]+J76</f>
        <v>10</v>
      </c>
      <c r="J77">
        <f>loty5[[#This Row],[stan po zaladunku]]-loty5[[#This Row],[Cargo wyładunek]]</f>
        <v>9</v>
      </c>
      <c r="K7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55000</v>
      </c>
      <c r="L77">
        <f>loty5[[#This Row],[ile za przewoz (place za dany towar jednorazowo - tylko przy zaladunku) reszta martwi się firma]]-loty5[[#This Row],[kasa dzis]]</f>
        <v>38500</v>
      </c>
    </row>
    <row r="78" spans="1:12" x14ac:dyDescent="0.35">
      <c r="A78">
        <v>77</v>
      </c>
      <c r="B78" s="1">
        <v>44454</v>
      </c>
      <c r="C78" s="2">
        <v>0.5991319444444444</v>
      </c>
      <c r="D78" s="1">
        <v>44454</v>
      </c>
      <c r="E78" s="3" t="s">
        <v>83</v>
      </c>
      <c r="F78">
        <v>14</v>
      </c>
      <c r="G78">
        <v>21</v>
      </c>
      <c r="H78">
        <f>IF(B77&lt;&gt;D77, 1500*G77, 0) + loty5[[#This Row],[Cargo załadunek]]*1500+ IF(loty5[[#This Row],[data wylotu]]=loty5[[#This Row],[data przylotu]], 1500*loty5[[#This Row],[Cargo wyładunek]])</f>
        <v>52500</v>
      </c>
      <c r="I78">
        <f>loty5[[#This Row],[Cargo załadunek]]+J77</f>
        <v>23</v>
      </c>
      <c r="J78">
        <f>loty5[[#This Row],[stan po zaladunku]]-loty5[[#This Row],[Cargo wyładunek]]</f>
        <v>2</v>
      </c>
      <c r="K7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78">
        <f>loty5[[#This Row],[ile za przewoz (place za dany towar jednorazowo - tylko przy zaladunku) reszta martwi się firma]]-loty5[[#This Row],[kasa dzis]]</f>
        <v>24500</v>
      </c>
    </row>
    <row r="79" spans="1:12" x14ac:dyDescent="0.35">
      <c r="A79">
        <v>78</v>
      </c>
      <c r="B79" s="1">
        <v>44454</v>
      </c>
      <c r="C79" s="2">
        <v>0.7228472222222222</v>
      </c>
      <c r="D79" s="1">
        <v>44454</v>
      </c>
      <c r="E79" s="3" t="s">
        <v>84</v>
      </c>
      <c r="F79">
        <v>4</v>
      </c>
      <c r="G79">
        <v>1</v>
      </c>
      <c r="H79">
        <f>IF(B78&lt;&gt;D78, 1500*G78, 0) + loty5[[#This Row],[Cargo załadunek]]*1500+ IF(loty5[[#This Row],[data wylotu]]=loty5[[#This Row],[data przylotu]], 1500*loty5[[#This Row],[Cargo wyładunek]])</f>
        <v>7500</v>
      </c>
      <c r="I79">
        <f>loty5[[#This Row],[Cargo załadunek]]+J78</f>
        <v>6</v>
      </c>
      <c r="J79">
        <f>loty5[[#This Row],[stan po zaladunku]]-loty5[[#This Row],[Cargo wyładunek]]</f>
        <v>5</v>
      </c>
      <c r="K7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24000</v>
      </c>
      <c r="L79">
        <f>loty5[[#This Row],[ile za przewoz (place za dany towar jednorazowo - tylko przy zaladunku) reszta martwi się firma]]-loty5[[#This Row],[kasa dzis]]</f>
        <v>16500</v>
      </c>
    </row>
    <row r="80" spans="1:12" x14ac:dyDescent="0.35">
      <c r="A80">
        <v>79</v>
      </c>
      <c r="B80" s="1">
        <v>44454</v>
      </c>
      <c r="C80" s="2">
        <v>0.86644675925925929</v>
      </c>
      <c r="D80" s="1">
        <v>44454</v>
      </c>
      <c r="E80" s="3" t="s">
        <v>85</v>
      </c>
      <c r="F80">
        <v>7</v>
      </c>
      <c r="G80">
        <v>2</v>
      </c>
      <c r="H80">
        <f>IF(B79&lt;&gt;D79, 1500*G79, 0) + loty5[[#This Row],[Cargo załadunek]]*1500+ IF(loty5[[#This Row],[data wylotu]]=loty5[[#This Row],[data przylotu]], 1500*loty5[[#This Row],[Cargo wyładunek]])</f>
        <v>13500</v>
      </c>
      <c r="I80">
        <f>loty5[[#This Row],[Cargo załadunek]]+J79</f>
        <v>12</v>
      </c>
      <c r="J80">
        <f>loty5[[#This Row],[stan po zaladunku]]-loty5[[#This Row],[Cargo wyładunek]]</f>
        <v>10</v>
      </c>
      <c r="K8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80">
        <f>loty5[[#This Row],[ile za przewoz (place za dany towar jednorazowo - tylko przy zaladunku) reszta martwi się firma]]-loty5[[#This Row],[kasa dzis]]</f>
        <v>28500</v>
      </c>
    </row>
    <row r="81" spans="1:12" x14ac:dyDescent="0.35">
      <c r="A81">
        <v>80</v>
      </c>
      <c r="B81" s="1">
        <v>44455</v>
      </c>
      <c r="C81" s="2">
        <v>0.13571759259259258</v>
      </c>
      <c r="D81" s="1">
        <v>44455</v>
      </c>
      <c r="E81" s="3" t="s">
        <v>86</v>
      </c>
      <c r="F81">
        <v>13</v>
      </c>
      <c r="G81">
        <v>5</v>
      </c>
      <c r="H81">
        <f>IF(B80&lt;&gt;D80, 1500*G80, 0) + loty5[[#This Row],[Cargo załadunek]]*1500+ IF(loty5[[#This Row],[data wylotu]]=loty5[[#This Row],[data przylotu]], 1500*loty5[[#This Row],[Cargo wyładunek]])</f>
        <v>27000</v>
      </c>
      <c r="I81">
        <f>loty5[[#This Row],[Cargo załadunek]]+J80</f>
        <v>23</v>
      </c>
      <c r="J81">
        <f>loty5[[#This Row],[stan po zaladunku]]-loty5[[#This Row],[Cargo wyładunek]]</f>
        <v>18</v>
      </c>
      <c r="K8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81">
        <f>loty5[[#This Row],[ile za przewoz (place za dany towar jednorazowo - tylko przy zaladunku) reszta martwi się firma]]-loty5[[#This Row],[kasa dzis]]</f>
        <v>44500</v>
      </c>
    </row>
    <row r="82" spans="1:12" x14ac:dyDescent="0.35">
      <c r="A82">
        <v>81</v>
      </c>
      <c r="B82" s="1">
        <v>44455</v>
      </c>
      <c r="C82" s="2">
        <v>0.2996064814814815</v>
      </c>
      <c r="D82" s="1">
        <v>44455</v>
      </c>
      <c r="E82" s="3" t="s">
        <v>87</v>
      </c>
      <c r="F82">
        <v>13</v>
      </c>
      <c r="G82">
        <v>11</v>
      </c>
      <c r="H82">
        <f>IF(B81&lt;&gt;D81, 1500*G81, 0) + loty5[[#This Row],[Cargo załadunek]]*1500+ IF(loty5[[#This Row],[data wylotu]]=loty5[[#This Row],[data przylotu]], 1500*loty5[[#This Row],[Cargo wyładunek]])</f>
        <v>36000</v>
      </c>
      <c r="I82">
        <f>loty5[[#This Row],[Cargo załadunek]]+J81</f>
        <v>31</v>
      </c>
      <c r="J82">
        <f>loty5[[#This Row],[stan po zaladunku]]-loty5[[#This Row],[Cargo wyładunek]]</f>
        <v>20</v>
      </c>
      <c r="K8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82">
        <f>loty5[[#This Row],[ile za przewoz (place za dany towar jednorazowo - tylko przy zaladunku) reszta martwi się firma]]-loty5[[#This Row],[kasa dzis]]</f>
        <v>35500</v>
      </c>
    </row>
    <row r="83" spans="1:12" x14ac:dyDescent="0.35">
      <c r="A83">
        <v>82</v>
      </c>
      <c r="B83" s="1">
        <v>44455</v>
      </c>
      <c r="C83" s="2">
        <v>0.46118055555555554</v>
      </c>
      <c r="D83" s="1">
        <v>44455</v>
      </c>
      <c r="E83" s="3" t="s">
        <v>88</v>
      </c>
      <c r="F83">
        <v>14</v>
      </c>
      <c r="G83">
        <v>9</v>
      </c>
      <c r="H83">
        <f>IF(B82&lt;&gt;D82, 1500*G82, 0) + loty5[[#This Row],[Cargo załadunek]]*1500+ IF(loty5[[#This Row],[data wylotu]]=loty5[[#This Row],[data przylotu]], 1500*loty5[[#This Row],[Cargo wyładunek]])</f>
        <v>34500</v>
      </c>
      <c r="I83">
        <f>loty5[[#This Row],[Cargo załadunek]]+J82</f>
        <v>34</v>
      </c>
      <c r="J83">
        <f>loty5[[#This Row],[stan po zaladunku]]-loty5[[#This Row],[Cargo wyładunek]]</f>
        <v>25</v>
      </c>
      <c r="K8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83">
        <f>loty5[[#This Row],[ile za przewoz (place za dany towar jednorazowo - tylko przy zaladunku) reszta martwi się firma]]-loty5[[#This Row],[kasa dzis]]</f>
        <v>42500</v>
      </c>
    </row>
    <row r="84" spans="1:12" x14ac:dyDescent="0.35">
      <c r="A84">
        <v>83</v>
      </c>
      <c r="B84" s="1">
        <v>44455</v>
      </c>
      <c r="C84" s="2">
        <v>0.57986111111111116</v>
      </c>
      <c r="D84" s="1">
        <v>44455</v>
      </c>
      <c r="E84" s="3" t="s">
        <v>89</v>
      </c>
      <c r="F84">
        <v>14</v>
      </c>
      <c r="G84">
        <v>9</v>
      </c>
      <c r="H84">
        <f>IF(B83&lt;&gt;D83, 1500*G83, 0) + loty5[[#This Row],[Cargo załadunek]]*1500+ IF(loty5[[#This Row],[data wylotu]]=loty5[[#This Row],[data przylotu]], 1500*loty5[[#This Row],[Cargo wyładunek]])</f>
        <v>34500</v>
      </c>
      <c r="I84">
        <f>loty5[[#This Row],[Cargo załadunek]]+J83</f>
        <v>39</v>
      </c>
      <c r="J84">
        <f>loty5[[#This Row],[stan po zaladunku]]-loty5[[#This Row],[Cargo wyładunek]]</f>
        <v>30</v>
      </c>
      <c r="K8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84">
        <f>loty5[[#This Row],[ile za przewoz (place za dany towar jednorazowo - tylko przy zaladunku) reszta martwi się firma]]-loty5[[#This Row],[kasa dzis]]</f>
        <v>42500</v>
      </c>
    </row>
    <row r="85" spans="1:12" x14ac:dyDescent="0.35">
      <c r="A85">
        <v>84</v>
      </c>
      <c r="B85" s="1">
        <v>44455</v>
      </c>
      <c r="C85" s="2">
        <v>0.6744444444444444</v>
      </c>
      <c r="D85" s="1">
        <v>44455</v>
      </c>
      <c r="E85" s="3" t="s">
        <v>90</v>
      </c>
      <c r="F85">
        <v>12</v>
      </c>
      <c r="G85">
        <v>7</v>
      </c>
      <c r="H85">
        <f>IF(B84&lt;&gt;D84, 1500*G84, 0) + loty5[[#This Row],[Cargo załadunek]]*1500+ IF(loty5[[#This Row],[data wylotu]]=loty5[[#This Row],[data przylotu]], 1500*loty5[[#This Row],[Cargo wyładunek]])</f>
        <v>28500</v>
      </c>
      <c r="I85">
        <f>loty5[[#This Row],[Cargo załadunek]]+J84</f>
        <v>42</v>
      </c>
      <c r="J85">
        <f>loty5[[#This Row],[stan po zaladunku]]-loty5[[#This Row],[Cargo wyładunek]]</f>
        <v>35</v>
      </c>
      <c r="K8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85">
        <f>loty5[[#This Row],[ile za przewoz (place za dany towar jednorazowo - tylko przy zaladunku) reszta martwi się firma]]-loty5[[#This Row],[kasa dzis]]</f>
        <v>37500</v>
      </c>
    </row>
    <row r="86" spans="1:12" x14ac:dyDescent="0.35">
      <c r="A86">
        <v>85</v>
      </c>
      <c r="B86" s="1">
        <v>44455</v>
      </c>
      <c r="C86" s="2">
        <v>0.7926157407407407</v>
      </c>
      <c r="D86" s="1">
        <v>44455</v>
      </c>
      <c r="E86" s="3" t="s">
        <v>91</v>
      </c>
      <c r="F86">
        <v>2</v>
      </c>
      <c r="G86">
        <v>19</v>
      </c>
      <c r="H86">
        <f>IF(B85&lt;&gt;D85, 1500*G85, 0) + loty5[[#This Row],[Cargo załadunek]]*1500+ IF(loty5[[#This Row],[data wylotu]]=loty5[[#This Row],[data przylotu]], 1500*loty5[[#This Row],[Cargo wyładunek]])</f>
        <v>31500</v>
      </c>
      <c r="I86">
        <f>loty5[[#This Row],[Cargo załadunek]]+J85</f>
        <v>37</v>
      </c>
      <c r="J86">
        <f>loty5[[#This Row],[stan po zaladunku]]-loty5[[#This Row],[Cargo wyładunek]]</f>
        <v>18</v>
      </c>
      <c r="K8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12000</v>
      </c>
      <c r="L86">
        <f>loty5[[#This Row],[ile za przewoz (place za dany towar jednorazowo - tylko przy zaladunku) reszta martwi się firma]]-loty5[[#This Row],[kasa dzis]]</f>
        <v>-19500</v>
      </c>
    </row>
    <row r="87" spans="1:12" x14ac:dyDescent="0.35">
      <c r="A87">
        <v>86</v>
      </c>
      <c r="B87" s="1">
        <v>44456</v>
      </c>
      <c r="C87" s="2">
        <v>0.28914351851851849</v>
      </c>
      <c r="D87" s="1">
        <v>44456</v>
      </c>
      <c r="E87" s="3" t="s">
        <v>92</v>
      </c>
      <c r="F87">
        <v>4</v>
      </c>
      <c r="G87">
        <v>11</v>
      </c>
      <c r="H87">
        <f>IF(B86&lt;&gt;D86, 1500*G86, 0) + loty5[[#This Row],[Cargo załadunek]]*1500+ IF(loty5[[#This Row],[data wylotu]]=loty5[[#This Row],[data przylotu]], 1500*loty5[[#This Row],[Cargo wyładunek]])</f>
        <v>22500</v>
      </c>
      <c r="I87">
        <f>loty5[[#This Row],[Cargo załadunek]]+J86</f>
        <v>22</v>
      </c>
      <c r="J87">
        <f>loty5[[#This Row],[stan po zaladunku]]-loty5[[#This Row],[Cargo wyładunek]]</f>
        <v>11</v>
      </c>
      <c r="K8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24000</v>
      </c>
      <c r="L87">
        <f>loty5[[#This Row],[ile za przewoz (place za dany towar jednorazowo - tylko przy zaladunku) reszta martwi się firma]]-loty5[[#This Row],[kasa dzis]]</f>
        <v>1500</v>
      </c>
    </row>
    <row r="88" spans="1:12" x14ac:dyDescent="0.35">
      <c r="A88">
        <v>87</v>
      </c>
      <c r="B88" s="1">
        <v>44456</v>
      </c>
      <c r="C88" s="2">
        <v>0.45840277777777777</v>
      </c>
      <c r="D88" s="1">
        <v>44456</v>
      </c>
      <c r="E88" s="3" t="s">
        <v>93</v>
      </c>
      <c r="F88">
        <v>21</v>
      </c>
      <c r="G88">
        <v>15</v>
      </c>
      <c r="H88">
        <f>IF(B87&lt;&gt;D87, 1500*G87, 0) + loty5[[#This Row],[Cargo załadunek]]*1500+ IF(loty5[[#This Row],[data wylotu]]=loty5[[#This Row],[data przylotu]], 1500*loty5[[#This Row],[Cargo wyładunek]])</f>
        <v>54000</v>
      </c>
      <c r="I88">
        <f>loty5[[#This Row],[Cargo załadunek]]+J87</f>
        <v>32</v>
      </c>
      <c r="J88">
        <f>loty5[[#This Row],[stan po zaladunku]]-loty5[[#This Row],[Cargo wyładunek]]</f>
        <v>17</v>
      </c>
      <c r="K8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105000</v>
      </c>
      <c r="L88">
        <f>loty5[[#This Row],[ile za przewoz (place za dany towar jednorazowo - tylko przy zaladunku) reszta martwi się firma]]-loty5[[#This Row],[kasa dzis]]</f>
        <v>51000</v>
      </c>
    </row>
    <row r="89" spans="1:12" x14ac:dyDescent="0.35">
      <c r="A89">
        <v>88</v>
      </c>
      <c r="B89" s="1">
        <v>44456</v>
      </c>
      <c r="C89" s="2">
        <v>0.55218750000000005</v>
      </c>
      <c r="D89" s="1">
        <v>44456</v>
      </c>
      <c r="E89" s="3" t="s">
        <v>94</v>
      </c>
      <c r="F89">
        <v>7</v>
      </c>
      <c r="G89">
        <v>13</v>
      </c>
      <c r="H89">
        <f>IF(B88&lt;&gt;D88, 1500*G88, 0) + loty5[[#This Row],[Cargo załadunek]]*1500+ IF(loty5[[#This Row],[data wylotu]]=loty5[[#This Row],[data przylotu]], 1500*loty5[[#This Row],[Cargo wyładunek]])</f>
        <v>30000</v>
      </c>
      <c r="I89">
        <f>loty5[[#This Row],[Cargo załadunek]]+J88</f>
        <v>24</v>
      </c>
      <c r="J89">
        <f>loty5[[#This Row],[stan po zaladunku]]-loty5[[#This Row],[Cargo wyładunek]]</f>
        <v>11</v>
      </c>
      <c r="K8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89">
        <f>loty5[[#This Row],[ile za przewoz (place za dany towar jednorazowo - tylko przy zaladunku) reszta martwi się firma]]-loty5[[#This Row],[kasa dzis]]</f>
        <v>12000</v>
      </c>
    </row>
    <row r="90" spans="1:12" x14ac:dyDescent="0.35">
      <c r="A90">
        <v>89</v>
      </c>
      <c r="B90" s="1">
        <v>44456</v>
      </c>
      <c r="C90" s="2">
        <v>0.64994212962962961</v>
      </c>
      <c r="D90" s="1">
        <v>44456</v>
      </c>
      <c r="E90" s="3" t="s">
        <v>95</v>
      </c>
      <c r="F90">
        <v>14</v>
      </c>
      <c r="G90">
        <v>16</v>
      </c>
      <c r="H90">
        <f>IF(B89&lt;&gt;D89, 1500*G89, 0) + loty5[[#This Row],[Cargo załadunek]]*1500+ IF(loty5[[#This Row],[data wylotu]]=loty5[[#This Row],[data przylotu]], 1500*loty5[[#This Row],[Cargo wyładunek]])</f>
        <v>45000</v>
      </c>
      <c r="I90">
        <f>loty5[[#This Row],[Cargo załadunek]]+J89</f>
        <v>25</v>
      </c>
      <c r="J90">
        <f>loty5[[#This Row],[stan po zaladunku]]-loty5[[#This Row],[Cargo wyładunek]]</f>
        <v>9</v>
      </c>
      <c r="K9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90">
        <f>loty5[[#This Row],[ile za przewoz (place za dany towar jednorazowo - tylko przy zaladunku) reszta martwi się firma]]-loty5[[#This Row],[kasa dzis]]</f>
        <v>32000</v>
      </c>
    </row>
    <row r="91" spans="1:12" x14ac:dyDescent="0.35">
      <c r="A91">
        <v>90</v>
      </c>
      <c r="B91" s="1">
        <v>44456</v>
      </c>
      <c r="C91" s="2">
        <v>0.80049768518518516</v>
      </c>
      <c r="D91" s="1">
        <v>44456</v>
      </c>
      <c r="E91" s="3" t="s">
        <v>96</v>
      </c>
      <c r="F91">
        <v>7</v>
      </c>
      <c r="G91">
        <v>0</v>
      </c>
      <c r="H91">
        <f>IF(B90&lt;&gt;D90, 1500*G90, 0) + loty5[[#This Row],[Cargo załadunek]]*1500+ IF(loty5[[#This Row],[data wylotu]]=loty5[[#This Row],[data przylotu]], 1500*loty5[[#This Row],[Cargo wyładunek]])</f>
        <v>10500</v>
      </c>
      <c r="I91">
        <f>loty5[[#This Row],[Cargo załadunek]]+J90</f>
        <v>16</v>
      </c>
      <c r="J91">
        <f>loty5[[#This Row],[stan po zaladunku]]-loty5[[#This Row],[Cargo wyładunek]]</f>
        <v>16</v>
      </c>
      <c r="K9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91">
        <f>loty5[[#This Row],[ile za przewoz (place za dany towar jednorazowo - tylko przy zaladunku) reszta martwi się firma]]-loty5[[#This Row],[kasa dzis]]</f>
        <v>31500</v>
      </c>
    </row>
    <row r="92" spans="1:12" x14ac:dyDescent="0.35">
      <c r="A92">
        <v>91</v>
      </c>
      <c r="B92" s="1">
        <v>44457</v>
      </c>
      <c r="C92" s="2">
        <v>0.21187500000000001</v>
      </c>
      <c r="D92" s="1">
        <v>44457</v>
      </c>
      <c r="E92" s="3" t="s">
        <v>97</v>
      </c>
      <c r="F92">
        <v>17</v>
      </c>
      <c r="G92">
        <v>15</v>
      </c>
      <c r="H92">
        <f>IF(B91&lt;&gt;D91, 1500*G91, 0) + loty5[[#This Row],[Cargo załadunek]]*1500+ IF(loty5[[#This Row],[data wylotu]]=loty5[[#This Row],[data przylotu]], 1500*loty5[[#This Row],[Cargo wyładunek]])</f>
        <v>48000</v>
      </c>
      <c r="I92">
        <f>loty5[[#This Row],[Cargo załadunek]]+J91</f>
        <v>33</v>
      </c>
      <c r="J92">
        <f>loty5[[#This Row],[stan po zaladunku]]-loty5[[#This Row],[Cargo wyładunek]]</f>
        <v>18</v>
      </c>
      <c r="K9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92">
        <f>loty5[[#This Row],[ile za przewoz (place za dany towar jednorazowo - tylko przy zaladunku) reszta martwi się firma]]-loty5[[#This Row],[kasa dzis]]</f>
        <v>45500</v>
      </c>
    </row>
    <row r="93" spans="1:12" x14ac:dyDescent="0.35">
      <c r="A93">
        <v>92</v>
      </c>
      <c r="B93" s="1">
        <v>44457</v>
      </c>
      <c r="C93" s="2">
        <v>0.38490740740740742</v>
      </c>
      <c r="D93" s="1">
        <v>44457</v>
      </c>
      <c r="E93" s="3" t="s">
        <v>98</v>
      </c>
      <c r="F93">
        <v>5</v>
      </c>
      <c r="G93">
        <v>8</v>
      </c>
      <c r="H93">
        <f>IF(B92&lt;&gt;D92, 1500*G92, 0) + loty5[[#This Row],[Cargo załadunek]]*1500+ IF(loty5[[#This Row],[data wylotu]]=loty5[[#This Row],[data przylotu]], 1500*loty5[[#This Row],[Cargo wyładunek]])</f>
        <v>19500</v>
      </c>
      <c r="I93">
        <f>loty5[[#This Row],[Cargo załadunek]]+J92</f>
        <v>23</v>
      </c>
      <c r="J93">
        <f>loty5[[#This Row],[stan po zaladunku]]-loty5[[#This Row],[Cargo wyładunek]]</f>
        <v>15</v>
      </c>
      <c r="K9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30000</v>
      </c>
      <c r="L93">
        <f>loty5[[#This Row],[ile za przewoz (place za dany towar jednorazowo - tylko przy zaladunku) reszta martwi się firma]]-loty5[[#This Row],[kasa dzis]]</f>
        <v>10500</v>
      </c>
    </row>
    <row r="94" spans="1:12" x14ac:dyDescent="0.35">
      <c r="A94">
        <v>93</v>
      </c>
      <c r="B94" s="1">
        <v>44457</v>
      </c>
      <c r="C94" s="2">
        <v>0.47458333333333336</v>
      </c>
      <c r="D94" s="1">
        <v>44457</v>
      </c>
      <c r="E94" s="3" t="s">
        <v>99</v>
      </c>
      <c r="F94">
        <v>14</v>
      </c>
      <c r="G94">
        <v>9</v>
      </c>
      <c r="H94">
        <f>IF(B93&lt;&gt;D93, 1500*G93, 0) + loty5[[#This Row],[Cargo załadunek]]*1500+ IF(loty5[[#This Row],[data wylotu]]=loty5[[#This Row],[data przylotu]], 1500*loty5[[#This Row],[Cargo wyładunek]])</f>
        <v>34500</v>
      </c>
      <c r="I94">
        <f>loty5[[#This Row],[Cargo załadunek]]+J93</f>
        <v>29</v>
      </c>
      <c r="J94">
        <f>loty5[[#This Row],[stan po zaladunku]]-loty5[[#This Row],[Cargo wyładunek]]</f>
        <v>20</v>
      </c>
      <c r="K9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94">
        <f>loty5[[#This Row],[ile za przewoz (place za dany towar jednorazowo - tylko przy zaladunku) reszta martwi się firma]]-loty5[[#This Row],[kasa dzis]]</f>
        <v>42500</v>
      </c>
    </row>
    <row r="95" spans="1:12" x14ac:dyDescent="0.35">
      <c r="A95">
        <v>94</v>
      </c>
      <c r="B95" s="1">
        <v>44457</v>
      </c>
      <c r="C95" s="2">
        <v>0.62175925925925923</v>
      </c>
      <c r="D95" s="1">
        <v>44457</v>
      </c>
      <c r="E95" s="3" t="s">
        <v>100</v>
      </c>
      <c r="F95">
        <v>11</v>
      </c>
      <c r="G95">
        <v>17</v>
      </c>
      <c r="H95">
        <f>IF(B94&lt;&gt;D94, 1500*G94, 0) + loty5[[#This Row],[Cargo załadunek]]*1500+ IF(loty5[[#This Row],[data wylotu]]=loty5[[#This Row],[data przylotu]], 1500*loty5[[#This Row],[Cargo wyładunek]])</f>
        <v>42000</v>
      </c>
      <c r="I95">
        <f>loty5[[#This Row],[Cargo załadunek]]+J94</f>
        <v>31</v>
      </c>
      <c r="J95">
        <f>loty5[[#This Row],[stan po zaladunku]]-loty5[[#This Row],[Cargo wyładunek]]</f>
        <v>14</v>
      </c>
      <c r="K9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95">
        <f>loty5[[#This Row],[ile za przewoz (place za dany towar jednorazowo - tylko przy zaladunku) reszta martwi się firma]]-loty5[[#This Row],[kasa dzis]]</f>
        <v>18500</v>
      </c>
    </row>
    <row r="96" spans="1:12" x14ac:dyDescent="0.35">
      <c r="A96">
        <v>95</v>
      </c>
      <c r="B96" s="1">
        <v>44457</v>
      </c>
      <c r="C96" s="2">
        <v>0.72517361111111112</v>
      </c>
      <c r="D96" s="1">
        <v>44457</v>
      </c>
      <c r="E96" s="3" t="s">
        <v>101</v>
      </c>
      <c r="F96">
        <v>7</v>
      </c>
      <c r="G96">
        <v>16</v>
      </c>
      <c r="H96">
        <f>IF(B95&lt;&gt;D95, 1500*G95, 0) + loty5[[#This Row],[Cargo załadunek]]*1500+ IF(loty5[[#This Row],[data wylotu]]=loty5[[#This Row],[data przylotu]], 1500*loty5[[#This Row],[Cargo wyładunek]])</f>
        <v>34500</v>
      </c>
      <c r="I96">
        <f>loty5[[#This Row],[Cargo załadunek]]+J95</f>
        <v>21</v>
      </c>
      <c r="J96">
        <f>loty5[[#This Row],[stan po zaladunku]]-loty5[[#This Row],[Cargo wyładunek]]</f>
        <v>5</v>
      </c>
      <c r="K9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96">
        <f>loty5[[#This Row],[ile za przewoz (place za dany towar jednorazowo - tylko przy zaladunku) reszta martwi się firma]]-loty5[[#This Row],[kasa dzis]]</f>
        <v>7500</v>
      </c>
    </row>
    <row r="97" spans="1:12" x14ac:dyDescent="0.35">
      <c r="A97">
        <v>96</v>
      </c>
      <c r="B97" s="1">
        <v>44458</v>
      </c>
      <c r="C97" s="2">
        <v>0.37921296296296297</v>
      </c>
      <c r="D97" s="1">
        <v>44458</v>
      </c>
      <c r="E97" s="3" t="s">
        <v>102</v>
      </c>
      <c r="F97">
        <v>5</v>
      </c>
      <c r="G97">
        <v>1</v>
      </c>
      <c r="H97">
        <f>IF(B96&lt;&gt;D96, 1500*G96, 0) + loty5[[#This Row],[Cargo załadunek]]*1500+ IF(loty5[[#This Row],[data wylotu]]=loty5[[#This Row],[data przylotu]], 1500*loty5[[#This Row],[Cargo wyładunek]])</f>
        <v>9000</v>
      </c>
      <c r="I97">
        <f>loty5[[#This Row],[Cargo załadunek]]+J96</f>
        <v>10</v>
      </c>
      <c r="J97">
        <f>loty5[[#This Row],[stan po zaladunku]]-loty5[[#This Row],[Cargo wyładunek]]</f>
        <v>9</v>
      </c>
      <c r="K9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30000</v>
      </c>
      <c r="L97">
        <f>loty5[[#This Row],[ile za przewoz (place za dany towar jednorazowo - tylko przy zaladunku) reszta martwi się firma]]-loty5[[#This Row],[kasa dzis]]</f>
        <v>21000</v>
      </c>
    </row>
    <row r="98" spans="1:12" x14ac:dyDescent="0.35">
      <c r="A98">
        <v>97</v>
      </c>
      <c r="B98" s="1">
        <v>44458</v>
      </c>
      <c r="C98" s="2">
        <v>0.58005787037037038</v>
      </c>
      <c r="D98" s="1">
        <v>44458</v>
      </c>
      <c r="E98" s="3" t="s">
        <v>103</v>
      </c>
      <c r="F98">
        <v>14</v>
      </c>
      <c r="G98">
        <v>7</v>
      </c>
      <c r="H98">
        <f>IF(B97&lt;&gt;D97, 1500*G97, 0) + loty5[[#This Row],[Cargo załadunek]]*1500+ IF(loty5[[#This Row],[data wylotu]]=loty5[[#This Row],[data przylotu]], 1500*loty5[[#This Row],[Cargo wyładunek]])</f>
        <v>31500</v>
      </c>
      <c r="I98">
        <f>loty5[[#This Row],[Cargo załadunek]]+J97</f>
        <v>23</v>
      </c>
      <c r="J98">
        <f>loty5[[#This Row],[stan po zaladunku]]-loty5[[#This Row],[Cargo wyładunek]]</f>
        <v>16</v>
      </c>
      <c r="K9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98">
        <f>loty5[[#This Row],[ile za przewoz (place za dany towar jednorazowo - tylko przy zaladunku) reszta martwi się firma]]-loty5[[#This Row],[kasa dzis]]</f>
        <v>45500</v>
      </c>
    </row>
    <row r="99" spans="1:12" x14ac:dyDescent="0.35">
      <c r="A99">
        <v>98</v>
      </c>
      <c r="B99" s="1">
        <v>44458</v>
      </c>
      <c r="C99" s="2">
        <v>0.67716435185185186</v>
      </c>
      <c r="D99" s="1">
        <v>44458</v>
      </c>
      <c r="E99" s="3" t="s">
        <v>104</v>
      </c>
      <c r="F99">
        <v>12</v>
      </c>
      <c r="G99">
        <v>9</v>
      </c>
      <c r="H99">
        <f>IF(B98&lt;&gt;D98, 1500*G98, 0) + loty5[[#This Row],[Cargo załadunek]]*1500+ IF(loty5[[#This Row],[data wylotu]]=loty5[[#This Row],[data przylotu]], 1500*loty5[[#This Row],[Cargo wyładunek]])</f>
        <v>31500</v>
      </c>
      <c r="I99">
        <f>loty5[[#This Row],[Cargo załadunek]]+J98</f>
        <v>28</v>
      </c>
      <c r="J99">
        <f>loty5[[#This Row],[stan po zaladunku]]-loty5[[#This Row],[Cargo wyładunek]]</f>
        <v>19</v>
      </c>
      <c r="K9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99">
        <f>loty5[[#This Row],[ile za przewoz (place za dany towar jednorazowo - tylko przy zaladunku) reszta martwi się firma]]-loty5[[#This Row],[kasa dzis]]</f>
        <v>34500</v>
      </c>
    </row>
    <row r="100" spans="1:12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105</v>
      </c>
      <c r="F100">
        <v>11</v>
      </c>
      <c r="G100">
        <v>9</v>
      </c>
      <c r="H100">
        <f>IF(B99&lt;&gt;D99, 1500*G99, 0) + loty5[[#This Row],[Cargo załadunek]]*1500+ IF(loty5[[#This Row],[data wylotu]]=loty5[[#This Row],[data przylotu]], 1500*loty5[[#This Row],[Cargo wyładunek]])</f>
        <v>30000</v>
      </c>
      <c r="I100">
        <f>loty5[[#This Row],[Cargo załadunek]]+J99</f>
        <v>30</v>
      </c>
      <c r="J100">
        <f>loty5[[#This Row],[stan po zaladunku]]-loty5[[#This Row],[Cargo wyładunek]]</f>
        <v>21</v>
      </c>
      <c r="K10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00">
        <f>loty5[[#This Row],[ile za przewoz (place za dany towar jednorazowo - tylko przy zaladunku) reszta martwi się firma]]-loty5[[#This Row],[kasa dzis]]</f>
        <v>30500</v>
      </c>
    </row>
    <row r="101" spans="1:12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106</v>
      </c>
      <c r="F101">
        <v>11</v>
      </c>
      <c r="G101">
        <v>8</v>
      </c>
      <c r="H101">
        <f>IF(B100&lt;&gt;D100, 1500*G100, 0) + loty5[[#This Row],[Cargo załadunek]]*1500+ IF(loty5[[#This Row],[data wylotu]]=loty5[[#This Row],[data przylotu]], 1500*loty5[[#This Row],[Cargo wyładunek]])</f>
        <v>16500</v>
      </c>
      <c r="I101">
        <f>loty5[[#This Row],[Cargo załadunek]]+J100</f>
        <v>32</v>
      </c>
      <c r="J101">
        <f>loty5[[#This Row],[stan po zaladunku]]-loty5[[#This Row],[Cargo wyładunek]]</f>
        <v>24</v>
      </c>
      <c r="K10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01">
        <f>loty5[[#This Row],[ile za przewoz (place za dany towar jednorazowo - tylko przy zaladunku) reszta martwi się firma]]-loty5[[#This Row],[kasa dzis]]</f>
        <v>44000</v>
      </c>
    </row>
    <row r="102" spans="1:12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107</v>
      </c>
      <c r="F102">
        <v>12</v>
      </c>
      <c r="G102">
        <v>3</v>
      </c>
      <c r="H102">
        <f>IF(B101&lt;&gt;D101, 1500*G101, 0) + loty5[[#This Row],[Cargo załadunek]]*1500+ IF(loty5[[#This Row],[data wylotu]]=loty5[[#This Row],[data przylotu]], 1500*loty5[[#This Row],[Cargo wyładunek]])</f>
        <v>34500</v>
      </c>
      <c r="I102">
        <f>loty5[[#This Row],[Cargo załadunek]]+J101</f>
        <v>36</v>
      </c>
      <c r="J102">
        <f>loty5[[#This Row],[stan po zaladunku]]-loty5[[#This Row],[Cargo wyładunek]]</f>
        <v>33</v>
      </c>
      <c r="K10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02">
        <f>loty5[[#This Row],[ile za przewoz (place za dany towar jednorazowo - tylko przy zaladunku) reszta martwi się firma]]-loty5[[#This Row],[kasa dzis]]</f>
        <v>31500</v>
      </c>
    </row>
    <row r="103" spans="1:12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108</v>
      </c>
      <c r="F103">
        <v>7</v>
      </c>
      <c r="G103">
        <v>12</v>
      </c>
      <c r="H103">
        <f>IF(B102&lt;&gt;D102, 1500*G102, 0) + loty5[[#This Row],[Cargo załadunek]]*1500+ IF(loty5[[#This Row],[data wylotu]]=loty5[[#This Row],[data przylotu]], 1500*loty5[[#This Row],[Cargo wyładunek]])</f>
        <v>28500</v>
      </c>
      <c r="I103">
        <f>loty5[[#This Row],[Cargo załadunek]]+J102</f>
        <v>40</v>
      </c>
      <c r="J103">
        <f>loty5[[#This Row],[stan po zaladunku]]-loty5[[#This Row],[Cargo wyładunek]]</f>
        <v>28</v>
      </c>
      <c r="K10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42000</v>
      </c>
      <c r="L103">
        <f>loty5[[#This Row],[ile za przewoz (place za dany towar jednorazowo - tylko przy zaladunku) reszta martwi się firma]]-loty5[[#This Row],[kasa dzis]]</f>
        <v>13500</v>
      </c>
    </row>
    <row r="104" spans="1:12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109</v>
      </c>
      <c r="F104">
        <v>9</v>
      </c>
      <c r="G104">
        <v>14</v>
      </c>
      <c r="H104">
        <f>IF(B103&lt;&gt;D103, 1500*G103, 0) + loty5[[#This Row],[Cargo załadunek]]*1500+ IF(loty5[[#This Row],[data wylotu]]=loty5[[#This Row],[data przylotu]], 1500*loty5[[#This Row],[Cargo wyładunek]])</f>
        <v>34500</v>
      </c>
      <c r="I104">
        <f>loty5[[#This Row],[Cargo załadunek]]+J103</f>
        <v>37</v>
      </c>
      <c r="J104">
        <f>loty5[[#This Row],[stan po zaladunku]]-loty5[[#This Row],[Cargo wyładunek]]</f>
        <v>23</v>
      </c>
      <c r="K10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04">
        <f>loty5[[#This Row],[ile za przewoz (place za dany towar jednorazowo - tylko przy zaladunku) reszta martwi się firma]]-loty5[[#This Row],[kasa dzis]]</f>
        <v>19500</v>
      </c>
    </row>
    <row r="105" spans="1:12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110</v>
      </c>
      <c r="F105">
        <v>8</v>
      </c>
      <c r="G105">
        <v>19</v>
      </c>
      <c r="H105">
        <f>IF(B104&lt;&gt;D104, 1500*G104, 0) + loty5[[#This Row],[Cargo załadunek]]*1500+ IF(loty5[[#This Row],[data wylotu]]=loty5[[#This Row],[data przylotu]], 1500*loty5[[#This Row],[Cargo wyładunek]])</f>
        <v>40500</v>
      </c>
      <c r="I105">
        <f>loty5[[#This Row],[Cargo załadunek]]+J104</f>
        <v>31</v>
      </c>
      <c r="J105">
        <f>loty5[[#This Row],[stan po zaladunku]]-loty5[[#This Row],[Cargo wyładunek]]</f>
        <v>12</v>
      </c>
      <c r="K10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48000</v>
      </c>
      <c r="L105">
        <f>loty5[[#This Row],[ile za przewoz (place za dany towar jednorazowo - tylko przy zaladunku) reszta martwi się firma]]-loty5[[#This Row],[kasa dzis]]</f>
        <v>7500</v>
      </c>
    </row>
    <row r="106" spans="1:12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111</v>
      </c>
      <c r="F106">
        <v>23</v>
      </c>
      <c r="G106">
        <v>14</v>
      </c>
      <c r="H106">
        <f>IF(B105&lt;&gt;D105, 1500*G105, 0) + loty5[[#This Row],[Cargo załadunek]]*1500+ IF(loty5[[#This Row],[data wylotu]]=loty5[[#This Row],[data przylotu]], 1500*loty5[[#This Row],[Cargo wyładunek]])</f>
        <v>55500</v>
      </c>
      <c r="I106">
        <f>loty5[[#This Row],[Cargo załadunek]]+J105</f>
        <v>35</v>
      </c>
      <c r="J106">
        <f>loty5[[#This Row],[stan po zaladunku]]-loty5[[#This Row],[Cargo wyładunek]]</f>
        <v>21</v>
      </c>
      <c r="K10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115000</v>
      </c>
      <c r="L106">
        <f>loty5[[#This Row],[ile za przewoz (place za dany towar jednorazowo - tylko przy zaladunku) reszta martwi się firma]]-loty5[[#This Row],[kasa dzis]]</f>
        <v>59500</v>
      </c>
    </row>
    <row r="107" spans="1:12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112</v>
      </c>
      <c r="F107">
        <v>19</v>
      </c>
      <c r="G107">
        <v>9</v>
      </c>
      <c r="H107">
        <f>IF(B106&lt;&gt;D106, 1500*G106, 0) + loty5[[#This Row],[Cargo załadunek]]*1500+ IF(loty5[[#This Row],[data wylotu]]=loty5[[#This Row],[data przylotu]], 1500*loty5[[#This Row],[Cargo wyładunek]])</f>
        <v>42000</v>
      </c>
      <c r="I107">
        <f>loty5[[#This Row],[Cargo załadunek]]+J106</f>
        <v>40</v>
      </c>
      <c r="J107">
        <f>loty5[[#This Row],[stan po zaladunku]]-loty5[[#This Row],[Cargo wyładunek]]</f>
        <v>31</v>
      </c>
      <c r="K10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107">
        <f>loty5[[#This Row],[ile za przewoz (place za dany towar jednorazowo - tylko przy zaladunku) reszta martwi się firma]]-loty5[[#This Row],[kasa dzis]]</f>
        <v>62500</v>
      </c>
    </row>
    <row r="108" spans="1:12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113</v>
      </c>
      <c r="F108">
        <v>0</v>
      </c>
      <c r="G108">
        <v>6</v>
      </c>
      <c r="H108">
        <f>IF(B107&lt;&gt;D107, 1500*G107, 0) + loty5[[#This Row],[Cargo załadunek]]*1500+ IF(loty5[[#This Row],[data wylotu]]=loty5[[#This Row],[data przylotu]], 1500*loty5[[#This Row],[Cargo wyładunek]])</f>
        <v>9000</v>
      </c>
      <c r="I108">
        <f>loty5[[#This Row],[Cargo załadunek]]+J107</f>
        <v>31</v>
      </c>
      <c r="J108">
        <f>loty5[[#This Row],[stan po zaladunku]]-loty5[[#This Row],[Cargo wyładunek]]</f>
        <v>25</v>
      </c>
      <c r="K10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0</v>
      </c>
      <c r="L108">
        <f>loty5[[#This Row],[ile za przewoz (place za dany towar jednorazowo - tylko przy zaladunku) reszta martwi się firma]]-loty5[[#This Row],[kasa dzis]]</f>
        <v>-9000</v>
      </c>
    </row>
    <row r="109" spans="1:12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114</v>
      </c>
      <c r="F109">
        <v>4</v>
      </c>
      <c r="G109">
        <v>15</v>
      </c>
      <c r="H109">
        <f>IF(B108&lt;&gt;D108, 1500*G108, 0) + loty5[[#This Row],[Cargo załadunek]]*1500+ IF(loty5[[#This Row],[data wylotu]]=loty5[[#This Row],[data przylotu]], 1500*loty5[[#This Row],[Cargo wyładunek]])</f>
        <v>6000</v>
      </c>
      <c r="I109">
        <f>loty5[[#This Row],[Cargo załadunek]]+J108</f>
        <v>29</v>
      </c>
      <c r="J109">
        <f>loty5[[#This Row],[stan po zaladunku]]-loty5[[#This Row],[Cargo wyładunek]]</f>
        <v>14</v>
      </c>
      <c r="K10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24000</v>
      </c>
      <c r="L109">
        <f>loty5[[#This Row],[ile za przewoz (place za dany towar jednorazowo - tylko przy zaladunku) reszta martwi się firma]]-loty5[[#This Row],[kasa dzis]]</f>
        <v>18000</v>
      </c>
    </row>
    <row r="110" spans="1:12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115</v>
      </c>
      <c r="F110">
        <v>11</v>
      </c>
      <c r="G110">
        <v>0</v>
      </c>
      <c r="H110">
        <f>IF(B109&lt;&gt;D109, 1500*G109, 0) + loty5[[#This Row],[Cargo załadunek]]*1500+ IF(loty5[[#This Row],[data wylotu]]=loty5[[#This Row],[data przylotu]], 1500*loty5[[#This Row],[Cargo wyładunek]])</f>
        <v>39000</v>
      </c>
      <c r="I110">
        <f>loty5[[#This Row],[Cargo załadunek]]+J109</f>
        <v>25</v>
      </c>
      <c r="J110">
        <f>loty5[[#This Row],[stan po zaladunku]]-loty5[[#This Row],[Cargo wyładunek]]</f>
        <v>25</v>
      </c>
      <c r="K11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10">
        <f>loty5[[#This Row],[ile za przewoz (place za dany towar jednorazowo - tylko przy zaladunku) reszta martwi się firma]]-loty5[[#This Row],[kasa dzis]]</f>
        <v>21500</v>
      </c>
    </row>
    <row r="111" spans="1:12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116</v>
      </c>
      <c r="F111">
        <v>9</v>
      </c>
      <c r="G111">
        <v>4</v>
      </c>
      <c r="H111">
        <f>IF(B110&lt;&gt;D110, 1500*G110, 0) + loty5[[#This Row],[Cargo załadunek]]*1500+ IF(loty5[[#This Row],[data wylotu]]=loty5[[#This Row],[data przylotu]], 1500*loty5[[#This Row],[Cargo wyładunek]])</f>
        <v>19500</v>
      </c>
      <c r="I111">
        <f>loty5[[#This Row],[Cargo załadunek]]+J110</f>
        <v>34</v>
      </c>
      <c r="J111">
        <f>loty5[[#This Row],[stan po zaladunku]]-loty5[[#This Row],[Cargo wyładunek]]</f>
        <v>30</v>
      </c>
      <c r="K11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11">
        <f>loty5[[#This Row],[ile za przewoz (place za dany towar jednorazowo - tylko przy zaladunku) reszta martwi się firma]]-loty5[[#This Row],[kasa dzis]]</f>
        <v>34500</v>
      </c>
    </row>
    <row r="112" spans="1:12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117</v>
      </c>
      <c r="F112">
        <v>9</v>
      </c>
      <c r="G112">
        <v>28</v>
      </c>
      <c r="H112">
        <f>IF(B111&lt;&gt;D111, 1500*G111, 0) + loty5[[#This Row],[Cargo załadunek]]*1500+ IF(loty5[[#This Row],[data wylotu]]=loty5[[#This Row],[data przylotu]], 1500*loty5[[#This Row],[Cargo wyładunek]])</f>
        <v>55500</v>
      </c>
      <c r="I112">
        <f>loty5[[#This Row],[Cargo załadunek]]+J111</f>
        <v>39</v>
      </c>
      <c r="J112">
        <f>loty5[[#This Row],[stan po zaladunku]]-loty5[[#This Row],[Cargo wyładunek]]</f>
        <v>11</v>
      </c>
      <c r="K11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12">
        <f>loty5[[#This Row],[ile za przewoz (place za dany towar jednorazowo - tylko przy zaladunku) reszta martwi się firma]]-loty5[[#This Row],[kasa dzis]]</f>
        <v>-1500</v>
      </c>
    </row>
    <row r="113" spans="1:12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118</v>
      </c>
      <c r="F113">
        <v>0</v>
      </c>
      <c r="G113">
        <v>10</v>
      </c>
      <c r="H113">
        <f>IF(B112&lt;&gt;D112, 1500*G112, 0) + loty5[[#This Row],[Cargo załadunek]]*1500+ IF(loty5[[#This Row],[data wylotu]]=loty5[[#This Row],[data przylotu]], 1500*loty5[[#This Row],[Cargo wyładunek]])</f>
        <v>15000</v>
      </c>
      <c r="I113">
        <f>loty5[[#This Row],[Cargo załadunek]]+J112</f>
        <v>11</v>
      </c>
      <c r="J113">
        <f>loty5[[#This Row],[stan po zaladunku]]-loty5[[#This Row],[Cargo wyładunek]]</f>
        <v>1</v>
      </c>
      <c r="K11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0</v>
      </c>
      <c r="L113">
        <f>loty5[[#This Row],[ile za przewoz (place za dany towar jednorazowo - tylko przy zaladunku) reszta martwi się firma]]-loty5[[#This Row],[kasa dzis]]</f>
        <v>-15000</v>
      </c>
    </row>
    <row r="114" spans="1:12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119</v>
      </c>
      <c r="F114">
        <v>12</v>
      </c>
      <c r="G114">
        <v>6</v>
      </c>
      <c r="H114">
        <f>IF(B113&lt;&gt;D113, 1500*G113, 0) + loty5[[#This Row],[Cargo załadunek]]*1500+ IF(loty5[[#This Row],[data wylotu]]=loty5[[#This Row],[data przylotu]], 1500*loty5[[#This Row],[Cargo wyładunek]])</f>
        <v>27000</v>
      </c>
      <c r="I114">
        <f>loty5[[#This Row],[Cargo załadunek]]+J113</f>
        <v>13</v>
      </c>
      <c r="J114">
        <f>loty5[[#This Row],[stan po zaladunku]]-loty5[[#This Row],[Cargo wyładunek]]</f>
        <v>7</v>
      </c>
      <c r="K11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14">
        <f>loty5[[#This Row],[ile za przewoz (place za dany towar jednorazowo - tylko przy zaladunku) reszta martwi się firma]]-loty5[[#This Row],[kasa dzis]]</f>
        <v>39000</v>
      </c>
    </row>
    <row r="115" spans="1:12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120</v>
      </c>
      <c r="F115">
        <v>11</v>
      </c>
      <c r="G115">
        <v>5</v>
      </c>
      <c r="H115">
        <f>IF(B114&lt;&gt;D114, 1500*G114, 0) + loty5[[#This Row],[Cargo załadunek]]*1500+ IF(loty5[[#This Row],[data wylotu]]=loty5[[#This Row],[data przylotu]], 1500*loty5[[#This Row],[Cargo wyładunek]])</f>
        <v>24000</v>
      </c>
      <c r="I115">
        <f>loty5[[#This Row],[Cargo załadunek]]+J114</f>
        <v>18</v>
      </c>
      <c r="J115">
        <f>loty5[[#This Row],[stan po zaladunku]]-loty5[[#This Row],[Cargo wyładunek]]</f>
        <v>13</v>
      </c>
      <c r="K11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15">
        <f>loty5[[#This Row],[ile za przewoz (place za dany towar jednorazowo - tylko przy zaladunku) reszta martwi się firma]]-loty5[[#This Row],[kasa dzis]]</f>
        <v>36500</v>
      </c>
    </row>
    <row r="116" spans="1:12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121</v>
      </c>
      <c r="F116">
        <v>13</v>
      </c>
      <c r="G116">
        <v>9</v>
      </c>
      <c r="H116">
        <f>IF(B115&lt;&gt;D115, 1500*G115, 0) + loty5[[#This Row],[Cargo załadunek]]*1500+ IF(loty5[[#This Row],[data wylotu]]=loty5[[#This Row],[data przylotu]], 1500*loty5[[#This Row],[Cargo wyładunek]])</f>
        <v>33000</v>
      </c>
      <c r="I116">
        <f>loty5[[#This Row],[Cargo załadunek]]+J115</f>
        <v>26</v>
      </c>
      <c r="J116">
        <f>loty5[[#This Row],[stan po zaladunku]]-loty5[[#This Row],[Cargo wyładunek]]</f>
        <v>17</v>
      </c>
      <c r="K11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16">
        <f>loty5[[#This Row],[ile za przewoz (place za dany towar jednorazowo - tylko przy zaladunku) reszta martwi się firma]]-loty5[[#This Row],[kasa dzis]]</f>
        <v>38500</v>
      </c>
    </row>
    <row r="117" spans="1:12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122</v>
      </c>
      <c r="F117">
        <v>14</v>
      </c>
      <c r="G117">
        <v>11</v>
      </c>
      <c r="H117">
        <f>IF(B116&lt;&gt;D116, 1500*G116, 0) + loty5[[#This Row],[Cargo załadunek]]*1500+ IF(loty5[[#This Row],[data wylotu]]=loty5[[#This Row],[data przylotu]], 1500*loty5[[#This Row],[Cargo wyładunek]])</f>
        <v>37500</v>
      </c>
      <c r="I117">
        <f>loty5[[#This Row],[Cargo załadunek]]+J116</f>
        <v>31</v>
      </c>
      <c r="J117">
        <f>loty5[[#This Row],[stan po zaladunku]]-loty5[[#This Row],[Cargo wyładunek]]</f>
        <v>20</v>
      </c>
      <c r="K11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17">
        <f>loty5[[#This Row],[ile za przewoz (place za dany towar jednorazowo - tylko przy zaladunku) reszta martwi się firma]]-loty5[[#This Row],[kasa dzis]]</f>
        <v>39500</v>
      </c>
    </row>
    <row r="118" spans="1:12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123</v>
      </c>
      <c r="F118">
        <v>2</v>
      </c>
      <c r="G118">
        <v>0</v>
      </c>
      <c r="H118">
        <f>IF(B117&lt;&gt;D117, 1500*G117, 0) + loty5[[#This Row],[Cargo załadunek]]*1500+ IF(loty5[[#This Row],[data wylotu]]=loty5[[#This Row],[data przylotu]], 1500*loty5[[#This Row],[Cargo wyładunek]])</f>
        <v>3000</v>
      </c>
      <c r="I118">
        <f>loty5[[#This Row],[Cargo załadunek]]+J117</f>
        <v>22</v>
      </c>
      <c r="J118">
        <f>loty5[[#This Row],[stan po zaladunku]]-loty5[[#This Row],[Cargo wyładunek]]</f>
        <v>22</v>
      </c>
      <c r="K11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12000</v>
      </c>
      <c r="L118">
        <f>loty5[[#This Row],[ile za przewoz (place za dany towar jednorazowo - tylko przy zaladunku) reszta martwi się firma]]-loty5[[#This Row],[kasa dzis]]</f>
        <v>9000</v>
      </c>
    </row>
    <row r="119" spans="1:12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124</v>
      </c>
      <c r="F119">
        <v>6</v>
      </c>
      <c r="G119">
        <v>0</v>
      </c>
      <c r="H119">
        <f>IF(B118&lt;&gt;D118, 1500*G118, 0) + loty5[[#This Row],[Cargo załadunek]]*1500+ IF(loty5[[#This Row],[data wylotu]]=loty5[[#This Row],[data przylotu]], 1500*loty5[[#This Row],[Cargo wyładunek]])</f>
        <v>9000</v>
      </c>
      <c r="I119">
        <f>loty5[[#This Row],[Cargo załadunek]]+J118</f>
        <v>28</v>
      </c>
      <c r="J119">
        <f>loty5[[#This Row],[stan po zaladunku]]-loty5[[#This Row],[Cargo wyładunek]]</f>
        <v>28</v>
      </c>
      <c r="K11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36000</v>
      </c>
      <c r="L119">
        <f>loty5[[#This Row],[ile za przewoz (place za dany towar jednorazowo - tylko przy zaladunku) reszta martwi się firma]]-loty5[[#This Row],[kasa dzis]]</f>
        <v>27000</v>
      </c>
    </row>
    <row r="120" spans="1:12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125</v>
      </c>
      <c r="F120">
        <v>4</v>
      </c>
      <c r="G120">
        <v>11</v>
      </c>
      <c r="H120">
        <f>IF(B119&lt;&gt;D119, 1500*G119, 0) + loty5[[#This Row],[Cargo załadunek]]*1500+ IF(loty5[[#This Row],[data wylotu]]=loty5[[#This Row],[data przylotu]], 1500*loty5[[#This Row],[Cargo wyładunek]])</f>
        <v>6000</v>
      </c>
      <c r="I120">
        <f>loty5[[#This Row],[Cargo załadunek]]+J119</f>
        <v>32</v>
      </c>
      <c r="J120">
        <f>loty5[[#This Row],[stan po zaladunku]]-loty5[[#This Row],[Cargo wyładunek]]</f>
        <v>21</v>
      </c>
      <c r="K12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24000</v>
      </c>
      <c r="L120">
        <f>loty5[[#This Row],[ile za przewoz (place za dany towar jednorazowo - tylko przy zaladunku) reszta martwi się firma]]-loty5[[#This Row],[kasa dzis]]</f>
        <v>18000</v>
      </c>
    </row>
    <row r="121" spans="1:12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126</v>
      </c>
      <c r="F121">
        <v>19</v>
      </c>
      <c r="G121">
        <v>3</v>
      </c>
      <c r="H121">
        <f>IF(B120&lt;&gt;D120, 1500*G120, 0) + loty5[[#This Row],[Cargo załadunek]]*1500+ IF(loty5[[#This Row],[data wylotu]]=loty5[[#This Row],[data przylotu]], 1500*loty5[[#This Row],[Cargo wyładunek]])</f>
        <v>49500</v>
      </c>
      <c r="I121">
        <f>loty5[[#This Row],[Cargo załadunek]]+J120</f>
        <v>40</v>
      </c>
      <c r="J121">
        <f>loty5[[#This Row],[stan po zaladunku]]-loty5[[#This Row],[Cargo wyładunek]]</f>
        <v>37</v>
      </c>
      <c r="K12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121">
        <f>loty5[[#This Row],[ile za przewoz (place za dany towar jednorazowo - tylko przy zaladunku) reszta martwi się firma]]-loty5[[#This Row],[kasa dzis]]</f>
        <v>55000</v>
      </c>
    </row>
    <row r="122" spans="1:12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127</v>
      </c>
      <c r="F122">
        <v>3</v>
      </c>
      <c r="G122">
        <v>21</v>
      </c>
      <c r="H122">
        <f>IF(B121&lt;&gt;D121, 1500*G121, 0) + loty5[[#This Row],[Cargo załadunek]]*1500+ IF(loty5[[#This Row],[data wylotu]]=loty5[[#This Row],[data przylotu]], 1500*loty5[[#This Row],[Cargo wyładunek]])</f>
        <v>36000</v>
      </c>
      <c r="I122">
        <f>loty5[[#This Row],[Cargo załadunek]]+J121</f>
        <v>40</v>
      </c>
      <c r="J122">
        <f>loty5[[#This Row],[stan po zaladunku]]-loty5[[#This Row],[Cargo wyładunek]]</f>
        <v>19</v>
      </c>
      <c r="K12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18000</v>
      </c>
      <c r="L122">
        <f>loty5[[#This Row],[ile za przewoz (place za dany towar jednorazowo - tylko przy zaladunku) reszta martwi się firma]]-loty5[[#This Row],[kasa dzis]]</f>
        <v>-18000</v>
      </c>
    </row>
    <row r="123" spans="1:12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128</v>
      </c>
      <c r="F123">
        <v>19</v>
      </c>
      <c r="G123">
        <v>22</v>
      </c>
      <c r="H123">
        <f>IF(B122&lt;&gt;D122, 1500*G122, 0) + loty5[[#This Row],[Cargo załadunek]]*1500+ IF(loty5[[#This Row],[data wylotu]]=loty5[[#This Row],[data przylotu]], 1500*loty5[[#This Row],[Cargo wyładunek]])</f>
        <v>61500</v>
      </c>
      <c r="I123">
        <f>loty5[[#This Row],[Cargo załadunek]]+J122</f>
        <v>38</v>
      </c>
      <c r="J123">
        <f>loty5[[#This Row],[stan po zaladunku]]-loty5[[#This Row],[Cargo wyładunek]]</f>
        <v>16</v>
      </c>
      <c r="K12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123">
        <f>loty5[[#This Row],[ile za przewoz (place za dany towar jednorazowo - tylko przy zaladunku) reszta martwi się firma]]-loty5[[#This Row],[kasa dzis]]</f>
        <v>43000</v>
      </c>
    </row>
    <row r="124" spans="1:12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129</v>
      </c>
      <c r="F124">
        <v>13</v>
      </c>
      <c r="G124">
        <v>14</v>
      </c>
      <c r="H124">
        <f>IF(B123&lt;&gt;D123, 1500*G123, 0) + loty5[[#This Row],[Cargo załadunek]]*1500+ IF(loty5[[#This Row],[data wylotu]]=loty5[[#This Row],[data przylotu]], 1500*loty5[[#This Row],[Cargo wyładunek]])</f>
        <v>40500</v>
      </c>
      <c r="I124">
        <f>loty5[[#This Row],[Cargo załadunek]]+J123</f>
        <v>29</v>
      </c>
      <c r="J124">
        <f>loty5[[#This Row],[stan po zaladunku]]-loty5[[#This Row],[Cargo wyładunek]]</f>
        <v>15</v>
      </c>
      <c r="K12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24">
        <f>loty5[[#This Row],[ile za przewoz (place za dany towar jednorazowo - tylko przy zaladunku) reszta martwi się firma]]-loty5[[#This Row],[kasa dzis]]</f>
        <v>31000</v>
      </c>
    </row>
    <row r="125" spans="1:12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130</v>
      </c>
      <c r="F125">
        <v>19</v>
      </c>
      <c r="G125">
        <v>25</v>
      </c>
      <c r="H125">
        <f>IF(B124&lt;&gt;D124, 1500*G124, 0) + loty5[[#This Row],[Cargo załadunek]]*1500+ IF(loty5[[#This Row],[data wylotu]]=loty5[[#This Row],[data przylotu]], 1500*loty5[[#This Row],[Cargo wyładunek]])</f>
        <v>66000</v>
      </c>
      <c r="I125">
        <f>loty5[[#This Row],[Cargo załadunek]]+J124</f>
        <v>34</v>
      </c>
      <c r="J125">
        <f>loty5[[#This Row],[stan po zaladunku]]-loty5[[#This Row],[Cargo wyładunek]]</f>
        <v>9</v>
      </c>
      <c r="K12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125">
        <f>loty5[[#This Row],[ile za przewoz (place za dany towar jednorazowo - tylko przy zaladunku) reszta martwi się firma]]-loty5[[#This Row],[kasa dzis]]</f>
        <v>38500</v>
      </c>
    </row>
    <row r="126" spans="1:12" x14ac:dyDescent="0.35">
      <c r="A126">
        <v>125</v>
      </c>
      <c r="B126" s="1">
        <v>44463</v>
      </c>
      <c r="C126" s="2">
        <v>0.174375</v>
      </c>
      <c r="D126" s="1">
        <v>44463</v>
      </c>
      <c r="E126" s="3" t="s">
        <v>131</v>
      </c>
      <c r="F126">
        <v>19</v>
      </c>
      <c r="G126">
        <v>11</v>
      </c>
      <c r="H126">
        <f>IF(B125&lt;&gt;D125, 1500*G125, 0) + loty5[[#This Row],[Cargo załadunek]]*1500+ IF(loty5[[#This Row],[data wylotu]]=loty5[[#This Row],[data przylotu]], 1500*loty5[[#This Row],[Cargo wyładunek]])</f>
        <v>45000</v>
      </c>
      <c r="I126">
        <f>loty5[[#This Row],[Cargo załadunek]]+J125</f>
        <v>28</v>
      </c>
      <c r="J126">
        <f>loty5[[#This Row],[stan po zaladunku]]-loty5[[#This Row],[Cargo wyładunek]]</f>
        <v>17</v>
      </c>
      <c r="K12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104500</v>
      </c>
      <c r="L126">
        <f>loty5[[#This Row],[ile za przewoz (place za dany towar jednorazowo - tylko przy zaladunku) reszta martwi się firma]]-loty5[[#This Row],[kasa dzis]]</f>
        <v>59500</v>
      </c>
    </row>
    <row r="127" spans="1:12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132</v>
      </c>
      <c r="F127">
        <v>13</v>
      </c>
      <c r="G127">
        <v>4</v>
      </c>
      <c r="H127">
        <f>IF(B126&lt;&gt;D126, 1500*G126, 0) + loty5[[#This Row],[Cargo załadunek]]*1500+ IF(loty5[[#This Row],[data wylotu]]=loty5[[#This Row],[data przylotu]], 1500*loty5[[#This Row],[Cargo wyładunek]])</f>
        <v>25500</v>
      </c>
      <c r="I127">
        <f>loty5[[#This Row],[Cargo załadunek]]+J126</f>
        <v>30</v>
      </c>
      <c r="J127">
        <f>loty5[[#This Row],[stan po zaladunku]]-loty5[[#This Row],[Cargo wyładunek]]</f>
        <v>26</v>
      </c>
      <c r="K12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27">
        <f>loty5[[#This Row],[ile za przewoz (place za dany towar jednorazowo - tylko przy zaladunku) reszta martwi się firma]]-loty5[[#This Row],[kasa dzis]]</f>
        <v>46000</v>
      </c>
    </row>
    <row r="128" spans="1:12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133</v>
      </c>
      <c r="F128">
        <v>13</v>
      </c>
      <c r="G128">
        <v>9</v>
      </c>
      <c r="H128">
        <f>IF(B127&lt;&gt;D127, 1500*G127, 0) + loty5[[#This Row],[Cargo załadunek]]*1500+ IF(loty5[[#This Row],[data wylotu]]=loty5[[#This Row],[data przylotu]], 1500*loty5[[#This Row],[Cargo wyładunek]])</f>
        <v>33000</v>
      </c>
      <c r="I128">
        <f>loty5[[#This Row],[Cargo załadunek]]+J127</f>
        <v>39</v>
      </c>
      <c r="J128">
        <f>loty5[[#This Row],[stan po zaladunku]]-loty5[[#This Row],[Cargo wyładunek]]</f>
        <v>30</v>
      </c>
      <c r="K12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28">
        <f>loty5[[#This Row],[ile za przewoz (place za dany towar jednorazowo - tylko przy zaladunku) reszta martwi się firma]]-loty5[[#This Row],[kasa dzis]]</f>
        <v>38500</v>
      </c>
    </row>
    <row r="129" spans="1:12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134</v>
      </c>
      <c r="F129">
        <v>10</v>
      </c>
      <c r="G129">
        <v>12</v>
      </c>
      <c r="H129">
        <f>IF(B128&lt;&gt;D128, 1500*G128, 0) + loty5[[#This Row],[Cargo załadunek]]*1500+ IF(loty5[[#This Row],[data wylotu]]=loty5[[#This Row],[data przylotu]], 1500*loty5[[#This Row],[Cargo wyładunek]])</f>
        <v>33000</v>
      </c>
      <c r="I129">
        <f>loty5[[#This Row],[Cargo załadunek]]+J128</f>
        <v>40</v>
      </c>
      <c r="J129">
        <f>loty5[[#This Row],[stan po zaladunku]]-loty5[[#This Row],[Cargo wyładunek]]</f>
        <v>28</v>
      </c>
      <c r="K12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55000</v>
      </c>
      <c r="L129">
        <f>loty5[[#This Row],[ile za przewoz (place za dany towar jednorazowo - tylko przy zaladunku) reszta martwi się firma]]-loty5[[#This Row],[kasa dzis]]</f>
        <v>22000</v>
      </c>
    </row>
    <row r="130" spans="1:12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135</v>
      </c>
      <c r="F130">
        <v>9</v>
      </c>
      <c r="G130">
        <v>11</v>
      </c>
      <c r="H130">
        <f>IF(B129&lt;&gt;D129, 1500*G129, 0) + loty5[[#This Row],[Cargo załadunek]]*1500+ IF(loty5[[#This Row],[data wylotu]]=loty5[[#This Row],[data przylotu]], 1500*loty5[[#This Row],[Cargo wyładunek]])</f>
        <v>30000</v>
      </c>
      <c r="I130">
        <f>loty5[[#This Row],[Cargo załadunek]]+J129</f>
        <v>37</v>
      </c>
      <c r="J130">
        <f>loty5[[#This Row],[stan po zaladunku]]-loty5[[#This Row],[Cargo wyładunek]]</f>
        <v>26</v>
      </c>
      <c r="K13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30">
        <f>loty5[[#This Row],[ile za przewoz (place za dany towar jednorazowo - tylko przy zaladunku) reszta martwi się firma]]-loty5[[#This Row],[kasa dzis]]</f>
        <v>24000</v>
      </c>
    </row>
    <row r="131" spans="1:12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136</v>
      </c>
      <c r="F131">
        <v>14</v>
      </c>
      <c r="G131">
        <v>20</v>
      </c>
      <c r="H131">
        <f>IF(B130&lt;&gt;D130, 1500*G130, 0) + loty5[[#This Row],[Cargo załadunek]]*1500+ IF(loty5[[#This Row],[data wylotu]]=loty5[[#This Row],[data przylotu]], 1500*loty5[[#This Row],[Cargo wyładunek]])</f>
        <v>51000</v>
      </c>
      <c r="I131">
        <f>loty5[[#This Row],[Cargo załadunek]]+J130</f>
        <v>40</v>
      </c>
      <c r="J131">
        <f>loty5[[#This Row],[stan po zaladunku]]-loty5[[#This Row],[Cargo wyładunek]]</f>
        <v>20</v>
      </c>
      <c r="K13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31">
        <f>loty5[[#This Row],[ile za przewoz (place za dany towar jednorazowo - tylko przy zaladunku) reszta martwi się firma]]-loty5[[#This Row],[kasa dzis]]</f>
        <v>26000</v>
      </c>
    </row>
    <row r="132" spans="1:12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137</v>
      </c>
      <c r="F132">
        <v>1</v>
      </c>
      <c r="G132">
        <v>3</v>
      </c>
      <c r="H132">
        <f>IF(B131&lt;&gt;D131, 1500*G131, 0) + loty5[[#This Row],[Cargo załadunek]]*1500+ IF(loty5[[#This Row],[data wylotu]]=loty5[[#This Row],[data przylotu]], 1500*loty5[[#This Row],[Cargo wyładunek]])</f>
        <v>6000</v>
      </c>
      <c r="I132">
        <f>loty5[[#This Row],[Cargo załadunek]]+J131</f>
        <v>21</v>
      </c>
      <c r="J132">
        <f>loty5[[#This Row],[stan po zaladunku]]-loty5[[#This Row],[Cargo wyładunek]]</f>
        <v>18</v>
      </c>
      <c r="K13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6000</v>
      </c>
      <c r="L132">
        <f>loty5[[#This Row],[ile za przewoz (place za dany towar jednorazowo - tylko przy zaladunku) reszta martwi się firma]]-loty5[[#This Row],[kasa dzis]]</f>
        <v>0</v>
      </c>
    </row>
    <row r="133" spans="1:12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138</v>
      </c>
      <c r="F133">
        <v>5</v>
      </c>
      <c r="G133">
        <v>6</v>
      </c>
      <c r="H133">
        <f>IF(B132&lt;&gt;D132, 1500*G132, 0) + loty5[[#This Row],[Cargo załadunek]]*1500+ IF(loty5[[#This Row],[data wylotu]]=loty5[[#This Row],[data przylotu]], 1500*loty5[[#This Row],[Cargo wyładunek]])</f>
        <v>16500</v>
      </c>
      <c r="I133">
        <f>loty5[[#This Row],[Cargo załadunek]]+J132</f>
        <v>23</v>
      </c>
      <c r="J133">
        <f>loty5[[#This Row],[stan po zaladunku]]-loty5[[#This Row],[Cargo wyładunek]]</f>
        <v>17</v>
      </c>
      <c r="K13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30000</v>
      </c>
      <c r="L133">
        <f>loty5[[#This Row],[ile za przewoz (place za dany towar jednorazowo - tylko przy zaladunku) reszta martwi się firma]]-loty5[[#This Row],[kasa dzis]]</f>
        <v>13500</v>
      </c>
    </row>
    <row r="134" spans="1:12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139</v>
      </c>
      <c r="F134">
        <v>12</v>
      </c>
      <c r="G134">
        <v>6</v>
      </c>
      <c r="H134">
        <f>IF(B133&lt;&gt;D133, 1500*G133, 0) + loty5[[#This Row],[Cargo załadunek]]*1500+ IF(loty5[[#This Row],[data wylotu]]=loty5[[#This Row],[data przylotu]], 1500*loty5[[#This Row],[Cargo wyładunek]])</f>
        <v>27000</v>
      </c>
      <c r="I134">
        <f>loty5[[#This Row],[Cargo załadunek]]+J133</f>
        <v>29</v>
      </c>
      <c r="J134">
        <f>loty5[[#This Row],[stan po zaladunku]]-loty5[[#This Row],[Cargo wyładunek]]</f>
        <v>23</v>
      </c>
      <c r="K13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34">
        <f>loty5[[#This Row],[ile za przewoz (place za dany towar jednorazowo - tylko przy zaladunku) reszta martwi się firma]]-loty5[[#This Row],[kasa dzis]]</f>
        <v>39000</v>
      </c>
    </row>
    <row r="135" spans="1:12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140</v>
      </c>
      <c r="F135">
        <v>13</v>
      </c>
      <c r="G135">
        <v>24</v>
      </c>
      <c r="H135">
        <f>IF(B134&lt;&gt;D134, 1500*G134, 0) + loty5[[#This Row],[Cargo załadunek]]*1500+ IF(loty5[[#This Row],[data wylotu]]=loty5[[#This Row],[data przylotu]], 1500*loty5[[#This Row],[Cargo wyładunek]])</f>
        <v>55500</v>
      </c>
      <c r="I135">
        <f>loty5[[#This Row],[Cargo załadunek]]+J134</f>
        <v>36</v>
      </c>
      <c r="J135">
        <f>loty5[[#This Row],[stan po zaladunku]]-loty5[[#This Row],[Cargo wyładunek]]</f>
        <v>12</v>
      </c>
      <c r="K13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35">
        <f>loty5[[#This Row],[ile za przewoz (place za dany towar jednorazowo - tylko przy zaladunku) reszta martwi się firma]]-loty5[[#This Row],[kasa dzis]]</f>
        <v>16000</v>
      </c>
    </row>
    <row r="136" spans="1:12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141</v>
      </c>
      <c r="F136">
        <v>9</v>
      </c>
      <c r="G136">
        <v>2</v>
      </c>
      <c r="H136">
        <f>IF(B135&lt;&gt;D135, 1500*G135, 0) + loty5[[#This Row],[Cargo załadunek]]*1500+ IF(loty5[[#This Row],[data wylotu]]=loty5[[#This Row],[data przylotu]], 1500*loty5[[#This Row],[Cargo wyładunek]])</f>
        <v>16500</v>
      </c>
      <c r="I136">
        <f>loty5[[#This Row],[Cargo załadunek]]+J135</f>
        <v>21</v>
      </c>
      <c r="J136">
        <f>loty5[[#This Row],[stan po zaladunku]]-loty5[[#This Row],[Cargo wyładunek]]</f>
        <v>19</v>
      </c>
      <c r="K13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36">
        <f>loty5[[#This Row],[ile za przewoz (place za dany towar jednorazowo - tylko przy zaladunku) reszta martwi się firma]]-loty5[[#This Row],[kasa dzis]]</f>
        <v>37500</v>
      </c>
    </row>
    <row r="137" spans="1:12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142</v>
      </c>
      <c r="F137">
        <v>11</v>
      </c>
      <c r="G137">
        <v>6</v>
      </c>
      <c r="H137">
        <f>IF(B136&lt;&gt;D136, 1500*G136, 0) + loty5[[#This Row],[Cargo załadunek]]*1500+ IF(loty5[[#This Row],[data wylotu]]=loty5[[#This Row],[data przylotu]], 1500*loty5[[#This Row],[Cargo wyładunek]])</f>
        <v>25500</v>
      </c>
      <c r="I137">
        <f>loty5[[#This Row],[Cargo załadunek]]+J136</f>
        <v>30</v>
      </c>
      <c r="J137">
        <f>loty5[[#This Row],[stan po zaladunku]]-loty5[[#This Row],[Cargo wyładunek]]</f>
        <v>24</v>
      </c>
      <c r="K13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37">
        <f>loty5[[#This Row],[ile za przewoz (place za dany towar jednorazowo - tylko przy zaladunku) reszta martwi się firma]]-loty5[[#This Row],[kasa dzis]]</f>
        <v>35000</v>
      </c>
    </row>
    <row r="138" spans="1:12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143</v>
      </c>
      <c r="F138">
        <v>11</v>
      </c>
      <c r="G138">
        <v>9</v>
      </c>
      <c r="H138">
        <f>IF(B137&lt;&gt;D137, 1500*G137, 0) + loty5[[#This Row],[Cargo załadunek]]*1500+ IF(loty5[[#This Row],[data wylotu]]=loty5[[#This Row],[data przylotu]], 1500*loty5[[#This Row],[Cargo wyładunek]])</f>
        <v>30000</v>
      </c>
      <c r="I138">
        <f>loty5[[#This Row],[Cargo załadunek]]+J137</f>
        <v>35</v>
      </c>
      <c r="J138">
        <f>loty5[[#This Row],[stan po zaladunku]]-loty5[[#This Row],[Cargo wyładunek]]</f>
        <v>26</v>
      </c>
      <c r="K13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38">
        <f>loty5[[#This Row],[ile za przewoz (place za dany towar jednorazowo - tylko przy zaladunku) reszta martwi się firma]]-loty5[[#This Row],[kasa dzis]]</f>
        <v>30500</v>
      </c>
    </row>
    <row r="139" spans="1:12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144</v>
      </c>
      <c r="F139">
        <v>13</v>
      </c>
      <c r="G139">
        <v>24</v>
      </c>
      <c r="H139">
        <f>IF(B138&lt;&gt;D138, 1500*G138, 0) + loty5[[#This Row],[Cargo załadunek]]*1500+ IF(loty5[[#This Row],[data wylotu]]=loty5[[#This Row],[data przylotu]], 1500*loty5[[#This Row],[Cargo wyładunek]])</f>
        <v>55500</v>
      </c>
      <c r="I139">
        <f>loty5[[#This Row],[Cargo załadunek]]+J138</f>
        <v>39</v>
      </c>
      <c r="J139">
        <f>loty5[[#This Row],[stan po zaladunku]]-loty5[[#This Row],[Cargo wyładunek]]</f>
        <v>15</v>
      </c>
      <c r="K13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71500</v>
      </c>
      <c r="L139">
        <f>loty5[[#This Row],[ile za przewoz (place za dany towar jednorazowo - tylko przy zaladunku) reszta martwi się firma]]-loty5[[#This Row],[kasa dzis]]</f>
        <v>16000</v>
      </c>
    </row>
    <row r="140" spans="1:12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145</v>
      </c>
      <c r="F140">
        <v>15</v>
      </c>
      <c r="G140">
        <v>6</v>
      </c>
      <c r="H140">
        <f>IF(B139&lt;&gt;D139, 1500*G139, 0) + loty5[[#This Row],[Cargo załadunek]]*1500+ IF(loty5[[#This Row],[data wylotu]]=loty5[[#This Row],[data przylotu]], 1500*loty5[[#This Row],[Cargo wyładunek]])</f>
        <v>31500</v>
      </c>
      <c r="I140">
        <f>loty5[[#This Row],[Cargo załadunek]]+J139</f>
        <v>30</v>
      </c>
      <c r="J140">
        <f>loty5[[#This Row],[stan po zaladunku]]-loty5[[#This Row],[Cargo wyładunek]]</f>
        <v>24</v>
      </c>
      <c r="K14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140">
        <f>loty5[[#This Row],[ile za przewoz (place za dany towar jednorazowo - tylko przy zaladunku) reszta martwi się firma]]-loty5[[#This Row],[kasa dzis]]</f>
        <v>51000</v>
      </c>
    </row>
    <row r="141" spans="1:12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146</v>
      </c>
      <c r="F141">
        <v>15</v>
      </c>
      <c r="G141">
        <v>9</v>
      </c>
      <c r="H141">
        <f>IF(B140&lt;&gt;D140, 1500*G140, 0) + loty5[[#This Row],[Cargo załadunek]]*1500+ IF(loty5[[#This Row],[data wylotu]]=loty5[[#This Row],[data przylotu]], 1500*loty5[[#This Row],[Cargo wyładunek]])</f>
        <v>36000</v>
      </c>
      <c r="I141">
        <f>loty5[[#This Row],[Cargo załadunek]]+J140</f>
        <v>39</v>
      </c>
      <c r="J141">
        <f>loty5[[#This Row],[stan po zaladunku]]-loty5[[#This Row],[Cargo wyładunek]]</f>
        <v>30</v>
      </c>
      <c r="K14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141">
        <f>loty5[[#This Row],[ile za przewoz (place za dany towar jednorazowo - tylko przy zaladunku) reszta martwi się firma]]-loty5[[#This Row],[kasa dzis]]</f>
        <v>46500</v>
      </c>
    </row>
    <row r="142" spans="1:12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147</v>
      </c>
      <c r="F142">
        <v>10</v>
      </c>
      <c r="G142">
        <v>19</v>
      </c>
      <c r="H142">
        <f>IF(B141&lt;&gt;D141, 1500*G141, 0) + loty5[[#This Row],[Cargo załadunek]]*1500+ IF(loty5[[#This Row],[data wylotu]]=loty5[[#This Row],[data przylotu]], 1500*loty5[[#This Row],[Cargo wyładunek]])</f>
        <v>43500</v>
      </c>
      <c r="I142">
        <f>loty5[[#This Row],[Cargo załadunek]]+J141</f>
        <v>40</v>
      </c>
      <c r="J142">
        <f>loty5[[#This Row],[stan po zaladunku]]-loty5[[#This Row],[Cargo wyładunek]]</f>
        <v>21</v>
      </c>
      <c r="K14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55000</v>
      </c>
      <c r="L142">
        <f>loty5[[#This Row],[ile za przewoz (place za dany towar jednorazowo - tylko przy zaladunku) reszta martwi się firma]]-loty5[[#This Row],[kasa dzis]]</f>
        <v>11500</v>
      </c>
    </row>
    <row r="143" spans="1:12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148</v>
      </c>
      <c r="F143">
        <v>1</v>
      </c>
      <c r="G143">
        <v>0</v>
      </c>
      <c r="H143">
        <f>IF(B142&lt;&gt;D142, 1500*G142, 0) + loty5[[#This Row],[Cargo załadunek]]*1500+ IF(loty5[[#This Row],[data wylotu]]=loty5[[#This Row],[data przylotu]], 1500*loty5[[#This Row],[Cargo wyładunek]])</f>
        <v>1500</v>
      </c>
      <c r="I143">
        <f>loty5[[#This Row],[Cargo załadunek]]+J142</f>
        <v>22</v>
      </c>
      <c r="J143">
        <f>loty5[[#This Row],[stan po zaladunku]]-loty5[[#This Row],[Cargo wyładunek]]</f>
        <v>22</v>
      </c>
      <c r="K14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6000</v>
      </c>
      <c r="L143">
        <f>loty5[[#This Row],[ile za przewoz (place za dany towar jednorazowo - tylko przy zaladunku) reszta martwi się firma]]-loty5[[#This Row],[kasa dzis]]</f>
        <v>4500</v>
      </c>
    </row>
    <row r="144" spans="1:12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149</v>
      </c>
      <c r="F144">
        <v>3</v>
      </c>
      <c r="G144">
        <v>0</v>
      </c>
      <c r="H144">
        <f>IF(B143&lt;&gt;D143, 1500*G143, 0) + loty5[[#This Row],[Cargo załadunek]]*1500+ IF(loty5[[#This Row],[data wylotu]]=loty5[[#This Row],[data przylotu]], 1500*loty5[[#This Row],[Cargo wyładunek]])</f>
        <v>4500</v>
      </c>
      <c r="I144">
        <f>loty5[[#This Row],[Cargo załadunek]]+J143</f>
        <v>25</v>
      </c>
      <c r="J144">
        <f>loty5[[#This Row],[stan po zaladunku]]-loty5[[#This Row],[Cargo wyładunek]]</f>
        <v>25</v>
      </c>
      <c r="K14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18000</v>
      </c>
      <c r="L144">
        <f>loty5[[#This Row],[ile za przewoz (place za dany towar jednorazowo - tylko przy zaladunku) reszta martwi się firma]]-loty5[[#This Row],[kasa dzis]]</f>
        <v>13500</v>
      </c>
    </row>
    <row r="145" spans="1:12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150</v>
      </c>
      <c r="F145">
        <v>9</v>
      </c>
      <c r="G145">
        <v>14</v>
      </c>
      <c r="H145">
        <f>IF(B144&lt;&gt;D144, 1500*G144, 0) + loty5[[#This Row],[Cargo załadunek]]*1500+ IF(loty5[[#This Row],[data wylotu]]=loty5[[#This Row],[data przylotu]], 1500*loty5[[#This Row],[Cargo wyładunek]])</f>
        <v>34500</v>
      </c>
      <c r="I145">
        <f>loty5[[#This Row],[Cargo załadunek]]+J144</f>
        <v>34</v>
      </c>
      <c r="J145">
        <f>loty5[[#This Row],[stan po zaladunku]]-loty5[[#This Row],[Cargo wyładunek]]</f>
        <v>20</v>
      </c>
      <c r="K14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45">
        <f>loty5[[#This Row],[ile za przewoz (place za dany towar jednorazowo - tylko przy zaladunku) reszta martwi się firma]]-loty5[[#This Row],[kasa dzis]]</f>
        <v>19500</v>
      </c>
    </row>
    <row r="146" spans="1:12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151</v>
      </c>
      <c r="F146">
        <v>11</v>
      </c>
      <c r="G146">
        <v>13</v>
      </c>
      <c r="H146">
        <f>IF(B145&lt;&gt;D145, 1500*G145, 0) + loty5[[#This Row],[Cargo załadunek]]*1500+ IF(loty5[[#This Row],[data wylotu]]=loty5[[#This Row],[data przylotu]], 1500*loty5[[#This Row],[Cargo wyładunek]])</f>
        <v>36000</v>
      </c>
      <c r="I146">
        <f>loty5[[#This Row],[Cargo załadunek]]+J145</f>
        <v>31</v>
      </c>
      <c r="J146">
        <f>loty5[[#This Row],[stan po zaladunku]]-loty5[[#This Row],[Cargo wyładunek]]</f>
        <v>18</v>
      </c>
      <c r="K14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60500</v>
      </c>
      <c r="L146">
        <f>loty5[[#This Row],[ile za przewoz (place za dany towar jednorazowo - tylko przy zaladunku) reszta martwi się firma]]-loty5[[#This Row],[kasa dzis]]</f>
        <v>24500</v>
      </c>
    </row>
    <row r="147" spans="1:12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152</v>
      </c>
      <c r="F147">
        <v>12</v>
      </c>
      <c r="G147">
        <v>9</v>
      </c>
      <c r="H147">
        <f>IF(B146&lt;&gt;D146, 1500*G146, 0) + loty5[[#This Row],[Cargo załadunek]]*1500+ IF(loty5[[#This Row],[data wylotu]]=loty5[[#This Row],[data przylotu]], 1500*loty5[[#This Row],[Cargo wyładunek]])</f>
        <v>31500</v>
      </c>
      <c r="I147">
        <f>loty5[[#This Row],[Cargo załadunek]]+J146</f>
        <v>30</v>
      </c>
      <c r="J147">
        <f>loty5[[#This Row],[stan po zaladunku]]-loty5[[#This Row],[Cargo wyładunek]]</f>
        <v>21</v>
      </c>
      <c r="K14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47">
        <f>loty5[[#This Row],[ile za przewoz (place za dany towar jednorazowo - tylko przy zaladunku) reszta martwi się firma]]-loty5[[#This Row],[kasa dzis]]</f>
        <v>34500</v>
      </c>
    </row>
    <row r="148" spans="1:12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153</v>
      </c>
      <c r="F148">
        <v>14</v>
      </c>
      <c r="G148">
        <v>9</v>
      </c>
      <c r="H148">
        <f>IF(B147&lt;&gt;D147, 1500*G147, 0) + loty5[[#This Row],[Cargo załadunek]]*1500+ IF(loty5[[#This Row],[data wylotu]]=loty5[[#This Row],[data przylotu]], 1500*loty5[[#This Row],[Cargo wyładunek]])</f>
        <v>34500</v>
      </c>
      <c r="I148">
        <f>loty5[[#This Row],[Cargo załadunek]]+J147</f>
        <v>35</v>
      </c>
      <c r="J148">
        <f>loty5[[#This Row],[stan po zaladunku]]-loty5[[#This Row],[Cargo wyładunek]]</f>
        <v>26</v>
      </c>
      <c r="K14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48">
        <f>loty5[[#This Row],[ile za przewoz (place za dany towar jednorazowo - tylko przy zaladunku) reszta martwi się firma]]-loty5[[#This Row],[kasa dzis]]</f>
        <v>42500</v>
      </c>
    </row>
    <row r="149" spans="1:12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154</v>
      </c>
      <c r="F149">
        <v>12</v>
      </c>
      <c r="G149">
        <v>16</v>
      </c>
      <c r="H149">
        <f>IF(B148&lt;&gt;D148, 1500*G148, 0) + loty5[[#This Row],[Cargo załadunek]]*1500+ IF(loty5[[#This Row],[data wylotu]]=loty5[[#This Row],[data przylotu]], 1500*loty5[[#This Row],[Cargo wyładunek]])</f>
        <v>42000</v>
      </c>
      <c r="I149">
        <f>loty5[[#This Row],[Cargo załadunek]]+J148</f>
        <v>38</v>
      </c>
      <c r="J149">
        <f>loty5[[#This Row],[stan po zaladunku]]-loty5[[#This Row],[Cargo wyładunek]]</f>
        <v>22</v>
      </c>
      <c r="K149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66000</v>
      </c>
      <c r="L149">
        <f>loty5[[#This Row],[ile za przewoz (place za dany towar jednorazowo - tylko przy zaladunku) reszta martwi się firma]]-loty5[[#This Row],[kasa dzis]]</f>
        <v>24000</v>
      </c>
    </row>
    <row r="150" spans="1:12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155</v>
      </c>
      <c r="F150">
        <v>9</v>
      </c>
      <c r="G150">
        <v>21</v>
      </c>
      <c r="H150">
        <f>IF(B149&lt;&gt;D149, 1500*G149, 0) + loty5[[#This Row],[Cargo załadunek]]*1500+ IF(loty5[[#This Row],[data wylotu]]=loty5[[#This Row],[data przylotu]], 1500*loty5[[#This Row],[Cargo wyładunek]])</f>
        <v>45000</v>
      </c>
      <c r="I150">
        <f>loty5[[#This Row],[Cargo załadunek]]+J149</f>
        <v>31</v>
      </c>
      <c r="J150">
        <f>loty5[[#This Row],[stan po zaladunku]]-loty5[[#This Row],[Cargo wyładunek]]</f>
        <v>10</v>
      </c>
      <c r="K150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54000</v>
      </c>
      <c r="L150">
        <f>loty5[[#This Row],[ile za przewoz (place za dany towar jednorazowo - tylko przy zaladunku) reszta martwi się firma]]-loty5[[#This Row],[kasa dzis]]</f>
        <v>9000</v>
      </c>
    </row>
    <row r="151" spans="1:12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156</v>
      </c>
      <c r="F151">
        <v>15</v>
      </c>
      <c r="G151">
        <v>9</v>
      </c>
      <c r="H151">
        <f>IF(B150&lt;&gt;D150, 1500*G150, 0) + loty5[[#This Row],[Cargo załadunek]]*1500+ IF(loty5[[#This Row],[data wylotu]]=loty5[[#This Row],[data przylotu]], 1500*loty5[[#This Row],[Cargo wyładunek]])</f>
        <v>36000</v>
      </c>
      <c r="I151">
        <f>loty5[[#This Row],[Cargo załadunek]]+J150</f>
        <v>25</v>
      </c>
      <c r="J151">
        <f>loty5[[#This Row],[stan po zaladunku]]-loty5[[#This Row],[Cargo wyładunek]]</f>
        <v>16</v>
      </c>
      <c r="K151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82500</v>
      </c>
      <c r="L151">
        <f>loty5[[#This Row],[ile za przewoz (place za dany towar jednorazowo - tylko przy zaladunku) reszta martwi się firma]]-loty5[[#This Row],[kasa dzis]]</f>
        <v>46500</v>
      </c>
    </row>
    <row r="152" spans="1:12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157</v>
      </c>
      <c r="F152">
        <v>14</v>
      </c>
      <c r="G152">
        <v>8</v>
      </c>
      <c r="H152">
        <f>IF(B151&lt;&gt;D151, 1500*G151, 0) + loty5[[#This Row],[Cargo załadunek]]*1500+ IF(loty5[[#This Row],[data wylotu]]=loty5[[#This Row],[data przylotu]], 1500*loty5[[#This Row],[Cargo wyładunek]])</f>
        <v>33000</v>
      </c>
      <c r="I152">
        <f>loty5[[#This Row],[Cargo załadunek]]+J151</f>
        <v>30</v>
      </c>
      <c r="J152">
        <f>loty5[[#This Row],[stan po zaladunku]]-loty5[[#This Row],[Cargo wyładunek]]</f>
        <v>22</v>
      </c>
      <c r="K152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52">
        <f>loty5[[#This Row],[ile za przewoz (place za dany towar jednorazowo - tylko przy zaladunku) reszta martwi się firma]]-loty5[[#This Row],[kasa dzis]]</f>
        <v>44000</v>
      </c>
    </row>
    <row r="153" spans="1:12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158</v>
      </c>
      <c r="F153">
        <v>16</v>
      </c>
      <c r="G153">
        <v>21</v>
      </c>
      <c r="H153">
        <f>IF(B152&lt;&gt;D152, 1500*G152, 0) + loty5[[#This Row],[Cargo załadunek]]*1500+ IF(loty5[[#This Row],[data wylotu]]=loty5[[#This Row],[data przylotu]], 1500*loty5[[#This Row],[Cargo wyładunek]])</f>
        <v>55500</v>
      </c>
      <c r="I153">
        <f>loty5[[#This Row],[Cargo załadunek]]+J152</f>
        <v>38</v>
      </c>
      <c r="J153">
        <f>loty5[[#This Row],[stan po zaladunku]]-loty5[[#This Row],[Cargo wyładunek]]</f>
        <v>17</v>
      </c>
      <c r="K153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88000</v>
      </c>
      <c r="L153">
        <f>loty5[[#This Row],[ile za przewoz (place za dany towar jednorazowo - tylko przy zaladunku) reszta martwi się firma]]-loty5[[#This Row],[kasa dzis]]</f>
        <v>32500</v>
      </c>
    </row>
    <row r="154" spans="1:12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159</v>
      </c>
      <c r="F154">
        <v>14</v>
      </c>
      <c r="G154">
        <v>9</v>
      </c>
      <c r="H154">
        <f>IF(B153&lt;&gt;D153, 1500*G153, 0) + loty5[[#This Row],[Cargo załadunek]]*1500+ IF(loty5[[#This Row],[data wylotu]]=loty5[[#This Row],[data przylotu]], 1500*loty5[[#This Row],[Cargo wyładunek]])</f>
        <v>21000</v>
      </c>
      <c r="I154">
        <f>loty5[[#This Row],[Cargo załadunek]]+J153</f>
        <v>31</v>
      </c>
      <c r="J154">
        <f>loty5[[#This Row],[stan po zaladunku]]-loty5[[#This Row],[Cargo wyładunek]]</f>
        <v>22</v>
      </c>
      <c r="K154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54">
        <f>loty5[[#This Row],[ile za przewoz (place za dany towar jednorazowo - tylko przy zaladunku) reszta martwi się firma]]-loty5[[#This Row],[kasa dzis]]</f>
        <v>56000</v>
      </c>
    </row>
    <row r="155" spans="1:12" x14ac:dyDescent="0.35">
      <c r="A155">
        <v>154</v>
      </c>
      <c r="B155" s="1">
        <v>44469</v>
      </c>
      <c r="C155" s="2">
        <v>0.3125</v>
      </c>
      <c r="D155" s="1">
        <v>44469</v>
      </c>
      <c r="E155" s="3" t="s">
        <v>160</v>
      </c>
      <c r="F155">
        <v>17</v>
      </c>
      <c r="G155">
        <v>3</v>
      </c>
      <c r="H155">
        <f>IF(B154&lt;&gt;D154, 1500*G154, 0) + loty5[[#This Row],[Cargo załadunek]]*1500+ IF(loty5[[#This Row],[data wylotu]]=loty5[[#This Row],[data przylotu]], 1500*loty5[[#This Row],[Cargo wyładunek]])</f>
        <v>43500</v>
      </c>
      <c r="I155">
        <f>loty5[[#This Row],[Cargo załadunek]]+J154</f>
        <v>39</v>
      </c>
      <c r="J155">
        <f>loty5[[#This Row],[stan po zaladunku]]-loty5[[#This Row],[Cargo wyładunek]]</f>
        <v>36</v>
      </c>
      <c r="K155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93500</v>
      </c>
      <c r="L155">
        <f>loty5[[#This Row],[ile za przewoz (place za dany towar jednorazowo - tylko przy zaladunku) reszta martwi się firma]]-loty5[[#This Row],[kasa dzis]]</f>
        <v>50000</v>
      </c>
    </row>
    <row r="156" spans="1:12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136</v>
      </c>
      <c r="F156">
        <v>0</v>
      </c>
      <c r="G156">
        <v>9</v>
      </c>
      <c r="H156">
        <f>IF(B155&lt;&gt;D155, 1500*G155, 0) + loty5[[#This Row],[Cargo załadunek]]*1500+ IF(loty5[[#This Row],[data wylotu]]=loty5[[#This Row],[data przylotu]], 1500*loty5[[#This Row],[Cargo wyładunek]])</f>
        <v>13500</v>
      </c>
      <c r="I156">
        <f>loty5[[#This Row],[Cargo załadunek]]+J155</f>
        <v>36</v>
      </c>
      <c r="J156">
        <f>loty5[[#This Row],[stan po zaladunku]]-loty5[[#This Row],[Cargo wyładunek]]</f>
        <v>27</v>
      </c>
      <c r="K156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0</v>
      </c>
      <c r="L156">
        <f>loty5[[#This Row],[ile za przewoz (place za dany towar jednorazowo - tylko przy zaladunku) reszta martwi się firma]]-loty5[[#This Row],[kasa dzis]]</f>
        <v>-13500</v>
      </c>
    </row>
    <row r="157" spans="1:12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161</v>
      </c>
      <c r="F157">
        <v>14</v>
      </c>
      <c r="G157">
        <v>8</v>
      </c>
      <c r="H157">
        <f>IF(B156&lt;&gt;D156, 1500*G156, 0) + loty5[[#This Row],[Cargo załadunek]]*1500+ IF(loty5[[#This Row],[data wylotu]]=loty5[[#This Row],[data przylotu]], 1500*loty5[[#This Row],[Cargo wyładunek]])</f>
        <v>33000</v>
      </c>
      <c r="I157">
        <f>loty5[[#This Row],[Cargo załadunek]]+J156</f>
        <v>41</v>
      </c>
      <c r="J157">
        <f>loty5[[#This Row],[stan po zaladunku]]-loty5[[#This Row],[Cargo wyładunek]]</f>
        <v>33</v>
      </c>
      <c r="K157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77000</v>
      </c>
      <c r="L157">
        <f>loty5[[#This Row],[ile za przewoz (place za dany towar jednorazowo - tylko przy zaladunku) reszta martwi się firma]]-loty5[[#This Row],[kasa dzis]]</f>
        <v>44000</v>
      </c>
    </row>
    <row r="158" spans="1:12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162</v>
      </c>
      <c r="F158">
        <v>6</v>
      </c>
      <c r="G158">
        <v>39</v>
      </c>
      <c r="H158">
        <f>IF(B157&lt;&gt;D157, 1500*G157, 0) + loty5[[#This Row],[Cargo załadunek]]*1500+ IF(loty5[[#This Row],[data wylotu]]=loty5[[#This Row],[data przylotu]], 1500*loty5[[#This Row],[Cargo wyładunek]])</f>
        <v>67500</v>
      </c>
      <c r="I158">
        <f>loty5[[#This Row],[Cargo załadunek]]+J157</f>
        <v>39</v>
      </c>
      <c r="J158">
        <f>loty5[[#This Row],[stan po zaladunku]]-loty5[[#This Row],[Cargo wyładunek]]</f>
        <v>0</v>
      </c>
      <c r="K158">
        <f>IF(loty5[[#This Row],[Cargo załadunek]]&lt;10, loty5[[#This Row],[Cargo załadunek]]*6000, IF(loty5[[#This Row],[Cargo załadunek]]&lt;20, loty5[[#This Row],[Cargo załadunek]]*5500, IF(loty5[[#This Row],[Cargo załadunek]]&lt;30, loty5[[#This Row],[Cargo załadunek]]*5000, loty5[[#This Row],[Cargo załadunek]]*4000)))</f>
        <v>36000</v>
      </c>
      <c r="L158">
        <f>loty5[[#This Row],[ile za przewoz (place za dany towar jednorazowo - tylko przy zaladunku) reszta martwi się firma]]-loty5[[#This Row],[kasa dzis]]</f>
        <v>-31500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187B-9C27-4E8D-BF75-933B1B98D025}">
  <dimension ref="A1:F31"/>
  <sheetViews>
    <sheetView workbookViewId="0">
      <selection activeCell="F11" sqref="F11"/>
    </sheetView>
  </sheetViews>
  <sheetFormatPr defaultRowHeight="14.5" x14ac:dyDescent="0.35"/>
  <cols>
    <col min="1" max="1" width="15.7265625" customWidth="1"/>
    <col min="2" max="2" width="39.81640625" customWidth="1"/>
    <col min="3" max="3" width="33.1796875" customWidth="1"/>
    <col min="6" max="6" width="9.90625" bestFit="1" customWidth="1"/>
  </cols>
  <sheetData>
    <row r="1" spans="1:6" x14ac:dyDescent="0.35">
      <c r="A1" t="s">
        <v>177</v>
      </c>
      <c r="B1" t="s">
        <v>180</v>
      </c>
      <c r="C1" t="s">
        <v>181</v>
      </c>
      <c r="D1" t="s">
        <v>182</v>
      </c>
    </row>
    <row r="2" spans="1:6" x14ac:dyDescent="0.35">
      <c r="A2" s="9">
        <v>44440</v>
      </c>
      <c r="B2" s="3">
        <v>586.77</v>
      </c>
      <c r="C2">
        <f>B2/60</f>
        <v>9.7795000000000005</v>
      </c>
      <c r="D2">
        <f>C2</f>
        <v>9.7795000000000005</v>
      </c>
    </row>
    <row r="3" spans="1:6" x14ac:dyDescent="0.35">
      <c r="A3" s="9">
        <v>44441</v>
      </c>
      <c r="B3" s="3">
        <v>650.96999999999991</v>
      </c>
      <c r="C3">
        <f t="shared" ref="C3:C31" si="0">B3/60</f>
        <v>10.849499999999999</v>
      </c>
      <c r="D3">
        <f>C3+D2</f>
        <v>20.628999999999998</v>
      </c>
      <c r="F3" t="s">
        <v>183</v>
      </c>
    </row>
    <row r="4" spans="1:6" x14ac:dyDescent="0.35">
      <c r="A4" s="9">
        <v>44442</v>
      </c>
      <c r="B4" s="3">
        <v>836.69</v>
      </c>
      <c r="C4">
        <f t="shared" si="0"/>
        <v>13.944833333333333</v>
      </c>
      <c r="D4">
        <f t="shared" ref="D4:D31" si="1">C4+D3</f>
        <v>34.573833333333333</v>
      </c>
      <c r="F4" s="1">
        <v>44460</v>
      </c>
    </row>
    <row r="5" spans="1:6" x14ac:dyDescent="0.35">
      <c r="A5" s="9">
        <v>44443</v>
      </c>
      <c r="B5" s="3">
        <v>685.83999999999992</v>
      </c>
      <c r="C5">
        <f t="shared" si="0"/>
        <v>11.430666666666665</v>
      </c>
      <c r="D5">
        <f t="shared" si="1"/>
        <v>46.0045</v>
      </c>
    </row>
    <row r="6" spans="1:6" x14ac:dyDescent="0.35">
      <c r="A6" s="9">
        <v>44444</v>
      </c>
      <c r="B6" s="3">
        <v>683.59999999999991</v>
      </c>
      <c r="C6">
        <f t="shared" si="0"/>
        <v>11.393333333333333</v>
      </c>
      <c r="D6">
        <f t="shared" si="1"/>
        <v>57.397833333333331</v>
      </c>
    </row>
    <row r="7" spans="1:6" x14ac:dyDescent="0.35">
      <c r="A7" s="9">
        <v>44445</v>
      </c>
      <c r="B7" s="3">
        <v>603.94000000000005</v>
      </c>
      <c r="C7">
        <f t="shared" si="0"/>
        <v>10.065666666666667</v>
      </c>
      <c r="D7">
        <f t="shared" si="1"/>
        <v>67.463499999999996</v>
      </c>
    </row>
    <row r="8" spans="1:6" x14ac:dyDescent="0.35">
      <c r="A8" s="9">
        <v>44446</v>
      </c>
      <c r="B8" s="3">
        <v>566.97</v>
      </c>
      <c r="C8">
        <f t="shared" si="0"/>
        <v>9.4495000000000005</v>
      </c>
      <c r="D8">
        <f t="shared" si="1"/>
        <v>76.912999999999997</v>
      </c>
    </row>
    <row r="9" spans="1:6" x14ac:dyDescent="0.35">
      <c r="A9" s="9">
        <v>44447</v>
      </c>
      <c r="B9" s="3">
        <v>720.45</v>
      </c>
      <c r="C9">
        <f t="shared" si="0"/>
        <v>12.0075</v>
      </c>
      <c r="D9">
        <f t="shared" si="1"/>
        <v>88.920500000000004</v>
      </c>
    </row>
    <row r="10" spans="1:6" x14ac:dyDescent="0.35">
      <c r="A10" s="9">
        <v>44448</v>
      </c>
      <c r="B10" s="3">
        <v>452.26</v>
      </c>
      <c r="C10">
        <f t="shared" si="0"/>
        <v>7.5376666666666665</v>
      </c>
      <c r="D10">
        <f t="shared" si="1"/>
        <v>96.458166666666671</v>
      </c>
    </row>
    <row r="11" spans="1:6" x14ac:dyDescent="0.35">
      <c r="A11" s="9">
        <v>44449</v>
      </c>
      <c r="B11" s="3">
        <v>718.25</v>
      </c>
      <c r="C11">
        <f t="shared" si="0"/>
        <v>11.970833333333333</v>
      </c>
      <c r="D11">
        <f t="shared" si="1"/>
        <v>108.429</v>
      </c>
    </row>
    <row r="12" spans="1:6" x14ac:dyDescent="0.35">
      <c r="A12" s="9">
        <v>44450</v>
      </c>
      <c r="B12" s="3">
        <v>553.39</v>
      </c>
      <c r="C12">
        <f t="shared" si="0"/>
        <v>9.2231666666666658</v>
      </c>
      <c r="D12">
        <f t="shared" si="1"/>
        <v>117.65216666666667</v>
      </c>
    </row>
    <row r="13" spans="1:6" x14ac:dyDescent="0.35">
      <c r="A13" s="9">
        <v>44451</v>
      </c>
      <c r="B13" s="3">
        <v>407.41999999999996</v>
      </c>
      <c r="C13">
        <f t="shared" si="0"/>
        <v>6.7903333333333329</v>
      </c>
      <c r="D13">
        <f t="shared" si="1"/>
        <v>124.44250000000001</v>
      </c>
    </row>
    <row r="14" spans="1:6" x14ac:dyDescent="0.35">
      <c r="A14" s="9">
        <v>44452</v>
      </c>
      <c r="B14" s="3">
        <v>671.70999999999992</v>
      </c>
      <c r="C14">
        <f t="shared" si="0"/>
        <v>11.195166666666665</v>
      </c>
      <c r="D14">
        <f t="shared" si="1"/>
        <v>135.63766666666669</v>
      </c>
    </row>
    <row r="15" spans="1:6" x14ac:dyDescent="0.35">
      <c r="A15" s="9">
        <v>44453</v>
      </c>
      <c r="B15" s="3">
        <v>545.04999999999995</v>
      </c>
      <c r="C15">
        <f t="shared" si="0"/>
        <v>9.0841666666666665</v>
      </c>
      <c r="D15">
        <f t="shared" si="1"/>
        <v>144.72183333333336</v>
      </c>
    </row>
    <row r="16" spans="1:6" x14ac:dyDescent="0.35">
      <c r="A16" s="9">
        <v>44454</v>
      </c>
      <c r="B16" s="3">
        <v>606.54</v>
      </c>
      <c r="C16">
        <f t="shared" si="0"/>
        <v>10.109</v>
      </c>
      <c r="D16">
        <f t="shared" si="1"/>
        <v>154.83083333333337</v>
      </c>
    </row>
    <row r="17" spans="1:4" x14ac:dyDescent="0.35">
      <c r="A17" s="9">
        <v>44455</v>
      </c>
      <c r="B17" s="3">
        <v>562.55999999999995</v>
      </c>
      <c r="C17">
        <f t="shared" si="0"/>
        <v>9.3759999999999994</v>
      </c>
      <c r="D17">
        <f t="shared" si="1"/>
        <v>164.20683333333338</v>
      </c>
    </row>
    <row r="18" spans="1:4" x14ac:dyDescent="0.35">
      <c r="A18" s="9">
        <v>44456</v>
      </c>
      <c r="B18" s="3">
        <v>385.64</v>
      </c>
      <c r="C18">
        <f t="shared" si="0"/>
        <v>6.4273333333333333</v>
      </c>
      <c r="D18">
        <f t="shared" si="1"/>
        <v>170.63416666666672</v>
      </c>
    </row>
    <row r="19" spans="1:4" x14ac:dyDescent="0.35">
      <c r="A19" s="9">
        <v>44457</v>
      </c>
      <c r="B19" s="3">
        <v>358.83</v>
      </c>
      <c r="C19">
        <f t="shared" si="0"/>
        <v>5.9805000000000001</v>
      </c>
      <c r="D19">
        <f t="shared" si="1"/>
        <v>176.61466666666672</v>
      </c>
    </row>
    <row r="20" spans="1:4" x14ac:dyDescent="0.35">
      <c r="A20" s="9">
        <v>44458</v>
      </c>
      <c r="B20" s="3">
        <v>431.73</v>
      </c>
      <c r="C20">
        <f t="shared" si="0"/>
        <v>7.1955</v>
      </c>
      <c r="D20">
        <f t="shared" si="1"/>
        <v>183.81016666666673</v>
      </c>
    </row>
    <row r="21" spans="1:4" x14ac:dyDescent="0.35">
      <c r="A21" s="9">
        <v>44459</v>
      </c>
      <c r="B21" s="3">
        <v>701.09999999999991</v>
      </c>
      <c r="C21">
        <f t="shared" si="0"/>
        <v>11.684999999999999</v>
      </c>
      <c r="D21">
        <f t="shared" si="1"/>
        <v>195.49516666666673</v>
      </c>
    </row>
    <row r="22" spans="1:4" x14ac:dyDescent="0.35">
      <c r="A22" s="10">
        <v>44460</v>
      </c>
      <c r="B22" s="7">
        <v>661.05</v>
      </c>
      <c r="C22" s="4">
        <f t="shared" si="0"/>
        <v>11.0175</v>
      </c>
      <c r="D22" s="4">
        <f t="shared" si="1"/>
        <v>206.51266666666675</v>
      </c>
    </row>
    <row r="23" spans="1:4" x14ac:dyDescent="0.35">
      <c r="A23" s="9">
        <v>44461</v>
      </c>
      <c r="B23" s="3">
        <v>496.28</v>
      </c>
      <c r="C23">
        <f t="shared" si="0"/>
        <v>8.2713333333333328</v>
      </c>
      <c r="D23">
        <f t="shared" si="1"/>
        <v>214.78400000000008</v>
      </c>
    </row>
    <row r="24" spans="1:4" x14ac:dyDescent="0.35">
      <c r="A24" s="9">
        <v>44462</v>
      </c>
      <c r="B24" s="3">
        <v>677.1099999999999</v>
      </c>
      <c r="C24">
        <f t="shared" si="0"/>
        <v>11.285166666666665</v>
      </c>
      <c r="D24">
        <f t="shared" si="1"/>
        <v>226.06916666666675</v>
      </c>
    </row>
    <row r="25" spans="1:4" x14ac:dyDescent="0.35">
      <c r="A25" s="9">
        <v>44463</v>
      </c>
      <c r="B25" s="3">
        <v>550.78</v>
      </c>
      <c r="C25">
        <f t="shared" si="0"/>
        <v>9.179666666666666</v>
      </c>
      <c r="D25">
        <f t="shared" si="1"/>
        <v>235.24883333333341</v>
      </c>
    </row>
    <row r="26" spans="1:4" x14ac:dyDescent="0.35">
      <c r="A26" s="9">
        <v>44464</v>
      </c>
      <c r="B26" s="3">
        <v>357.25</v>
      </c>
      <c r="C26">
        <f t="shared" si="0"/>
        <v>5.9541666666666666</v>
      </c>
      <c r="D26">
        <f t="shared" si="1"/>
        <v>241.20300000000009</v>
      </c>
    </row>
    <row r="27" spans="1:4" x14ac:dyDescent="0.35">
      <c r="A27" s="9">
        <v>44465</v>
      </c>
      <c r="B27" s="3">
        <v>460.8</v>
      </c>
      <c r="C27">
        <f t="shared" si="0"/>
        <v>7.6800000000000006</v>
      </c>
      <c r="D27">
        <f t="shared" si="1"/>
        <v>248.8830000000001</v>
      </c>
    </row>
    <row r="28" spans="1:4" x14ac:dyDescent="0.35">
      <c r="A28" s="9">
        <v>44466</v>
      </c>
      <c r="B28" s="3">
        <v>411.91999999999996</v>
      </c>
      <c r="C28">
        <f t="shared" si="0"/>
        <v>6.8653333333333331</v>
      </c>
      <c r="D28">
        <f t="shared" si="1"/>
        <v>255.74833333333342</v>
      </c>
    </row>
    <row r="29" spans="1:4" x14ac:dyDescent="0.35">
      <c r="A29" s="9">
        <v>44467</v>
      </c>
      <c r="B29" s="3">
        <v>417.64</v>
      </c>
      <c r="C29">
        <f t="shared" si="0"/>
        <v>6.9606666666666666</v>
      </c>
      <c r="D29">
        <f t="shared" si="1"/>
        <v>262.70900000000006</v>
      </c>
    </row>
    <row r="30" spans="1:4" x14ac:dyDescent="0.35">
      <c r="A30" s="9">
        <v>44468</v>
      </c>
      <c r="B30" s="3">
        <v>577.81999999999994</v>
      </c>
      <c r="C30">
        <f t="shared" si="0"/>
        <v>9.6303333333333327</v>
      </c>
      <c r="D30">
        <f t="shared" si="1"/>
        <v>272.3393333333334</v>
      </c>
    </row>
    <row r="31" spans="1:4" x14ac:dyDescent="0.35">
      <c r="A31" s="9">
        <v>44469</v>
      </c>
      <c r="B31" s="3">
        <v>338.26</v>
      </c>
      <c r="C31">
        <f t="shared" si="0"/>
        <v>5.6376666666666662</v>
      </c>
      <c r="D31">
        <f t="shared" si="1"/>
        <v>277.97700000000009</v>
      </c>
    </row>
  </sheetData>
  <conditionalFormatting sqref="D1:D1048576">
    <cfRule type="cellIs" dxfId="3" priority="1" operator="greaterThan">
      <formula>200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C05F-837E-4570-B2F1-6C4F45700D6D}">
  <dimension ref="A1:Q158"/>
  <sheetViews>
    <sheetView topLeftCell="A139" zoomScale="70" zoomScaleNormal="70" workbookViewId="0">
      <selection activeCell="G3" sqref="G3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  <col min="8" max="10" width="17" customWidth="1"/>
    <col min="11" max="11" width="15.453125" customWidth="1"/>
    <col min="14" max="14" width="13.54296875" bestFit="1" customWidth="1"/>
    <col min="15" max="15" width="26.1796875" bestFit="1" customWidth="1"/>
    <col min="16" max="16" width="18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172</v>
      </c>
      <c r="I1" t="s">
        <v>173</v>
      </c>
      <c r="J1" t="s">
        <v>174</v>
      </c>
      <c r="K1" t="s">
        <v>164</v>
      </c>
      <c r="P1" t="s">
        <v>179</v>
      </c>
    </row>
    <row r="2" spans="1:17" x14ac:dyDescent="0.35">
      <c r="A2">
        <v>1</v>
      </c>
      <c r="B2" s="1">
        <v>44440</v>
      </c>
      <c r="C2" s="2">
        <v>0.33333333333333331</v>
      </c>
      <c r="D2" s="1">
        <v>44440</v>
      </c>
      <c r="E2" s="2" t="s">
        <v>7</v>
      </c>
      <c r="F2">
        <v>12</v>
      </c>
      <c r="G2">
        <v>0</v>
      </c>
      <c r="H2" s="2">
        <f>IF(loty36[[#This Row],[data wylotu]] = loty36[[#This Row],[data przylotu]], loty36[[#This Row],[godzina przylotu]]-loty36[[#This Row],[godzina wylotu]], $N$3-loty36[[#This Row],[godzina wylotu]])</f>
        <v>5.1805555555555605E-2</v>
      </c>
      <c r="I2" s="2" t="str">
        <f>IF(loty36[[#This Row],[data wylotu]]&lt;&gt;loty36[[#This Row],[data przylotu]], loty36[[#This Row],[godzina przylotu]], "0")</f>
        <v>0</v>
      </c>
      <c r="J2" s="2">
        <f>loty36[[#This Row],[roznica dzis]]</f>
        <v>5.1805555555555605E-2</v>
      </c>
      <c r="K2" s="3">
        <f>ROUND(loty36[[#This Row],[po dacie]]*60*24, 2)</f>
        <v>74.599999999999994</v>
      </c>
      <c r="L2" s="3"/>
      <c r="P2" s="9">
        <v>44442</v>
      </c>
      <c r="Q2" s="3">
        <v>836.69</v>
      </c>
    </row>
    <row r="3" spans="1:17" x14ac:dyDescent="0.35">
      <c r="A3">
        <v>2</v>
      </c>
      <c r="B3" s="1">
        <v>44440</v>
      </c>
      <c r="C3" s="2">
        <v>0.42430555555555555</v>
      </c>
      <c r="D3" s="1">
        <v>44440</v>
      </c>
      <c r="E3" s="2" t="s">
        <v>8</v>
      </c>
      <c r="F3">
        <v>11</v>
      </c>
      <c r="G3">
        <v>16</v>
      </c>
      <c r="H3" s="2">
        <f>IF(loty36[[#This Row],[data wylotu]] = loty36[[#This Row],[data przylotu]], loty36[[#This Row],[godzina przylotu]]-loty36[[#This Row],[godzina wylotu]], $N$3-loty36[[#This Row],[godzina wylotu]]+loty36[[#This Row],[godzina przylotu]])</f>
        <v>0.13503472222222218</v>
      </c>
      <c r="I3" s="2" t="str">
        <f>IF(loty36[[#This Row],[data wylotu]]&lt;&gt;loty36[[#This Row],[data przylotu]], loty36[[#This Row],[godzina przylotu]], "0")</f>
        <v>0</v>
      </c>
      <c r="J3" s="2">
        <f>loty36[[#This Row],[roznica dzis]]+I2</f>
        <v>0.13503472222222218</v>
      </c>
      <c r="K3" s="3">
        <f>ROUND(loty36[[#This Row],[po dacie]]*60*24, 2)</f>
        <v>194.45</v>
      </c>
      <c r="L3" s="3"/>
      <c r="N3" s="2">
        <v>1</v>
      </c>
      <c r="P3" s="9">
        <v>44469</v>
      </c>
      <c r="Q3" s="3">
        <v>338.26</v>
      </c>
    </row>
    <row r="4" spans="1:17" x14ac:dyDescent="0.35">
      <c r="A4">
        <v>3</v>
      </c>
      <c r="B4" s="1">
        <v>44440</v>
      </c>
      <c r="C4" s="2">
        <v>0.64613425925925927</v>
      </c>
      <c r="D4" s="1">
        <v>44440</v>
      </c>
      <c r="E4" s="2" t="s">
        <v>9</v>
      </c>
      <c r="F4">
        <v>9</v>
      </c>
      <c r="G4">
        <v>0</v>
      </c>
      <c r="H4" s="2">
        <f>IF(loty36[[#This Row],[data wylotu]] = loty36[[#This Row],[data przylotu]], loty36[[#This Row],[godzina przylotu]]-loty36[[#This Row],[godzina wylotu]], $N$3-loty36[[#This Row],[godzina wylotu]]+loty36[[#This Row],[godzina przylotu]])</f>
        <v>7.0081018518518445E-2</v>
      </c>
      <c r="I4" s="2" t="str">
        <f>IF(loty36[[#This Row],[data wylotu]]&lt;&gt;loty36[[#This Row],[data przylotu]], loty36[[#This Row],[godzina przylotu]], "0")</f>
        <v>0</v>
      </c>
      <c r="J4" s="2">
        <f>loty36[[#This Row],[roznica dzis]]+I3</f>
        <v>7.0081018518518445E-2</v>
      </c>
      <c r="K4" s="3">
        <f>ROUND(loty36[[#This Row],[po dacie]]*60*24, 2)</f>
        <v>100.92</v>
      </c>
      <c r="L4" s="3"/>
    </row>
    <row r="5" spans="1:17" x14ac:dyDescent="0.35">
      <c r="A5">
        <v>4</v>
      </c>
      <c r="B5" s="1">
        <v>44440</v>
      </c>
      <c r="C5" s="2">
        <v>0.76347222222222222</v>
      </c>
      <c r="D5" s="1">
        <v>44440</v>
      </c>
      <c r="E5" s="2" t="s">
        <v>10</v>
      </c>
      <c r="F5">
        <v>14</v>
      </c>
      <c r="G5">
        <v>11</v>
      </c>
      <c r="H5" s="2">
        <f>IF(loty36[[#This Row],[data wylotu]] = loty36[[#This Row],[data przylotu]], loty36[[#This Row],[godzina przylotu]]-loty36[[#This Row],[godzina wylotu]], $N$3-loty36[[#This Row],[godzina wylotu]]+loty36[[#This Row],[godzina przylotu]])</f>
        <v>0.15055555555555555</v>
      </c>
      <c r="I5" s="2" t="str">
        <f>IF(loty36[[#This Row],[data wylotu]]&lt;&gt;loty36[[#This Row],[data przylotu]], loty36[[#This Row],[godzina przylotu]], "0")</f>
        <v>0</v>
      </c>
      <c r="J5" s="2">
        <f>loty36[[#This Row],[roznica dzis]]+I4</f>
        <v>0.15055555555555555</v>
      </c>
      <c r="K5" s="3">
        <f>ROUND(loty36[[#This Row],[po dacie]]*60*24, 2)</f>
        <v>216.8</v>
      </c>
      <c r="L5" s="3"/>
      <c r="M5" s="2"/>
    </row>
    <row r="6" spans="1:17" x14ac:dyDescent="0.35">
      <c r="A6">
        <v>5</v>
      </c>
      <c r="B6" s="1">
        <v>44441</v>
      </c>
      <c r="C6" s="2">
        <v>0.17721064814814816</v>
      </c>
      <c r="D6" s="1">
        <v>44441</v>
      </c>
      <c r="E6" s="2" t="s">
        <v>11</v>
      </c>
      <c r="F6">
        <v>21</v>
      </c>
      <c r="G6">
        <v>15</v>
      </c>
      <c r="H6" s="2">
        <f>IF(loty36[[#This Row],[data wylotu]] = loty36[[#This Row],[data przylotu]], loty36[[#This Row],[godzina przylotu]]-loty36[[#This Row],[godzina wylotu]], $N$3-loty36[[#This Row],[godzina wylotu]]+loty36[[#This Row],[godzina przylotu]])</f>
        <v>9.5949074074074076E-2</v>
      </c>
      <c r="I6" s="2" t="str">
        <f>IF(loty36[[#This Row],[data wylotu]]&lt;&gt;loty36[[#This Row],[data przylotu]], loty36[[#This Row],[godzina przylotu]], "0")</f>
        <v>0</v>
      </c>
      <c r="J6" s="2">
        <f>loty36[[#This Row],[roznica dzis]]+I5</f>
        <v>9.5949074074074076E-2</v>
      </c>
      <c r="K6" s="3">
        <f>ROUND(loty36[[#This Row],[po dacie]]*60*24, 2)</f>
        <v>138.16999999999999</v>
      </c>
      <c r="L6" s="3"/>
    </row>
    <row r="7" spans="1:17" x14ac:dyDescent="0.35">
      <c r="A7">
        <v>6</v>
      </c>
      <c r="B7" s="1">
        <v>44441</v>
      </c>
      <c r="C7" s="2">
        <v>0.34736111111111112</v>
      </c>
      <c r="D7" s="1">
        <v>44441</v>
      </c>
      <c r="E7" s="2" t="s">
        <v>12</v>
      </c>
      <c r="F7">
        <v>11</v>
      </c>
      <c r="G7">
        <v>24</v>
      </c>
      <c r="H7" s="2">
        <f>IF(loty36[[#This Row],[data wylotu]] = loty36[[#This Row],[data przylotu]], loty36[[#This Row],[godzina przylotu]]-loty36[[#This Row],[godzina wylotu]], $N$3-loty36[[#This Row],[godzina wylotu]]+loty36[[#This Row],[godzina przylotu]])</f>
        <v>7.7245370370370325E-2</v>
      </c>
      <c r="I7" s="2" t="str">
        <f>IF(loty36[[#This Row],[data wylotu]]&lt;&gt;loty36[[#This Row],[data przylotu]], loty36[[#This Row],[godzina przylotu]], "0")</f>
        <v>0</v>
      </c>
      <c r="J7" s="2">
        <f>loty36[[#This Row],[roznica dzis]]+I6</f>
        <v>7.7245370370370325E-2</v>
      </c>
      <c r="K7" s="3">
        <f>ROUND(loty36[[#This Row],[po dacie]]*60*24, 2)</f>
        <v>111.23</v>
      </c>
      <c r="L7" s="3"/>
      <c r="N7" s="8" t="s">
        <v>177</v>
      </c>
      <c r="O7" t="s">
        <v>178</v>
      </c>
    </row>
    <row r="8" spans="1:17" x14ac:dyDescent="0.35">
      <c r="A8">
        <v>7</v>
      </c>
      <c r="B8" s="1">
        <v>44441</v>
      </c>
      <c r="C8" s="2">
        <v>0.48079861111111111</v>
      </c>
      <c r="D8" s="1">
        <v>44441</v>
      </c>
      <c r="E8" s="2" t="s">
        <v>13</v>
      </c>
      <c r="F8">
        <v>19</v>
      </c>
      <c r="G8">
        <v>10</v>
      </c>
      <c r="H8" s="2">
        <f>IF(loty36[[#This Row],[data wylotu]] = loty36[[#This Row],[data przylotu]], loty36[[#This Row],[godzina przylotu]]-loty36[[#This Row],[godzina wylotu]], $N$3-loty36[[#This Row],[godzina wylotu]]+loty36[[#This Row],[godzina przylotu]])</f>
        <v>9.1342592592592586E-2</v>
      </c>
      <c r="I8" s="2" t="str">
        <f>IF(loty36[[#This Row],[data wylotu]]&lt;&gt;loty36[[#This Row],[data przylotu]], loty36[[#This Row],[godzina przylotu]], "0")</f>
        <v>0</v>
      </c>
      <c r="J8" s="2">
        <f>loty36[[#This Row],[roznica dzis]]+I7</f>
        <v>9.1342592592592586E-2</v>
      </c>
      <c r="K8" s="3">
        <f>ROUND(loty36[[#This Row],[po dacie]]*60*24, 2)</f>
        <v>131.53</v>
      </c>
      <c r="L8" s="3"/>
      <c r="N8" s="9">
        <v>44440</v>
      </c>
      <c r="O8" s="3">
        <v>586.77</v>
      </c>
    </row>
    <row r="9" spans="1:17" x14ac:dyDescent="0.35">
      <c r="A9">
        <v>8</v>
      </c>
      <c r="B9" s="1">
        <v>44441</v>
      </c>
      <c r="C9" s="2">
        <v>0.63290509259259264</v>
      </c>
      <c r="D9" s="1">
        <v>44441</v>
      </c>
      <c r="E9" s="2" t="s">
        <v>14</v>
      </c>
      <c r="F9">
        <v>9</v>
      </c>
      <c r="G9">
        <v>11</v>
      </c>
      <c r="H9" s="2">
        <f>IF(loty36[[#This Row],[data wylotu]] = loty36[[#This Row],[data przylotu]], loty36[[#This Row],[godzina przylotu]]-loty36[[#This Row],[godzina wylotu]], $N$3-loty36[[#This Row],[godzina wylotu]]+loty36[[#This Row],[godzina przylotu]])</f>
        <v>9.6539351851851807E-2</v>
      </c>
      <c r="I9" s="2" t="str">
        <f>IF(loty36[[#This Row],[data wylotu]]&lt;&gt;loty36[[#This Row],[data przylotu]], loty36[[#This Row],[godzina przylotu]], "0")</f>
        <v>0</v>
      </c>
      <c r="J9" s="2">
        <f>loty36[[#This Row],[roznica dzis]]+I8</f>
        <v>9.6539351851851807E-2</v>
      </c>
      <c r="K9" s="3">
        <f>ROUND(loty36[[#This Row],[po dacie]]*60*24, 2)</f>
        <v>139.02000000000001</v>
      </c>
      <c r="L9" s="3"/>
      <c r="N9" s="9">
        <v>44441</v>
      </c>
      <c r="O9" s="3">
        <v>650.96999999999991</v>
      </c>
    </row>
    <row r="10" spans="1:17" x14ac:dyDescent="0.35">
      <c r="A10">
        <v>9</v>
      </c>
      <c r="B10" s="1">
        <v>44441</v>
      </c>
      <c r="C10" s="2">
        <v>0.80592592592592593</v>
      </c>
      <c r="D10" s="1">
        <v>44441</v>
      </c>
      <c r="E10" s="2" t="s">
        <v>15</v>
      </c>
      <c r="F10">
        <v>12</v>
      </c>
      <c r="G10">
        <v>15</v>
      </c>
      <c r="H10" s="2">
        <f>IF(loty36[[#This Row],[data wylotu]] = loty36[[#This Row],[data przylotu]], loty36[[#This Row],[godzina przylotu]]-loty36[[#This Row],[godzina wylotu]], $N$3-loty36[[#This Row],[godzina wylotu]]+loty36[[#This Row],[godzina przylotu]])</f>
        <v>9.0983796296296382E-2</v>
      </c>
      <c r="I10" s="2" t="str">
        <f>IF(loty36[[#This Row],[data wylotu]]&lt;&gt;loty36[[#This Row],[data przylotu]], loty36[[#This Row],[godzina przylotu]], "0")</f>
        <v>0</v>
      </c>
      <c r="J10" s="2">
        <f>loty36[[#This Row],[roznica dzis]]+I9</f>
        <v>9.0983796296296382E-2</v>
      </c>
      <c r="K10" s="3">
        <f>ROUND(loty36[[#This Row],[po dacie]]*60*24, 2)</f>
        <v>131.02000000000001</v>
      </c>
      <c r="L10" s="3"/>
      <c r="N10" s="9">
        <v>44442</v>
      </c>
      <c r="O10" s="3">
        <v>836.69</v>
      </c>
    </row>
    <row r="11" spans="1:17" x14ac:dyDescent="0.35">
      <c r="A11" s="4">
        <v>10</v>
      </c>
      <c r="B11" s="5">
        <v>44442</v>
      </c>
      <c r="C11" s="6">
        <v>0.13548611111111111</v>
      </c>
      <c r="D11" s="5">
        <v>44442</v>
      </c>
      <c r="E11" s="6" t="s">
        <v>16</v>
      </c>
      <c r="F11" s="4">
        <v>17</v>
      </c>
      <c r="G11" s="4">
        <v>22</v>
      </c>
      <c r="H11" s="6">
        <f>IF(loty36[[#This Row],[data wylotu]] = loty36[[#This Row],[data przylotu]], loty36[[#This Row],[godzina przylotu]]-loty36[[#This Row],[godzina wylotu]], $N$3-loty36[[#This Row],[godzina wylotu]]+loty36[[#This Row],[godzina przylotu]])</f>
        <v>0.18031250000000001</v>
      </c>
      <c r="I11" s="2" t="str">
        <f>IF(loty36[[#This Row],[data wylotu]]&lt;&gt;loty36[[#This Row],[data przylotu]], loty36[[#This Row],[godzina przylotu]], "0")</f>
        <v>0</v>
      </c>
      <c r="J11" s="2">
        <f>loty36[[#This Row],[roznica dzis]]+I10</f>
        <v>0.18031250000000001</v>
      </c>
      <c r="K11" s="3">
        <f>ROUND(loty36[[#This Row],[po dacie]]*60*24, 2)</f>
        <v>259.64999999999998</v>
      </c>
      <c r="L11" s="3"/>
      <c r="N11" s="9">
        <v>44443</v>
      </c>
      <c r="O11" s="3">
        <v>685.83999999999992</v>
      </c>
    </row>
    <row r="12" spans="1:17" x14ac:dyDescent="0.35">
      <c r="A12">
        <v>11</v>
      </c>
      <c r="B12" s="1">
        <v>44442</v>
      </c>
      <c r="C12" s="2">
        <v>0.37784722222222222</v>
      </c>
      <c r="D12" s="1">
        <v>44442</v>
      </c>
      <c r="E12" s="2" t="s">
        <v>17</v>
      </c>
      <c r="F12">
        <v>14</v>
      </c>
      <c r="G12">
        <v>10</v>
      </c>
      <c r="H12" s="2">
        <f>IF(loty36[[#This Row],[data wylotu]] = loty36[[#This Row],[data przylotu]], loty36[[#This Row],[godzina przylotu]]-loty36[[#This Row],[godzina wylotu]], $N$3-loty36[[#This Row],[godzina wylotu]]+loty36[[#This Row],[godzina przylotu]])</f>
        <v>8.355324074074072E-2</v>
      </c>
      <c r="I12" s="2" t="str">
        <f>IF(loty36[[#This Row],[data wylotu]]&lt;&gt;loty36[[#This Row],[data przylotu]], loty36[[#This Row],[godzina przylotu]], "0")</f>
        <v>0</v>
      </c>
      <c r="J12" s="2">
        <f>loty36[[#This Row],[roznica dzis]]+I11</f>
        <v>8.355324074074072E-2</v>
      </c>
      <c r="K12" s="3">
        <f>ROUND(loty36[[#This Row],[po dacie]]*60*24, 2)</f>
        <v>120.32</v>
      </c>
      <c r="L12" s="3"/>
      <c r="N12" s="9">
        <v>44444</v>
      </c>
      <c r="O12" s="3">
        <v>683.59999999999991</v>
      </c>
    </row>
    <row r="13" spans="1:17" x14ac:dyDescent="0.35">
      <c r="A13">
        <v>12</v>
      </c>
      <c r="B13" s="1">
        <v>44442</v>
      </c>
      <c r="C13" s="2">
        <v>0.50086805555555558</v>
      </c>
      <c r="D13" s="1">
        <v>44442</v>
      </c>
      <c r="E13" s="2" t="s">
        <v>18</v>
      </c>
      <c r="F13">
        <v>24</v>
      </c>
      <c r="G13">
        <v>19</v>
      </c>
      <c r="H13" s="2">
        <f>IF(loty36[[#This Row],[data wylotu]] = loty36[[#This Row],[data przylotu]], loty36[[#This Row],[godzina przylotu]]-loty36[[#This Row],[godzina wylotu]], $N$3-loty36[[#This Row],[godzina wylotu]]+loty36[[#This Row],[godzina przylotu]])</f>
        <v>0.13546296296296301</v>
      </c>
      <c r="I13" s="2" t="str">
        <f>IF(loty36[[#This Row],[data wylotu]]&lt;&gt;loty36[[#This Row],[data przylotu]], loty36[[#This Row],[godzina przylotu]], "0")</f>
        <v>0</v>
      </c>
      <c r="J13" s="2">
        <f>loty36[[#This Row],[roznica dzis]]+I12</f>
        <v>0.13546296296296301</v>
      </c>
      <c r="K13" s="3">
        <f>ROUND(loty36[[#This Row],[po dacie]]*60*24, 2)</f>
        <v>195.07</v>
      </c>
      <c r="L13" s="3"/>
      <c r="N13" s="9">
        <v>44445</v>
      </c>
      <c r="O13" s="3">
        <v>603.94000000000005</v>
      </c>
    </row>
    <row r="14" spans="1:17" x14ac:dyDescent="0.35">
      <c r="A14">
        <v>13</v>
      </c>
      <c r="B14" s="1">
        <v>44442</v>
      </c>
      <c r="C14" s="2">
        <v>0.7049305555555555</v>
      </c>
      <c r="D14" s="1">
        <v>44442</v>
      </c>
      <c r="E14" s="2" t="s">
        <v>19</v>
      </c>
      <c r="F14">
        <v>16</v>
      </c>
      <c r="G14">
        <v>11</v>
      </c>
      <c r="H14" s="2">
        <f>IF(loty36[[#This Row],[data wylotu]] = loty36[[#This Row],[data przylotu]], loty36[[#This Row],[godzina przylotu]]-loty36[[#This Row],[godzina wylotu]], $N$3-loty36[[#This Row],[godzina wylotu]]+loty36[[#This Row],[godzina przylotu]])</f>
        <v>6.3344907407407502E-2</v>
      </c>
      <c r="I14" s="2" t="str">
        <f>IF(loty36[[#This Row],[data wylotu]]&lt;&gt;loty36[[#This Row],[data przylotu]], loty36[[#This Row],[godzina przylotu]], "0")</f>
        <v>0</v>
      </c>
      <c r="J14" s="2">
        <f>loty36[[#This Row],[roznica dzis]]+I13</f>
        <v>6.3344907407407502E-2</v>
      </c>
      <c r="K14" s="3">
        <f>ROUND(loty36[[#This Row],[po dacie]]*60*24, 2)</f>
        <v>91.22</v>
      </c>
      <c r="L14" s="3"/>
      <c r="N14" s="9">
        <v>44446</v>
      </c>
      <c r="O14" s="3">
        <v>566.97</v>
      </c>
    </row>
    <row r="15" spans="1:17" x14ac:dyDescent="0.35">
      <c r="A15">
        <v>14</v>
      </c>
      <c r="B15" s="1">
        <v>44442</v>
      </c>
      <c r="C15" s="2">
        <v>0.80994212962962964</v>
      </c>
      <c r="D15" s="1">
        <v>44442</v>
      </c>
      <c r="E15" s="2" t="s">
        <v>20</v>
      </c>
      <c r="F15">
        <v>15</v>
      </c>
      <c r="G15">
        <v>9</v>
      </c>
      <c r="H15" s="2">
        <f>IF(loty36[[#This Row],[data wylotu]] = loty36[[#This Row],[data przylotu]], loty36[[#This Row],[godzina przylotu]]-loty36[[#This Row],[godzina wylotu]], $N$3-loty36[[#This Row],[godzina wylotu]]+loty36[[#This Row],[godzina przylotu]])</f>
        <v>0.11835648148148137</v>
      </c>
      <c r="I15" s="2" t="str">
        <f>IF(loty36[[#This Row],[data wylotu]]&lt;&gt;loty36[[#This Row],[data przylotu]], loty36[[#This Row],[godzina przylotu]], "0")</f>
        <v>0</v>
      </c>
      <c r="J15" s="2">
        <f>loty36[[#This Row],[roznica dzis]]+I14</f>
        <v>0.11835648148148137</v>
      </c>
      <c r="K15" s="3">
        <f>ROUND(loty36[[#This Row],[po dacie]]*60*24, 2)</f>
        <v>170.43</v>
      </c>
      <c r="L15" s="3"/>
      <c r="N15" s="9">
        <v>44447</v>
      </c>
      <c r="O15" s="3">
        <v>720.45</v>
      </c>
    </row>
    <row r="16" spans="1:17" x14ac:dyDescent="0.35">
      <c r="A16">
        <v>15</v>
      </c>
      <c r="B16" s="1">
        <v>44443</v>
      </c>
      <c r="C16" s="2">
        <v>0.17093749999999999</v>
      </c>
      <c r="D16" s="1">
        <v>44443</v>
      </c>
      <c r="E16" s="2" t="s">
        <v>21</v>
      </c>
      <c r="F16">
        <v>7</v>
      </c>
      <c r="G16">
        <v>16</v>
      </c>
      <c r="H16" s="2">
        <f>IF(loty36[[#This Row],[data wylotu]] = loty36[[#This Row],[data przylotu]], loty36[[#This Row],[godzina przylotu]]-loty36[[#This Row],[godzina wylotu]], $N$3-loty36[[#This Row],[godzina wylotu]]+loty36[[#This Row],[godzina przylotu]])</f>
        <v>8.2245370370370413E-2</v>
      </c>
      <c r="I16" s="2" t="str">
        <f>IF(loty36[[#This Row],[data wylotu]]&lt;&gt;loty36[[#This Row],[data przylotu]], loty36[[#This Row],[godzina przylotu]], "0")</f>
        <v>0</v>
      </c>
      <c r="J16" s="2">
        <f>loty36[[#This Row],[roznica dzis]]+I15</f>
        <v>8.2245370370370413E-2</v>
      </c>
      <c r="K16" s="3">
        <f>ROUND(loty36[[#This Row],[po dacie]]*60*24, 2)</f>
        <v>118.43</v>
      </c>
      <c r="L16" s="3"/>
      <c r="N16" s="9">
        <v>44448</v>
      </c>
      <c r="O16" s="3">
        <v>452.26</v>
      </c>
    </row>
    <row r="17" spans="1:15" x14ac:dyDescent="0.35">
      <c r="A17">
        <v>16</v>
      </c>
      <c r="B17" s="1">
        <v>44443</v>
      </c>
      <c r="C17" s="2">
        <v>0.29620370370370369</v>
      </c>
      <c r="D17" s="1">
        <v>44443</v>
      </c>
      <c r="E17" s="2" t="s">
        <v>22</v>
      </c>
      <c r="F17">
        <v>9</v>
      </c>
      <c r="G17">
        <v>11</v>
      </c>
      <c r="H17" s="2">
        <f>IF(loty36[[#This Row],[data wylotu]] = loty36[[#This Row],[data przylotu]], loty36[[#This Row],[godzina przylotu]]-loty36[[#This Row],[godzina wylotu]], $N$3-loty36[[#This Row],[godzina wylotu]]+loty36[[#This Row],[godzina przylotu]])</f>
        <v>5.0844907407407436E-2</v>
      </c>
      <c r="I17" s="2" t="str">
        <f>IF(loty36[[#This Row],[data wylotu]]&lt;&gt;loty36[[#This Row],[data przylotu]], loty36[[#This Row],[godzina przylotu]], "0")</f>
        <v>0</v>
      </c>
      <c r="J17" s="2">
        <f>loty36[[#This Row],[roznica dzis]]+I16</f>
        <v>5.0844907407407436E-2</v>
      </c>
      <c r="K17" s="3">
        <f>ROUND(loty36[[#This Row],[po dacie]]*60*24, 2)</f>
        <v>73.22</v>
      </c>
      <c r="L17" s="3"/>
      <c r="N17" s="9">
        <v>44449</v>
      </c>
      <c r="O17" s="3">
        <v>718.25</v>
      </c>
    </row>
    <row r="18" spans="1:15" x14ac:dyDescent="0.35">
      <c r="A18">
        <v>17</v>
      </c>
      <c r="B18" s="1">
        <v>44443</v>
      </c>
      <c r="C18" s="2">
        <v>0.3578587962962963</v>
      </c>
      <c r="D18" s="1">
        <v>44443</v>
      </c>
      <c r="E18" s="2" t="s">
        <v>23</v>
      </c>
      <c r="F18">
        <v>13</v>
      </c>
      <c r="G18">
        <v>18</v>
      </c>
      <c r="H18" s="2">
        <f>IF(loty36[[#This Row],[data wylotu]] = loty36[[#This Row],[data przylotu]], loty36[[#This Row],[godzina przylotu]]-loty36[[#This Row],[godzina wylotu]], $N$3-loty36[[#This Row],[godzina wylotu]]+loty36[[#This Row],[godzina przylotu]])</f>
        <v>6.2696759259259272E-2</v>
      </c>
      <c r="I18" s="2" t="str">
        <f>IF(loty36[[#This Row],[data wylotu]]&lt;&gt;loty36[[#This Row],[data przylotu]], loty36[[#This Row],[godzina przylotu]], "0")</f>
        <v>0</v>
      </c>
      <c r="J18" s="2">
        <f>loty36[[#This Row],[roznica dzis]]+I17</f>
        <v>6.2696759259259272E-2</v>
      </c>
      <c r="K18" s="3">
        <f>ROUND(loty36[[#This Row],[po dacie]]*60*24, 2)</f>
        <v>90.28</v>
      </c>
      <c r="L18" s="3"/>
      <c r="N18" s="9">
        <v>44450</v>
      </c>
      <c r="O18" s="3">
        <v>553.39</v>
      </c>
    </row>
    <row r="19" spans="1:15" x14ac:dyDescent="0.35">
      <c r="A19">
        <v>18</v>
      </c>
      <c r="B19" s="1">
        <v>44443</v>
      </c>
      <c r="C19" s="2">
        <v>0.48564814814814816</v>
      </c>
      <c r="D19" s="1">
        <v>44443</v>
      </c>
      <c r="E19" s="2" t="s">
        <v>24</v>
      </c>
      <c r="F19">
        <v>22</v>
      </c>
      <c r="G19">
        <v>5</v>
      </c>
      <c r="H19" s="2">
        <f>IF(loty36[[#This Row],[data wylotu]] = loty36[[#This Row],[data przylotu]], loty36[[#This Row],[godzina przylotu]]-loty36[[#This Row],[godzina wylotu]], $N$3-loty36[[#This Row],[godzina wylotu]]+loty36[[#This Row],[godzina przylotu]])</f>
        <v>5.2662037037036979E-2</v>
      </c>
      <c r="I19" s="2" t="str">
        <f>IF(loty36[[#This Row],[data wylotu]]&lt;&gt;loty36[[#This Row],[data przylotu]], loty36[[#This Row],[godzina przylotu]], "0")</f>
        <v>0</v>
      </c>
      <c r="J19" s="2">
        <f>loty36[[#This Row],[roznica dzis]]+I18</f>
        <v>5.2662037037036979E-2</v>
      </c>
      <c r="K19" s="3">
        <f>ROUND(loty36[[#This Row],[po dacie]]*60*24, 2)</f>
        <v>75.83</v>
      </c>
      <c r="L19" s="3"/>
      <c r="N19" s="9">
        <v>44451</v>
      </c>
      <c r="O19" s="3">
        <v>407.41999999999996</v>
      </c>
    </row>
    <row r="20" spans="1:15" x14ac:dyDescent="0.35">
      <c r="A20">
        <v>19</v>
      </c>
      <c r="B20" s="1">
        <v>44443</v>
      </c>
      <c r="C20" s="2">
        <v>0.70219907407407411</v>
      </c>
      <c r="D20" s="1">
        <v>44443</v>
      </c>
      <c r="E20" s="2" t="s">
        <v>25</v>
      </c>
      <c r="F20">
        <v>8</v>
      </c>
      <c r="G20">
        <v>23</v>
      </c>
      <c r="H20" s="2">
        <f>IF(loty36[[#This Row],[data wylotu]] = loty36[[#This Row],[data przylotu]], loty36[[#This Row],[godzina przylotu]]-loty36[[#This Row],[godzina wylotu]], $N$3-loty36[[#This Row],[godzina wylotu]]+loty36[[#This Row],[godzina przylotu]])</f>
        <v>7.145833333333329E-2</v>
      </c>
      <c r="I20" s="2" t="str">
        <f>IF(loty36[[#This Row],[data wylotu]]&lt;&gt;loty36[[#This Row],[data przylotu]], loty36[[#This Row],[godzina przylotu]], "0")</f>
        <v>0</v>
      </c>
      <c r="J20" s="2">
        <f>loty36[[#This Row],[roznica dzis]]+I19</f>
        <v>7.145833333333329E-2</v>
      </c>
      <c r="K20" s="3">
        <f>ROUND(loty36[[#This Row],[po dacie]]*60*24, 2)</f>
        <v>102.9</v>
      </c>
      <c r="L20" s="3"/>
      <c r="N20" s="9">
        <v>44452</v>
      </c>
      <c r="O20" s="3">
        <v>671.70999999999992</v>
      </c>
    </row>
    <row r="21" spans="1:15" x14ac:dyDescent="0.35">
      <c r="A21">
        <v>20</v>
      </c>
      <c r="B21" s="1">
        <v>44443</v>
      </c>
      <c r="C21" s="2">
        <v>0.80978009259259254</v>
      </c>
      <c r="D21" s="1">
        <v>44443</v>
      </c>
      <c r="E21" s="2" t="s">
        <v>26</v>
      </c>
      <c r="F21">
        <v>11</v>
      </c>
      <c r="G21">
        <v>14</v>
      </c>
      <c r="H21" s="2">
        <f>IF(loty36[[#This Row],[data wylotu]] = loty36[[#This Row],[data przylotu]], loty36[[#This Row],[godzina przylotu]]-loty36[[#This Row],[godzina wylotu]], $N$3-loty36[[#This Row],[godzina wylotu]]+loty36[[#This Row],[godzina przylotu]])</f>
        <v>0.15637731481481487</v>
      </c>
      <c r="I21" s="2" t="str">
        <f>IF(loty36[[#This Row],[data wylotu]]&lt;&gt;loty36[[#This Row],[data przylotu]], loty36[[#This Row],[godzina przylotu]], "0")</f>
        <v>0</v>
      </c>
      <c r="J21" s="2">
        <f>loty36[[#This Row],[roznica dzis]]+I20</f>
        <v>0.15637731481481487</v>
      </c>
      <c r="K21" s="3">
        <f>ROUND(loty36[[#This Row],[po dacie]]*60*24, 2)</f>
        <v>225.18</v>
      </c>
      <c r="L21" s="3"/>
      <c r="N21" s="9">
        <v>44453</v>
      </c>
      <c r="O21" s="3">
        <v>545.04999999999995</v>
      </c>
    </row>
    <row r="22" spans="1:15" x14ac:dyDescent="0.35">
      <c r="A22">
        <v>21</v>
      </c>
      <c r="B22" s="1">
        <v>44444</v>
      </c>
      <c r="C22" s="2">
        <v>0.30270833333333336</v>
      </c>
      <c r="D22" s="1">
        <v>44444</v>
      </c>
      <c r="E22" s="2" t="s">
        <v>27</v>
      </c>
      <c r="F22">
        <v>17</v>
      </c>
      <c r="G22">
        <v>23</v>
      </c>
      <c r="H22" s="2">
        <f>IF(loty36[[#This Row],[data wylotu]] = loty36[[#This Row],[data przylotu]], loty36[[#This Row],[godzina przylotu]]-loty36[[#This Row],[godzina wylotu]], $N$3-loty36[[#This Row],[godzina wylotu]]+loty36[[#This Row],[godzina przylotu]])</f>
        <v>7.3506944444444444E-2</v>
      </c>
      <c r="I22" s="2" t="str">
        <f>IF(loty36[[#This Row],[data wylotu]]&lt;&gt;loty36[[#This Row],[data przylotu]], loty36[[#This Row],[godzina przylotu]], "0")</f>
        <v>0</v>
      </c>
      <c r="J22" s="2">
        <f>loty36[[#This Row],[roznica dzis]]+I21</f>
        <v>7.3506944444444444E-2</v>
      </c>
      <c r="K22" s="3">
        <f>ROUND(loty36[[#This Row],[po dacie]]*60*24, 2)</f>
        <v>105.85</v>
      </c>
      <c r="L22" s="3"/>
      <c r="N22" s="9">
        <v>44454</v>
      </c>
      <c r="O22" s="3">
        <v>606.54</v>
      </c>
    </row>
    <row r="23" spans="1:15" x14ac:dyDescent="0.35">
      <c r="A23">
        <v>22</v>
      </c>
      <c r="B23" s="1">
        <v>44444</v>
      </c>
      <c r="C23" s="2">
        <v>0.43002314814814813</v>
      </c>
      <c r="D23" s="1">
        <v>44444</v>
      </c>
      <c r="E23" s="2" t="s">
        <v>28</v>
      </c>
      <c r="F23">
        <v>15</v>
      </c>
      <c r="G23">
        <v>11</v>
      </c>
      <c r="H23" s="2">
        <f>IF(loty36[[#This Row],[data wylotu]] = loty36[[#This Row],[data przylotu]], loty36[[#This Row],[godzina przylotu]]-loty36[[#This Row],[godzina wylotu]], $N$3-loty36[[#This Row],[godzina wylotu]]+loty36[[#This Row],[godzina przylotu]])</f>
        <v>8.1377314814814805E-2</v>
      </c>
      <c r="I23" s="2" t="str">
        <f>IF(loty36[[#This Row],[data wylotu]]&lt;&gt;loty36[[#This Row],[data przylotu]], loty36[[#This Row],[godzina przylotu]], "0")</f>
        <v>0</v>
      </c>
      <c r="J23" s="2">
        <f>loty36[[#This Row],[roznica dzis]]+I22</f>
        <v>8.1377314814814805E-2</v>
      </c>
      <c r="K23" s="3">
        <f>ROUND(loty36[[#This Row],[po dacie]]*60*24, 2)</f>
        <v>117.18</v>
      </c>
      <c r="L23" s="3"/>
      <c r="N23" s="9">
        <v>44455</v>
      </c>
      <c r="O23" s="3">
        <v>562.55999999999995</v>
      </c>
    </row>
    <row r="24" spans="1:15" x14ac:dyDescent="0.35">
      <c r="A24">
        <v>23</v>
      </c>
      <c r="B24" s="1">
        <v>44444</v>
      </c>
      <c r="C24" s="2">
        <v>0.55909722222222225</v>
      </c>
      <c r="D24" s="1">
        <v>44444</v>
      </c>
      <c r="E24" s="2" t="s">
        <v>29</v>
      </c>
      <c r="F24">
        <v>19</v>
      </c>
      <c r="G24">
        <v>21</v>
      </c>
      <c r="H24" s="2">
        <f>IF(loty36[[#This Row],[data wylotu]] = loty36[[#This Row],[data przylotu]], loty36[[#This Row],[godzina przylotu]]-loty36[[#This Row],[godzina wylotu]], $N$3-loty36[[#This Row],[godzina wylotu]]+loty36[[#This Row],[godzina przylotu]])</f>
        <v>8.4178240740740762E-2</v>
      </c>
      <c r="I24" s="2" t="str">
        <f>IF(loty36[[#This Row],[data wylotu]]&lt;&gt;loty36[[#This Row],[data przylotu]], loty36[[#This Row],[godzina przylotu]], "0")</f>
        <v>0</v>
      </c>
      <c r="J24" s="2">
        <f>loty36[[#This Row],[roznica dzis]]+I23</f>
        <v>8.4178240740740762E-2</v>
      </c>
      <c r="K24" s="3">
        <f>ROUND(loty36[[#This Row],[po dacie]]*60*24, 2)</f>
        <v>121.22</v>
      </c>
      <c r="L24" s="3"/>
      <c r="N24" s="9">
        <v>44456</v>
      </c>
      <c r="O24" s="3">
        <v>385.64</v>
      </c>
    </row>
    <row r="25" spans="1:15" x14ac:dyDescent="0.35">
      <c r="A25">
        <v>24</v>
      </c>
      <c r="B25" s="1">
        <v>44444</v>
      </c>
      <c r="C25" s="2">
        <v>0.69188657407407406</v>
      </c>
      <c r="D25" s="1">
        <v>44444</v>
      </c>
      <c r="E25" s="2" t="s">
        <v>30</v>
      </c>
      <c r="F25">
        <v>11</v>
      </c>
      <c r="G25">
        <v>9</v>
      </c>
      <c r="H25" s="2">
        <f>IF(loty36[[#This Row],[data wylotu]] = loty36[[#This Row],[data przylotu]], loty36[[#This Row],[godzina przylotu]]-loty36[[#This Row],[godzina wylotu]], $N$3-loty36[[#This Row],[godzina wylotu]]+loty36[[#This Row],[godzina przylotu]])</f>
        <v>4.1770833333333313E-2</v>
      </c>
      <c r="I25" s="2" t="str">
        <f>IF(loty36[[#This Row],[data wylotu]]&lt;&gt;loty36[[#This Row],[data przylotu]], loty36[[#This Row],[godzina przylotu]], "0")</f>
        <v>0</v>
      </c>
      <c r="J25" s="2">
        <f>loty36[[#This Row],[roznica dzis]]+I24</f>
        <v>4.1770833333333313E-2</v>
      </c>
      <c r="K25" s="3">
        <f>ROUND(loty36[[#This Row],[po dacie]]*60*24, 2)</f>
        <v>60.15</v>
      </c>
      <c r="L25" s="3"/>
      <c r="N25" s="9">
        <v>44457</v>
      </c>
      <c r="O25" s="3">
        <v>358.83</v>
      </c>
    </row>
    <row r="26" spans="1:15" x14ac:dyDescent="0.35">
      <c r="A26">
        <v>25</v>
      </c>
      <c r="B26" s="1">
        <v>44444</v>
      </c>
      <c r="C26" s="2">
        <v>0.77118055555555554</v>
      </c>
      <c r="D26" s="1">
        <v>44444</v>
      </c>
      <c r="E26" s="2" t="s">
        <v>31</v>
      </c>
      <c r="F26">
        <v>15</v>
      </c>
      <c r="G26">
        <v>11</v>
      </c>
      <c r="H26" s="2">
        <f>IF(loty36[[#This Row],[data wylotu]] = loty36[[#This Row],[data przylotu]], loty36[[#This Row],[godzina przylotu]]-loty36[[#This Row],[godzina wylotu]], $N$3-loty36[[#This Row],[godzina wylotu]]+loty36[[#This Row],[godzina przylotu]])</f>
        <v>5.5393518518518481E-2</v>
      </c>
      <c r="I26" s="2" t="str">
        <f>IF(loty36[[#This Row],[data wylotu]]&lt;&gt;loty36[[#This Row],[data przylotu]], loty36[[#This Row],[godzina przylotu]], "0")</f>
        <v>0</v>
      </c>
      <c r="J26" s="2">
        <f>loty36[[#This Row],[roznica dzis]]+I25</f>
        <v>5.5393518518518481E-2</v>
      </c>
      <c r="K26" s="3">
        <f>ROUND(loty36[[#This Row],[po dacie]]*60*24, 2)</f>
        <v>79.77</v>
      </c>
      <c r="L26" s="3"/>
      <c r="N26" s="9">
        <v>44458</v>
      </c>
      <c r="O26" s="3">
        <v>431.73</v>
      </c>
    </row>
    <row r="27" spans="1:15" x14ac:dyDescent="0.35">
      <c r="A27">
        <v>26</v>
      </c>
      <c r="B27" s="1">
        <v>44444</v>
      </c>
      <c r="C27" s="2">
        <v>0.875</v>
      </c>
      <c r="D27" s="1">
        <v>44445</v>
      </c>
      <c r="E27" s="2" t="s">
        <v>32</v>
      </c>
      <c r="F27">
        <v>15</v>
      </c>
      <c r="G27">
        <v>17</v>
      </c>
      <c r="H27" s="2">
        <f>IF(loty36[[#This Row],[data wylotu]] = loty36[[#This Row],[data przylotu]], loty36[[#This Row],[godzina przylotu]]-loty36[[#This Row],[godzina wylotu]], $N$3-loty36[[#This Row],[godzina wylotu]]+loty36[[#This Row],[godzina przylotu]])</f>
        <v>0.13849537037037038</v>
      </c>
      <c r="I27" s="2" t="str">
        <f>IF(loty36[[#This Row],[data wylotu]]&lt;&gt;loty36[[#This Row],[data przylotu]], loty36[[#This Row],[godzina przylotu]], "0")</f>
        <v>00:19:26</v>
      </c>
      <c r="J27" s="2">
        <f>loty36[[#This Row],[roznica dzis]]+I26</f>
        <v>0.13849537037037038</v>
      </c>
      <c r="K27" s="3">
        <f>ROUND(loty36[[#This Row],[po dacie]]*60*24, 2)</f>
        <v>199.43</v>
      </c>
      <c r="L27" s="3"/>
      <c r="N27" s="9">
        <v>44459</v>
      </c>
      <c r="O27" s="3">
        <v>701.09999999999991</v>
      </c>
    </row>
    <row r="28" spans="1:15" x14ac:dyDescent="0.35">
      <c r="A28">
        <v>27</v>
      </c>
      <c r="B28" s="1">
        <v>44445</v>
      </c>
      <c r="C28" s="2">
        <v>0.21719907407407407</v>
      </c>
      <c r="D28" s="1">
        <v>44445</v>
      </c>
      <c r="E28" s="2" t="s">
        <v>33</v>
      </c>
      <c r="F28">
        <v>9</v>
      </c>
      <c r="G28">
        <v>6</v>
      </c>
      <c r="H28" s="2">
        <f>IF(loty36[[#This Row],[data wylotu]] = loty36[[#This Row],[data przylotu]], loty36[[#This Row],[godzina przylotu]]-loty36[[#This Row],[godzina wylotu]], $N$3-loty36[[#This Row],[godzina wylotu]]+loty36[[#This Row],[godzina przylotu]])</f>
        <v>8.0439814814814825E-2</v>
      </c>
      <c r="I28" s="2" t="str">
        <f>IF(loty36[[#This Row],[data wylotu]]&lt;&gt;loty36[[#This Row],[data przylotu]], loty36[[#This Row],[godzina przylotu]], "0")</f>
        <v>0</v>
      </c>
      <c r="J28" s="2">
        <f>loty36[[#This Row],[roznica dzis]]+I27</f>
        <v>9.3935185185185191E-2</v>
      </c>
      <c r="K28" s="3">
        <f>ROUND(loty36[[#This Row],[po dacie]]*60*24, 2)</f>
        <v>135.27000000000001</v>
      </c>
      <c r="L28" s="3"/>
      <c r="N28" s="9">
        <v>44460</v>
      </c>
      <c r="O28" s="3">
        <v>661.05</v>
      </c>
    </row>
    <row r="29" spans="1:15" x14ac:dyDescent="0.35">
      <c r="A29">
        <v>28</v>
      </c>
      <c r="B29" s="1">
        <v>44445</v>
      </c>
      <c r="C29" s="2">
        <v>0.38305555555555554</v>
      </c>
      <c r="D29" s="1">
        <v>44445</v>
      </c>
      <c r="E29" s="2" t="s">
        <v>34</v>
      </c>
      <c r="F29">
        <v>14</v>
      </c>
      <c r="G29">
        <v>22</v>
      </c>
      <c r="H29" s="2">
        <f>IF(loty36[[#This Row],[data wylotu]] = loty36[[#This Row],[data przylotu]], loty36[[#This Row],[godzina przylotu]]-loty36[[#This Row],[godzina wylotu]], $N$3-loty36[[#This Row],[godzina wylotu]]+loty36[[#This Row],[godzina przylotu]])</f>
        <v>0.14216435185185189</v>
      </c>
      <c r="I29" s="2" t="str">
        <f>IF(loty36[[#This Row],[data wylotu]]&lt;&gt;loty36[[#This Row],[data przylotu]], loty36[[#This Row],[godzina przylotu]], "0")</f>
        <v>0</v>
      </c>
      <c r="J29" s="2">
        <f>loty36[[#This Row],[roznica dzis]]+I28</f>
        <v>0.14216435185185189</v>
      </c>
      <c r="K29" s="3">
        <f>ROUND(loty36[[#This Row],[po dacie]]*60*24, 2)</f>
        <v>204.72</v>
      </c>
      <c r="L29" s="3"/>
      <c r="N29" s="9">
        <v>44461</v>
      </c>
      <c r="O29" s="3">
        <v>496.28</v>
      </c>
    </row>
    <row r="30" spans="1:15" x14ac:dyDescent="0.35">
      <c r="A30">
        <v>29</v>
      </c>
      <c r="B30" s="1">
        <v>44445</v>
      </c>
      <c r="C30" s="2">
        <v>0.55920138888888893</v>
      </c>
      <c r="D30" s="1">
        <v>44445</v>
      </c>
      <c r="E30" s="2" t="s">
        <v>35</v>
      </c>
      <c r="F30">
        <v>14</v>
      </c>
      <c r="G30">
        <v>3</v>
      </c>
      <c r="H30" s="2">
        <f>IF(loty36[[#This Row],[data wylotu]] = loty36[[#This Row],[data przylotu]], loty36[[#This Row],[godzina przylotu]]-loty36[[#This Row],[godzina wylotu]], $N$3-loty36[[#This Row],[godzina wylotu]]+loty36[[#This Row],[godzina przylotu]])</f>
        <v>6.6666666666666652E-2</v>
      </c>
      <c r="I30" s="2" t="str">
        <f>IF(loty36[[#This Row],[data wylotu]]&lt;&gt;loty36[[#This Row],[data przylotu]], loty36[[#This Row],[godzina przylotu]], "0")</f>
        <v>0</v>
      </c>
      <c r="J30" s="2">
        <f>loty36[[#This Row],[roznica dzis]]+I29</f>
        <v>6.6666666666666652E-2</v>
      </c>
      <c r="K30" s="3">
        <f>ROUND(loty36[[#This Row],[po dacie]]*60*24, 2)</f>
        <v>96</v>
      </c>
      <c r="L30" s="3"/>
      <c r="N30" s="9">
        <v>44462</v>
      </c>
      <c r="O30" s="3">
        <v>677.1099999999999</v>
      </c>
    </row>
    <row r="31" spans="1:15" x14ac:dyDescent="0.35">
      <c r="A31">
        <v>30</v>
      </c>
      <c r="B31" s="1">
        <v>44445</v>
      </c>
      <c r="C31" s="2">
        <v>0.7160185185185185</v>
      </c>
      <c r="D31" s="1">
        <v>44445</v>
      </c>
      <c r="E31" s="2" t="s">
        <v>36</v>
      </c>
      <c r="F31">
        <v>18</v>
      </c>
      <c r="G31">
        <v>14</v>
      </c>
      <c r="H31" s="2">
        <f>IF(loty36[[#This Row],[data wylotu]] = loty36[[#This Row],[data przylotu]], loty36[[#This Row],[godzina przylotu]]-loty36[[#This Row],[godzina wylotu]], $N$3-loty36[[#This Row],[godzina wylotu]]+loty36[[#This Row],[godzina przylotu]])</f>
        <v>4.7175925925925899E-2</v>
      </c>
      <c r="I31" s="2" t="str">
        <f>IF(loty36[[#This Row],[data wylotu]]&lt;&gt;loty36[[#This Row],[data przylotu]], loty36[[#This Row],[godzina przylotu]], "0")</f>
        <v>0</v>
      </c>
      <c r="J31" s="2">
        <f>loty36[[#This Row],[roznica dzis]]+I30</f>
        <v>4.7175925925925899E-2</v>
      </c>
      <c r="K31" s="3">
        <f>ROUND(loty36[[#This Row],[po dacie]]*60*24, 2)</f>
        <v>67.930000000000007</v>
      </c>
      <c r="L31" s="3"/>
      <c r="N31" s="9">
        <v>44463</v>
      </c>
      <c r="O31" s="3">
        <v>550.78</v>
      </c>
    </row>
    <row r="32" spans="1:15" x14ac:dyDescent="0.35">
      <c r="A32">
        <v>31</v>
      </c>
      <c r="B32" s="1">
        <v>44445</v>
      </c>
      <c r="C32" s="2">
        <v>0.82097222222222221</v>
      </c>
      <c r="D32" s="1">
        <v>44445</v>
      </c>
      <c r="E32" s="2" t="s">
        <v>37</v>
      </c>
      <c r="F32">
        <v>16</v>
      </c>
      <c r="G32">
        <v>21</v>
      </c>
      <c r="H32" s="2">
        <f>IF(loty36[[#This Row],[data wylotu]] = loty36[[#This Row],[data przylotu]], loty36[[#This Row],[godzina przylotu]]-loty36[[#This Row],[godzina wylotu]], $N$3-loty36[[#This Row],[godzina wylotu]]+loty36[[#This Row],[godzina przylotu]])</f>
        <v>6.9456018518518459E-2</v>
      </c>
      <c r="I32" s="2" t="str">
        <f>IF(loty36[[#This Row],[data wylotu]]&lt;&gt;loty36[[#This Row],[data przylotu]], loty36[[#This Row],[godzina przylotu]], "0")</f>
        <v>0</v>
      </c>
      <c r="J32" s="2">
        <f>loty36[[#This Row],[roznica dzis]]+I31</f>
        <v>6.9456018518518459E-2</v>
      </c>
      <c r="K32" s="3">
        <f>ROUND(loty36[[#This Row],[po dacie]]*60*24, 2)</f>
        <v>100.02</v>
      </c>
      <c r="L32" s="3"/>
      <c r="N32" s="9">
        <v>44464</v>
      </c>
      <c r="O32" s="3">
        <v>357.25</v>
      </c>
    </row>
    <row r="33" spans="1:15" x14ac:dyDescent="0.35">
      <c r="A33">
        <v>32</v>
      </c>
      <c r="B33" s="1">
        <v>44446</v>
      </c>
      <c r="C33" s="2">
        <v>0.32383101851851853</v>
      </c>
      <c r="D33" s="1">
        <v>44446</v>
      </c>
      <c r="E33" s="2" t="s">
        <v>38</v>
      </c>
      <c r="F33">
        <v>15</v>
      </c>
      <c r="G33">
        <v>14</v>
      </c>
      <c r="H33" s="2">
        <f>IF(loty36[[#This Row],[data wylotu]] = loty36[[#This Row],[data przylotu]], loty36[[#This Row],[godzina przylotu]]-loty36[[#This Row],[godzina wylotu]], $N$3-loty36[[#This Row],[godzina wylotu]]+loty36[[#This Row],[godzina przylotu]])</f>
        <v>7.6331018518518534E-2</v>
      </c>
      <c r="I33" s="2" t="str">
        <f>IF(loty36[[#This Row],[data wylotu]]&lt;&gt;loty36[[#This Row],[data przylotu]], loty36[[#This Row],[godzina przylotu]], "0")</f>
        <v>0</v>
      </c>
      <c r="J33" s="2">
        <f>loty36[[#This Row],[roznica dzis]]+I32</f>
        <v>7.6331018518518534E-2</v>
      </c>
      <c r="K33" s="3">
        <f>ROUND(loty36[[#This Row],[po dacie]]*60*24, 2)</f>
        <v>109.92</v>
      </c>
      <c r="L33" s="3"/>
      <c r="N33" s="9">
        <v>44465</v>
      </c>
      <c r="O33" s="3">
        <v>460.8</v>
      </c>
    </row>
    <row r="34" spans="1:15" x14ac:dyDescent="0.35">
      <c r="A34">
        <v>33</v>
      </c>
      <c r="B34" s="1">
        <v>44446</v>
      </c>
      <c r="C34" s="2">
        <v>0.46467592592592594</v>
      </c>
      <c r="D34" s="1">
        <v>44446</v>
      </c>
      <c r="E34" s="2" t="s">
        <v>39</v>
      </c>
      <c r="F34">
        <v>12</v>
      </c>
      <c r="G34">
        <v>23</v>
      </c>
      <c r="H34" s="2">
        <f>IF(loty36[[#This Row],[data wylotu]] = loty36[[#This Row],[data przylotu]], loty36[[#This Row],[godzina przylotu]]-loty36[[#This Row],[godzina wylotu]], $N$3-loty36[[#This Row],[godzina wylotu]]+loty36[[#This Row],[godzina przylotu]])</f>
        <v>5.7037037037037053E-2</v>
      </c>
      <c r="I34" s="2" t="str">
        <f>IF(loty36[[#This Row],[data wylotu]]&lt;&gt;loty36[[#This Row],[data przylotu]], loty36[[#This Row],[godzina przylotu]], "0")</f>
        <v>0</v>
      </c>
      <c r="J34" s="2">
        <f>loty36[[#This Row],[roznica dzis]]+I33</f>
        <v>5.7037037037037053E-2</v>
      </c>
      <c r="K34" s="3">
        <f>ROUND(loty36[[#This Row],[po dacie]]*60*24, 2)</f>
        <v>82.13</v>
      </c>
      <c r="L34" s="3"/>
      <c r="N34" s="9">
        <v>44466</v>
      </c>
      <c r="O34" s="3">
        <v>411.91999999999996</v>
      </c>
    </row>
    <row r="35" spans="1:15" x14ac:dyDescent="0.35">
      <c r="A35">
        <v>34</v>
      </c>
      <c r="B35" s="1">
        <v>44446</v>
      </c>
      <c r="C35" s="2">
        <v>0.57347222222222227</v>
      </c>
      <c r="D35" s="1">
        <v>44446</v>
      </c>
      <c r="E35" s="2" t="s">
        <v>40</v>
      </c>
      <c r="F35">
        <v>17</v>
      </c>
      <c r="G35">
        <v>6</v>
      </c>
      <c r="H35" s="2">
        <f>IF(loty36[[#This Row],[data wylotu]] = loty36[[#This Row],[data przylotu]], loty36[[#This Row],[godzina przylotu]]-loty36[[#This Row],[godzina wylotu]], $N$3-loty36[[#This Row],[godzina wylotu]]+loty36[[#This Row],[godzina przylotu]])</f>
        <v>7.5324074074074043E-2</v>
      </c>
      <c r="I35" s="2" t="str">
        <f>IF(loty36[[#This Row],[data wylotu]]&lt;&gt;loty36[[#This Row],[data przylotu]], loty36[[#This Row],[godzina przylotu]], "0")</f>
        <v>0</v>
      </c>
      <c r="J35" s="2">
        <f>loty36[[#This Row],[roznica dzis]]+I34</f>
        <v>7.5324074074074043E-2</v>
      </c>
      <c r="K35" s="3">
        <f>ROUND(loty36[[#This Row],[po dacie]]*60*24, 2)</f>
        <v>108.47</v>
      </c>
      <c r="L35" s="3"/>
      <c r="N35" s="9">
        <v>44467</v>
      </c>
      <c r="O35" s="3">
        <v>417.64</v>
      </c>
    </row>
    <row r="36" spans="1:15" x14ac:dyDescent="0.35">
      <c r="A36">
        <v>35</v>
      </c>
      <c r="B36" s="1">
        <v>44446</v>
      </c>
      <c r="C36" s="2">
        <v>0.70577546296296301</v>
      </c>
      <c r="D36" s="1">
        <v>44446</v>
      </c>
      <c r="E36" s="2" t="s">
        <v>41</v>
      </c>
      <c r="F36">
        <v>19</v>
      </c>
      <c r="G36">
        <v>16</v>
      </c>
      <c r="H36" s="2">
        <f>IF(loty36[[#This Row],[data wylotu]] = loty36[[#This Row],[data przylotu]], loty36[[#This Row],[godzina przylotu]]-loty36[[#This Row],[godzina wylotu]], $N$3-loty36[[#This Row],[godzina wylotu]]+loty36[[#This Row],[godzina przylotu]])</f>
        <v>8.6018518518518494E-2</v>
      </c>
      <c r="I36" s="2" t="str">
        <f>IF(loty36[[#This Row],[data wylotu]]&lt;&gt;loty36[[#This Row],[data przylotu]], loty36[[#This Row],[godzina przylotu]], "0")</f>
        <v>0</v>
      </c>
      <c r="J36" s="2">
        <f>loty36[[#This Row],[roznica dzis]]+I35</f>
        <v>8.6018518518518494E-2</v>
      </c>
      <c r="K36" s="3">
        <f>ROUND(loty36[[#This Row],[po dacie]]*60*24, 2)</f>
        <v>123.87</v>
      </c>
      <c r="L36" s="3"/>
      <c r="N36" s="9">
        <v>44468</v>
      </c>
      <c r="O36" s="3">
        <v>577.81999999999994</v>
      </c>
    </row>
    <row r="37" spans="1:15" x14ac:dyDescent="0.35">
      <c r="A37">
        <v>36</v>
      </c>
      <c r="B37" s="1">
        <v>44446</v>
      </c>
      <c r="C37" s="2">
        <v>0.84167824074074071</v>
      </c>
      <c r="D37" s="1">
        <v>44446</v>
      </c>
      <c r="E37" s="2" t="s">
        <v>42</v>
      </c>
      <c r="F37">
        <v>11</v>
      </c>
      <c r="G37">
        <v>14</v>
      </c>
      <c r="H37" s="2">
        <f>IF(loty36[[#This Row],[data wylotu]] = loty36[[#This Row],[data przylotu]], loty36[[#This Row],[godzina przylotu]]-loty36[[#This Row],[godzina wylotu]], $N$3-loty36[[#This Row],[godzina wylotu]]+loty36[[#This Row],[godzina przylotu]])</f>
        <v>9.9016203703703787E-2</v>
      </c>
      <c r="I37" s="2" t="str">
        <f>IF(loty36[[#This Row],[data wylotu]]&lt;&gt;loty36[[#This Row],[data przylotu]], loty36[[#This Row],[godzina przylotu]], "0")</f>
        <v>0</v>
      </c>
      <c r="J37" s="2">
        <f>loty36[[#This Row],[roznica dzis]]+I36</f>
        <v>9.9016203703703787E-2</v>
      </c>
      <c r="K37" s="3">
        <f>ROUND(loty36[[#This Row],[po dacie]]*60*24, 2)</f>
        <v>142.58000000000001</v>
      </c>
      <c r="L37" s="3"/>
      <c r="N37" s="9">
        <v>44469</v>
      </c>
      <c r="O37" s="3">
        <v>338.26</v>
      </c>
    </row>
    <row r="38" spans="1:15" x14ac:dyDescent="0.35">
      <c r="A38">
        <v>37</v>
      </c>
      <c r="B38" s="1">
        <v>44447</v>
      </c>
      <c r="C38" s="2">
        <v>0.13560185185185186</v>
      </c>
      <c r="D38" s="1">
        <v>44447</v>
      </c>
      <c r="E38" s="2" t="s">
        <v>43</v>
      </c>
      <c r="F38">
        <v>13</v>
      </c>
      <c r="G38">
        <v>22</v>
      </c>
      <c r="H38" s="2">
        <f>IF(loty36[[#This Row],[data wylotu]] = loty36[[#This Row],[data przylotu]], loty36[[#This Row],[godzina przylotu]]-loty36[[#This Row],[godzina wylotu]], $N$3-loty36[[#This Row],[godzina wylotu]]+loty36[[#This Row],[godzina przylotu]])</f>
        <v>0.12556712962962963</v>
      </c>
      <c r="I38" s="2" t="str">
        <f>IF(loty36[[#This Row],[data wylotu]]&lt;&gt;loty36[[#This Row],[data przylotu]], loty36[[#This Row],[godzina przylotu]], "0")</f>
        <v>0</v>
      </c>
      <c r="J38" s="2">
        <f>loty36[[#This Row],[roznica dzis]]+I37</f>
        <v>0.12556712962962963</v>
      </c>
      <c r="K38" s="3">
        <f>ROUND(loty36[[#This Row],[po dacie]]*60*24, 2)</f>
        <v>180.82</v>
      </c>
      <c r="L38" s="3"/>
      <c r="N38" s="9" t="s">
        <v>176</v>
      </c>
      <c r="O38" s="3">
        <v>16678.619999999995</v>
      </c>
    </row>
    <row r="39" spans="1:15" x14ac:dyDescent="0.35">
      <c r="A39">
        <v>38</v>
      </c>
      <c r="B39" s="1">
        <v>44447</v>
      </c>
      <c r="C39" s="2">
        <v>0.32587962962962963</v>
      </c>
      <c r="D39" s="1">
        <v>44447</v>
      </c>
      <c r="E39" s="2" t="s">
        <v>44</v>
      </c>
      <c r="F39">
        <v>11</v>
      </c>
      <c r="G39">
        <v>4</v>
      </c>
      <c r="H39" s="2">
        <f>IF(loty36[[#This Row],[data wylotu]] = loty36[[#This Row],[data przylotu]], loty36[[#This Row],[godzina przylotu]]-loty36[[#This Row],[godzina wylotu]], $N$3-loty36[[#This Row],[godzina wylotu]]+loty36[[#This Row],[godzina przylotu]])</f>
        <v>7.2083333333333388E-2</v>
      </c>
      <c r="I39" s="2" t="str">
        <f>IF(loty36[[#This Row],[data wylotu]]&lt;&gt;loty36[[#This Row],[data przylotu]], loty36[[#This Row],[godzina przylotu]], "0")</f>
        <v>0</v>
      </c>
      <c r="J39" s="2">
        <f>loty36[[#This Row],[roznica dzis]]+I38</f>
        <v>7.2083333333333388E-2</v>
      </c>
      <c r="K39" s="3">
        <f>ROUND(loty36[[#This Row],[po dacie]]*60*24, 2)</f>
        <v>103.8</v>
      </c>
      <c r="L39" s="3"/>
    </row>
    <row r="40" spans="1:15" x14ac:dyDescent="0.35">
      <c r="A40">
        <v>39</v>
      </c>
      <c r="B40" s="1">
        <v>44447</v>
      </c>
      <c r="C40" s="2">
        <v>0.41761574074074076</v>
      </c>
      <c r="D40" s="1">
        <v>44447</v>
      </c>
      <c r="E40" s="2" t="s">
        <v>45</v>
      </c>
      <c r="F40">
        <v>14</v>
      </c>
      <c r="G40">
        <v>21</v>
      </c>
      <c r="H40" s="2">
        <f>IF(loty36[[#This Row],[data wylotu]] = loty36[[#This Row],[data przylotu]], loty36[[#This Row],[godzina przylotu]]-loty36[[#This Row],[godzina wylotu]], $N$3-loty36[[#This Row],[godzina wylotu]]+loty36[[#This Row],[godzina przylotu]])</f>
        <v>0.10686342592592596</v>
      </c>
      <c r="I40" s="2" t="str">
        <f>IF(loty36[[#This Row],[data wylotu]]&lt;&gt;loty36[[#This Row],[data przylotu]], loty36[[#This Row],[godzina przylotu]], "0")</f>
        <v>0</v>
      </c>
      <c r="J40" s="2">
        <f>loty36[[#This Row],[roznica dzis]]+I39</f>
        <v>0.10686342592592596</v>
      </c>
      <c r="K40" s="3">
        <f>ROUND(loty36[[#This Row],[po dacie]]*60*24, 2)</f>
        <v>153.88</v>
      </c>
      <c r="L40" s="3"/>
    </row>
    <row r="41" spans="1:15" x14ac:dyDescent="0.35">
      <c r="A41">
        <v>40</v>
      </c>
      <c r="B41" s="1">
        <v>44447</v>
      </c>
      <c r="C41" s="2">
        <v>0.59138888888888885</v>
      </c>
      <c r="D41" s="1">
        <v>44447</v>
      </c>
      <c r="E41" s="2" t="s">
        <v>46</v>
      </c>
      <c r="F41">
        <v>16</v>
      </c>
      <c r="G41">
        <v>9</v>
      </c>
      <c r="H41" s="2">
        <f>IF(loty36[[#This Row],[data wylotu]] = loty36[[#This Row],[data przylotu]], loty36[[#This Row],[godzina przylotu]]-loty36[[#This Row],[godzina wylotu]], $N$3-loty36[[#This Row],[godzina wylotu]]+loty36[[#This Row],[godzina przylotu]])</f>
        <v>9.3553240740740784E-2</v>
      </c>
      <c r="I41" s="2" t="str">
        <f>IF(loty36[[#This Row],[data wylotu]]&lt;&gt;loty36[[#This Row],[data przylotu]], loty36[[#This Row],[godzina przylotu]], "0")</f>
        <v>0</v>
      </c>
      <c r="J41" s="2">
        <f>loty36[[#This Row],[roznica dzis]]+I40</f>
        <v>9.3553240740740784E-2</v>
      </c>
      <c r="K41" s="3">
        <f>ROUND(loty36[[#This Row],[po dacie]]*60*24, 2)</f>
        <v>134.72</v>
      </c>
      <c r="L41" s="3"/>
    </row>
    <row r="42" spans="1:15" x14ac:dyDescent="0.35">
      <c r="A42">
        <v>41</v>
      </c>
      <c r="B42" s="1">
        <v>44447</v>
      </c>
      <c r="C42" s="2">
        <v>0.7338541666666667</v>
      </c>
      <c r="D42" s="1">
        <v>44447</v>
      </c>
      <c r="E42" s="2" t="s">
        <v>47</v>
      </c>
      <c r="F42">
        <v>12</v>
      </c>
      <c r="G42">
        <v>24</v>
      </c>
      <c r="H42" s="2">
        <f>IF(loty36[[#This Row],[data wylotu]] = loty36[[#This Row],[data przylotu]], loty36[[#This Row],[godzina przylotu]]-loty36[[#This Row],[godzina wylotu]], $N$3-loty36[[#This Row],[godzina wylotu]]+loty36[[#This Row],[godzina przylotu]])</f>
        <v>3.863425925925934E-2</v>
      </c>
      <c r="I42" s="2" t="str">
        <f>IF(loty36[[#This Row],[data wylotu]]&lt;&gt;loty36[[#This Row],[data przylotu]], loty36[[#This Row],[godzina przylotu]], "0")</f>
        <v>0</v>
      </c>
      <c r="J42" s="2">
        <f>loty36[[#This Row],[roznica dzis]]+I41</f>
        <v>3.863425925925934E-2</v>
      </c>
      <c r="K42" s="3">
        <f>ROUND(loty36[[#This Row],[po dacie]]*60*24, 2)</f>
        <v>55.63</v>
      </c>
      <c r="L42" s="3"/>
    </row>
    <row r="43" spans="1:15" x14ac:dyDescent="0.35">
      <c r="A43">
        <v>42</v>
      </c>
      <c r="B43" s="1">
        <v>44447</v>
      </c>
      <c r="C43" s="2">
        <v>0.83333333333333337</v>
      </c>
      <c r="D43" s="1">
        <v>44447</v>
      </c>
      <c r="E43" s="2" t="s">
        <v>48</v>
      </c>
      <c r="F43">
        <v>9</v>
      </c>
      <c r="G43">
        <v>2</v>
      </c>
      <c r="H43" s="2">
        <f>IF(loty36[[#This Row],[data wylotu]] = loty36[[#This Row],[data przylotu]], loty36[[#This Row],[godzina przylotu]]-loty36[[#This Row],[godzina wylotu]], $N$3-loty36[[#This Row],[godzina wylotu]]+loty36[[#This Row],[godzina przylotu]])</f>
        <v>6.3611111111111063E-2</v>
      </c>
      <c r="I43" s="2" t="str">
        <f>IF(loty36[[#This Row],[data wylotu]]&lt;&gt;loty36[[#This Row],[data przylotu]], loty36[[#This Row],[godzina przylotu]], "0")</f>
        <v>0</v>
      </c>
      <c r="J43" s="2">
        <f>loty36[[#This Row],[roznica dzis]]+I42</f>
        <v>6.3611111111111063E-2</v>
      </c>
      <c r="K43" s="3">
        <f>ROUND(loty36[[#This Row],[po dacie]]*60*24, 2)</f>
        <v>91.6</v>
      </c>
      <c r="L43" s="3"/>
    </row>
    <row r="44" spans="1:15" x14ac:dyDescent="0.35">
      <c r="A44">
        <v>43</v>
      </c>
      <c r="B44" s="1">
        <v>44448</v>
      </c>
      <c r="C44" s="2">
        <v>0.25793981481481482</v>
      </c>
      <c r="D44" s="1">
        <v>44448</v>
      </c>
      <c r="E44" s="2" t="s">
        <v>49</v>
      </c>
      <c r="F44">
        <v>9</v>
      </c>
      <c r="G44">
        <v>4</v>
      </c>
      <c r="H44" s="2">
        <f>IF(loty36[[#This Row],[data wylotu]] = loty36[[#This Row],[data przylotu]], loty36[[#This Row],[godzina przylotu]]-loty36[[#This Row],[godzina wylotu]], $N$3-loty36[[#This Row],[godzina wylotu]]+loty36[[#This Row],[godzina przylotu]])</f>
        <v>6.5624999999999989E-2</v>
      </c>
      <c r="I44" s="2" t="str">
        <f>IF(loty36[[#This Row],[data wylotu]]&lt;&gt;loty36[[#This Row],[data przylotu]], loty36[[#This Row],[godzina przylotu]], "0")</f>
        <v>0</v>
      </c>
      <c r="J44" s="2">
        <f>loty36[[#This Row],[roznica dzis]]+I43</f>
        <v>6.5624999999999989E-2</v>
      </c>
      <c r="K44" s="3">
        <f>ROUND(loty36[[#This Row],[po dacie]]*60*24, 2)</f>
        <v>94.5</v>
      </c>
      <c r="L44" s="3"/>
    </row>
    <row r="45" spans="1:15" x14ac:dyDescent="0.35">
      <c r="A45">
        <v>44</v>
      </c>
      <c r="B45" s="1">
        <v>44448</v>
      </c>
      <c r="C45" s="2">
        <v>0.41349537037037037</v>
      </c>
      <c r="D45" s="1">
        <v>44448</v>
      </c>
      <c r="E45" s="2" t="s">
        <v>50</v>
      </c>
      <c r="F45">
        <v>9</v>
      </c>
      <c r="G45">
        <v>14</v>
      </c>
      <c r="H45" s="2">
        <f>IF(loty36[[#This Row],[data wylotu]] = loty36[[#This Row],[data przylotu]], loty36[[#This Row],[godzina przylotu]]-loty36[[#This Row],[godzina wylotu]], $N$3-loty36[[#This Row],[godzina wylotu]]+loty36[[#This Row],[godzina przylotu]])</f>
        <v>4.1516203703703736E-2</v>
      </c>
      <c r="I45" s="2" t="str">
        <f>IF(loty36[[#This Row],[data wylotu]]&lt;&gt;loty36[[#This Row],[data przylotu]], loty36[[#This Row],[godzina przylotu]], "0")</f>
        <v>0</v>
      </c>
      <c r="J45" s="2">
        <f>loty36[[#This Row],[roznica dzis]]+I44</f>
        <v>4.1516203703703736E-2</v>
      </c>
      <c r="K45" s="3">
        <f>ROUND(loty36[[#This Row],[po dacie]]*60*24, 2)</f>
        <v>59.78</v>
      </c>
      <c r="L45" s="3"/>
    </row>
    <row r="46" spans="1:15" x14ac:dyDescent="0.35">
      <c r="A46">
        <v>45</v>
      </c>
      <c r="B46" s="1">
        <v>44448</v>
      </c>
      <c r="C46" s="2">
        <v>0.50607638888888884</v>
      </c>
      <c r="D46" s="1">
        <v>44448</v>
      </c>
      <c r="E46" s="2" t="s">
        <v>51</v>
      </c>
      <c r="F46">
        <v>12</v>
      </c>
      <c r="G46">
        <v>10</v>
      </c>
      <c r="H46" s="2">
        <f>IF(loty36[[#This Row],[data wylotu]] = loty36[[#This Row],[data przylotu]], loty36[[#This Row],[godzina przylotu]]-loty36[[#This Row],[godzina wylotu]], $N$3-loty36[[#This Row],[godzina wylotu]]+loty36[[#This Row],[godzina przylotu]])</f>
        <v>8.5000000000000075E-2</v>
      </c>
      <c r="I46" s="2" t="str">
        <f>IF(loty36[[#This Row],[data wylotu]]&lt;&gt;loty36[[#This Row],[data przylotu]], loty36[[#This Row],[godzina przylotu]], "0")</f>
        <v>0</v>
      </c>
      <c r="J46" s="2">
        <f>loty36[[#This Row],[roznica dzis]]+I45</f>
        <v>8.5000000000000075E-2</v>
      </c>
      <c r="K46" s="3">
        <f>ROUND(loty36[[#This Row],[po dacie]]*60*24, 2)</f>
        <v>122.4</v>
      </c>
      <c r="L46" s="3"/>
    </row>
    <row r="47" spans="1:15" x14ac:dyDescent="0.35">
      <c r="A47">
        <v>46</v>
      </c>
      <c r="B47" s="1">
        <v>44448</v>
      </c>
      <c r="C47" s="2">
        <v>0.68482638888888892</v>
      </c>
      <c r="D47" s="1">
        <v>44448</v>
      </c>
      <c r="E47" s="2" t="s">
        <v>52</v>
      </c>
      <c r="F47">
        <v>16</v>
      </c>
      <c r="G47">
        <v>11</v>
      </c>
      <c r="H47" s="2">
        <f>IF(loty36[[#This Row],[data wylotu]] = loty36[[#This Row],[data przylotu]], loty36[[#This Row],[godzina przylotu]]-loty36[[#This Row],[godzina wylotu]], $N$3-loty36[[#This Row],[godzina wylotu]]+loty36[[#This Row],[godzina przylotu]])</f>
        <v>8.6284722222222276E-2</v>
      </c>
      <c r="I47" s="2" t="str">
        <f>IF(loty36[[#This Row],[data wylotu]]&lt;&gt;loty36[[#This Row],[data przylotu]], loty36[[#This Row],[godzina przylotu]], "0")</f>
        <v>0</v>
      </c>
      <c r="J47" s="2">
        <f>loty36[[#This Row],[roznica dzis]]+I46</f>
        <v>8.6284722222222276E-2</v>
      </c>
      <c r="K47" s="3">
        <f>ROUND(loty36[[#This Row],[po dacie]]*60*24, 2)</f>
        <v>124.25</v>
      </c>
      <c r="L47" s="3"/>
    </row>
    <row r="48" spans="1:15" x14ac:dyDescent="0.35">
      <c r="A48">
        <v>47</v>
      </c>
      <c r="B48" s="1">
        <v>44448</v>
      </c>
      <c r="C48" s="2">
        <v>0.85435185185185181</v>
      </c>
      <c r="D48" s="1">
        <v>44448</v>
      </c>
      <c r="E48" s="2" t="s">
        <v>53</v>
      </c>
      <c r="F48">
        <v>13</v>
      </c>
      <c r="G48">
        <v>21</v>
      </c>
      <c r="H48" s="2">
        <f>IF(loty36[[#This Row],[data wylotu]] = loty36[[#This Row],[data przylotu]], loty36[[#This Row],[godzina przylotu]]-loty36[[#This Row],[godzina wylotu]], $N$3-loty36[[#This Row],[godzina wylotu]]+loty36[[#This Row],[godzina przylotu]])</f>
        <v>3.5648148148148207E-2</v>
      </c>
      <c r="I48" s="2" t="str">
        <f>IF(loty36[[#This Row],[data wylotu]]&lt;&gt;loty36[[#This Row],[data przylotu]], loty36[[#This Row],[godzina przylotu]], "0")</f>
        <v>0</v>
      </c>
      <c r="J48" s="2">
        <f>loty36[[#This Row],[roznica dzis]]+I47</f>
        <v>3.5648148148148207E-2</v>
      </c>
      <c r="K48" s="3">
        <f>ROUND(loty36[[#This Row],[po dacie]]*60*24, 2)</f>
        <v>51.33</v>
      </c>
      <c r="L48" s="3"/>
    </row>
    <row r="49" spans="1:12" x14ac:dyDescent="0.35">
      <c r="A49">
        <v>48</v>
      </c>
      <c r="B49" s="1">
        <v>44449</v>
      </c>
      <c r="C49" s="2">
        <v>0.21634259259259259</v>
      </c>
      <c r="D49" s="1">
        <v>44449</v>
      </c>
      <c r="E49" s="2" t="s">
        <v>54</v>
      </c>
      <c r="F49">
        <v>7</v>
      </c>
      <c r="G49">
        <v>15</v>
      </c>
      <c r="H49" s="2">
        <f>IF(loty36[[#This Row],[data wylotu]] = loty36[[#This Row],[data przylotu]], loty36[[#This Row],[godzina przylotu]]-loty36[[#This Row],[godzina wylotu]], $N$3-loty36[[#This Row],[godzina wylotu]]+loty36[[#This Row],[godzina przylotu]])</f>
        <v>9.354166666666669E-2</v>
      </c>
      <c r="I49" s="2" t="str">
        <f>IF(loty36[[#This Row],[data wylotu]]&lt;&gt;loty36[[#This Row],[data przylotu]], loty36[[#This Row],[godzina przylotu]], "0")</f>
        <v>0</v>
      </c>
      <c r="J49" s="2">
        <f>loty36[[#This Row],[roznica dzis]]+I48</f>
        <v>9.354166666666669E-2</v>
      </c>
      <c r="K49" s="3">
        <f>ROUND(loty36[[#This Row],[po dacie]]*60*24, 2)</f>
        <v>134.69999999999999</v>
      </c>
      <c r="L49" s="3"/>
    </row>
    <row r="50" spans="1:12" x14ac:dyDescent="0.35">
      <c r="A50">
        <v>49</v>
      </c>
      <c r="B50" s="1">
        <v>44449</v>
      </c>
      <c r="C50" s="2">
        <v>0.38201388888888888</v>
      </c>
      <c r="D50" s="1">
        <v>44449</v>
      </c>
      <c r="E50" s="2" t="s">
        <v>55</v>
      </c>
      <c r="F50">
        <v>7</v>
      </c>
      <c r="G50">
        <v>0</v>
      </c>
      <c r="H50" s="2">
        <f>IF(loty36[[#This Row],[data wylotu]] = loty36[[#This Row],[data przylotu]], loty36[[#This Row],[godzina przylotu]]-loty36[[#This Row],[godzina wylotu]], $N$3-loty36[[#This Row],[godzina wylotu]]+loty36[[#This Row],[godzina przylotu]])</f>
        <v>6.2476851851851867E-2</v>
      </c>
      <c r="I50" s="2" t="str">
        <f>IF(loty36[[#This Row],[data wylotu]]&lt;&gt;loty36[[#This Row],[data przylotu]], loty36[[#This Row],[godzina przylotu]], "0")</f>
        <v>0</v>
      </c>
      <c r="J50" s="2">
        <f>loty36[[#This Row],[roznica dzis]]+I49</f>
        <v>6.2476851851851867E-2</v>
      </c>
      <c r="K50" s="3">
        <f>ROUND(loty36[[#This Row],[po dacie]]*60*24, 2)</f>
        <v>89.97</v>
      </c>
      <c r="L50" s="3"/>
    </row>
    <row r="51" spans="1:12" x14ac:dyDescent="0.35">
      <c r="A51">
        <v>50</v>
      </c>
      <c r="B51" s="1">
        <v>44449</v>
      </c>
      <c r="C51" s="2">
        <v>0.49995370370370368</v>
      </c>
      <c r="D51" s="1">
        <v>44449</v>
      </c>
      <c r="E51" s="2" t="s">
        <v>56</v>
      </c>
      <c r="F51">
        <v>7</v>
      </c>
      <c r="G51">
        <v>1</v>
      </c>
      <c r="H51" s="2">
        <f>IF(loty36[[#This Row],[data wylotu]] = loty36[[#This Row],[data przylotu]], loty36[[#This Row],[godzina przylotu]]-loty36[[#This Row],[godzina wylotu]], $N$3-loty36[[#This Row],[godzina wylotu]]+loty36[[#This Row],[godzina przylotu]])</f>
        <v>9.3657407407407411E-2</v>
      </c>
      <c r="I51" s="2" t="str">
        <f>IF(loty36[[#This Row],[data wylotu]]&lt;&gt;loty36[[#This Row],[data przylotu]], loty36[[#This Row],[godzina przylotu]], "0")</f>
        <v>0</v>
  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   </row>
    <row r="52" spans="1:12" x14ac:dyDescent="0.35">
      <c r="A52">
        <v>51</v>
      </c>
      <c r="B52" s="1">
        <v>44449</v>
      </c>
      <c r="C52" s="2">
        <v>0.64993055555555557</v>
      </c>
      <c r="D52" s="1">
        <v>44449</v>
      </c>
      <c r="E52" s="2" t="s">
        <v>57</v>
      </c>
      <c r="F52">
        <v>13</v>
      </c>
      <c r="G52">
        <v>20</v>
      </c>
      <c r="H52" s="2">
        <f>IF(loty36[[#This Row],[data wylotu]] = loty36[[#This Row],[data przylotu]], loty36[[#This Row],[godzina przylotu]]-loty36[[#This Row],[godzina wylotu]], $N$3-loty36[[#This Row],[godzina wylotu]]+loty36[[#This Row],[godzina przylotu]])</f>
        <v>5.4374999999999951E-2</v>
      </c>
      <c r="I52" s="2" t="str">
        <f>IF(loty36[[#This Row],[data wylotu]]&lt;&gt;loty36[[#This Row],[data przylotu]], loty36[[#This Row],[godzina przylotu]], "0")</f>
        <v>0</v>
      </c>
      <c r="J52" s="2">
        <f>loty36[[#This Row],[roznica dzis]]+I51</f>
        <v>5.4374999999999951E-2</v>
      </c>
      <c r="K52" s="3">
        <f>ROUND(loty36[[#This Row],[po dacie]]*60*24, 2)</f>
        <v>78.3</v>
      </c>
      <c r="L52" s="3"/>
    </row>
    <row r="53" spans="1:12" x14ac:dyDescent="0.35">
      <c r="A53">
        <v>52</v>
      </c>
      <c r="B53" s="1">
        <v>44449</v>
      </c>
      <c r="C53" s="2">
        <v>0.79276620370370365</v>
      </c>
      <c r="D53" s="1">
        <v>44449</v>
      </c>
      <c r="E53" s="2" t="s">
        <v>58</v>
      </c>
      <c r="F53">
        <v>12</v>
      </c>
      <c r="G53">
        <v>4</v>
      </c>
      <c r="H53" s="2">
        <f>IF(loty36[[#This Row],[data wylotu]] = loty36[[#This Row],[data przylotu]], loty36[[#This Row],[godzina przylotu]]-loty36[[#This Row],[godzina wylotu]], $N$3-loty36[[#This Row],[godzina wylotu]]+loty36[[#This Row],[godzina przylotu]])</f>
        <v>3.2766203703703756E-2</v>
      </c>
      <c r="I53" s="2" t="str">
        <f>IF(loty36[[#This Row],[data wylotu]]&lt;&gt;loty36[[#This Row],[data przylotu]], loty36[[#This Row],[godzina przylotu]], "0")</f>
        <v>0</v>
      </c>
      <c r="J53" s="2">
        <f>loty36[[#This Row],[roznica dzis]]+I52</f>
        <v>3.2766203703703756E-2</v>
      </c>
      <c r="K53" s="3">
        <f>ROUND(loty36[[#This Row],[po dacie]]*60*24, 2)</f>
        <v>47.18</v>
      </c>
      <c r="L53" s="3"/>
    </row>
    <row r="54" spans="1:12" x14ac:dyDescent="0.35">
      <c r="A54">
        <v>53</v>
      </c>
      <c r="B54" s="1">
        <v>44449</v>
      </c>
      <c r="C54" s="2">
        <v>0.87574074074074071</v>
      </c>
      <c r="D54" s="1">
        <v>44450</v>
      </c>
      <c r="E54" s="2" t="s">
        <v>59</v>
      </c>
      <c r="F54">
        <v>11</v>
      </c>
      <c r="G54">
        <v>9</v>
      </c>
      <c r="H54" s="2">
        <f>IF(loty36[[#This Row],[data wylotu]] = loty36[[#This Row],[data przylotu]], loty36[[#This Row],[godzina przylotu]]-loty36[[#This Row],[godzina wylotu]], $N$3-loty36[[#This Row],[godzina wylotu]]+loty36[[#This Row],[godzina przylotu]])</f>
        <v>0.16196759259259264</v>
      </c>
      <c r="I54" s="2" t="str">
        <f>IF(loty36[[#This Row],[data wylotu]]&lt;&gt;loty36[[#This Row],[data przylotu]], loty36[[#This Row],[godzina przylotu]], "0")</f>
        <v>00:54:18</v>
      </c>
      <c r="J54" s="2">
        <f>loty36[[#This Row],[roznica dzis]]+I53</f>
        <v>0.16196759259259264</v>
      </c>
      <c r="K54" s="3">
        <f>ROUND(loty36[[#This Row],[po dacie]]*60*24, 2)</f>
        <v>233.23</v>
      </c>
      <c r="L54" s="3"/>
    </row>
    <row r="55" spans="1:12" x14ac:dyDescent="0.35">
      <c r="A55">
        <v>54</v>
      </c>
      <c r="B55" s="1">
        <v>44450</v>
      </c>
      <c r="C55" s="2">
        <v>0.26106481481481481</v>
      </c>
      <c r="D55" s="1">
        <v>44450</v>
      </c>
      <c r="E55" s="2" t="s">
        <v>60</v>
      </c>
      <c r="F55">
        <v>12</v>
      </c>
      <c r="G55">
        <v>21</v>
      </c>
      <c r="H55" s="2">
        <f>IF(loty36[[#This Row],[data wylotu]] = loty36[[#This Row],[data przylotu]], loty36[[#This Row],[godzina przylotu]]-loty36[[#This Row],[godzina wylotu]], $N$3-loty36[[#This Row],[godzina wylotu]]+loty36[[#This Row],[godzina przylotu]])</f>
        <v>0.12209490740740742</v>
      </c>
      <c r="I55" s="2" t="str">
        <f>IF(loty36[[#This Row],[data wylotu]]&lt;&gt;loty36[[#This Row],[data przylotu]], loty36[[#This Row],[godzina przylotu]], "0")</f>
        <v>0</v>
      </c>
      <c r="J55" s="2">
        <f>loty36[[#This Row],[roznica dzis]]+I54</f>
        <v>0.15980324074074076</v>
      </c>
      <c r="K55" s="3">
        <f>ROUND(loty36[[#This Row],[po dacie]]*60*24, 2)</f>
        <v>230.12</v>
      </c>
      <c r="L55" s="3"/>
    </row>
    <row r="56" spans="1:12" x14ac:dyDescent="0.35">
      <c r="A56">
        <v>55</v>
      </c>
      <c r="B56" s="1">
        <v>44450</v>
      </c>
      <c r="C56" s="2">
        <v>0.46128472222222222</v>
      </c>
      <c r="D56" s="1">
        <v>44450</v>
      </c>
      <c r="E56" s="2" t="s">
        <v>61</v>
      </c>
      <c r="F56">
        <v>14</v>
      </c>
      <c r="G56">
        <v>2</v>
      </c>
      <c r="H56" s="2">
        <f>IF(loty36[[#This Row],[data wylotu]] = loty36[[#This Row],[data przylotu]], loty36[[#This Row],[godzina przylotu]]-loty36[[#This Row],[godzina wylotu]], $N$3-loty36[[#This Row],[godzina wylotu]]+loty36[[#This Row],[godzina przylotu]])</f>
        <v>4.5046296296296251E-2</v>
      </c>
      <c r="I56" s="2" t="str">
        <f>IF(loty36[[#This Row],[data wylotu]]&lt;&gt;loty36[[#This Row],[data przylotu]], loty36[[#This Row],[godzina przylotu]], "0")</f>
        <v>0</v>
      </c>
      <c r="J56" s="2">
        <f>loty36[[#This Row],[roznica dzis]]+I55</f>
        <v>4.5046296296296251E-2</v>
      </c>
      <c r="K56" s="3">
        <f>ROUND(loty36[[#This Row],[po dacie]]*60*24, 2)</f>
        <v>64.87</v>
      </c>
      <c r="L56" s="3"/>
    </row>
    <row r="57" spans="1:12" x14ac:dyDescent="0.35">
      <c r="A57">
        <v>56</v>
      </c>
      <c r="B57" s="1">
        <v>44450</v>
      </c>
      <c r="C57" s="2">
        <v>0.56730324074074079</v>
      </c>
      <c r="D57" s="1">
        <v>44450</v>
      </c>
      <c r="E57" s="2" t="s">
        <v>62</v>
      </c>
      <c r="F57">
        <v>17</v>
      </c>
      <c r="G57">
        <v>9</v>
      </c>
      <c r="H57" s="2">
        <f>IF(loty36[[#This Row],[data wylotu]] = loty36[[#This Row],[data przylotu]], loty36[[#This Row],[godzina przylotu]]-loty36[[#This Row],[godzina wylotu]], $N$3-loty36[[#This Row],[godzina wylotu]]+loty36[[#This Row],[godzina przylotu]])</f>
        <v>3.4629629629629566E-2</v>
      </c>
      <c r="I57" s="2" t="str">
        <f>IF(loty36[[#This Row],[data wylotu]]&lt;&gt;loty36[[#This Row],[data przylotu]], loty36[[#This Row],[godzina przylotu]], "0")</f>
        <v>0</v>
      </c>
      <c r="J57" s="2">
        <f>loty36[[#This Row],[roznica dzis]]+I56</f>
        <v>3.4629629629629566E-2</v>
      </c>
      <c r="K57" s="3">
        <f>ROUND(loty36[[#This Row],[po dacie]]*60*24, 2)</f>
        <v>49.87</v>
      </c>
      <c r="L57" s="3"/>
    </row>
    <row r="58" spans="1:12" x14ac:dyDescent="0.35">
      <c r="A58">
        <v>57</v>
      </c>
      <c r="B58" s="1">
        <v>44450</v>
      </c>
      <c r="C58" s="2">
        <v>0.66475694444444444</v>
      </c>
      <c r="D58" s="1">
        <v>44450</v>
      </c>
      <c r="E58" s="2" t="s">
        <v>63</v>
      </c>
      <c r="F58">
        <v>3</v>
      </c>
      <c r="G58">
        <v>9</v>
      </c>
      <c r="H58" s="2">
        <f>IF(loty36[[#This Row],[data wylotu]] = loty36[[#This Row],[data przylotu]], loty36[[#This Row],[godzina przylotu]]-loty36[[#This Row],[godzina wylotu]], $N$3-loty36[[#This Row],[godzina wylotu]]+loty36[[#This Row],[godzina przylotu]])</f>
        <v>5.4548611111111089E-2</v>
      </c>
      <c r="I58" s="2" t="str">
        <f>IF(loty36[[#This Row],[data wylotu]]&lt;&gt;loty36[[#This Row],[data przylotu]], loty36[[#This Row],[godzina przylotu]], "0")</f>
        <v>0</v>
      </c>
      <c r="J58" s="2">
        <f>loty36[[#This Row],[roznica dzis]]+I57</f>
        <v>5.4548611111111089E-2</v>
      </c>
      <c r="K58" s="3">
        <f>ROUND(loty36[[#This Row],[po dacie]]*60*24, 2)</f>
        <v>78.55</v>
      </c>
      <c r="L58" s="3"/>
    </row>
    <row r="59" spans="1:12" x14ac:dyDescent="0.35">
      <c r="A59">
        <v>58</v>
      </c>
      <c r="B59" s="1">
        <v>44450</v>
      </c>
      <c r="C59" s="2">
        <v>0.79238425925925926</v>
      </c>
      <c r="D59" s="1">
        <v>44450</v>
      </c>
      <c r="E59" s="2" t="s">
        <v>64</v>
      </c>
      <c r="F59">
        <v>11</v>
      </c>
      <c r="G59">
        <v>3</v>
      </c>
      <c r="H59" s="2">
        <f>IF(loty36[[#This Row],[data wylotu]] = loty36[[#This Row],[data przylotu]], loty36[[#This Row],[godzina przylotu]]-loty36[[#This Row],[godzina wylotu]], $N$3-loty36[[#This Row],[godzina wylotu]]+loty36[[#This Row],[godzina przylotu]])</f>
        <v>9.0266203703703751E-2</v>
      </c>
      <c r="I59" s="2" t="str">
        <f>IF(loty36[[#This Row],[data wylotu]]&lt;&gt;loty36[[#This Row],[data przylotu]], loty36[[#This Row],[godzina przylotu]], "0")</f>
        <v>0</v>
      </c>
      <c r="J59" s="2">
        <f>loty36[[#This Row],[roznica dzis]]+I58</f>
        <v>9.0266203703703751E-2</v>
      </c>
      <c r="K59" s="3">
        <f>ROUND(loty36[[#This Row],[po dacie]]*60*24, 2)</f>
        <v>129.97999999999999</v>
      </c>
      <c r="L59" s="3"/>
    </row>
    <row r="60" spans="1:12" x14ac:dyDescent="0.35">
      <c r="A60">
        <v>59</v>
      </c>
      <c r="B60" s="1">
        <v>44451</v>
      </c>
      <c r="C60" s="2">
        <v>0.16666666666666666</v>
      </c>
      <c r="D60" s="1">
        <v>44451</v>
      </c>
      <c r="E60" s="2" t="s">
        <v>65</v>
      </c>
      <c r="F60">
        <v>8</v>
      </c>
      <c r="G60">
        <v>4</v>
      </c>
      <c r="H60" s="2">
        <f>IF(loty36[[#This Row],[data wylotu]] = loty36[[#This Row],[data przylotu]], loty36[[#This Row],[godzina przylotu]]-loty36[[#This Row],[godzina wylotu]], $N$3-loty36[[#This Row],[godzina wylotu]]+loty36[[#This Row],[godzina przylotu]])</f>
        <v>6.6041666666666665E-2</v>
      </c>
      <c r="I60" s="2" t="str">
        <f>IF(loty36[[#This Row],[data wylotu]]&lt;&gt;loty36[[#This Row],[data przylotu]], loty36[[#This Row],[godzina przylotu]], "0")</f>
        <v>0</v>
      </c>
      <c r="J60" s="2">
        <f>loty36[[#This Row],[roznica dzis]]+I59</f>
        <v>6.6041666666666665E-2</v>
      </c>
      <c r="K60" s="3">
        <f>ROUND(loty36[[#This Row],[po dacie]]*60*24, 2)</f>
        <v>95.1</v>
      </c>
      <c r="L60" s="3"/>
    </row>
    <row r="61" spans="1:12" x14ac:dyDescent="0.35">
      <c r="A61">
        <v>60</v>
      </c>
      <c r="B61" s="1">
        <v>44451</v>
      </c>
      <c r="C61" s="2">
        <v>0.34324074074074074</v>
      </c>
      <c r="D61" s="1">
        <v>44451</v>
      </c>
      <c r="E61" s="2" t="s">
        <v>66</v>
      </c>
      <c r="F61">
        <v>1</v>
      </c>
      <c r="G61">
        <v>6</v>
      </c>
      <c r="H61" s="2">
        <f>IF(loty36[[#This Row],[data wylotu]] = loty36[[#This Row],[data przylotu]], loty36[[#This Row],[godzina przylotu]]-loty36[[#This Row],[godzina wylotu]], $N$3-loty36[[#This Row],[godzina wylotu]]+loty36[[#This Row],[godzina przylotu]])</f>
        <v>8.4756944444444482E-2</v>
      </c>
      <c r="I61" s="2" t="str">
        <f>IF(loty36[[#This Row],[data wylotu]]&lt;&gt;loty36[[#This Row],[data przylotu]], loty36[[#This Row],[godzina przylotu]], "0")</f>
        <v>0</v>
      </c>
      <c r="J61" s="2">
        <f>loty36[[#This Row],[roznica dzis]]+I60</f>
        <v>8.4756944444444482E-2</v>
      </c>
      <c r="K61" s="3">
        <f>ROUND(loty36[[#This Row],[po dacie]]*60*24, 2)</f>
        <v>122.05</v>
      </c>
      <c r="L61" s="3"/>
    </row>
    <row r="62" spans="1:12" x14ac:dyDescent="0.35">
      <c r="A62">
        <v>61</v>
      </c>
      <c r="B62" s="1">
        <v>44451</v>
      </c>
      <c r="C62" s="2">
        <v>0.52084490740740741</v>
      </c>
      <c r="D62" s="1">
        <v>44451</v>
      </c>
      <c r="E62" s="2" t="s">
        <v>67</v>
      </c>
      <c r="F62">
        <v>4</v>
      </c>
      <c r="G62">
        <v>21</v>
      </c>
      <c r="H62" s="2">
        <f>IF(loty36[[#This Row],[data wylotu]] = loty36[[#This Row],[data przylotu]], loty36[[#This Row],[godzina przylotu]]-loty36[[#This Row],[godzina wylotu]], $N$3-loty36[[#This Row],[godzina wylotu]]+loty36[[#This Row],[godzina przylotu]])</f>
        <v>7.3194444444444451E-2</v>
      </c>
      <c r="I62" s="2" t="str">
        <f>IF(loty36[[#This Row],[data wylotu]]&lt;&gt;loty36[[#This Row],[data przylotu]], loty36[[#This Row],[godzina przylotu]], "0")</f>
        <v>0</v>
      </c>
      <c r="J62" s="2">
        <f>loty36[[#This Row],[roznica dzis]]+I61</f>
        <v>7.3194444444444451E-2</v>
      </c>
      <c r="K62" s="3">
        <f>ROUND(loty36[[#This Row],[po dacie]]*60*24, 2)</f>
        <v>105.4</v>
      </c>
      <c r="L62" s="3"/>
    </row>
    <row r="63" spans="1:12" x14ac:dyDescent="0.35">
      <c r="A63">
        <v>62</v>
      </c>
      <c r="B63" s="1">
        <v>44451</v>
      </c>
      <c r="C63" s="2">
        <v>0.73968750000000005</v>
      </c>
      <c r="D63" s="1">
        <v>44451</v>
      </c>
      <c r="E63" s="2" t="s">
        <v>68</v>
      </c>
      <c r="F63">
        <v>9</v>
      </c>
      <c r="G63">
        <v>11</v>
      </c>
      <c r="H63" s="2">
        <f>IF(loty36[[#This Row],[data wylotu]] = loty36[[#This Row],[data przylotu]], loty36[[#This Row],[godzina przylotu]]-loty36[[#This Row],[godzina wylotu]], $N$3-loty36[[#This Row],[godzina wylotu]]+loty36[[#This Row],[godzina przylotu]])</f>
        <v>5.8935185185185035E-2</v>
      </c>
      <c r="I63" s="2" t="str">
        <f>IF(loty36[[#This Row],[data wylotu]]&lt;&gt;loty36[[#This Row],[data przylotu]], loty36[[#This Row],[godzina przylotu]], "0")</f>
        <v>0</v>
      </c>
      <c r="J63" s="2">
        <f>loty36[[#This Row],[roznica dzis]]+I62</f>
        <v>5.8935185185185035E-2</v>
      </c>
      <c r="K63" s="3">
        <f>ROUND(loty36[[#This Row],[po dacie]]*60*24, 2)</f>
        <v>84.87</v>
      </c>
      <c r="L63" s="3"/>
    </row>
    <row r="64" spans="1:12" x14ac:dyDescent="0.35">
      <c r="A64">
        <v>63</v>
      </c>
      <c r="B64" s="1">
        <v>44452</v>
      </c>
      <c r="C64" s="2">
        <v>0.21440972222222221</v>
      </c>
      <c r="D64" s="1">
        <v>44452</v>
      </c>
      <c r="E64" s="2" t="s">
        <v>69</v>
      </c>
      <c r="F64">
        <v>12</v>
      </c>
      <c r="G64">
        <v>7</v>
      </c>
      <c r="H64" s="2">
        <f>IF(loty36[[#This Row],[data wylotu]] = loty36[[#This Row],[data przylotu]], loty36[[#This Row],[godzina przylotu]]-loty36[[#This Row],[godzina wylotu]], $N$3-loty36[[#This Row],[godzina wylotu]]+loty36[[#This Row],[godzina przylotu]])</f>
        <v>0.16630787037037037</v>
      </c>
      <c r="I64" s="2" t="str">
        <f>IF(loty36[[#This Row],[data wylotu]]&lt;&gt;loty36[[#This Row],[data przylotu]], loty36[[#This Row],[godzina przylotu]], "0")</f>
        <v>0</v>
      </c>
      <c r="J64" s="2">
        <f>loty36[[#This Row],[roznica dzis]]+I63</f>
        <v>0.16630787037037037</v>
      </c>
      <c r="K64" s="3">
        <f>ROUND(loty36[[#This Row],[po dacie]]*60*24, 2)</f>
        <v>239.48</v>
      </c>
      <c r="L64" s="3"/>
    </row>
    <row r="65" spans="1:12" x14ac:dyDescent="0.35">
      <c r="A65">
        <v>64</v>
      </c>
      <c r="B65" s="1">
        <v>44452</v>
      </c>
      <c r="C65" s="2">
        <v>0.46302083333333333</v>
      </c>
      <c r="D65" s="1">
        <v>44452</v>
      </c>
      <c r="E65" s="2" t="s">
        <v>70</v>
      </c>
      <c r="F65">
        <v>11</v>
      </c>
      <c r="G65">
        <v>13</v>
      </c>
      <c r="H65" s="2">
        <f>IF(loty36[[#This Row],[data wylotu]] = loty36[[#This Row],[data przylotu]], loty36[[#This Row],[godzina przylotu]]-loty36[[#This Row],[godzina wylotu]], $N$3-loty36[[#This Row],[godzina wylotu]]+loty36[[#This Row],[godzina przylotu]])</f>
        <v>7.0381944444444455E-2</v>
      </c>
      <c r="I65" s="2" t="str">
        <f>IF(loty36[[#This Row],[data wylotu]]&lt;&gt;loty36[[#This Row],[data przylotu]], loty36[[#This Row],[godzina przylotu]], "0")</f>
        <v>0</v>
      </c>
      <c r="J65" s="2">
        <f>loty36[[#This Row],[roznica dzis]]+I64</f>
        <v>7.0381944444444455E-2</v>
      </c>
      <c r="K65" s="3">
        <f>ROUND(loty36[[#This Row],[po dacie]]*60*24, 2)</f>
        <v>101.35</v>
      </c>
      <c r="L65" s="3"/>
    </row>
    <row r="66" spans="1:12" x14ac:dyDescent="0.35">
      <c r="A66">
        <v>65</v>
      </c>
      <c r="B66" s="1">
        <v>44452</v>
      </c>
      <c r="C66" s="2">
        <v>0.55218750000000005</v>
      </c>
      <c r="D66" s="1">
        <v>44452</v>
      </c>
      <c r="E66" s="2" t="s">
        <v>71</v>
      </c>
      <c r="F66">
        <v>16</v>
      </c>
      <c r="G66">
        <v>21</v>
      </c>
      <c r="H66" s="2">
        <f>IF(loty36[[#This Row],[data wylotu]] = loty36[[#This Row],[data przylotu]], loty36[[#This Row],[godzina przylotu]]-loty36[[#This Row],[godzina wylotu]], $N$3-loty36[[#This Row],[godzina wylotu]]+loty36[[#This Row],[godzina przylotu]])</f>
        <v>6.9791666666666585E-2</v>
      </c>
      <c r="I66" s="2" t="str">
        <f>IF(loty36[[#This Row],[data wylotu]]&lt;&gt;loty36[[#This Row],[data przylotu]], loty36[[#This Row],[godzina przylotu]], "0")</f>
        <v>0</v>
      </c>
      <c r="J66" s="2">
        <f>loty36[[#This Row],[roznica dzis]]+I65</f>
        <v>6.9791666666666585E-2</v>
      </c>
      <c r="K66" s="3">
        <f>ROUND(loty36[[#This Row],[po dacie]]*60*24, 2)</f>
        <v>100.5</v>
      </c>
      <c r="L66" s="3"/>
    </row>
    <row r="67" spans="1:12" x14ac:dyDescent="0.35">
      <c r="A67">
        <v>66</v>
      </c>
      <c r="B67" s="1">
        <v>44452</v>
      </c>
      <c r="C67" s="2">
        <v>0.66996527777777781</v>
      </c>
      <c r="D67" s="1">
        <v>44452</v>
      </c>
      <c r="E67" s="2" t="s">
        <v>72</v>
      </c>
      <c r="F67">
        <v>19</v>
      </c>
      <c r="G67">
        <v>10</v>
      </c>
      <c r="H67" s="2">
        <f>IF(loty36[[#This Row],[data wylotu]] = loty36[[#This Row],[data przylotu]], loty36[[#This Row],[godzina przylotu]]-loty36[[#This Row],[godzina wylotu]], $N$3-loty36[[#This Row],[godzina wylotu]]+loty36[[#This Row],[godzina przylotu]])</f>
        <v>8.0034722222222188E-2</v>
      </c>
      <c r="I67" s="2" t="str">
        <f>IF(loty36[[#This Row],[data wylotu]]&lt;&gt;loty36[[#This Row],[data przylotu]], loty36[[#This Row],[godzina przylotu]], "0")</f>
        <v>0</v>
      </c>
      <c r="J67" s="2">
        <f>loty36[[#This Row],[roznica dzis]]+I66</f>
        <v>8.0034722222222188E-2</v>
      </c>
      <c r="K67" s="3">
        <f>ROUND(loty36[[#This Row],[po dacie]]*60*24, 2)</f>
        <v>115.25</v>
      </c>
      <c r="L67" s="3"/>
    </row>
    <row r="68" spans="1:12" x14ac:dyDescent="0.35">
      <c r="A68">
        <v>67</v>
      </c>
      <c r="B68" s="1">
        <v>44452</v>
      </c>
      <c r="C68" s="2">
        <v>0.83971064814814811</v>
      </c>
      <c r="D68" s="1">
        <v>44452</v>
      </c>
      <c r="E68" s="2" t="s">
        <v>73</v>
      </c>
      <c r="F68">
        <v>3</v>
      </c>
      <c r="G68">
        <v>0</v>
      </c>
      <c r="H68" s="2">
        <f>IF(loty36[[#This Row],[data wylotu]] = loty36[[#This Row],[data przylotu]], loty36[[#This Row],[godzina przylotu]]-loty36[[#This Row],[godzina wylotu]], $N$3-loty36[[#This Row],[godzina wylotu]]+loty36[[#This Row],[godzina przylotu]])</f>
        <v>7.9953703703703694E-2</v>
      </c>
      <c r="I68" s="2" t="str">
        <f>IF(loty36[[#This Row],[data wylotu]]&lt;&gt;loty36[[#This Row],[data przylotu]], loty36[[#This Row],[godzina przylotu]], "0")</f>
        <v>0</v>
      </c>
      <c r="J68" s="2">
        <f>loty36[[#This Row],[roznica dzis]]+I67</f>
        <v>7.9953703703703694E-2</v>
      </c>
      <c r="K68" s="3">
        <f>ROUND(loty36[[#This Row],[po dacie]]*60*24, 2)</f>
        <v>115.13</v>
      </c>
      <c r="L68" s="3"/>
    </row>
    <row r="69" spans="1:12" x14ac:dyDescent="0.35">
      <c r="A69">
        <v>68</v>
      </c>
      <c r="B69" s="1">
        <v>44453</v>
      </c>
      <c r="C69" s="2">
        <v>0.17733796296296298</v>
      </c>
      <c r="D69" s="1">
        <v>44453</v>
      </c>
      <c r="E69" s="2" t="s">
        <v>74</v>
      </c>
      <c r="F69">
        <v>12</v>
      </c>
      <c r="G69">
        <v>21</v>
      </c>
      <c r="H69" s="2">
        <f>IF(loty36[[#This Row],[data wylotu]] = loty36[[#This Row],[data przylotu]], loty36[[#This Row],[godzina przylotu]]-loty36[[#This Row],[godzina wylotu]], $N$3-loty36[[#This Row],[godzina wylotu]]+loty36[[#This Row],[godzina przylotu]])</f>
        <v>8.2662037037037034E-2</v>
      </c>
      <c r="I69" s="2" t="str">
        <f>IF(loty36[[#This Row],[data wylotu]]&lt;&gt;loty36[[#This Row],[data przylotu]], loty36[[#This Row],[godzina przylotu]], "0")</f>
        <v>0</v>
      </c>
      <c r="J69" s="2">
        <f>loty36[[#This Row],[roznica dzis]]+I68</f>
        <v>8.2662037037037034E-2</v>
      </c>
      <c r="K69" s="3">
        <f>ROUND(loty36[[#This Row],[po dacie]]*60*24, 2)</f>
        <v>119.03</v>
      </c>
      <c r="L69" s="3"/>
    </row>
    <row r="70" spans="1:12" x14ac:dyDescent="0.35">
      <c r="A70">
        <v>69</v>
      </c>
      <c r="B70" s="1">
        <v>44453</v>
      </c>
      <c r="C70" s="2">
        <v>0.34437499999999999</v>
      </c>
      <c r="D70" s="1">
        <v>44453</v>
      </c>
      <c r="E70" s="2" t="s">
        <v>75</v>
      </c>
      <c r="F70">
        <v>17</v>
      </c>
      <c r="G70">
        <v>20</v>
      </c>
      <c r="H70" s="2">
        <f>IF(loty36[[#This Row],[data wylotu]] = loty36[[#This Row],[data przylotu]], loty36[[#This Row],[godzina przylotu]]-loty36[[#This Row],[godzina wylotu]], $N$3-loty36[[#This Row],[godzina wylotu]]+loty36[[#This Row],[godzina przylotu]])</f>
        <v>7.5706018518518492E-2</v>
      </c>
      <c r="I70" s="2" t="str">
        <f>IF(loty36[[#This Row],[data wylotu]]&lt;&gt;loty36[[#This Row],[data przylotu]], loty36[[#This Row],[godzina przylotu]], "0")</f>
        <v>0</v>
      </c>
      <c r="J70" s="2">
        <f>loty36[[#This Row],[roznica dzis]]+I69</f>
        <v>7.5706018518518492E-2</v>
      </c>
      <c r="K70" s="3">
        <f>ROUND(loty36[[#This Row],[po dacie]]*60*24, 2)</f>
        <v>109.02</v>
      </c>
      <c r="L70" s="3"/>
    </row>
    <row r="71" spans="1:12" x14ac:dyDescent="0.35">
      <c r="A71">
        <v>70</v>
      </c>
      <c r="B71" s="1">
        <v>44453</v>
      </c>
      <c r="C71" s="2">
        <v>0.5</v>
      </c>
      <c r="D71" s="1">
        <v>44453</v>
      </c>
      <c r="E71" s="2" t="s">
        <v>76</v>
      </c>
      <c r="F71">
        <v>11</v>
      </c>
      <c r="G71">
        <v>22</v>
      </c>
      <c r="H71" s="2">
        <f>IF(loty36[[#This Row],[data wylotu]] = loty36[[#This Row],[data przylotu]], loty36[[#This Row],[godzina przylotu]]-loty36[[#This Row],[godzina wylotu]], $N$3-loty36[[#This Row],[godzina wylotu]]+loty36[[#This Row],[godzina przylotu]])</f>
        <v>8.1192129629629628E-2</v>
      </c>
      <c r="I71" s="2" t="str">
        <f>IF(loty36[[#This Row],[data wylotu]]&lt;&gt;loty36[[#This Row],[data przylotu]], loty36[[#This Row],[godzina przylotu]], "0")</f>
        <v>0</v>
      </c>
      <c r="J71" s="2">
        <f>loty36[[#This Row],[roznica dzis]]+I70</f>
        <v>8.1192129629629628E-2</v>
      </c>
      <c r="K71" s="3">
        <f>ROUND(loty36[[#This Row],[po dacie]]*60*24, 2)</f>
        <v>116.92</v>
      </c>
      <c r="L71" s="3"/>
    </row>
    <row r="72" spans="1:12" x14ac:dyDescent="0.35">
      <c r="A72">
        <v>71</v>
      </c>
      <c r="B72" s="1">
        <v>44453</v>
      </c>
      <c r="C72" s="2">
        <v>0.64340277777777777</v>
      </c>
      <c r="D72" s="1">
        <v>44453</v>
      </c>
      <c r="E72" s="2" t="s">
        <v>77</v>
      </c>
      <c r="F72">
        <v>7</v>
      </c>
      <c r="G72">
        <v>2</v>
      </c>
      <c r="H72" s="2">
        <f>IF(loty36[[#This Row],[data wylotu]] = loty36[[#This Row],[data przylotu]], loty36[[#This Row],[godzina przylotu]]-loty36[[#This Row],[godzina wylotu]], $N$3-loty36[[#This Row],[godzina wylotu]]+loty36[[#This Row],[godzina przylotu]])</f>
        <v>6.510416666666663E-2</v>
      </c>
      <c r="I72" s="2" t="str">
        <f>IF(loty36[[#This Row],[data wylotu]]&lt;&gt;loty36[[#This Row],[data przylotu]], loty36[[#This Row],[godzina przylotu]], "0")</f>
        <v>0</v>
      </c>
      <c r="J72" s="2">
        <f>loty36[[#This Row],[roznica dzis]]+I71</f>
        <v>6.510416666666663E-2</v>
      </c>
      <c r="K72" s="3">
        <f>ROUND(loty36[[#This Row],[po dacie]]*60*24, 2)</f>
        <v>93.75</v>
      </c>
      <c r="L72" s="3"/>
    </row>
    <row r="73" spans="1:12" x14ac:dyDescent="0.35">
      <c r="A73">
        <v>72</v>
      </c>
      <c r="B73" s="1">
        <v>44453</v>
      </c>
      <c r="C73" s="2">
        <v>0.77552083333333333</v>
      </c>
      <c r="D73" s="1">
        <v>44453</v>
      </c>
      <c r="E73" s="2" t="s">
        <v>78</v>
      </c>
      <c r="F73">
        <v>8</v>
      </c>
      <c r="G73">
        <v>7</v>
      </c>
      <c r="H73" s="2">
        <f>IF(loty36[[#This Row],[data wylotu]] = loty36[[#This Row],[data przylotu]], loty36[[#This Row],[godzina przylotu]]-loty36[[#This Row],[godzina wylotu]], $N$3-loty36[[#This Row],[godzina wylotu]]+loty36[[#This Row],[godzina przylotu]])</f>
        <v>2.7187500000000031E-2</v>
      </c>
      <c r="I73" s="2" t="str">
        <f>IF(loty36[[#This Row],[data wylotu]]&lt;&gt;loty36[[#This Row],[data przylotu]], loty36[[#This Row],[godzina przylotu]], "0")</f>
        <v>0</v>
      </c>
      <c r="J73" s="2">
        <f>loty36[[#This Row],[roznica dzis]]+I72</f>
        <v>2.7187500000000031E-2</v>
      </c>
      <c r="K73" s="3">
        <f>ROUND(loty36[[#This Row],[po dacie]]*60*24, 2)</f>
        <v>39.15</v>
      </c>
      <c r="L73" s="3"/>
    </row>
    <row r="74" spans="1:12" x14ac:dyDescent="0.35">
      <c r="A74">
        <v>73</v>
      </c>
      <c r="B74" s="1">
        <v>44453</v>
      </c>
      <c r="C74" s="2">
        <v>0.87285879629629626</v>
      </c>
      <c r="D74" s="1">
        <v>44453</v>
      </c>
      <c r="E74" s="2" t="s">
        <v>79</v>
      </c>
      <c r="F74">
        <v>6</v>
      </c>
      <c r="G74">
        <v>1</v>
      </c>
      <c r="H74" s="2">
        <f>IF(loty36[[#This Row],[data wylotu]] = loty36[[#This Row],[data przylotu]], loty36[[#This Row],[godzina przylotu]]-loty36[[#This Row],[godzina wylotu]], $N$3-loty36[[#This Row],[godzina wylotu]]+loty36[[#This Row],[godzina przylotu]])</f>
        <v>4.6655092592592595E-2</v>
      </c>
      <c r="I74" s="2" t="str">
        <f>IF(loty36[[#This Row],[data wylotu]]&lt;&gt;loty36[[#This Row],[data przylotu]], loty36[[#This Row],[godzina przylotu]], "0")</f>
        <v>0</v>
      </c>
      <c r="J74" s="2">
        <f>loty36[[#This Row],[roznica dzis]]+I73</f>
        <v>4.6655092592592595E-2</v>
      </c>
      <c r="K74" s="3">
        <f>ROUND(loty36[[#This Row],[po dacie]]*60*24, 2)</f>
        <v>67.180000000000007</v>
      </c>
      <c r="L74" s="3"/>
    </row>
    <row r="75" spans="1:12" x14ac:dyDescent="0.35">
      <c r="A75">
        <v>74</v>
      </c>
      <c r="B75" s="1">
        <v>44454</v>
      </c>
      <c r="C75" s="2">
        <v>4.2361111111111113E-2</v>
      </c>
      <c r="D75" s="1">
        <v>44454</v>
      </c>
      <c r="E75" s="2" t="s">
        <v>80</v>
      </c>
      <c r="F75">
        <v>0</v>
      </c>
      <c r="G75">
        <v>6</v>
      </c>
      <c r="H75" s="2">
        <f>IF(loty36[[#This Row],[data wylotu]] = loty36[[#This Row],[data przylotu]], loty36[[#This Row],[godzina przylotu]]-loty36[[#This Row],[godzina wylotu]], $N$3-loty36[[#This Row],[godzina wylotu]]+loty36[[#This Row],[godzina przylotu]])</f>
        <v>0.13062499999999999</v>
      </c>
      <c r="I75" s="2" t="str">
        <f>IF(loty36[[#This Row],[data wylotu]]&lt;&gt;loty36[[#This Row],[data przylotu]], loty36[[#This Row],[godzina przylotu]], "0")</f>
        <v>0</v>
      </c>
      <c r="J75" s="2">
        <f>loty36[[#This Row],[roznica dzis]]+I74</f>
        <v>0.13062499999999999</v>
      </c>
      <c r="K75" s="3">
        <f>ROUND(loty36[[#This Row],[po dacie]]*60*24, 2)</f>
        <v>188.1</v>
      </c>
      <c r="L75" s="3"/>
    </row>
    <row r="76" spans="1:12" x14ac:dyDescent="0.35">
      <c r="A76">
        <v>75</v>
      </c>
      <c r="B76" s="1">
        <v>44454</v>
      </c>
      <c r="C76" s="2">
        <v>0.28885416666666669</v>
      </c>
      <c r="D76" s="1">
        <v>44454</v>
      </c>
      <c r="E76" s="2" t="s">
        <v>81</v>
      </c>
      <c r="F76">
        <v>0</v>
      </c>
      <c r="G76">
        <v>5</v>
      </c>
      <c r="H76" s="2">
        <f>IF(loty36[[#This Row],[data wylotu]] = loty36[[#This Row],[data przylotu]], loty36[[#This Row],[godzina przylotu]]-loty36[[#This Row],[godzina wylotu]], $N$3-loty36[[#This Row],[godzina wylotu]]+loty36[[#This Row],[godzina przylotu]])</f>
        <v>5.5520833333333353E-2</v>
      </c>
      <c r="I76" s="2" t="str">
        <f>IF(loty36[[#This Row],[data wylotu]]&lt;&gt;loty36[[#This Row],[data przylotu]], loty36[[#This Row],[godzina przylotu]], "0")</f>
        <v>0</v>
      </c>
      <c r="J76" s="2">
        <f>loty36[[#This Row],[roznica dzis]]+I75</f>
        <v>5.5520833333333353E-2</v>
      </c>
      <c r="K76" s="3">
        <f>ROUND(loty36[[#This Row],[po dacie]]*60*24, 2)</f>
        <v>79.95</v>
      </c>
      <c r="L76" s="3"/>
    </row>
    <row r="77" spans="1:12" x14ac:dyDescent="0.35">
      <c r="A77">
        <v>76</v>
      </c>
      <c r="B77" s="1">
        <v>44454</v>
      </c>
      <c r="C77" s="2">
        <v>0.42424768518518519</v>
      </c>
      <c r="D77" s="1">
        <v>44454</v>
      </c>
      <c r="E77" s="2" t="s">
        <v>82</v>
      </c>
      <c r="F77">
        <v>10</v>
      </c>
      <c r="G77">
        <v>1</v>
      </c>
      <c r="H77" s="2">
        <f>IF(loty36[[#This Row],[data wylotu]] = loty36[[#This Row],[data przylotu]], loty36[[#This Row],[godzina przylotu]]-loty36[[#This Row],[godzina wylotu]], $N$3-loty36[[#This Row],[godzina wylotu]]+loty36[[#This Row],[godzina przylotu]])</f>
        <v>0.10754629629629631</v>
      </c>
      <c r="I77" s="2" t="str">
        <f>IF(loty36[[#This Row],[data wylotu]]&lt;&gt;loty36[[#This Row],[data przylotu]], loty36[[#This Row],[godzina przylotu]], "0")</f>
        <v>0</v>
      </c>
      <c r="J77" s="2">
        <f>loty36[[#This Row],[roznica dzis]]+I76</f>
        <v>0.10754629629629631</v>
      </c>
      <c r="K77" s="3">
        <f>ROUND(loty36[[#This Row],[po dacie]]*60*24, 2)</f>
        <v>154.87</v>
      </c>
      <c r="L77" s="3"/>
    </row>
    <row r="78" spans="1:12" x14ac:dyDescent="0.35">
      <c r="A78">
        <v>77</v>
      </c>
      <c r="B78" s="1">
        <v>44454</v>
      </c>
      <c r="C78" s="2">
        <v>0.5991319444444444</v>
      </c>
      <c r="D78" s="1">
        <v>44454</v>
      </c>
      <c r="E78" s="2" t="s">
        <v>83</v>
      </c>
      <c r="F78">
        <v>14</v>
      </c>
      <c r="G78">
        <v>21</v>
      </c>
      <c r="H78" s="2">
        <f>IF(loty36[[#This Row],[data wylotu]] = loty36[[#This Row],[data przylotu]], loty36[[#This Row],[godzina przylotu]]-loty36[[#This Row],[godzina wylotu]], $N$3-loty36[[#This Row],[godzina wylotu]]+loty36[[#This Row],[godzina przylotu]])</f>
        <v>3.4479166666666727E-2</v>
      </c>
      <c r="I78" s="2" t="str">
        <f>IF(loty36[[#This Row],[data wylotu]]&lt;&gt;loty36[[#This Row],[data przylotu]], loty36[[#This Row],[godzina przylotu]], "0")</f>
        <v>0</v>
      </c>
      <c r="J78" s="2">
        <f>loty36[[#This Row],[roznica dzis]]+I77</f>
        <v>3.4479166666666727E-2</v>
      </c>
      <c r="K78" s="3">
        <f>ROUND(loty36[[#This Row],[po dacie]]*60*24, 2)</f>
        <v>49.65</v>
      </c>
      <c r="L78" s="3"/>
    </row>
    <row r="79" spans="1:12" x14ac:dyDescent="0.35">
      <c r="A79">
        <v>78</v>
      </c>
      <c r="B79" s="1">
        <v>44454</v>
      </c>
      <c r="C79" s="2">
        <v>0.7228472222222222</v>
      </c>
      <c r="D79" s="1">
        <v>44454</v>
      </c>
      <c r="E79" s="2" t="s">
        <v>84</v>
      </c>
      <c r="F79">
        <v>4</v>
      </c>
      <c r="G79">
        <v>1</v>
      </c>
      <c r="H79" s="2">
        <f>IF(loty36[[#This Row],[data wylotu]] = loty36[[#This Row],[data przylotu]], loty36[[#This Row],[godzina przylotu]]-loty36[[#This Row],[godzina wylotu]], $N$3-loty36[[#This Row],[godzina wylotu]]+loty36[[#This Row],[godzina przylotu]])</f>
        <v>5.2673611111111129E-2</v>
      </c>
      <c r="I79" s="2" t="str">
        <f>IF(loty36[[#This Row],[data wylotu]]&lt;&gt;loty36[[#This Row],[data przylotu]], loty36[[#This Row],[godzina przylotu]], "0")</f>
        <v>0</v>
      </c>
      <c r="J79" s="2">
        <f>loty36[[#This Row],[roznica dzis]]+I78</f>
        <v>5.2673611111111129E-2</v>
      </c>
      <c r="K79" s="3">
        <f>ROUND(loty36[[#This Row],[po dacie]]*60*24, 2)</f>
        <v>75.849999999999994</v>
      </c>
      <c r="L79" s="3"/>
    </row>
    <row r="80" spans="1:12" x14ac:dyDescent="0.35">
      <c r="A80">
        <v>79</v>
      </c>
      <c r="B80" s="1">
        <v>44454</v>
      </c>
      <c r="C80" s="2">
        <v>0.86644675925925929</v>
      </c>
      <c r="D80" s="1">
        <v>44454</v>
      </c>
      <c r="E80" s="2" t="s">
        <v>85</v>
      </c>
      <c r="F80">
        <v>7</v>
      </c>
      <c r="G80">
        <v>2</v>
      </c>
      <c r="H80" s="2">
        <f>IF(loty36[[#This Row],[data wylotu]] = loty36[[#This Row],[data przylotu]], loty36[[#This Row],[godzina przylotu]]-loty36[[#This Row],[godzina wylotu]], $N$3-loty36[[#This Row],[godzina wylotu]]+loty36[[#This Row],[godzina przylotu]])</f>
        <v>4.035879629629624E-2</v>
      </c>
      <c r="I80" s="2" t="str">
        <f>IF(loty36[[#This Row],[data wylotu]]&lt;&gt;loty36[[#This Row],[data przylotu]], loty36[[#This Row],[godzina przylotu]], "0")</f>
        <v>0</v>
      </c>
      <c r="J80" s="2">
        <f>loty36[[#This Row],[roznica dzis]]+I79</f>
        <v>4.035879629629624E-2</v>
      </c>
      <c r="K80" s="3">
        <f>ROUND(loty36[[#This Row],[po dacie]]*60*24, 2)</f>
        <v>58.12</v>
      </c>
      <c r="L80" s="3"/>
    </row>
    <row r="81" spans="1:12" x14ac:dyDescent="0.35">
      <c r="A81">
        <v>80</v>
      </c>
      <c r="B81" s="1">
        <v>44455</v>
      </c>
      <c r="C81" s="2">
        <v>0.13571759259259258</v>
      </c>
      <c r="D81" s="1">
        <v>44455</v>
      </c>
      <c r="E81" s="2" t="s">
        <v>86</v>
      </c>
      <c r="F81">
        <v>13</v>
      </c>
      <c r="G81">
        <v>5</v>
      </c>
      <c r="H81" s="2">
        <f>IF(loty36[[#This Row],[data wylotu]] = loty36[[#This Row],[data przylotu]], loty36[[#This Row],[godzina przylotu]]-loty36[[#This Row],[godzina wylotu]], $N$3-loty36[[#This Row],[godzina wylotu]]+loty36[[#This Row],[godzina przylotu]])</f>
        <v>0.11716435185185187</v>
      </c>
      <c r="I81" s="2" t="str">
        <f>IF(loty36[[#This Row],[data wylotu]]&lt;&gt;loty36[[#This Row],[data przylotu]], loty36[[#This Row],[godzina przylotu]], "0")</f>
        <v>0</v>
      </c>
      <c r="J81" s="2">
        <f>loty36[[#This Row],[roznica dzis]]+I80</f>
        <v>0.11716435185185187</v>
      </c>
      <c r="K81" s="3">
        <f>ROUND(loty36[[#This Row],[po dacie]]*60*24, 2)</f>
        <v>168.72</v>
      </c>
      <c r="L81" s="3"/>
    </row>
    <row r="82" spans="1:12" x14ac:dyDescent="0.35">
      <c r="A82">
        <v>81</v>
      </c>
      <c r="B82" s="1">
        <v>44455</v>
      </c>
      <c r="C82" s="2">
        <v>0.2996064814814815</v>
      </c>
      <c r="D82" s="1">
        <v>44455</v>
      </c>
      <c r="E82" s="2" t="s">
        <v>87</v>
      </c>
      <c r="F82">
        <v>13</v>
      </c>
      <c r="G82">
        <v>11</v>
      </c>
      <c r="H82" s="2">
        <f>IF(loty36[[#This Row],[data wylotu]] = loty36[[#This Row],[data przylotu]], loty36[[#This Row],[godzina przylotu]]-loty36[[#This Row],[godzina wylotu]], $N$3-loty36[[#This Row],[godzina wylotu]]+loty36[[#This Row],[godzina przylotu]])</f>
        <v>7.7523148148148147E-2</v>
      </c>
      <c r="I82" s="2" t="str">
        <f>IF(loty36[[#This Row],[data wylotu]]&lt;&gt;loty36[[#This Row],[data przylotu]], loty36[[#This Row],[godzina przylotu]], "0")</f>
        <v>0</v>
      </c>
      <c r="J82" s="2">
        <f>loty36[[#This Row],[roznica dzis]]+I81</f>
        <v>7.7523148148148147E-2</v>
      </c>
      <c r="K82" s="3">
        <f>ROUND(loty36[[#This Row],[po dacie]]*60*24, 2)</f>
        <v>111.63</v>
      </c>
      <c r="L82" s="3"/>
    </row>
    <row r="83" spans="1:12" x14ac:dyDescent="0.35">
      <c r="A83">
        <v>82</v>
      </c>
      <c r="B83" s="1">
        <v>44455</v>
      </c>
      <c r="C83" s="2">
        <v>0.46118055555555554</v>
      </c>
      <c r="D83" s="1">
        <v>44455</v>
      </c>
      <c r="E83" s="2" t="s">
        <v>88</v>
      </c>
      <c r="F83">
        <v>14</v>
      </c>
      <c r="G83">
        <v>9</v>
      </c>
      <c r="H83" s="2">
        <f>IF(loty36[[#This Row],[data wylotu]] = loty36[[#This Row],[data przylotu]], loty36[[#This Row],[godzina przylotu]]-loty36[[#This Row],[godzina wylotu]], $N$3-loty36[[#This Row],[godzina wylotu]]+loty36[[#This Row],[godzina przylotu]])</f>
        <v>3.9340277777777766E-2</v>
      </c>
      <c r="I83" s="2" t="str">
        <f>IF(loty36[[#This Row],[data wylotu]]&lt;&gt;loty36[[#This Row],[data przylotu]], loty36[[#This Row],[godzina przylotu]], "0")</f>
        <v>0</v>
      </c>
      <c r="J83" s="2">
        <f>loty36[[#This Row],[roznica dzis]]+I82</f>
        <v>3.9340277777777766E-2</v>
      </c>
      <c r="K83" s="3">
        <f>ROUND(loty36[[#This Row],[po dacie]]*60*24, 2)</f>
        <v>56.65</v>
      </c>
      <c r="L83" s="3"/>
    </row>
    <row r="84" spans="1:12" x14ac:dyDescent="0.35">
      <c r="A84">
        <v>83</v>
      </c>
      <c r="B84" s="1">
        <v>44455</v>
      </c>
      <c r="C84" s="2">
        <v>0.57986111111111116</v>
      </c>
      <c r="D84" s="1">
        <v>44455</v>
      </c>
      <c r="E84" s="2" t="s">
        <v>89</v>
      </c>
      <c r="F84">
        <v>14</v>
      </c>
      <c r="G84">
        <v>9</v>
      </c>
      <c r="H84" s="2">
        <f>IF(loty36[[#This Row],[data wylotu]] = loty36[[#This Row],[data przylotu]], loty36[[#This Row],[godzina przylotu]]-loty36[[#This Row],[godzina wylotu]], $N$3-loty36[[#This Row],[godzina wylotu]]+loty36[[#This Row],[godzina przylotu]])</f>
        <v>3.4837962962962932E-2</v>
      </c>
      <c r="I84" s="2" t="str">
        <f>IF(loty36[[#This Row],[data wylotu]]&lt;&gt;loty36[[#This Row],[data przylotu]], loty36[[#This Row],[godzina przylotu]], "0")</f>
        <v>0</v>
      </c>
      <c r="J84" s="2">
        <f>loty36[[#This Row],[roznica dzis]]+I83</f>
        <v>3.4837962962962932E-2</v>
      </c>
      <c r="K84" s="3">
        <f>ROUND(loty36[[#This Row],[po dacie]]*60*24, 2)</f>
        <v>50.17</v>
      </c>
      <c r="L84" s="3"/>
    </row>
    <row r="85" spans="1:12" x14ac:dyDescent="0.35">
      <c r="A85">
        <v>84</v>
      </c>
      <c r="B85" s="1">
        <v>44455</v>
      </c>
      <c r="C85" s="2">
        <v>0.6744444444444444</v>
      </c>
      <c r="D85" s="1">
        <v>44455</v>
      </c>
      <c r="E85" s="2" t="s">
        <v>90</v>
      </c>
      <c r="F85">
        <v>12</v>
      </c>
      <c r="G85">
        <v>7</v>
      </c>
      <c r="H85" s="2">
        <f>IF(loty36[[#This Row],[data wylotu]] = loty36[[#This Row],[data przylotu]], loty36[[#This Row],[godzina przylotu]]-loty36[[#This Row],[godzina wylotu]], $N$3-loty36[[#This Row],[godzina wylotu]]+loty36[[#This Row],[godzina przylotu]])</f>
        <v>4.9178240740740842E-2</v>
      </c>
      <c r="I85" s="2" t="str">
        <f>IF(loty36[[#This Row],[data wylotu]]&lt;&gt;loty36[[#This Row],[data przylotu]], loty36[[#This Row],[godzina przylotu]], "0")</f>
        <v>0</v>
      </c>
      <c r="J85" s="2">
        <f>loty36[[#This Row],[roznica dzis]]+I84</f>
        <v>4.9178240740740842E-2</v>
      </c>
      <c r="K85" s="3">
        <f>ROUND(loty36[[#This Row],[po dacie]]*60*24, 2)</f>
        <v>70.819999999999993</v>
      </c>
      <c r="L85" s="3"/>
    </row>
    <row r="86" spans="1:12" x14ac:dyDescent="0.35">
      <c r="A86">
        <v>85</v>
      </c>
      <c r="B86" s="1">
        <v>44455</v>
      </c>
      <c r="C86" s="2">
        <v>0.7926157407407407</v>
      </c>
      <c r="D86" s="1">
        <v>44455</v>
      </c>
      <c r="E86" s="2" t="s">
        <v>91</v>
      </c>
      <c r="F86">
        <v>2</v>
      </c>
      <c r="G86">
        <v>19</v>
      </c>
      <c r="H86" s="2">
        <f>IF(loty36[[#This Row],[data wylotu]] = loty36[[#This Row],[data przylotu]], loty36[[#This Row],[godzina przylotu]]-loty36[[#This Row],[godzina wylotu]], $N$3-loty36[[#This Row],[godzina wylotu]]+loty36[[#This Row],[godzina przylotu]])</f>
        <v>7.2615740740740731E-2</v>
      </c>
      <c r="I86" s="2" t="str">
        <f>IF(loty36[[#This Row],[data wylotu]]&lt;&gt;loty36[[#This Row],[data przylotu]], loty36[[#This Row],[godzina przylotu]], "0")</f>
        <v>0</v>
      </c>
      <c r="J86" s="2">
        <f>loty36[[#This Row],[roznica dzis]]+I85</f>
        <v>7.2615740740740731E-2</v>
      </c>
      <c r="K86" s="3">
        <f>ROUND(loty36[[#This Row],[po dacie]]*60*24, 2)</f>
        <v>104.57</v>
      </c>
      <c r="L86" s="3"/>
    </row>
    <row r="87" spans="1:12" x14ac:dyDescent="0.35">
      <c r="A87">
        <v>86</v>
      </c>
      <c r="B87" s="1">
        <v>44456</v>
      </c>
      <c r="C87" s="2">
        <v>0.28914351851851849</v>
      </c>
      <c r="D87" s="1">
        <v>44456</v>
      </c>
      <c r="E87" s="2" t="s">
        <v>92</v>
      </c>
      <c r="F87">
        <v>4</v>
      </c>
      <c r="G87">
        <v>11</v>
      </c>
      <c r="H87" s="2">
        <f>IF(loty36[[#This Row],[data wylotu]] = loty36[[#This Row],[data przylotu]], loty36[[#This Row],[godzina przylotu]]-loty36[[#This Row],[godzina wylotu]], $N$3-loty36[[#This Row],[godzina wylotu]]+loty36[[#This Row],[godzina przylotu]])</f>
        <v>4.4930555555555529E-2</v>
      </c>
      <c r="I87" s="2" t="str">
        <f>IF(loty36[[#This Row],[data wylotu]]&lt;&gt;loty36[[#This Row],[data przylotu]], loty36[[#This Row],[godzina przylotu]], "0")</f>
        <v>0</v>
      </c>
      <c r="J87" s="2">
        <f>loty36[[#This Row],[roznica dzis]]+I86</f>
        <v>4.4930555555555529E-2</v>
      </c>
      <c r="K87" s="3">
        <f>ROUND(loty36[[#This Row],[po dacie]]*60*24, 2)</f>
        <v>64.7</v>
      </c>
      <c r="L87" s="3"/>
    </row>
    <row r="88" spans="1:12" x14ac:dyDescent="0.35">
      <c r="A88">
        <v>87</v>
      </c>
      <c r="B88" s="1">
        <v>44456</v>
      </c>
      <c r="C88" s="2">
        <v>0.45840277777777777</v>
      </c>
      <c r="D88" s="1">
        <v>44456</v>
      </c>
      <c r="E88" s="2" t="s">
        <v>93</v>
      </c>
      <c r="F88">
        <v>21</v>
      </c>
      <c r="G88">
        <v>15</v>
      </c>
      <c r="H88" s="2">
        <f>IF(loty36[[#This Row],[data wylotu]] = loty36[[#This Row],[data przylotu]], loty36[[#This Row],[godzina przylotu]]-loty36[[#This Row],[godzina wylotu]], $N$3-loty36[[#This Row],[godzina wylotu]]+loty36[[#This Row],[godzina przylotu]])</f>
        <v>2.0868055555555542E-2</v>
      </c>
      <c r="I88" s="2" t="str">
        <f>IF(loty36[[#This Row],[data wylotu]]&lt;&gt;loty36[[#This Row],[data przylotu]], loty36[[#This Row],[godzina przylotu]], "0")</f>
        <v>0</v>
      </c>
      <c r="J88" s="2">
        <f>loty36[[#This Row],[roznica dzis]]+I87</f>
        <v>2.0868055555555542E-2</v>
      </c>
      <c r="K88" s="3">
        <f>ROUND(loty36[[#This Row],[po dacie]]*60*24, 2)</f>
        <v>30.05</v>
      </c>
      <c r="L88" s="3"/>
    </row>
    <row r="89" spans="1:12" x14ac:dyDescent="0.35">
      <c r="A89">
        <v>88</v>
      </c>
      <c r="B89" s="1">
        <v>44456</v>
      </c>
      <c r="C89" s="2">
        <v>0.55218750000000005</v>
      </c>
      <c r="D89" s="1">
        <v>44456</v>
      </c>
      <c r="E89" s="2" t="s">
        <v>94</v>
      </c>
      <c r="F89">
        <v>7</v>
      </c>
      <c r="G89">
        <v>13</v>
      </c>
      <c r="H89" s="2">
        <f>IF(loty36[[#This Row],[data wylotu]] = loty36[[#This Row],[data przylotu]], loty36[[#This Row],[godzina przylotu]]-loty36[[#This Row],[godzina wylotu]], $N$3-loty36[[#This Row],[godzina wylotu]]+loty36[[#This Row],[godzina przylotu]])</f>
        <v>6.9374999999999964E-2</v>
      </c>
      <c r="I89" s="2" t="str">
        <f>IF(loty36[[#This Row],[data wylotu]]&lt;&gt;loty36[[#This Row],[data przylotu]], loty36[[#This Row],[godzina przylotu]], "0")</f>
        <v>0</v>
      </c>
      <c r="J89" s="2">
        <f>loty36[[#This Row],[roznica dzis]]+I88</f>
        <v>6.9374999999999964E-2</v>
      </c>
      <c r="K89" s="3">
        <f>ROUND(loty36[[#This Row],[po dacie]]*60*24, 2)</f>
        <v>99.9</v>
      </c>
      <c r="L89" s="3"/>
    </row>
    <row r="90" spans="1:12" x14ac:dyDescent="0.35">
      <c r="A90">
        <v>89</v>
      </c>
      <c r="B90" s="1">
        <v>44456</v>
      </c>
      <c r="C90" s="2">
        <v>0.64994212962962961</v>
      </c>
      <c r="D90" s="1">
        <v>44456</v>
      </c>
      <c r="E90" s="2" t="s">
        <v>95</v>
      </c>
      <c r="F90">
        <v>14</v>
      </c>
      <c r="G90">
        <v>16</v>
      </c>
      <c r="H90" s="2">
        <f>IF(loty36[[#This Row],[data wylotu]] = loty36[[#This Row],[data przylotu]], loty36[[#This Row],[godzina przylotu]]-loty36[[#This Row],[godzina wylotu]], $N$3-loty36[[#This Row],[godzina wylotu]]+loty36[[#This Row],[godzina przylotu]])</f>
        <v>6.8032407407407458E-2</v>
      </c>
      <c r="I90" s="2" t="str">
        <f>IF(loty36[[#This Row],[data wylotu]]&lt;&gt;loty36[[#This Row],[data przylotu]], loty36[[#This Row],[godzina przylotu]], "0")</f>
        <v>0</v>
      </c>
      <c r="J90" s="2">
        <f>loty36[[#This Row],[roznica dzis]]+I89</f>
        <v>6.8032407407407458E-2</v>
      </c>
      <c r="K90" s="3">
        <f>ROUND(loty36[[#This Row],[po dacie]]*60*24, 2)</f>
        <v>97.97</v>
      </c>
      <c r="L90" s="3"/>
    </row>
    <row r="91" spans="1:12" x14ac:dyDescent="0.35">
      <c r="A91">
        <v>90</v>
      </c>
      <c r="B91" s="1">
        <v>44456</v>
      </c>
      <c r="C91" s="2">
        <v>0.80049768518518516</v>
      </c>
      <c r="D91" s="1">
        <v>44456</v>
      </c>
      <c r="E91" s="2" t="s">
        <v>96</v>
      </c>
      <c r="F91">
        <v>7</v>
      </c>
      <c r="G91">
        <v>0</v>
      </c>
      <c r="H91" s="2">
        <f>IF(loty36[[#This Row],[data wylotu]] = loty36[[#This Row],[data przylotu]], loty36[[#This Row],[godzina przylotu]]-loty36[[#This Row],[godzina wylotu]], $N$3-loty36[[#This Row],[godzina wylotu]]+loty36[[#This Row],[godzina przylotu]])</f>
        <v>6.4594907407407365E-2</v>
      </c>
      <c r="I91" s="2" t="str">
        <f>IF(loty36[[#This Row],[data wylotu]]&lt;&gt;loty36[[#This Row],[data przylotu]], loty36[[#This Row],[godzina przylotu]], "0")</f>
        <v>0</v>
      </c>
      <c r="J91" s="2">
        <f>loty36[[#This Row],[roznica dzis]]+I90</f>
        <v>6.4594907407407365E-2</v>
      </c>
      <c r="K91" s="3">
        <f>ROUND(loty36[[#This Row],[po dacie]]*60*24, 2)</f>
        <v>93.02</v>
      </c>
      <c r="L91" s="3"/>
    </row>
    <row r="92" spans="1:12" x14ac:dyDescent="0.35">
      <c r="A92">
        <v>91</v>
      </c>
      <c r="B92" s="1">
        <v>44457</v>
      </c>
      <c r="C92" s="2">
        <v>0.21187500000000001</v>
      </c>
      <c r="D92" s="1">
        <v>44457</v>
      </c>
      <c r="E92" s="2" t="s">
        <v>97</v>
      </c>
      <c r="F92">
        <v>17</v>
      </c>
      <c r="G92">
        <v>15</v>
      </c>
      <c r="H92" s="2">
        <f>IF(loty36[[#This Row],[data wylotu]] = loty36[[#This Row],[data przylotu]], loty36[[#This Row],[godzina przylotu]]-loty36[[#This Row],[godzina wylotu]], $N$3-loty36[[#This Row],[godzina wylotu]]+loty36[[#This Row],[godzina przylotu]])</f>
        <v>5.486111111111111E-2</v>
      </c>
      <c r="I92" s="2" t="str">
        <f>IF(loty36[[#This Row],[data wylotu]]&lt;&gt;loty36[[#This Row],[data przylotu]], loty36[[#This Row],[godzina przylotu]], "0")</f>
        <v>0</v>
      </c>
      <c r="J92" s="2">
        <f>loty36[[#This Row],[roznica dzis]]+I91</f>
        <v>5.486111111111111E-2</v>
      </c>
      <c r="K92" s="3">
        <f>ROUND(loty36[[#This Row],[po dacie]]*60*24, 2)</f>
        <v>79</v>
      </c>
      <c r="L92" s="3"/>
    </row>
    <row r="93" spans="1:12" x14ac:dyDescent="0.35">
      <c r="A93">
        <v>92</v>
      </c>
      <c r="B93" s="1">
        <v>44457</v>
      </c>
      <c r="C93" s="2">
        <v>0.38490740740740742</v>
      </c>
      <c r="D93" s="1">
        <v>44457</v>
      </c>
      <c r="E93" s="2" t="s">
        <v>98</v>
      </c>
      <c r="F93">
        <v>5</v>
      </c>
      <c r="G93">
        <v>8</v>
      </c>
      <c r="H93" s="2">
        <f>IF(loty36[[#This Row],[data wylotu]] = loty36[[#This Row],[data przylotu]], loty36[[#This Row],[godzina przylotu]]-loty36[[#This Row],[godzina wylotu]], $N$3-loty36[[#This Row],[godzina wylotu]]+loty36[[#This Row],[godzina przylotu]])</f>
        <v>3.1886574074074026E-2</v>
      </c>
      <c r="I93" s="2" t="str">
        <f>IF(loty36[[#This Row],[data wylotu]]&lt;&gt;loty36[[#This Row],[data przylotu]], loty36[[#This Row],[godzina przylotu]], "0")</f>
        <v>0</v>
      </c>
      <c r="J93" s="2">
        <f>loty36[[#This Row],[roznica dzis]]+I92</f>
        <v>3.1886574074074026E-2</v>
      </c>
      <c r="K93" s="3">
        <f>ROUND(loty36[[#This Row],[po dacie]]*60*24, 2)</f>
        <v>45.92</v>
      </c>
      <c r="L93" s="3"/>
    </row>
    <row r="94" spans="1:12" x14ac:dyDescent="0.35">
      <c r="A94">
        <v>93</v>
      </c>
      <c r="B94" s="1">
        <v>44457</v>
      </c>
      <c r="C94" s="2">
        <v>0.47458333333333336</v>
      </c>
      <c r="D94" s="1">
        <v>44457</v>
      </c>
      <c r="E94" s="2" t="s">
        <v>99</v>
      </c>
      <c r="F94">
        <v>14</v>
      </c>
      <c r="G94">
        <v>9</v>
      </c>
      <c r="H94" s="2">
        <f>IF(loty36[[#This Row],[data wylotu]] = loty36[[#This Row],[data przylotu]], loty36[[#This Row],[godzina przylotu]]-loty36[[#This Row],[godzina wylotu]], $N$3-loty36[[#This Row],[godzina wylotu]]+loty36[[#This Row],[godzina przylotu]])</f>
        <v>8.5405092592592546E-2</v>
      </c>
      <c r="I94" s="2" t="str">
        <f>IF(loty36[[#This Row],[data wylotu]]&lt;&gt;loty36[[#This Row],[data przylotu]], loty36[[#This Row],[godzina przylotu]], "0")</f>
        <v>0</v>
      </c>
      <c r="J94" s="2">
        <f>loty36[[#This Row],[roznica dzis]]+I93</f>
        <v>8.5405092592592546E-2</v>
      </c>
      <c r="K94" s="3">
        <f>ROUND(loty36[[#This Row],[po dacie]]*60*24, 2)</f>
        <v>122.98</v>
      </c>
      <c r="L94" s="3"/>
    </row>
    <row r="95" spans="1:12" x14ac:dyDescent="0.35">
      <c r="A95">
        <v>94</v>
      </c>
      <c r="B95" s="1">
        <v>44457</v>
      </c>
      <c r="C95" s="2">
        <v>0.62175925925925923</v>
      </c>
      <c r="D95" s="1">
        <v>44457</v>
      </c>
      <c r="E95" s="2" t="s">
        <v>100</v>
      </c>
      <c r="F95">
        <v>11</v>
      </c>
      <c r="G95">
        <v>17</v>
      </c>
      <c r="H95" s="2">
        <f>IF(loty36[[#This Row],[data wylotu]] = loty36[[#This Row],[data przylotu]], loty36[[#This Row],[godzina przylotu]]-loty36[[#This Row],[godzina wylotu]], $N$3-loty36[[#This Row],[godzina wylotu]]+loty36[[#This Row],[godzina przylotu]])</f>
        <v>2.082175925925922E-2</v>
      </c>
      <c r="I95" s="2" t="str">
        <f>IF(loty36[[#This Row],[data wylotu]]&lt;&gt;loty36[[#This Row],[data przylotu]], loty36[[#This Row],[godzina przylotu]], "0")</f>
        <v>0</v>
      </c>
      <c r="J95" s="2">
        <f>loty36[[#This Row],[roznica dzis]]+I94</f>
        <v>2.082175925925922E-2</v>
      </c>
      <c r="K95" s="3">
        <f>ROUND(loty36[[#This Row],[po dacie]]*60*24, 2)</f>
        <v>29.98</v>
      </c>
      <c r="L95" s="3"/>
    </row>
    <row r="96" spans="1:12" x14ac:dyDescent="0.35">
      <c r="A96">
        <v>95</v>
      </c>
      <c r="B96" s="1">
        <v>44457</v>
      </c>
      <c r="C96" s="2">
        <v>0.72517361111111112</v>
      </c>
      <c r="D96" s="1">
        <v>44457</v>
      </c>
      <c r="E96" s="2" t="s">
        <v>101</v>
      </c>
      <c r="F96">
        <v>7</v>
      </c>
      <c r="G96">
        <v>16</v>
      </c>
      <c r="H96" s="2">
        <f>IF(loty36[[#This Row],[data wylotu]] = loty36[[#This Row],[data przylotu]], loty36[[#This Row],[godzina przylotu]]-loty36[[#This Row],[godzina wylotu]], $N$3-loty36[[#This Row],[godzina wylotu]]+loty36[[#This Row],[godzina przylotu]])</f>
        <v>5.6215277777777795E-2</v>
      </c>
      <c r="I96" s="2" t="str">
        <f>IF(loty36[[#This Row],[data wylotu]]&lt;&gt;loty36[[#This Row],[data przylotu]], loty36[[#This Row],[godzina przylotu]], "0")</f>
        <v>0</v>
      </c>
      <c r="J96" s="2">
        <f>loty36[[#This Row],[roznica dzis]]+I95</f>
        <v>5.6215277777777795E-2</v>
      </c>
      <c r="K96" s="3">
        <f>ROUND(loty36[[#This Row],[po dacie]]*60*24, 2)</f>
        <v>80.95</v>
      </c>
      <c r="L96" s="3"/>
    </row>
    <row r="97" spans="1:12" x14ac:dyDescent="0.35">
      <c r="A97">
        <v>96</v>
      </c>
      <c r="B97" s="1">
        <v>44458</v>
      </c>
      <c r="C97" s="2">
        <v>0.37921296296296297</v>
      </c>
      <c r="D97" s="1">
        <v>44458</v>
      </c>
      <c r="E97" s="2" t="s">
        <v>102</v>
      </c>
      <c r="F97">
        <v>5</v>
      </c>
      <c r="G97">
        <v>1</v>
      </c>
      <c r="H97" s="2">
        <f>IF(loty36[[#This Row],[data wylotu]] = loty36[[#This Row],[data przylotu]], loty36[[#This Row],[godzina przylotu]]-loty36[[#This Row],[godzina wylotu]], $N$3-loty36[[#This Row],[godzina wylotu]]+loty36[[#This Row],[godzina przylotu]])</f>
        <v>6.9525462962962969E-2</v>
      </c>
      <c r="I97" s="2" t="str">
        <f>IF(loty36[[#This Row],[data wylotu]]&lt;&gt;loty36[[#This Row],[data przylotu]], loty36[[#This Row],[godzina przylotu]], "0")</f>
        <v>0</v>
      </c>
      <c r="J97" s="2">
        <f>loty36[[#This Row],[roznica dzis]]+I96</f>
        <v>6.9525462962962969E-2</v>
      </c>
      <c r="K97" s="3">
        <f>ROUND(loty36[[#This Row],[po dacie]]*60*24, 2)</f>
        <v>100.12</v>
      </c>
      <c r="L97" s="3"/>
    </row>
    <row r="98" spans="1:12" x14ac:dyDescent="0.35">
      <c r="A98">
        <v>97</v>
      </c>
      <c r="B98" s="1">
        <v>44458</v>
      </c>
      <c r="C98" s="2">
        <v>0.58005787037037038</v>
      </c>
      <c r="D98" s="1">
        <v>44458</v>
      </c>
      <c r="E98" s="2" t="s">
        <v>103</v>
      </c>
      <c r="F98">
        <v>14</v>
      </c>
      <c r="G98">
        <v>7</v>
      </c>
      <c r="H98" s="2">
        <f>IF(loty36[[#This Row],[data wylotu]] = loty36[[#This Row],[data przylotu]], loty36[[#This Row],[godzina przylotu]]-loty36[[#This Row],[godzina wylotu]], $N$3-loty36[[#This Row],[godzina wylotu]]+loty36[[#This Row],[godzina przylotu]])</f>
        <v>4.5671296296296293E-2</v>
      </c>
      <c r="I98" s="2" t="str">
        <f>IF(loty36[[#This Row],[data wylotu]]&lt;&gt;loty36[[#This Row],[data przylotu]], loty36[[#This Row],[godzina przylotu]], "0")</f>
        <v>0</v>
      </c>
      <c r="J98" s="2">
        <f>loty36[[#This Row],[roznica dzis]]+I97</f>
        <v>4.5671296296296293E-2</v>
      </c>
      <c r="K98" s="3">
        <f>ROUND(loty36[[#This Row],[po dacie]]*60*24, 2)</f>
        <v>65.77</v>
      </c>
      <c r="L98" s="3"/>
    </row>
    <row r="99" spans="1:12" x14ac:dyDescent="0.35">
      <c r="A99">
        <v>98</v>
      </c>
      <c r="B99" s="1">
        <v>44458</v>
      </c>
      <c r="C99" s="2">
        <v>0.67716435185185186</v>
      </c>
      <c r="D99" s="1">
        <v>44458</v>
      </c>
      <c r="E99" s="2" t="s">
        <v>104</v>
      </c>
      <c r="F99">
        <v>12</v>
      </c>
      <c r="G99">
        <v>9</v>
      </c>
      <c r="H99" s="2">
        <f>IF(loty36[[#This Row],[data wylotu]] = loty36[[#This Row],[data przylotu]], loty36[[#This Row],[godzina przylotu]]-loty36[[#This Row],[godzina wylotu]], $N$3-loty36[[#This Row],[godzina wylotu]]+loty36[[#This Row],[godzina przylotu]])</f>
        <v>5.4618055555555545E-2</v>
      </c>
      <c r="I99" s="2" t="str">
        <f>IF(loty36[[#This Row],[data wylotu]]&lt;&gt;loty36[[#This Row],[data przylotu]], loty36[[#This Row],[godzina przylotu]], "0")</f>
        <v>0</v>
      </c>
      <c r="J99" s="2">
        <f>loty36[[#This Row],[roznica dzis]]+I98</f>
        <v>5.4618055555555545E-2</v>
      </c>
      <c r="K99" s="3">
        <f>ROUND(loty36[[#This Row],[po dacie]]*60*24, 2)</f>
        <v>78.650000000000006</v>
      </c>
      <c r="L99" s="3"/>
    </row>
    <row r="100" spans="1:12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2" t="s">
        <v>105</v>
      </c>
      <c r="F100">
        <v>11</v>
      </c>
      <c r="G100">
        <v>9</v>
      </c>
      <c r="H100" s="2">
        <f>IF(loty36[[#This Row],[data wylotu]] = loty36[[#This Row],[data przylotu]], loty36[[#This Row],[godzina przylotu]]-loty36[[#This Row],[godzina wylotu]], $N$3-loty36[[#This Row],[godzina wylotu]]+loty36[[#This Row],[godzina przylotu]])</f>
        <v>3.5011574074074181E-2</v>
      </c>
      <c r="I100" s="2" t="str">
        <f>IF(loty36[[#This Row],[data wylotu]]&lt;&gt;loty36[[#This Row],[data przylotu]], loty36[[#This Row],[godzina przylotu]], "0")</f>
        <v>0</v>
      </c>
      <c r="J100" s="2">
        <f>loty36[[#This Row],[roznica dzis]]+I99</f>
        <v>3.5011574074074181E-2</v>
      </c>
      <c r="K100" s="3">
        <f>ROUND(loty36[[#This Row],[po dacie]]*60*24, 2)</f>
        <v>50.42</v>
      </c>
      <c r="L100" s="3"/>
    </row>
    <row r="101" spans="1:12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2" t="s">
        <v>106</v>
      </c>
      <c r="F101">
        <v>11</v>
      </c>
      <c r="G101">
        <v>8</v>
      </c>
      <c r="H101" s="2">
        <f>IF(loty36[[#This Row],[data wylotu]] = loty36[[#This Row],[data przylotu]], loty36[[#This Row],[godzina przylotu]]-loty36[[#This Row],[godzina wylotu]], $N$3-loty36[[#This Row],[godzina wylotu]]+loty36[[#This Row],[godzina przylotu]])</f>
        <v>9.4976851851851868E-2</v>
      </c>
      <c r="I101" s="2" t="str">
        <f>IF(loty36[[#This Row],[data wylotu]]&lt;&gt;loty36[[#This Row],[data przylotu]], loty36[[#This Row],[godzina przylotu]], "0")</f>
        <v>01:12:45</v>
      </c>
      <c r="J101" s="2">
        <f>loty36[[#This Row],[roznica dzis]]+I100</f>
        <v>9.4976851851851868E-2</v>
      </c>
      <c r="K101" s="3">
        <f>ROUND(loty36[[#This Row],[po dacie]]*60*24, 2)</f>
        <v>136.77000000000001</v>
      </c>
      <c r="L101" s="3"/>
    </row>
    <row r="102" spans="1:12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2" t="s">
        <v>107</v>
      </c>
      <c r="F102">
        <v>12</v>
      </c>
      <c r="G102">
        <v>3</v>
      </c>
      <c r="H102" s="2">
        <f>IF(loty36[[#This Row],[data wylotu]] = loty36[[#This Row],[data przylotu]], loty36[[#This Row],[godzina przylotu]]-loty36[[#This Row],[godzina wylotu]], $N$3-loty36[[#This Row],[godzina wylotu]]+loty36[[#This Row],[godzina przylotu]])</f>
        <v>6.4432870370370321E-2</v>
      </c>
      <c r="I102" s="2" t="str">
        <f>IF(loty36[[#This Row],[data wylotu]]&lt;&gt;loty36[[#This Row],[data przylotu]], loty36[[#This Row],[godzina przylotu]], "0")</f>
        <v>0</v>
      </c>
      <c r="J102" s="2">
        <f>loty36[[#This Row],[roznica dzis]]+I101</f>
        <v>0.11495370370370364</v>
      </c>
      <c r="K102" s="3">
        <f>ROUND(loty36[[#This Row],[po dacie]]*60*24, 2)</f>
        <v>165.53</v>
      </c>
      <c r="L102" s="3"/>
    </row>
    <row r="103" spans="1:12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2" t="s">
        <v>108</v>
      </c>
      <c r="F103">
        <v>7</v>
      </c>
      <c r="G103">
        <v>12</v>
      </c>
      <c r="H103" s="2">
        <f>IF(loty36[[#This Row],[data wylotu]] = loty36[[#This Row],[data przylotu]], loty36[[#This Row],[godzina przylotu]]-loty36[[#This Row],[godzina wylotu]], $N$3-loty36[[#This Row],[godzina wylotu]]+loty36[[#This Row],[godzina przylotu]])</f>
        <v>5.4849537037036988E-2</v>
      </c>
      <c r="I103" s="2" t="str">
        <f>IF(loty36[[#This Row],[data wylotu]]&lt;&gt;loty36[[#This Row],[data przylotu]], loty36[[#This Row],[godzina przylotu]], "0")</f>
        <v>0</v>
      </c>
      <c r="J103" s="2">
        <f>loty36[[#This Row],[roznica dzis]]+I102</f>
        <v>5.4849537037036988E-2</v>
      </c>
      <c r="K103" s="3">
        <f>ROUND(loty36[[#This Row],[po dacie]]*60*24, 2)</f>
        <v>78.98</v>
      </c>
      <c r="L103" s="3"/>
    </row>
    <row r="104" spans="1:12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2" t="s">
        <v>109</v>
      </c>
      <c r="F104">
        <v>9</v>
      </c>
      <c r="G104">
        <v>14</v>
      </c>
      <c r="H104" s="2">
        <f>IF(loty36[[#This Row],[data wylotu]] = loty36[[#This Row],[data przylotu]], loty36[[#This Row],[godzina przylotu]]-loty36[[#This Row],[godzina wylotu]], $N$3-loty36[[#This Row],[godzina wylotu]]+loty36[[#This Row],[godzina przylotu]])</f>
        <v>4.4432870370370248E-2</v>
      </c>
      <c r="I104" s="2" t="str">
        <f>IF(loty36[[#This Row],[data wylotu]]&lt;&gt;loty36[[#This Row],[data przylotu]], loty36[[#This Row],[godzina przylotu]], "0")</f>
        <v>0</v>
      </c>
      <c r="J104" s="2">
        <f>loty36[[#This Row],[roznica dzis]]+I103</f>
        <v>4.4432870370370248E-2</v>
      </c>
      <c r="K104" s="3">
        <f>ROUND(loty36[[#This Row],[po dacie]]*60*24, 2)</f>
        <v>63.98</v>
      </c>
      <c r="L104" s="3"/>
    </row>
    <row r="105" spans="1:12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2" t="s">
        <v>110</v>
      </c>
      <c r="F105">
        <v>8</v>
      </c>
      <c r="G105">
        <v>19</v>
      </c>
      <c r="H105" s="2">
        <f>IF(loty36[[#This Row],[data wylotu]] = loty36[[#This Row],[data przylotu]], loty36[[#This Row],[godzina przylotu]]-loty36[[#This Row],[godzina wylotu]], $N$3-loty36[[#This Row],[godzina wylotu]]+loty36[[#This Row],[godzina przylotu]])</f>
        <v>4.238425925925926E-2</v>
      </c>
      <c r="I105" s="2" t="str">
        <f>IF(loty36[[#This Row],[data wylotu]]&lt;&gt;loty36[[#This Row],[data przylotu]], loty36[[#This Row],[godzina przylotu]], "0")</f>
        <v>0</v>
      </c>
      <c r="J105" s="2">
        <f>loty36[[#This Row],[roznica dzis]]+I104</f>
        <v>4.238425925925926E-2</v>
      </c>
      <c r="K105" s="3">
        <f>ROUND(loty36[[#This Row],[po dacie]]*60*24, 2)</f>
        <v>61.03</v>
      </c>
      <c r="L105" s="3"/>
    </row>
    <row r="106" spans="1:12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2" t="s">
        <v>111</v>
      </c>
      <c r="F106">
        <v>23</v>
      </c>
      <c r="G106">
        <v>14</v>
      </c>
      <c r="H106" s="2">
        <f>IF(loty36[[#This Row],[data wylotu]] = loty36[[#This Row],[data przylotu]], loty36[[#This Row],[godzina przylotu]]-loty36[[#This Row],[godzina wylotu]], $N$3-loty36[[#This Row],[godzina wylotu]]+loty36[[#This Row],[godzina przylotu]])</f>
        <v>1.9895833333333335E-2</v>
      </c>
      <c r="I106" s="2" t="str">
        <f>IF(loty36[[#This Row],[data wylotu]]&lt;&gt;loty36[[#This Row],[data przylotu]], loty36[[#This Row],[godzina przylotu]], "0")</f>
        <v>0</v>
      </c>
      <c r="J106" s="2">
        <f>loty36[[#This Row],[roznica dzis]]+I105</f>
        <v>1.9895833333333335E-2</v>
      </c>
      <c r="K106" s="3">
        <f>ROUND(loty36[[#This Row],[po dacie]]*60*24, 2)</f>
        <v>28.65</v>
      </c>
      <c r="L106" s="3"/>
    </row>
    <row r="107" spans="1:12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2" t="s">
        <v>112</v>
      </c>
      <c r="F107">
        <v>19</v>
      </c>
      <c r="G107">
        <v>9</v>
      </c>
      <c r="H107" s="2">
        <f>IF(loty36[[#This Row],[data wylotu]] = loty36[[#This Row],[data przylotu]], loty36[[#This Row],[godzina przylotu]]-loty36[[#This Row],[godzina wylotu]], $N$3-loty36[[#This Row],[godzina wylotu]]+loty36[[#This Row],[godzina przylotu]])</f>
        <v>3.499999999999992E-2</v>
      </c>
      <c r="I107" s="2" t="str">
        <f>IF(loty36[[#This Row],[data wylotu]]&lt;&gt;loty36[[#This Row],[data przylotu]], loty36[[#This Row],[godzina przylotu]], "0")</f>
        <v>0</v>
      </c>
      <c r="J107" s="2">
        <f>loty36[[#This Row],[roznica dzis]]+I106</f>
        <v>3.499999999999992E-2</v>
      </c>
      <c r="K107" s="3">
        <f>ROUND(loty36[[#This Row],[po dacie]]*60*24, 2)</f>
        <v>50.4</v>
      </c>
      <c r="L107" s="3"/>
    </row>
    <row r="108" spans="1:12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2" t="s">
        <v>113</v>
      </c>
      <c r="F108">
        <v>0</v>
      </c>
      <c r="G108">
        <v>6</v>
      </c>
      <c r="H108" s="2">
        <f>IF(loty36[[#This Row],[data wylotu]] = loty36[[#This Row],[data przylotu]], loty36[[#This Row],[godzina przylotu]]-loty36[[#This Row],[godzina wylotu]], $N$3-loty36[[#This Row],[godzina wylotu]]+loty36[[#This Row],[godzina przylotu]])</f>
        <v>9.3946759259259216E-2</v>
      </c>
      <c r="I108" s="2" t="str">
        <f>IF(loty36[[#This Row],[data wylotu]]&lt;&gt;loty36[[#This Row],[data przylotu]], loty36[[#This Row],[godzina przylotu]], "0")</f>
        <v>0</v>
      </c>
      <c r="J108" s="2">
        <f>loty36[[#This Row],[roznica dzis]]+I107</f>
        <v>9.3946759259259216E-2</v>
      </c>
      <c r="K108" s="3">
        <f>ROUND(loty36[[#This Row],[po dacie]]*60*24, 2)</f>
        <v>135.28</v>
      </c>
      <c r="L108" s="3"/>
    </row>
    <row r="109" spans="1:12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2" t="s">
        <v>114</v>
      </c>
      <c r="F109">
        <v>4</v>
      </c>
      <c r="G109">
        <v>15</v>
      </c>
      <c r="H109" s="2">
        <f>IF(loty36[[#This Row],[data wylotu]] = loty36[[#This Row],[data przylotu]], loty36[[#This Row],[godzina przylotu]]-loty36[[#This Row],[godzina wylotu]], $N$3-loty36[[#This Row],[godzina wylotu]]+loty36[[#This Row],[godzina przylotu]])</f>
        <v>8.1423611111111072E-2</v>
      </c>
      <c r="I109" s="2" t="str">
        <f>IF(loty36[[#This Row],[data wylotu]]&lt;&gt;loty36[[#This Row],[data przylotu]], loty36[[#This Row],[godzina przylotu]], "0")</f>
        <v>01:23:16</v>
      </c>
      <c r="J109" s="2">
        <f>loty36[[#This Row],[roznica dzis]]+I108</f>
        <v>8.1423611111111072E-2</v>
      </c>
      <c r="K109" s="3">
        <f>ROUND(loty36[[#This Row],[po dacie]]*60*24, 2)</f>
        <v>117.25</v>
      </c>
      <c r="L109" s="3"/>
    </row>
    <row r="110" spans="1:12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2" t="s">
        <v>115</v>
      </c>
      <c r="F110">
        <v>11</v>
      </c>
      <c r="G110">
        <v>0</v>
      </c>
      <c r="H110" s="2">
        <f>IF(loty36[[#This Row],[data wylotu]] = loty36[[#This Row],[data przylotu]], loty36[[#This Row],[godzina przylotu]]-loty36[[#This Row],[godzina wylotu]], $N$3-loty36[[#This Row],[godzina wylotu]]+loty36[[#This Row],[godzina przylotu]])</f>
        <v>4.4687499999999936E-2</v>
      </c>
      <c r="I110" s="2" t="str">
        <f>IF(loty36[[#This Row],[data wylotu]]&lt;&gt;loty36[[#This Row],[data przylotu]], loty36[[#This Row],[godzina przylotu]], "0")</f>
        <v>0</v>
      </c>
      <c r="J110" s="2">
        <f>loty36[[#This Row],[roznica dzis]]+I109</f>
        <v>0.10251157407407402</v>
      </c>
      <c r="K110" s="3">
        <f>ROUND(loty36[[#This Row],[po dacie]]*60*24, 2)</f>
        <v>147.62</v>
      </c>
      <c r="L110" s="3"/>
    </row>
    <row r="111" spans="1:12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2" t="s">
        <v>116</v>
      </c>
      <c r="F111">
        <v>9</v>
      </c>
      <c r="G111">
        <v>4</v>
      </c>
      <c r="H111" s="2">
        <f>IF(loty36[[#This Row],[data wylotu]] = loty36[[#This Row],[data przylotu]], loty36[[#This Row],[godzina przylotu]]-loty36[[#This Row],[godzina wylotu]], $N$3-loty36[[#This Row],[godzina wylotu]]+loty36[[#This Row],[godzina przylotu]])</f>
        <v>0.15409722222222222</v>
      </c>
      <c r="I111" s="2" t="str">
        <f>IF(loty36[[#This Row],[data wylotu]]&lt;&gt;loty36[[#This Row],[data przylotu]], loty36[[#This Row],[godzina przylotu]], "0")</f>
        <v>0</v>
      </c>
      <c r="J111" s="2">
        <f>loty36[[#This Row],[roznica dzis]]+I110</f>
        <v>0.15409722222222222</v>
      </c>
      <c r="K111" s="3">
        <f>ROUND(loty36[[#This Row],[po dacie]]*60*24, 2)</f>
        <v>221.9</v>
      </c>
      <c r="L111" s="3"/>
    </row>
    <row r="112" spans="1:12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2" t="s">
        <v>117</v>
      </c>
      <c r="F112">
        <v>9</v>
      </c>
      <c r="G112">
        <v>28</v>
      </c>
      <c r="H112" s="2">
        <f>IF(loty36[[#This Row],[data wylotu]] = loty36[[#This Row],[data przylotu]], loty36[[#This Row],[godzina przylotu]]-loty36[[#This Row],[godzina wylotu]], $N$3-loty36[[#This Row],[godzina wylotu]]+loty36[[#This Row],[godzina przylotu]])</f>
        <v>4.7291666666666621E-2</v>
      </c>
      <c r="I112" s="2" t="str">
        <f>IF(loty36[[#This Row],[data wylotu]]&lt;&gt;loty36[[#This Row],[data przylotu]], loty36[[#This Row],[godzina przylotu]], "0")</f>
        <v>0</v>
      </c>
      <c r="J112" s="2">
        <f>loty36[[#This Row],[roznica dzis]]+I111</f>
        <v>4.7291666666666621E-2</v>
      </c>
      <c r="K112" s="3">
        <f>ROUND(loty36[[#This Row],[po dacie]]*60*24, 2)</f>
        <v>68.099999999999994</v>
      </c>
      <c r="L112" s="3"/>
    </row>
    <row r="113" spans="1:12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2" t="s">
        <v>118</v>
      </c>
      <c r="F113">
        <v>0</v>
      </c>
      <c r="G113">
        <v>10</v>
      </c>
      <c r="H113" s="2">
        <f>IF(loty36[[#This Row],[data wylotu]] = loty36[[#This Row],[data przylotu]], loty36[[#This Row],[godzina przylotu]]-loty36[[#This Row],[godzina wylotu]], $N$3-loty36[[#This Row],[godzina wylotu]]+loty36[[#This Row],[godzina przylotu]])</f>
        <v>5.0370370370370288E-2</v>
      </c>
      <c r="I113" s="2" t="str">
        <f>IF(loty36[[#This Row],[data wylotu]]&lt;&gt;loty36[[#This Row],[data przylotu]], loty36[[#This Row],[godzina przylotu]], "0")</f>
        <v>0</v>
      </c>
      <c r="J113" s="2">
        <f>loty36[[#This Row],[roznica dzis]]+I112</f>
        <v>5.0370370370370288E-2</v>
      </c>
      <c r="K113" s="3">
        <f>ROUND(loty36[[#This Row],[po dacie]]*60*24, 2)</f>
        <v>72.53</v>
      </c>
      <c r="L113" s="3"/>
    </row>
    <row r="114" spans="1:12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2" t="s">
        <v>119</v>
      </c>
      <c r="F114">
        <v>12</v>
      </c>
      <c r="G114">
        <v>6</v>
      </c>
      <c r="H114" s="2">
        <f>IF(loty36[[#This Row],[data wylotu]] = loty36[[#This Row],[data przylotu]], loty36[[#This Row],[godzina przylotu]]-loty36[[#This Row],[godzina wylotu]], $N$3-loty36[[#This Row],[godzina wylotu]]+loty36[[#This Row],[godzina przylotu]])</f>
        <v>0.10479166666666662</v>
      </c>
      <c r="I114" s="2" t="str">
        <f>IF(loty36[[#This Row],[data wylotu]]&lt;&gt;loty36[[#This Row],[data przylotu]], loty36[[#This Row],[godzina przylotu]], "0")</f>
        <v>0</v>
      </c>
      <c r="J114" s="2">
        <f>loty36[[#This Row],[roznica dzis]]+I113</f>
        <v>0.10479166666666662</v>
      </c>
      <c r="K114" s="3">
        <f>ROUND(loty36[[#This Row],[po dacie]]*60*24, 2)</f>
        <v>150.9</v>
      </c>
      <c r="L114" s="3"/>
    </row>
    <row r="115" spans="1:12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2" t="s">
        <v>120</v>
      </c>
      <c r="F115">
        <v>11</v>
      </c>
      <c r="G115">
        <v>5</v>
      </c>
      <c r="H115" s="2">
        <f>IF(loty36[[#This Row],[data wylotu]] = loty36[[#This Row],[data przylotu]], loty36[[#This Row],[godzina przylotu]]-loty36[[#This Row],[godzina wylotu]], $N$3-loty36[[#This Row],[godzina wylotu]]+loty36[[#This Row],[godzina przylotu]])</f>
        <v>4.666666666666669E-2</v>
      </c>
      <c r="I115" s="2" t="str">
        <f>IF(loty36[[#This Row],[data wylotu]]&lt;&gt;loty36[[#This Row],[data przylotu]], loty36[[#This Row],[godzina przylotu]], "0")</f>
        <v>0</v>
      </c>
      <c r="J115" s="2">
        <f>loty36[[#This Row],[roznica dzis]]+I114</f>
        <v>4.666666666666669E-2</v>
      </c>
      <c r="K115" s="3">
        <f>ROUND(loty36[[#This Row],[po dacie]]*60*24, 2)</f>
        <v>67.2</v>
      </c>
      <c r="L115" s="3"/>
    </row>
    <row r="116" spans="1:12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2" t="s">
        <v>121</v>
      </c>
      <c r="F116">
        <v>13</v>
      </c>
      <c r="G116">
        <v>9</v>
      </c>
      <c r="H116" s="2">
        <f>IF(loty36[[#This Row],[data wylotu]] = loty36[[#This Row],[data przylotu]], loty36[[#This Row],[godzina przylotu]]-loty36[[#This Row],[godzina wylotu]], $N$3-loty36[[#This Row],[godzina wylotu]]+loty36[[#This Row],[godzina przylotu]])</f>
        <v>7.4305555555555569E-2</v>
      </c>
      <c r="I116" s="2" t="str">
        <f>IF(loty36[[#This Row],[data wylotu]]&lt;&gt;loty36[[#This Row],[data przylotu]], loty36[[#This Row],[godzina przylotu]], "0")</f>
        <v>0</v>
      </c>
      <c r="J116" s="2">
        <f>loty36[[#This Row],[roznica dzis]]+I115</f>
        <v>7.4305555555555569E-2</v>
      </c>
      <c r="K116" s="3">
        <f>ROUND(loty36[[#This Row],[po dacie]]*60*24, 2)</f>
        <v>107</v>
      </c>
      <c r="L116" s="3"/>
    </row>
    <row r="117" spans="1:12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2" t="s">
        <v>122</v>
      </c>
      <c r="F117">
        <v>14</v>
      </c>
      <c r="G117">
        <v>11</v>
      </c>
      <c r="H117" s="2">
        <f>IF(loty36[[#This Row],[data wylotu]] = loty36[[#This Row],[data przylotu]], loty36[[#This Row],[godzina przylotu]]-loty36[[#This Row],[godzina wylotu]], $N$3-loty36[[#This Row],[godzina wylotu]]+loty36[[#This Row],[godzina przylotu]])</f>
        <v>2.633101851851849E-2</v>
      </c>
      <c r="I117" s="2" t="str">
        <f>IF(loty36[[#This Row],[data wylotu]]&lt;&gt;loty36[[#This Row],[data przylotu]], loty36[[#This Row],[godzina przylotu]], "0")</f>
        <v>0</v>
      </c>
      <c r="J117" s="2">
        <f>loty36[[#This Row],[roznica dzis]]+I116</f>
        <v>2.633101851851849E-2</v>
      </c>
      <c r="K117" s="3">
        <f>ROUND(loty36[[#This Row],[po dacie]]*60*24, 2)</f>
        <v>37.92</v>
      </c>
      <c r="L117" s="3"/>
    </row>
    <row r="118" spans="1:12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2" t="s">
        <v>123</v>
      </c>
      <c r="F118">
        <v>2</v>
      </c>
      <c r="G118">
        <v>0</v>
      </c>
      <c r="H118" s="2">
        <f>IF(loty36[[#This Row],[data wylotu]] = loty36[[#This Row],[data przylotu]], loty36[[#This Row],[godzina przylotu]]-loty36[[#This Row],[godzina wylotu]], $N$3-loty36[[#This Row],[godzina wylotu]]+loty36[[#This Row],[godzina przylotu]])</f>
        <v>5.4178240740740735E-2</v>
      </c>
      <c r="I118" s="2" t="str">
        <f>IF(loty36[[#This Row],[data wylotu]]&lt;&gt;loty36[[#This Row],[data przylotu]], loty36[[#This Row],[godzina przylotu]], "0")</f>
        <v>0</v>
      </c>
      <c r="J118" s="2">
        <f>loty36[[#This Row],[roznica dzis]]+I117</f>
        <v>5.4178240740740735E-2</v>
      </c>
      <c r="K118" s="3">
        <f>ROUND(loty36[[#This Row],[po dacie]]*60*24, 2)</f>
        <v>78.02</v>
      </c>
      <c r="L118" s="3"/>
    </row>
    <row r="119" spans="1:12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2" t="s">
        <v>124</v>
      </c>
      <c r="F119">
        <v>6</v>
      </c>
      <c r="G119">
        <v>0</v>
      </c>
      <c r="H119" s="2">
        <f>IF(loty36[[#This Row],[data wylotu]] = loty36[[#This Row],[data przylotu]], loty36[[#This Row],[godzina przylotu]]-loty36[[#This Row],[godzina wylotu]], $N$3-loty36[[#This Row],[godzina wylotu]]+loty36[[#This Row],[godzina przylotu]])</f>
        <v>8.3935185185185279E-2</v>
      </c>
      <c r="I119" s="2" t="str">
        <f>IF(loty36[[#This Row],[data wylotu]]&lt;&gt;loty36[[#This Row],[data przylotu]], loty36[[#This Row],[godzina przylotu]], "0")</f>
        <v>0</v>
      </c>
      <c r="J119" s="2">
        <f>loty36[[#This Row],[roznica dzis]]+I118</f>
        <v>8.3935185185185279E-2</v>
      </c>
      <c r="K119" s="3">
        <f>ROUND(loty36[[#This Row],[po dacie]]*60*24, 2)</f>
        <v>120.87</v>
      </c>
      <c r="L119" s="3"/>
    </row>
    <row r="120" spans="1:12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2" t="s">
        <v>125</v>
      </c>
      <c r="F120">
        <v>4</v>
      </c>
      <c r="G120">
        <v>11</v>
      </c>
      <c r="H120" s="2">
        <f>IF(loty36[[#This Row],[data wylotu]] = loty36[[#This Row],[data przylotu]], loty36[[#This Row],[godzina przylotu]]-loty36[[#This Row],[godzina wylotu]], $N$3-loty36[[#This Row],[godzina wylotu]]+loty36[[#This Row],[godzina przylotu]])</f>
        <v>5.9212962962962967E-2</v>
      </c>
      <c r="I120" s="2" t="str">
        <f>IF(loty36[[#This Row],[data wylotu]]&lt;&gt;loty36[[#This Row],[data przylotu]], loty36[[#This Row],[godzina przylotu]], "0")</f>
        <v>01:01:24</v>
      </c>
      <c r="J120" s="2">
        <f>loty36[[#This Row],[roznica dzis]]+I119</f>
        <v>5.9212962962962967E-2</v>
      </c>
      <c r="K120" s="3">
        <f>ROUND(loty36[[#This Row],[po dacie]]*60*24, 2)</f>
        <v>85.27</v>
      </c>
      <c r="L120" s="3"/>
    </row>
    <row r="121" spans="1:12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2" t="s">
        <v>126</v>
      </c>
      <c r="F121">
        <v>19</v>
      </c>
      <c r="G121">
        <v>3</v>
      </c>
      <c r="H121" s="2">
        <f>IF(loty36[[#This Row],[data wylotu]] = loty36[[#This Row],[data przylotu]], loty36[[#This Row],[godzina przylotu]]-loty36[[#This Row],[godzina wylotu]], $N$3-loty36[[#This Row],[godzina wylotu]]+loty36[[#This Row],[godzina przylotu]])</f>
        <v>9.3414351851851818E-2</v>
      </c>
      <c r="I121" s="2" t="str">
        <f>IF(loty36[[#This Row],[data wylotu]]&lt;&gt;loty36[[#This Row],[data przylotu]], loty36[[#This Row],[godzina przylotu]], "0")</f>
        <v>0</v>
      </c>
      <c r="J121" s="2">
        <f>loty36[[#This Row],[roznica dzis]]+I120</f>
        <v>0.13605324074074071</v>
      </c>
      <c r="K121" s="3">
        <f>ROUND(loty36[[#This Row],[po dacie]]*60*24, 2)</f>
        <v>195.92</v>
      </c>
      <c r="L121" s="3"/>
    </row>
    <row r="122" spans="1:12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2" t="s">
        <v>127</v>
      </c>
      <c r="F122">
        <v>3</v>
      </c>
      <c r="G122">
        <v>21</v>
      </c>
      <c r="H122" s="2">
        <f>IF(loty36[[#This Row],[data wylotu]] = loty36[[#This Row],[data przylotu]], loty36[[#This Row],[godzina przylotu]]-loty36[[#This Row],[godzina wylotu]], $N$3-loty36[[#This Row],[godzina wylotu]]+loty36[[#This Row],[godzina przylotu]])</f>
        <v>7.6215277777777757E-2</v>
      </c>
      <c r="I122" s="2" t="str">
        <f>IF(loty36[[#This Row],[data wylotu]]&lt;&gt;loty36[[#This Row],[data przylotu]], loty36[[#This Row],[godzina przylotu]], "0")</f>
        <v>0</v>
      </c>
      <c r="J122" s="2">
        <f>loty36[[#This Row],[roznica dzis]]+I121</f>
        <v>7.6215277777777757E-2</v>
      </c>
      <c r="K122" s="3">
        <f>ROUND(loty36[[#This Row],[po dacie]]*60*24, 2)</f>
        <v>109.75</v>
      </c>
      <c r="L122" s="3"/>
    </row>
    <row r="123" spans="1:12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2" t="s">
        <v>128</v>
      </c>
      <c r="F123">
        <v>19</v>
      </c>
      <c r="G123">
        <v>22</v>
      </c>
      <c r="H123" s="2">
        <f>IF(loty36[[#This Row],[data wylotu]] = loty36[[#This Row],[data przylotu]], loty36[[#This Row],[godzina przylotu]]-loty36[[#This Row],[godzina wylotu]], $N$3-loty36[[#This Row],[godzina wylotu]]+loty36[[#This Row],[godzina przylotu]])</f>
        <v>4.2569444444444438E-2</v>
      </c>
      <c r="I123" s="2" t="str">
        <f>IF(loty36[[#This Row],[data wylotu]]&lt;&gt;loty36[[#This Row],[data przylotu]], loty36[[#This Row],[godzina przylotu]], "0")</f>
        <v>0</v>
      </c>
      <c r="J123" s="2">
        <f>loty36[[#This Row],[roznica dzis]]+I122</f>
        <v>4.2569444444444438E-2</v>
      </c>
      <c r="K123" s="3">
        <f>ROUND(loty36[[#This Row],[po dacie]]*60*24, 2)</f>
        <v>61.3</v>
      </c>
      <c r="L123" s="3"/>
    </row>
    <row r="124" spans="1:12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2" t="s">
        <v>129</v>
      </c>
      <c r="F124">
        <v>13</v>
      </c>
      <c r="G124">
        <v>14</v>
      </c>
      <c r="H124" s="2">
        <f>IF(loty36[[#This Row],[data wylotu]] = loty36[[#This Row],[data przylotu]], loty36[[#This Row],[godzina przylotu]]-loty36[[#This Row],[godzina wylotu]], $N$3-loty36[[#This Row],[godzina wylotu]]+loty36[[#This Row],[godzina przylotu]])</f>
        <v>0.11515046296296305</v>
      </c>
      <c r="I124" s="2" t="str">
        <f>IF(loty36[[#This Row],[data wylotu]]&lt;&gt;loty36[[#This Row],[data przylotu]], loty36[[#This Row],[godzina przylotu]], "0")</f>
        <v>0</v>
      </c>
      <c r="J124" s="2">
        <f>loty36[[#This Row],[roznica dzis]]+I123</f>
        <v>0.11515046296296305</v>
      </c>
      <c r="K124" s="3">
        <f>ROUND(loty36[[#This Row],[po dacie]]*60*24, 2)</f>
        <v>165.82</v>
      </c>
      <c r="L124" s="3"/>
    </row>
    <row r="125" spans="1:12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2" t="s">
        <v>130</v>
      </c>
      <c r="F125">
        <v>19</v>
      </c>
      <c r="G125">
        <v>25</v>
      </c>
      <c r="H125" s="2">
        <f>IF(loty36[[#This Row],[data wylotu]] = loty36[[#This Row],[data przylotu]], loty36[[#This Row],[godzina przylotu]]-loty36[[#This Row],[godzina wylotu]], $N$3-loty36[[#This Row],[godzina wylotu]]+loty36[[#This Row],[godzina przylotu]])</f>
        <v>0.10021990740740738</v>
      </c>
      <c r="I125" s="2" t="str">
        <f>IF(loty36[[#This Row],[data wylotu]]&lt;&gt;loty36[[#This Row],[data przylotu]], loty36[[#This Row],[godzina przylotu]], "0")</f>
        <v>0</v>
      </c>
      <c r="J125" s="2">
        <f>loty36[[#This Row],[roznica dzis]]+I124</f>
        <v>0.10021990740740738</v>
      </c>
      <c r="K125" s="3">
        <f>ROUND(loty36[[#This Row],[po dacie]]*60*24, 2)</f>
        <v>144.32</v>
      </c>
      <c r="L125" s="3"/>
    </row>
    <row r="126" spans="1:12" x14ac:dyDescent="0.35">
      <c r="A126">
        <v>125</v>
      </c>
      <c r="B126" s="1">
        <v>44463</v>
      </c>
      <c r="C126" s="2">
        <v>0.174375</v>
      </c>
      <c r="D126" s="1">
        <v>44463</v>
      </c>
      <c r="E126" s="2" t="s">
        <v>131</v>
      </c>
      <c r="F126">
        <v>19</v>
      </c>
      <c r="G126">
        <v>11</v>
      </c>
      <c r="H126" s="2">
        <f>IF(loty36[[#This Row],[data wylotu]] = loty36[[#This Row],[data przylotu]], loty36[[#This Row],[godzina przylotu]]-loty36[[#This Row],[godzina wylotu]], $N$3-loty36[[#This Row],[godzina wylotu]]+loty36[[#This Row],[godzina przylotu]])</f>
        <v>0.12586805555555558</v>
      </c>
      <c r="I126" s="2" t="str">
        <f>IF(loty36[[#This Row],[data wylotu]]&lt;&gt;loty36[[#This Row],[data przylotu]], loty36[[#This Row],[godzina przylotu]], "0")</f>
        <v>0</v>
      </c>
      <c r="J126" s="2">
        <f>loty36[[#This Row],[roznica dzis]]+I125</f>
        <v>0.12586805555555558</v>
      </c>
      <c r="K126" s="3">
        <f>ROUND(loty36[[#This Row],[po dacie]]*60*24, 2)</f>
        <v>181.25</v>
      </c>
      <c r="L126" s="3"/>
    </row>
    <row r="127" spans="1:12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2" t="s">
        <v>132</v>
      </c>
      <c r="F127">
        <v>13</v>
      </c>
      <c r="G127">
        <v>4</v>
      </c>
      <c r="H127" s="2">
        <f>IF(loty36[[#This Row],[data wylotu]] = loty36[[#This Row],[data przylotu]], loty36[[#This Row],[godzina przylotu]]-loty36[[#This Row],[godzina wylotu]], $N$3-loty36[[#This Row],[godzina wylotu]]+loty36[[#This Row],[godzina przylotu]])</f>
        <v>0.13484953703703706</v>
      </c>
      <c r="I127" s="2" t="str">
        <f>IF(loty36[[#This Row],[data wylotu]]&lt;&gt;loty36[[#This Row],[data przylotu]], loty36[[#This Row],[godzina przylotu]], "0")</f>
        <v>0</v>
      </c>
      <c r="J127" s="2">
        <f>loty36[[#This Row],[roznica dzis]]+I126</f>
        <v>0.13484953703703706</v>
      </c>
      <c r="K127" s="3">
        <f>ROUND(loty36[[#This Row],[po dacie]]*60*24, 2)</f>
        <v>194.18</v>
      </c>
      <c r="L127" s="3"/>
    </row>
    <row r="128" spans="1:12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2" t="s">
        <v>133</v>
      </c>
      <c r="F128">
        <v>13</v>
      </c>
      <c r="G128">
        <v>9</v>
      </c>
      <c r="H128" s="2">
        <f>IF(loty36[[#This Row],[data wylotu]] = loty36[[#This Row],[data przylotu]], loty36[[#This Row],[godzina przylotu]]-loty36[[#This Row],[godzina wylotu]], $N$3-loty36[[#This Row],[godzina wylotu]]+loty36[[#This Row],[godzina przylotu]])</f>
        <v>5.7407407407407463E-2</v>
      </c>
      <c r="I128" s="2" t="str">
        <f>IF(loty36[[#This Row],[data wylotu]]&lt;&gt;loty36[[#This Row],[data przylotu]], loty36[[#This Row],[godzina przylotu]], "0")</f>
        <v>0</v>
      </c>
      <c r="J128" s="2">
        <f>loty36[[#This Row],[roznica dzis]]+I127</f>
        <v>5.7407407407407463E-2</v>
      </c>
      <c r="K128" s="3">
        <f>ROUND(loty36[[#This Row],[po dacie]]*60*24, 2)</f>
        <v>82.67</v>
      </c>
      <c r="L128" s="3"/>
    </row>
    <row r="129" spans="1:12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2" t="s">
        <v>134</v>
      </c>
      <c r="F129">
        <v>10</v>
      </c>
      <c r="G129">
        <v>12</v>
      </c>
      <c r="H129" s="2">
        <f>IF(loty36[[#This Row],[data wylotu]] = loty36[[#This Row],[data przylotu]], loty36[[#This Row],[godzina przylotu]]-loty36[[#This Row],[godzina wylotu]], $N$3-loty36[[#This Row],[godzina wylotu]]+loty36[[#This Row],[godzina przylotu]])</f>
        <v>6.436342592592581E-2</v>
      </c>
      <c r="I129" s="2" t="str">
        <f>IF(loty36[[#This Row],[data wylotu]]&lt;&gt;loty36[[#This Row],[data przylotu]], loty36[[#This Row],[godzina przylotu]], "0")</f>
        <v>0</v>
      </c>
      <c r="J129" s="2">
        <f>loty36[[#This Row],[roznica dzis]]+I128</f>
        <v>6.436342592592581E-2</v>
      </c>
      <c r="K129" s="3">
        <f>ROUND(loty36[[#This Row],[po dacie]]*60*24, 2)</f>
        <v>92.68</v>
      </c>
      <c r="L129" s="3"/>
    </row>
    <row r="130" spans="1:12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2" t="s">
        <v>135</v>
      </c>
      <c r="F130">
        <v>9</v>
      </c>
      <c r="G130">
        <v>11</v>
      </c>
      <c r="H130" s="2">
        <f>IF(loty36[[#This Row],[data wylotu]] = loty36[[#This Row],[data przylotu]], loty36[[#This Row],[godzina przylotu]]-loty36[[#This Row],[godzina wylotu]], $N$3-loty36[[#This Row],[godzina wylotu]]+loty36[[#This Row],[godzina przylotu]])</f>
        <v>5.7129629629629586E-2</v>
      </c>
      <c r="I130" s="2" t="str">
        <f>IF(loty36[[#This Row],[data wylotu]]&lt;&gt;loty36[[#This Row],[data przylotu]], loty36[[#This Row],[godzina przylotu]], "0")</f>
        <v>0</v>
      </c>
      <c r="J130" s="2">
        <f>loty36[[#This Row],[roznica dzis]]+I129</f>
        <v>5.7129629629629586E-2</v>
      </c>
      <c r="K130" s="3">
        <f>ROUND(loty36[[#This Row],[po dacie]]*60*24, 2)</f>
        <v>82.27</v>
      </c>
      <c r="L130" s="3"/>
    </row>
    <row r="131" spans="1:12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2" t="s">
        <v>136</v>
      </c>
      <c r="F131">
        <v>14</v>
      </c>
      <c r="G131">
        <v>20</v>
      </c>
      <c r="H131" s="2">
        <f>IF(loty36[[#This Row],[data wylotu]] = loty36[[#This Row],[data przylotu]], loty36[[#This Row],[godzina przylotu]]-loty36[[#This Row],[godzina wylotu]], $N$3-loty36[[#This Row],[godzina wylotu]]+loty36[[#This Row],[godzina przylotu]])</f>
        <v>7.6192129629629624E-2</v>
      </c>
      <c r="I131" s="2" t="str">
        <f>IF(loty36[[#This Row],[data wylotu]]&lt;&gt;loty36[[#This Row],[data przylotu]], loty36[[#This Row],[godzina przylotu]], "0")</f>
        <v>0</v>
      </c>
      <c r="J131" s="2">
        <f>loty36[[#This Row],[roznica dzis]]+I130</f>
        <v>7.6192129629629624E-2</v>
      </c>
      <c r="K131" s="3">
        <f>ROUND(loty36[[#This Row],[po dacie]]*60*24, 2)</f>
        <v>109.72</v>
      </c>
      <c r="L131" s="3"/>
    </row>
    <row r="132" spans="1:12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2" t="s">
        <v>137</v>
      </c>
      <c r="F132">
        <v>1</v>
      </c>
      <c r="G132">
        <v>3</v>
      </c>
      <c r="H132" s="2">
        <f>IF(loty36[[#This Row],[data wylotu]] = loty36[[#This Row],[data przylotu]], loty36[[#This Row],[godzina przylotu]]-loty36[[#This Row],[godzina wylotu]], $N$3-loty36[[#This Row],[godzina wylotu]]+loty36[[#This Row],[godzina przylotu]])</f>
        <v>3.0995370370370368E-2</v>
      </c>
      <c r="I132" s="2" t="str">
        <f>IF(loty36[[#This Row],[data wylotu]]&lt;&gt;loty36[[#This Row],[data przylotu]], loty36[[#This Row],[godzina przylotu]], "0")</f>
        <v>0</v>
      </c>
      <c r="J132" s="2">
        <f>loty36[[#This Row],[roznica dzis]]+I131</f>
        <v>3.0995370370370368E-2</v>
      </c>
      <c r="K132" s="3">
        <f>ROUND(loty36[[#This Row],[po dacie]]*60*24, 2)</f>
        <v>44.63</v>
      </c>
      <c r="L132" s="3"/>
    </row>
    <row r="133" spans="1:12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2" t="s">
        <v>138</v>
      </c>
      <c r="F133">
        <v>5</v>
      </c>
      <c r="G133">
        <v>6</v>
      </c>
      <c r="H133" s="2">
        <f>IF(loty36[[#This Row],[data wylotu]] = loty36[[#This Row],[data przylotu]], loty36[[#This Row],[godzina przylotu]]-loty36[[#This Row],[godzina wylotu]], $N$3-loty36[[#This Row],[godzina wylotu]]+loty36[[#This Row],[godzina przylotu]])</f>
        <v>3.8888888888888973E-2</v>
      </c>
      <c r="I133" s="2" t="str">
        <f>IF(loty36[[#This Row],[data wylotu]]&lt;&gt;loty36[[#This Row],[data przylotu]], loty36[[#This Row],[godzina przylotu]], "0")</f>
        <v>0</v>
      </c>
      <c r="J133" s="2">
        <f>loty36[[#This Row],[roznica dzis]]+I132</f>
        <v>3.8888888888888973E-2</v>
      </c>
      <c r="K133" s="3">
        <f>ROUND(loty36[[#This Row],[po dacie]]*60*24, 2)</f>
        <v>56</v>
      </c>
      <c r="L133" s="3"/>
    </row>
    <row r="134" spans="1:12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2" t="s">
        <v>139</v>
      </c>
      <c r="F134">
        <v>12</v>
      </c>
      <c r="G134">
        <v>6</v>
      </c>
      <c r="H134" s="2">
        <f>IF(loty36[[#This Row],[data wylotu]] = loty36[[#This Row],[data przylotu]], loty36[[#This Row],[godzina przylotu]]-loty36[[#This Row],[godzina wylotu]], $N$3-loty36[[#This Row],[godzina wylotu]]+loty36[[#This Row],[godzina przylotu]])</f>
        <v>4.4884259259259207E-2</v>
      </c>
      <c r="I134" s="2" t="str">
        <f>IF(loty36[[#This Row],[data wylotu]]&lt;&gt;loty36[[#This Row],[data przylotu]], loty36[[#This Row],[godzina przylotu]], "0")</f>
        <v>0</v>
      </c>
      <c r="J134" s="2">
        <f>loty36[[#This Row],[roznica dzis]]+I133</f>
        <v>4.4884259259259207E-2</v>
      </c>
      <c r="K134" s="3">
        <f>ROUND(loty36[[#This Row],[po dacie]]*60*24, 2)</f>
        <v>64.63</v>
      </c>
      <c r="L134" s="3"/>
    </row>
    <row r="135" spans="1:12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2" t="s">
        <v>140</v>
      </c>
      <c r="F135">
        <v>13</v>
      </c>
      <c r="G135">
        <v>24</v>
      </c>
      <c r="H135" s="2">
        <f>IF(loty36[[#This Row],[data wylotu]] = loty36[[#This Row],[data przylotu]], loty36[[#This Row],[godzina przylotu]]-loty36[[#This Row],[godzina wylotu]], $N$3-loty36[[#This Row],[godzina wylotu]]+loty36[[#This Row],[godzina przylotu]])</f>
        <v>6.1932870370370374E-2</v>
      </c>
      <c r="I135" s="2" t="str">
        <f>IF(loty36[[#This Row],[data wylotu]]&lt;&gt;loty36[[#This Row],[data przylotu]], loty36[[#This Row],[godzina przylotu]], "0")</f>
        <v>0</v>
      </c>
      <c r="J135" s="2">
        <f>loty36[[#This Row],[roznica dzis]]+I134</f>
        <v>6.1932870370370374E-2</v>
      </c>
      <c r="K135" s="3">
        <f>ROUND(loty36[[#This Row],[po dacie]]*60*24, 2)</f>
        <v>89.18</v>
      </c>
      <c r="L135" s="3"/>
    </row>
    <row r="136" spans="1:12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2" t="s">
        <v>141</v>
      </c>
      <c r="F136">
        <v>9</v>
      </c>
      <c r="G136">
        <v>2</v>
      </c>
      <c r="H136" s="2">
        <f>IF(loty36[[#This Row],[data wylotu]] = loty36[[#This Row],[data przylotu]], loty36[[#This Row],[godzina przylotu]]-loty36[[#This Row],[godzina wylotu]], $N$3-loty36[[#This Row],[godzina wylotu]]+loty36[[#This Row],[godzina przylotu]])</f>
        <v>4.0462962962962978E-2</v>
      </c>
      <c r="I136" s="2" t="str">
        <f>IF(loty36[[#This Row],[data wylotu]]&lt;&gt;loty36[[#This Row],[data przylotu]], loty36[[#This Row],[godzina przylotu]], "0")</f>
        <v>0</v>
      </c>
      <c r="J136" s="2">
        <f>loty36[[#This Row],[roznica dzis]]+I135</f>
        <v>4.0462962962962978E-2</v>
      </c>
      <c r="K136" s="3">
        <f>ROUND(loty36[[#This Row],[po dacie]]*60*24, 2)</f>
        <v>58.27</v>
      </c>
      <c r="L136" s="3"/>
    </row>
    <row r="137" spans="1:12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2" t="s">
        <v>142</v>
      </c>
      <c r="F137">
        <v>11</v>
      </c>
      <c r="G137">
        <v>6</v>
      </c>
      <c r="H137" s="2">
        <f>IF(loty36[[#This Row],[data wylotu]] = loty36[[#This Row],[data przylotu]], loty36[[#This Row],[godzina przylotu]]-loty36[[#This Row],[godzina wylotu]], $N$3-loty36[[#This Row],[godzina wylotu]]+loty36[[#This Row],[godzina przylotu]])</f>
        <v>4.1041666666666698E-2</v>
      </c>
      <c r="I137" s="2" t="str">
        <f>IF(loty36[[#This Row],[data wylotu]]&lt;&gt;loty36[[#This Row],[data przylotu]], loty36[[#This Row],[godzina przylotu]], "0")</f>
        <v>0</v>
      </c>
      <c r="J137" s="2">
        <f>loty36[[#This Row],[roznica dzis]]+I136</f>
        <v>4.1041666666666698E-2</v>
      </c>
      <c r="K137" s="3">
        <f>ROUND(loty36[[#This Row],[po dacie]]*60*24, 2)</f>
        <v>59.1</v>
      </c>
      <c r="L137" s="3"/>
    </row>
    <row r="138" spans="1:12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2" t="s">
        <v>143</v>
      </c>
      <c r="F138">
        <v>11</v>
      </c>
      <c r="G138">
        <v>9</v>
      </c>
      <c r="H138" s="2">
        <f>IF(loty36[[#This Row],[data wylotu]] = loty36[[#This Row],[data przylotu]], loty36[[#This Row],[godzina przylotu]]-loty36[[#This Row],[godzina wylotu]], $N$3-loty36[[#This Row],[godzina wylotu]]+loty36[[#This Row],[godzina przylotu]])</f>
        <v>4.3009259259259247E-2</v>
      </c>
      <c r="I138" s="2" t="str">
        <f>IF(loty36[[#This Row],[data wylotu]]&lt;&gt;loty36[[#This Row],[data przylotu]], loty36[[#This Row],[godzina przylotu]], "0")</f>
        <v>0</v>
      </c>
      <c r="J138" s="2">
        <f>loty36[[#This Row],[roznica dzis]]+I137</f>
        <v>4.3009259259259247E-2</v>
      </c>
      <c r="K138" s="3">
        <f>ROUND(loty36[[#This Row],[po dacie]]*60*24, 2)</f>
        <v>61.93</v>
      </c>
      <c r="L138" s="3"/>
    </row>
    <row r="139" spans="1:12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2" t="s">
        <v>144</v>
      </c>
      <c r="F139">
        <v>13</v>
      </c>
      <c r="G139">
        <v>24</v>
      </c>
      <c r="H139" s="2">
        <f>IF(loty36[[#This Row],[data wylotu]] = loty36[[#This Row],[data przylotu]], loty36[[#This Row],[godzina przylotu]]-loty36[[#This Row],[godzina wylotu]], $N$3-loty36[[#This Row],[godzina wylotu]]+loty36[[#This Row],[godzina przylotu]])</f>
        <v>7.3831018518518587E-2</v>
      </c>
      <c r="I139" s="2" t="str">
        <f>IF(loty36[[#This Row],[data wylotu]]&lt;&gt;loty36[[#This Row],[data przylotu]], loty36[[#This Row],[godzina przylotu]], "0")</f>
        <v>0</v>
      </c>
      <c r="J139" s="2">
        <f>loty36[[#This Row],[roznica dzis]]+I138</f>
        <v>7.3831018518518587E-2</v>
      </c>
      <c r="K139" s="3">
        <f>ROUND(loty36[[#This Row],[po dacie]]*60*24, 2)</f>
        <v>106.32</v>
      </c>
      <c r="L139" s="3"/>
    </row>
    <row r="140" spans="1:12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2" t="s">
        <v>145</v>
      </c>
      <c r="F140">
        <v>15</v>
      </c>
      <c r="G140">
        <v>6</v>
      </c>
      <c r="H140" s="2">
        <f>IF(loty36[[#This Row],[data wylotu]] = loty36[[#This Row],[data przylotu]], loty36[[#This Row],[godzina przylotu]]-loty36[[#This Row],[godzina wylotu]], $N$3-loty36[[#This Row],[godzina wylotu]]+loty36[[#This Row],[godzina przylotu]])</f>
        <v>5.9722222222222232E-2</v>
      </c>
      <c r="I140" s="2" t="str">
        <f>IF(loty36[[#This Row],[data wylotu]]&lt;&gt;loty36[[#This Row],[data przylotu]], loty36[[#This Row],[godzina przylotu]], "0")</f>
        <v>0</v>
      </c>
      <c r="J140" s="2">
        <f>loty36[[#This Row],[roznica dzis]]+I139</f>
        <v>5.9722222222222232E-2</v>
      </c>
      <c r="K140" s="3">
        <f>ROUND(loty36[[#This Row],[po dacie]]*60*24, 2)</f>
        <v>86</v>
      </c>
      <c r="L140" s="3"/>
    </row>
    <row r="141" spans="1:12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2" t="s">
        <v>146</v>
      </c>
      <c r="F141">
        <v>15</v>
      </c>
      <c r="G141">
        <v>9</v>
      </c>
      <c r="H141" s="2">
        <f>IF(loty36[[#This Row],[data wylotu]] = loty36[[#This Row],[data przylotu]], loty36[[#This Row],[godzina przylotu]]-loty36[[#This Row],[godzina wylotu]], $N$3-loty36[[#This Row],[godzina wylotu]]+loty36[[#This Row],[godzina przylotu]])</f>
        <v>7.8356481481481499E-2</v>
      </c>
      <c r="I141" s="2" t="str">
        <f>IF(loty36[[#This Row],[data wylotu]]&lt;&gt;loty36[[#This Row],[data przylotu]], loty36[[#This Row],[godzina przylotu]], "0")</f>
        <v>0</v>
      </c>
      <c r="J141" s="2">
        <f>loty36[[#This Row],[roznica dzis]]+I140</f>
        <v>7.8356481481481499E-2</v>
      </c>
      <c r="K141" s="3">
        <f>ROUND(loty36[[#This Row],[po dacie]]*60*24, 2)</f>
        <v>112.83</v>
      </c>
      <c r="L141" s="3"/>
    </row>
    <row r="142" spans="1:12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2" t="s">
        <v>147</v>
      </c>
      <c r="F142">
        <v>10</v>
      </c>
      <c r="G142">
        <v>19</v>
      </c>
      <c r="H142" s="2">
        <f>IF(loty36[[#This Row],[data wylotu]] = loty36[[#This Row],[data przylotu]], loty36[[#This Row],[godzina przylotu]]-loty36[[#This Row],[godzina wylotu]], $N$3-loty36[[#This Row],[godzina wylotu]]+loty36[[#This Row],[godzina przylotu]])</f>
        <v>4.2442129629629677E-2</v>
      </c>
      <c r="I142" s="2" t="str">
        <f>IF(loty36[[#This Row],[data wylotu]]&lt;&gt;loty36[[#This Row],[data przylotu]], loty36[[#This Row],[godzina przylotu]], "0")</f>
        <v>0</v>
      </c>
      <c r="J142" s="2">
        <f>loty36[[#This Row],[roznica dzis]]+I141</f>
        <v>4.2442129629629677E-2</v>
      </c>
      <c r="K142" s="3">
        <f>ROUND(loty36[[#This Row],[po dacie]]*60*24, 2)</f>
        <v>61.12</v>
      </c>
      <c r="L142" s="3"/>
    </row>
    <row r="143" spans="1:12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2" t="s">
        <v>148</v>
      </c>
      <c r="F143">
        <v>1</v>
      </c>
      <c r="G143">
        <v>0</v>
      </c>
      <c r="H143" s="2">
        <f>IF(loty36[[#This Row],[data wylotu]] = loty36[[#This Row],[data przylotu]], loty36[[#This Row],[godzina przylotu]]-loty36[[#This Row],[godzina wylotu]], $N$3-loty36[[#This Row],[godzina wylotu]]+loty36[[#This Row],[godzina przylotu]])</f>
        <v>8.333333333333337E-2</v>
      </c>
      <c r="I143" s="2" t="str">
        <f>IF(loty36[[#This Row],[data wylotu]]&lt;&gt;loty36[[#This Row],[data przylotu]], loty36[[#This Row],[godzina przylotu]], "0")</f>
        <v>0</v>
      </c>
      <c r="J143" s="2">
        <f>loty36[[#This Row],[roznica dzis]]+I142</f>
        <v>8.333333333333337E-2</v>
      </c>
      <c r="K143" s="3">
        <f>ROUND(loty36[[#This Row],[po dacie]]*60*24, 2)</f>
        <v>120</v>
      </c>
      <c r="L143" s="3"/>
    </row>
    <row r="144" spans="1:12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2" t="s">
        <v>149</v>
      </c>
      <c r="F144">
        <v>3</v>
      </c>
      <c r="G144">
        <v>0</v>
      </c>
      <c r="H144" s="2">
        <f>IF(loty36[[#This Row],[data wylotu]] = loty36[[#This Row],[data przylotu]], loty36[[#This Row],[godzina przylotu]]-loty36[[#This Row],[godzina wylotu]], $N$3-loty36[[#This Row],[godzina wylotu]]+loty36[[#This Row],[godzina przylotu]])</f>
        <v>8.1921296296296187E-2</v>
      </c>
      <c r="I144" s="2" t="str">
        <f>IF(loty36[[#This Row],[data wylotu]]&lt;&gt;loty36[[#This Row],[data przylotu]], loty36[[#This Row],[godzina przylotu]], "0")</f>
        <v>0</v>
      </c>
      <c r="J144" s="2">
        <f>loty36[[#This Row],[roznica dzis]]+I143</f>
        <v>8.1921296296296187E-2</v>
      </c>
      <c r="K144" s="3">
        <f>ROUND(loty36[[#This Row],[po dacie]]*60*24, 2)</f>
        <v>117.97</v>
      </c>
      <c r="L144" s="3"/>
    </row>
    <row r="145" spans="1:12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2" t="s">
        <v>150</v>
      </c>
      <c r="F145">
        <v>9</v>
      </c>
      <c r="G145">
        <v>14</v>
      </c>
      <c r="H145" s="2">
        <f>IF(loty36[[#This Row],[data wylotu]] = loty36[[#This Row],[data przylotu]], loty36[[#This Row],[godzina przylotu]]-loty36[[#This Row],[godzina wylotu]], $N$3-loty36[[#This Row],[godzina wylotu]]+loty36[[#This Row],[godzina przylotu]])</f>
        <v>7.6388888888888895E-2</v>
      </c>
      <c r="I145" s="2" t="str">
        <f>IF(loty36[[#This Row],[data wylotu]]&lt;&gt;loty36[[#This Row],[data przylotu]], loty36[[#This Row],[godzina przylotu]], "0")</f>
        <v>0</v>
      </c>
      <c r="J145" s="2">
        <f>loty36[[#This Row],[roznica dzis]]+I144</f>
        <v>7.6388888888888895E-2</v>
      </c>
      <c r="K145" s="3">
        <f>ROUND(loty36[[#This Row],[po dacie]]*60*24, 2)</f>
        <v>110</v>
      </c>
      <c r="L145" s="3"/>
    </row>
    <row r="146" spans="1:12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2" t="s">
        <v>151</v>
      </c>
      <c r="F146">
        <v>11</v>
      </c>
      <c r="G146">
        <v>13</v>
      </c>
      <c r="H146" s="2">
        <f>IF(loty36[[#This Row],[data wylotu]] = loty36[[#This Row],[data przylotu]], loty36[[#This Row],[godzina przylotu]]-loty36[[#This Row],[godzina wylotu]], $N$3-loty36[[#This Row],[godzina wylotu]]+loty36[[#This Row],[godzina przylotu]])</f>
        <v>8.7407407407407378E-2</v>
      </c>
      <c r="I146" s="2" t="str">
        <f>IF(loty36[[#This Row],[data wylotu]]&lt;&gt;loty36[[#This Row],[data przylotu]], loty36[[#This Row],[godzina przylotu]], "0")</f>
        <v>0</v>
      </c>
      <c r="J146" s="2">
        <f>loty36[[#This Row],[roznica dzis]]+I145</f>
        <v>8.7407407407407378E-2</v>
      </c>
      <c r="K146" s="3">
        <f>ROUND(loty36[[#This Row],[po dacie]]*60*24, 2)</f>
        <v>125.87</v>
      </c>
      <c r="L146" s="3"/>
    </row>
    <row r="147" spans="1:12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2" t="s">
        <v>152</v>
      </c>
      <c r="F147">
        <v>12</v>
      </c>
      <c r="G147">
        <v>9</v>
      </c>
      <c r="H147" s="2">
        <f>IF(loty36[[#This Row],[data wylotu]] = loty36[[#This Row],[data przylotu]], loty36[[#This Row],[godzina przylotu]]-loty36[[#This Row],[godzina wylotu]], $N$3-loty36[[#This Row],[godzina wylotu]]+loty36[[#This Row],[godzina przylotu]])</f>
        <v>4.2187500000000044E-2</v>
      </c>
      <c r="I147" s="2" t="str">
        <f>IF(loty36[[#This Row],[data wylotu]]&lt;&gt;loty36[[#This Row],[data przylotu]], loty36[[#This Row],[godzina przylotu]], "0")</f>
        <v>0</v>
      </c>
      <c r="J147" s="2">
        <f>loty36[[#This Row],[roznica dzis]]+I146</f>
        <v>4.2187500000000044E-2</v>
      </c>
      <c r="K147" s="3">
        <f>ROUND(loty36[[#This Row],[po dacie]]*60*24, 2)</f>
        <v>60.75</v>
      </c>
      <c r="L147" s="3"/>
    </row>
    <row r="148" spans="1:12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2" t="s">
        <v>153</v>
      </c>
      <c r="F148">
        <v>14</v>
      </c>
      <c r="G148">
        <v>9</v>
      </c>
      <c r="H148" s="2">
        <f>IF(loty36[[#This Row],[data wylotu]] = loty36[[#This Row],[data przylotu]], loty36[[#This Row],[godzina przylotu]]-loty36[[#This Row],[godzina wylotu]], $N$3-loty36[[#This Row],[godzina wylotu]]+loty36[[#This Row],[godzina przylotu]])</f>
        <v>8.4039351851851851E-2</v>
      </c>
      <c r="I148" s="2" t="str">
        <f>IF(loty36[[#This Row],[data wylotu]]&lt;&gt;loty36[[#This Row],[data przylotu]], loty36[[#This Row],[godzina przylotu]], "0")</f>
        <v>0</v>
      </c>
      <c r="J148" s="2">
        <f>loty36[[#This Row],[roznica dzis]]+I147</f>
        <v>8.4039351851851851E-2</v>
      </c>
      <c r="K148" s="3">
        <f>ROUND(loty36[[#This Row],[po dacie]]*60*24, 2)</f>
        <v>121.02</v>
      </c>
      <c r="L148" s="3"/>
    </row>
    <row r="149" spans="1:12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2" t="s">
        <v>154</v>
      </c>
      <c r="F149">
        <v>12</v>
      </c>
      <c r="G149">
        <v>16</v>
      </c>
      <c r="H149" s="2">
        <f>IF(loty36[[#This Row],[data wylotu]] = loty36[[#This Row],[data przylotu]], loty36[[#This Row],[godzina przylotu]]-loty36[[#This Row],[godzina wylotu]], $N$3-loty36[[#This Row],[godzina wylotu]]+loty36[[#This Row],[godzina przylotu]])</f>
        <v>7.4641203703703696E-2</v>
      </c>
      <c r="I149" s="2" t="str">
        <f>IF(loty36[[#This Row],[data wylotu]]&lt;&gt;loty36[[#This Row],[data przylotu]], loty36[[#This Row],[godzina przylotu]], "0")</f>
        <v>0</v>
      </c>
      <c r="J149" s="2">
        <f>loty36[[#This Row],[roznica dzis]]+I148</f>
        <v>7.4641203703703696E-2</v>
      </c>
      <c r="K149" s="3">
        <f>ROUND(loty36[[#This Row],[po dacie]]*60*24, 2)</f>
        <v>107.48</v>
      </c>
      <c r="L149" s="3"/>
    </row>
    <row r="150" spans="1:12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2" t="s">
        <v>155</v>
      </c>
      <c r="F150">
        <v>9</v>
      </c>
      <c r="G150">
        <v>21</v>
      </c>
      <c r="H150" s="2">
        <f>IF(loty36[[#This Row],[data wylotu]] = loty36[[#This Row],[data przylotu]], loty36[[#This Row],[godzina przylotu]]-loty36[[#This Row],[godzina wylotu]], $N$3-loty36[[#This Row],[godzina wylotu]]+loty36[[#This Row],[godzina przylotu]])</f>
        <v>8.3310185185185126E-2</v>
      </c>
      <c r="I150" s="2" t="str">
        <f>IF(loty36[[#This Row],[data wylotu]]&lt;&gt;loty36[[#This Row],[data przylotu]], loty36[[#This Row],[godzina przylotu]], "0")</f>
        <v>0</v>
      </c>
      <c r="J150" s="2">
        <f>loty36[[#This Row],[roznica dzis]]+I149</f>
        <v>8.3310185185185126E-2</v>
      </c>
      <c r="K150" s="3">
        <f>ROUND(loty36[[#This Row],[po dacie]]*60*24, 2)</f>
        <v>119.97</v>
      </c>
      <c r="L150" s="3"/>
    </row>
    <row r="151" spans="1:12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2" t="s">
        <v>156</v>
      </c>
      <c r="F151">
        <v>15</v>
      </c>
      <c r="G151">
        <v>9</v>
      </c>
      <c r="H151" s="2">
        <f>IF(loty36[[#This Row],[data wylotu]] = loty36[[#This Row],[data przylotu]], loty36[[#This Row],[godzina przylotu]]-loty36[[#This Row],[godzina wylotu]], $N$3-loty36[[#This Row],[godzina wylotu]]+loty36[[#This Row],[godzina przylotu]])</f>
        <v>5.6956018518518503E-2</v>
      </c>
      <c r="I151" s="2" t="str">
        <f>IF(loty36[[#This Row],[data wylotu]]&lt;&gt;loty36[[#This Row],[data przylotu]], loty36[[#This Row],[godzina przylotu]], "0")</f>
        <v>0</v>
      </c>
      <c r="J151" s="2">
        <f>loty36[[#This Row],[roznica dzis]]+I150</f>
        <v>5.6956018518518503E-2</v>
      </c>
      <c r="K151" s="3">
        <f>ROUND(loty36[[#This Row],[po dacie]]*60*24, 2)</f>
        <v>82.02</v>
      </c>
      <c r="L151" s="3"/>
    </row>
    <row r="152" spans="1:12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2" t="s">
        <v>157</v>
      </c>
      <c r="F152">
        <v>14</v>
      </c>
      <c r="G152">
        <v>8</v>
      </c>
      <c r="H152" s="2">
        <f>IF(loty36[[#This Row],[data wylotu]] = loty36[[#This Row],[data przylotu]], loty36[[#This Row],[godzina przylotu]]-loty36[[#This Row],[godzina wylotu]], $N$3-loty36[[#This Row],[godzina wylotu]]+loty36[[#This Row],[godzina przylotu]])</f>
        <v>5.902777777777779E-2</v>
      </c>
      <c r="I152" s="2" t="str">
        <f>IF(loty36[[#This Row],[data wylotu]]&lt;&gt;loty36[[#This Row],[data przylotu]], loty36[[#This Row],[godzina przylotu]], "0")</f>
        <v>0</v>
      </c>
      <c r="J152" s="2">
        <f>loty36[[#This Row],[roznica dzis]]+I151</f>
        <v>5.902777777777779E-2</v>
      </c>
      <c r="K152" s="3">
        <f>ROUND(loty36[[#This Row],[po dacie]]*60*24, 2)</f>
        <v>85</v>
      </c>
      <c r="L152" s="3"/>
    </row>
    <row r="153" spans="1:12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2" t="s">
        <v>158</v>
      </c>
      <c r="F153">
        <v>16</v>
      </c>
      <c r="G153">
        <v>21</v>
      </c>
      <c r="H153" s="2">
        <f>IF(loty36[[#This Row],[data wylotu]] = loty36[[#This Row],[data przylotu]], loty36[[#This Row],[godzina przylotu]]-loty36[[#This Row],[godzina wylotu]], $N$3-loty36[[#This Row],[godzina wylotu]]+loty36[[#This Row],[godzina przylotu]])</f>
        <v>4.8854166666666643E-2</v>
      </c>
      <c r="I153" s="2" t="str">
        <f>IF(loty36[[#This Row],[data wylotu]]&lt;&gt;loty36[[#This Row],[data przylotu]], loty36[[#This Row],[godzina przylotu]], "0")</f>
        <v>0</v>
      </c>
      <c r="J153" s="2">
        <f>loty36[[#This Row],[roznica dzis]]+I152</f>
        <v>4.8854166666666643E-2</v>
      </c>
      <c r="K153" s="3">
        <f>ROUND(loty36[[#This Row],[po dacie]]*60*24, 2)</f>
        <v>70.349999999999994</v>
      </c>
      <c r="L153" s="3"/>
    </row>
    <row r="154" spans="1:12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2" t="s">
        <v>159</v>
      </c>
      <c r="F154">
        <v>14</v>
      </c>
      <c r="G154">
        <v>9</v>
      </c>
      <c r="H154" s="2">
        <f>IF(loty36[[#This Row],[data wylotu]] = loty36[[#This Row],[data przylotu]], loty36[[#This Row],[godzina przylotu]]-loty36[[#This Row],[godzina wylotu]], $N$3-loty36[[#This Row],[godzina wylotu]]+loty36[[#This Row],[godzina przylotu]])</f>
        <v>7.8472222222222221E-2</v>
      </c>
      <c r="I154" s="2" t="str">
        <f>IF(loty36[[#This Row],[data wylotu]]&lt;&gt;loty36[[#This Row],[data przylotu]], loty36[[#This Row],[godzina przylotu]], "0")</f>
        <v>00:57:04</v>
      </c>
      <c r="J154" s="2">
        <f>loty36[[#This Row],[roznica dzis]]+I153</f>
        <v>7.8472222222222221E-2</v>
      </c>
      <c r="K154" s="3">
        <f>ROUND(loty36[[#This Row],[po dacie]]*60*24, 2)</f>
        <v>113</v>
      </c>
      <c r="L154" s="3"/>
    </row>
    <row r="155" spans="1:12" x14ac:dyDescent="0.35">
      <c r="A155">
        <v>154</v>
      </c>
      <c r="B155" s="1">
        <v>44469</v>
      </c>
      <c r="C155" s="2">
        <v>0.3125</v>
      </c>
      <c r="D155" s="1">
        <v>44469</v>
      </c>
      <c r="E155" s="2" t="s">
        <v>160</v>
      </c>
      <c r="F155">
        <v>17</v>
      </c>
      <c r="G155">
        <v>3</v>
      </c>
      <c r="H155" s="2">
        <f>IF(loty36[[#This Row],[data wylotu]] = loty36[[#This Row],[data przylotu]], loty36[[#This Row],[godzina przylotu]]-loty36[[#This Row],[godzina wylotu]], $N$3-loty36[[#This Row],[godzina wylotu]]+loty36[[#This Row],[godzina przylotu]])</f>
        <v>2.1354166666666619E-2</v>
      </c>
      <c r="I155" s="2" t="str">
        <f>IF(loty36[[#This Row],[data wylotu]]&lt;&gt;loty36[[#This Row],[data przylotu]], loty36[[#This Row],[godzina przylotu]], "0")</f>
        <v>0</v>
      </c>
      <c r="J155" s="2">
        <f>loty36[[#This Row],[roznica dzis]]+I154</f>
        <v>6.0983796296296251E-2</v>
      </c>
      <c r="K155" s="3">
        <f>ROUND(loty36[[#This Row],[po dacie]]*60*24, 2)</f>
        <v>87.82</v>
      </c>
      <c r="L155" s="3"/>
    </row>
    <row r="156" spans="1:12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2" t="s">
        <v>136</v>
      </c>
      <c r="F156">
        <v>0</v>
      </c>
      <c r="G156">
        <v>9</v>
      </c>
      <c r="H156" s="2">
        <f>IF(loty36[[#This Row],[data wylotu]] = loty36[[#This Row],[data przylotu]], loty36[[#This Row],[godzina przylotu]]-loty36[[#This Row],[godzina wylotu]], $N$3-loty36[[#This Row],[godzina wylotu]]+loty36[[#This Row],[godzina przylotu]])</f>
        <v>5.8449074074074014E-2</v>
      </c>
      <c r="I156" s="2" t="str">
        <f>IF(loty36[[#This Row],[data wylotu]]&lt;&gt;loty36[[#This Row],[data przylotu]], loty36[[#This Row],[godzina przylotu]], "0")</f>
        <v>0</v>
      </c>
      <c r="J156" s="2">
        <f>loty36[[#This Row],[roznica dzis]]+I155</f>
        <v>5.8449074074074014E-2</v>
      </c>
      <c r="K156" s="3">
        <f>ROUND(loty36[[#This Row],[po dacie]]*60*24, 2)</f>
        <v>84.17</v>
      </c>
      <c r="L156" s="3"/>
    </row>
    <row r="157" spans="1:12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2" t="s">
        <v>161</v>
      </c>
      <c r="F157">
        <v>14</v>
      </c>
      <c r="G157">
        <v>8</v>
      </c>
      <c r="H157" s="2">
        <f>IF(loty36[[#This Row],[data wylotu]] = loty36[[#This Row],[data przylotu]], loty36[[#This Row],[godzina przylotu]]-loty36[[#This Row],[godzina wylotu]], $N$3-loty36[[#This Row],[godzina wylotu]]+loty36[[#This Row],[godzina przylotu]])</f>
        <v>4.020833333333329E-2</v>
      </c>
      <c r="I157" s="2" t="str">
        <f>IF(loty36[[#This Row],[data wylotu]]&lt;&gt;loty36[[#This Row],[data przylotu]], loty36[[#This Row],[godzina przylotu]], "0")</f>
        <v>0</v>
      </c>
      <c r="J157" s="2">
        <f>loty36[[#This Row],[roznica dzis]]+I156</f>
        <v>4.020833333333329E-2</v>
      </c>
      <c r="K157" s="3">
        <f>ROUND(loty36[[#This Row],[po dacie]]*60*24, 2)</f>
        <v>57.9</v>
      </c>
      <c r="L157" s="3"/>
    </row>
    <row r="158" spans="1:12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2" t="s">
        <v>162</v>
      </c>
      <c r="F158">
        <v>6</v>
      </c>
      <c r="G158">
        <v>39</v>
      </c>
      <c r="H158" s="2">
        <f>IF(loty36[[#This Row],[data wylotu]] = loty36[[#This Row],[data przylotu]], loty36[[#This Row],[godzina przylotu]]-loty36[[#This Row],[godzina wylotu]], $N$3-loty36[[#This Row],[godzina wylotu]]+loty36[[#This Row],[godzina przylotu]])</f>
        <v>7.5254629629629699E-2</v>
      </c>
      <c r="I158" s="2" t="str">
        <f>IF(loty36[[#This Row],[data wylotu]]&lt;&gt;loty36[[#This Row],[data przylotu]], loty36[[#This Row],[godzina przylotu]], "0")</f>
        <v>0</v>
      </c>
      <c r="J158" s="2">
        <f>loty36[[#This Row],[roznica dzis]]+I157</f>
        <v>7.5254629629629699E-2</v>
      </c>
      <c r="K158" s="3">
        <f>ROUND(loty36[[#This Row],[po dacie]]*60*24, 2)</f>
        <v>108.37</v>
      </c>
      <c r="L158" s="3"/>
    </row>
  </sheetData>
  <conditionalFormatting sqref="A1:K158">
    <cfRule type="cellIs" dxfId="2" priority="2" operator="equal">
      <formula>#REF!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8B56-6797-455E-AA61-85CA04EED6AD}">
  <dimension ref="A1:L158"/>
  <sheetViews>
    <sheetView topLeftCell="A76" zoomScale="70" zoomScaleNormal="70" workbookViewId="0">
      <selection activeCell="H3" sqref="H3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  <col min="12" max="12" width="22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L1" t="s">
        <v>171</v>
      </c>
    </row>
    <row r="2" spans="1:12" x14ac:dyDescent="0.35">
      <c r="A2">
        <v>1</v>
      </c>
      <c r="B2" s="1">
        <v>44440</v>
      </c>
      <c r="C2" s="2">
        <v>0.33333333333333331</v>
      </c>
      <c r="D2" s="1">
        <v>44440</v>
      </c>
      <c r="E2" s="3" t="s">
        <v>7</v>
      </c>
      <c r="F2">
        <v>12</v>
      </c>
      <c r="G2">
        <v>0</v>
      </c>
      <c r="H2">
        <f>12</f>
        <v>12</v>
      </c>
      <c r="I2">
        <f>loty4[[#This Row],[po zaladunku]]-loty4[[#This Row],[Cargo wyładunek]]</f>
        <v>12</v>
      </c>
      <c r="L2" t="s">
        <v>170</v>
      </c>
    </row>
    <row r="3" spans="1:12" x14ac:dyDescent="0.35">
      <c r="A3">
        <v>2</v>
      </c>
      <c r="B3" s="1">
        <v>44440</v>
      </c>
      <c r="C3" s="2">
        <v>0.42430555555555555</v>
      </c>
      <c r="D3" s="1">
        <v>44440</v>
      </c>
      <c r="E3" s="3" t="s">
        <v>8</v>
      </c>
      <c r="F3">
        <v>11</v>
      </c>
      <c r="G3">
        <v>16</v>
      </c>
      <c r="H3">
        <f>I2+loty4[[#This Row],[Cargo załadunek]]</f>
        <v>23</v>
      </c>
      <c r="I3">
        <f>loty4[[#This Row],[po zaladunku]]-loty4[[#This Row],[Cargo wyładunek]]</f>
        <v>7</v>
      </c>
      <c r="L3">
        <f>COUNTIF(loty4[po zaladunku], "&gt;40")</f>
        <v>3</v>
      </c>
    </row>
    <row r="4" spans="1:12" x14ac:dyDescent="0.35">
      <c r="A4">
        <v>3</v>
      </c>
      <c r="B4" s="1">
        <v>44440</v>
      </c>
      <c r="C4" s="2">
        <v>0.64613425925925927</v>
      </c>
      <c r="D4" s="1">
        <v>44440</v>
      </c>
      <c r="E4" s="3" t="s">
        <v>9</v>
      </c>
      <c r="F4">
        <v>9</v>
      </c>
      <c r="G4">
        <v>0</v>
      </c>
      <c r="H4">
        <f>I3+loty4[[#This Row],[Cargo załadunek]]</f>
        <v>16</v>
      </c>
      <c r="I4">
        <f>loty4[[#This Row],[po zaladunku]]-loty4[[#This Row],[Cargo wyładunek]]</f>
        <v>16</v>
      </c>
    </row>
    <row r="5" spans="1:12" x14ac:dyDescent="0.35">
      <c r="A5">
        <v>4</v>
      </c>
      <c r="B5" s="1">
        <v>44440</v>
      </c>
      <c r="C5" s="2">
        <v>0.76347222222222222</v>
      </c>
      <c r="D5" s="1">
        <v>44440</v>
      </c>
      <c r="E5" s="3" t="s">
        <v>10</v>
      </c>
      <c r="F5">
        <v>14</v>
      </c>
      <c r="G5">
        <v>11</v>
      </c>
      <c r="H5">
        <f>I4+loty4[[#This Row],[Cargo załadunek]]</f>
        <v>30</v>
      </c>
      <c r="I5">
        <f>loty4[[#This Row],[po zaladunku]]-loty4[[#This Row],[Cargo wyładunek]]</f>
        <v>19</v>
      </c>
    </row>
    <row r="6" spans="1:12" x14ac:dyDescent="0.35">
      <c r="A6">
        <v>5</v>
      </c>
      <c r="B6" s="1">
        <v>44441</v>
      </c>
      <c r="C6" s="2">
        <v>0.17721064814814816</v>
      </c>
      <c r="D6" s="1">
        <v>44441</v>
      </c>
      <c r="E6" s="3" t="s">
        <v>11</v>
      </c>
      <c r="F6">
        <v>21</v>
      </c>
      <c r="G6">
        <v>15</v>
      </c>
      <c r="H6">
        <f>I5+loty4[[#This Row],[Cargo załadunek]]</f>
        <v>40</v>
      </c>
      <c r="I6">
        <f>loty4[[#This Row],[po zaladunku]]-loty4[[#This Row],[Cargo wyładunek]]</f>
        <v>25</v>
      </c>
    </row>
    <row r="7" spans="1:12" x14ac:dyDescent="0.35">
      <c r="A7">
        <v>6</v>
      </c>
      <c r="B7" s="1">
        <v>44441</v>
      </c>
      <c r="C7" s="2">
        <v>0.34736111111111112</v>
      </c>
      <c r="D7" s="1">
        <v>44441</v>
      </c>
      <c r="E7" s="3" t="s">
        <v>12</v>
      </c>
      <c r="F7">
        <v>11</v>
      </c>
      <c r="G7">
        <v>24</v>
      </c>
      <c r="H7">
        <f>I6+loty4[[#This Row],[Cargo załadunek]]</f>
        <v>36</v>
      </c>
      <c r="I7">
        <f>loty4[[#This Row],[po zaladunku]]-loty4[[#This Row],[Cargo wyładunek]]</f>
        <v>12</v>
      </c>
    </row>
    <row r="8" spans="1:12" x14ac:dyDescent="0.35">
      <c r="A8">
        <v>7</v>
      </c>
      <c r="B8" s="1">
        <v>44441</v>
      </c>
      <c r="C8" s="2">
        <v>0.48079861111111111</v>
      </c>
      <c r="D8" s="1">
        <v>44441</v>
      </c>
      <c r="E8" s="3" t="s">
        <v>13</v>
      </c>
      <c r="F8">
        <v>19</v>
      </c>
      <c r="G8">
        <v>10</v>
      </c>
      <c r="H8">
        <f>I7+loty4[[#This Row],[Cargo załadunek]]</f>
        <v>31</v>
      </c>
      <c r="I8">
        <f>loty4[[#This Row],[po zaladunku]]-loty4[[#This Row],[Cargo wyładunek]]</f>
        <v>21</v>
      </c>
    </row>
    <row r="9" spans="1:12" x14ac:dyDescent="0.35">
      <c r="A9">
        <v>8</v>
      </c>
      <c r="B9" s="1">
        <v>44441</v>
      </c>
      <c r="C9" s="2">
        <v>0.63290509259259264</v>
      </c>
      <c r="D9" s="1">
        <v>44441</v>
      </c>
      <c r="E9" s="3" t="s">
        <v>14</v>
      </c>
      <c r="F9">
        <v>9</v>
      </c>
      <c r="G9">
        <v>11</v>
      </c>
      <c r="H9">
        <f>I8+loty4[[#This Row],[Cargo załadunek]]</f>
        <v>30</v>
      </c>
      <c r="I9">
        <f>loty4[[#This Row],[po zaladunku]]-loty4[[#This Row],[Cargo wyładunek]]</f>
        <v>19</v>
      </c>
    </row>
    <row r="10" spans="1:12" x14ac:dyDescent="0.35">
      <c r="A10">
        <v>9</v>
      </c>
      <c r="B10" s="1">
        <v>44441</v>
      </c>
      <c r="C10" s="2">
        <v>0.80592592592592593</v>
      </c>
      <c r="D10" s="1">
        <v>44441</v>
      </c>
      <c r="E10" s="3" t="s">
        <v>15</v>
      </c>
      <c r="F10">
        <v>12</v>
      </c>
      <c r="G10">
        <v>15</v>
      </c>
      <c r="H10">
        <f>I9+loty4[[#This Row],[Cargo załadunek]]</f>
        <v>31</v>
      </c>
      <c r="I10">
        <f>loty4[[#This Row],[po zaladunku]]-loty4[[#This Row],[Cargo wyładunek]]</f>
        <v>16</v>
      </c>
    </row>
    <row r="11" spans="1:12" x14ac:dyDescent="0.35">
      <c r="A11">
        <v>10</v>
      </c>
      <c r="B11" s="1">
        <v>44442</v>
      </c>
      <c r="C11" s="2">
        <v>0.13548611111111111</v>
      </c>
      <c r="D11" s="1">
        <v>44442</v>
      </c>
      <c r="E11" s="3" t="s">
        <v>16</v>
      </c>
      <c r="F11">
        <v>17</v>
      </c>
      <c r="G11">
        <v>22</v>
      </c>
      <c r="H11">
        <f>I10+loty4[[#This Row],[Cargo załadunek]]</f>
        <v>33</v>
      </c>
      <c r="I11">
        <f>loty4[[#This Row],[po zaladunku]]-loty4[[#This Row],[Cargo wyładunek]]</f>
        <v>11</v>
      </c>
    </row>
    <row r="12" spans="1:12" x14ac:dyDescent="0.35">
      <c r="A12">
        <v>11</v>
      </c>
      <c r="B12" s="1">
        <v>44442</v>
      </c>
      <c r="C12" s="2">
        <v>0.37784722222222222</v>
      </c>
      <c r="D12" s="1">
        <v>44442</v>
      </c>
      <c r="E12" s="3" t="s">
        <v>17</v>
      </c>
      <c r="F12">
        <v>14</v>
      </c>
      <c r="G12">
        <v>10</v>
      </c>
      <c r="H12">
        <f>I11+loty4[[#This Row],[Cargo załadunek]]</f>
        <v>25</v>
      </c>
      <c r="I12">
        <f>loty4[[#This Row],[po zaladunku]]-loty4[[#This Row],[Cargo wyładunek]]</f>
        <v>15</v>
      </c>
    </row>
    <row r="13" spans="1:12" x14ac:dyDescent="0.35">
      <c r="A13">
        <v>12</v>
      </c>
      <c r="B13" s="1">
        <v>44442</v>
      </c>
      <c r="C13" s="2">
        <v>0.50086805555555558</v>
      </c>
      <c r="D13" s="1">
        <v>44442</v>
      </c>
      <c r="E13" s="3" t="s">
        <v>18</v>
      </c>
      <c r="F13">
        <v>24</v>
      </c>
      <c r="G13">
        <v>19</v>
      </c>
      <c r="H13">
        <f>I12+loty4[[#This Row],[Cargo załadunek]]</f>
        <v>39</v>
      </c>
      <c r="I13">
        <f>loty4[[#This Row],[po zaladunku]]-loty4[[#This Row],[Cargo wyładunek]]</f>
        <v>20</v>
      </c>
    </row>
    <row r="14" spans="1:12" x14ac:dyDescent="0.35">
      <c r="A14">
        <v>13</v>
      </c>
      <c r="B14" s="1">
        <v>44442</v>
      </c>
      <c r="C14" s="2">
        <v>0.7049305555555555</v>
      </c>
      <c r="D14" s="1">
        <v>44442</v>
      </c>
      <c r="E14" s="3" t="s">
        <v>19</v>
      </c>
      <c r="F14">
        <v>16</v>
      </c>
      <c r="G14">
        <v>11</v>
      </c>
      <c r="H14">
        <f>I13+loty4[[#This Row],[Cargo załadunek]]</f>
        <v>36</v>
      </c>
      <c r="I14">
        <f>loty4[[#This Row],[po zaladunku]]-loty4[[#This Row],[Cargo wyładunek]]</f>
        <v>25</v>
      </c>
    </row>
    <row r="15" spans="1:12" x14ac:dyDescent="0.35">
      <c r="A15">
        <v>14</v>
      </c>
      <c r="B15" s="1">
        <v>44442</v>
      </c>
      <c r="C15" s="2">
        <v>0.80994212962962964</v>
      </c>
      <c r="D15" s="1">
        <v>44442</v>
      </c>
      <c r="E15" s="3" t="s">
        <v>20</v>
      </c>
      <c r="F15">
        <v>15</v>
      </c>
      <c r="G15">
        <v>9</v>
      </c>
      <c r="H15">
        <f>I14+loty4[[#This Row],[Cargo załadunek]]</f>
        <v>40</v>
      </c>
      <c r="I15">
        <f>loty4[[#This Row],[po zaladunku]]-loty4[[#This Row],[Cargo wyładunek]]</f>
        <v>31</v>
      </c>
    </row>
    <row r="16" spans="1:12" x14ac:dyDescent="0.35">
      <c r="A16">
        <v>15</v>
      </c>
      <c r="B16" s="1">
        <v>44443</v>
      </c>
      <c r="C16" s="2">
        <v>0.17093749999999999</v>
      </c>
      <c r="D16" s="1">
        <v>44443</v>
      </c>
      <c r="E16" s="3" t="s">
        <v>21</v>
      </c>
      <c r="F16">
        <v>7</v>
      </c>
      <c r="G16">
        <v>16</v>
      </c>
      <c r="H16">
        <f>I15+loty4[[#This Row],[Cargo załadunek]]</f>
        <v>38</v>
      </c>
      <c r="I16">
        <f>loty4[[#This Row],[po zaladunku]]-loty4[[#This Row],[Cargo wyładunek]]</f>
        <v>22</v>
      </c>
    </row>
    <row r="17" spans="1:9" x14ac:dyDescent="0.35">
      <c r="A17">
        <v>16</v>
      </c>
      <c r="B17" s="1">
        <v>44443</v>
      </c>
      <c r="C17" s="2">
        <v>0.29620370370370369</v>
      </c>
      <c r="D17" s="1">
        <v>44443</v>
      </c>
      <c r="E17" s="3" t="s">
        <v>22</v>
      </c>
      <c r="F17">
        <v>9</v>
      </c>
      <c r="G17">
        <v>11</v>
      </c>
      <c r="H17">
        <f>I16+loty4[[#This Row],[Cargo załadunek]]</f>
        <v>31</v>
      </c>
      <c r="I17">
        <f>loty4[[#This Row],[po zaladunku]]-loty4[[#This Row],[Cargo wyładunek]]</f>
        <v>20</v>
      </c>
    </row>
    <row r="18" spans="1:9" x14ac:dyDescent="0.35">
      <c r="A18">
        <v>17</v>
      </c>
      <c r="B18" s="1">
        <v>44443</v>
      </c>
      <c r="C18" s="2">
        <v>0.3578587962962963</v>
      </c>
      <c r="D18" s="1">
        <v>44443</v>
      </c>
      <c r="E18" s="3" t="s">
        <v>23</v>
      </c>
      <c r="F18">
        <v>13</v>
      </c>
      <c r="G18">
        <v>18</v>
      </c>
      <c r="H18">
        <f>I17+loty4[[#This Row],[Cargo załadunek]]</f>
        <v>33</v>
      </c>
      <c r="I18">
        <f>loty4[[#This Row],[po zaladunku]]-loty4[[#This Row],[Cargo wyładunek]]</f>
        <v>15</v>
      </c>
    </row>
    <row r="19" spans="1:9" x14ac:dyDescent="0.35">
      <c r="A19">
        <v>18</v>
      </c>
      <c r="B19" s="1">
        <v>44443</v>
      </c>
      <c r="C19" s="2">
        <v>0.48564814814814816</v>
      </c>
      <c r="D19" s="1">
        <v>44443</v>
      </c>
      <c r="E19" s="3" t="s">
        <v>24</v>
      </c>
      <c r="F19">
        <v>22</v>
      </c>
      <c r="G19">
        <v>5</v>
      </c>
      <c r="H19">
        <f>I18+loty4[[#This Row],[Cargo załadunek]]</f>
        <v>37</v>
      </c>
      <c r="I19">
        <f>loty4[[#This Row],[po zaladunku]]-loty4[[#This Row],[Cargo wyładunek]]</f>
        <v>32</v>
      </c>
    </row>
    <row r="20" spans="1:9" x14ac:dyDescent="0.35">
      <c r="A20">
        <v>19</v>
      </c>
      <c r="B20" s="1">
        <v>44443</v>
      </c>
      <c r="C20" s="2">
        <v>0.70219907407407411</v>
      </c>
      <c r="D20" s="1">
        <v>44443</v>
      </c>
      <c r="E20" s="3" t="s">
        <v>25</v>
      </c>
      <c r="F20">
        <v>8</v>
      </c>
      <c r="G20">
        <v>23</v>
      </c>
      <c r="H20">
        <f>I19+loty4[[#This Row],[Cargo załadunek]]</f>
        <v>40</v>
      </c>
      <c r="I20">
        <f>loty4[[#This Row],[po zaladunku]]-loty4[[#This Row],[Cargo wyładunek]]</f>
        <v>17</v>
      </c>
    </row>
    <row r="21" spans="1:9" x14ac:dyDescent="0.35">
      <c r="A21">
        <v>20</v>
      </c>
      <c r="B21" s="1">
        <v>44443</v>
      </c>
      <c r="C21" s="2">
        <v>0.80978009259259254</v>
      </c>
      <c r="D21" s="1">
        <v>44443</v>
      </c>
      <c r="E21" s="3" t="s">
        <v>26</v>
      </c>
      <c r="F21">
        <v>11</v>
      </c>
      <c r="G21">
        <v>14</v>
      </c>
      <c r="H21">
        <f>I20+loty4[[#This Row],[Cargo załadunek]]</f>
        <v>28</v>
      </c>
      <c r="I21">
        <f>loty4[[#This Row],[po zaladunku]]-loty4[[#This Row],[Cargo wyładunek]]</f>
        <v>14</v>
      </c>
    </row>
    <row r="22" spans="1:9" x14ac:dyDescent="0.35">
      <c r="A22">
        <v>21</v>
      </c>
      <c r="B22" s="1">
        <v>44444</v>
      </c>
      <c r="C22" s="2">
        <v>0.30270833333333336</v>
      </c>
      <c r="D22" s="1">
        <v>44444</v>
      </c>
      <c r="E22" s="3" t="s">
        <v>27</v>
      </c>
      <c r="F22">
        <v>17</v>
      </c>
      <c r="G22">
        <v>23</v>
      </c>
      <c r="H22">
        <f>I21+loty4[[#This Row],[Cargo załadunek]]</f>
        <v>31</v>
      </c>
      <c r="I22">
        <f>loty4[[#This Row],[po zaladunku]]-loty4[[#This Row],[Cargo wyładunek]]</f>
        <v>8</v>
      </c>
    </row>
    <row r="23" spans="1:9" x14ac:dyDescent="0.35">
      <c r="A23">
        <v>22</v>
      </c>
      <c r="B23" s="1">
        <v>44444</v>
      </c>
      <c r="C23" s="2">
        <v>0.43002314814814813</v>
      </c>
      <c r="D23" s="1">
        <v>44444</v>
      </c>
      <c r="E23" s="3" t="s">
        <v>28</v>
      </c>
      <c r="F23">
        <v>15</v>
      </c>
      <c r="G23">
        <v>11</v>
      </c>
      <c r="H23">
        <f>I22+loty4[[#This Row],[Cargo załadunek]]</f>
        <v>23</v>
      </c>
      <c r="I23">
        <f>loty4[[#This Row],[po zaladunku]]-loty4[[#This Row],[Cargo wyładunek]]</f>
        <v>12</v>
      </c>
    </row>
    <row r="24" spans="1:9" x14ac:dyDescent="0.35">
      <c r="A24">
        <v>23</v>
      </c>
      <c r="B24" s="1">
        <v>44444</v>
      </c>
      <c r="C24" s="2">
        <v>0.55909722222222225</v>
      </c>
      <c r="D24" s="1">
        <v>44444</v>
      </c>
      <c r="E24" s="3" t="s">
        <v>29</v>
      </c>
      <c r="F24">
        <v>19</v>
      </c>
      <c r="G24">
        <v>21</v>
      </c>
      <c r="H24">
        <f>I23+loty4[[#This Row],[Cargo załadunek]]</f>
        <v>31</v>
      </c>
      <c r="I24">
        <f>loty4[[#This Row],[po zaladunku]]-loty4[[#This Row],[Cargo wyładunek]]</f>
        <v>10</v>
      </c>
    </row>
    <row r="25" spans="1:9" x14ac:dyDescent="0.35">
      <c r="A25">
        <v>24</v>
      </c>
      <c r="B25" s="1">
        <v>44444</v>
      </c>
      <c r="C25" s="2">
        <v>0.69188657407407406</v>
      </c>
      <c r="D25" s="1">
        <v>44444</v>
      </c>
      <c r="E25" s="3" t="s">
        <v>30</v>
      </c>
      <c r="F25">
        <v>11</v>
      </c>
      <c r="G25">
        <v>9</v>
      </c>
      <c r="H25">
        <f>I24+loty4[[#This Row],[Cargo załadunek]]</f>
        <v>21</v>
      </c>
      <c r="I25">
        <f>loty4[[#This Row],[po zaladunku]]-loty4[[#This Row],[Cargo wyładunek]]</f>
        <v>12</v>
      </c>
    </row>
    <row r="26" spans="1:9" x14ac:dyDescent="0.35">
      <c r="A26">
        <v>25</v>
      </c>
      <c r="B26" s="1">
        <v>44444</v>
      </c>
      <c r="C26" s="2">
        <v>0.77118055555555554</v>
      </c>
      <c r="D26" s="1">
        <v>44444</v>
      </c>
      <c r="E26" s="3" t="s">
        <v>31</v>
      </c>
      <c r="F26">
        <v>15</v>
      </c>
      <c r="G26">
        <v>11</v>
      </c>
      <c r="H26">
        <f>I25+loty4[[#This Row],[Cargo załadunek]]</f>
        <v>27</v>
      </c>
      <c r="I26">
        <f>loty4[[#This Row],[po zaladunku]]-loty4[[#This Row],[Cargo wyładunek]]</f>
        <v>16</v>
      </c>
    </row>
    <row r="27" spans="1:9" x14ac:dyDescent="0.35">
      <c r="A27">
        <v>26</v>
      </c>
      <c r="B27" s="1">
        <v>44444</v>
      </c>
      <c r="C27" s="2">
        <v>0.875</v>
      </c>
      <c r="D27" s="1">
        <v>44445</v>
      </c>
      <c r="E27" s="3" t="s">
        <v>32</v>
      </c>
      <c r="F27">
        <v>15</v>
      </c>
      <c r="G27">
        <v>17</v>
      </c>
      <c r="H27">
        <f>I26+loty4[[#This Row],[Cargo załadunek]]</f>
        <v>31</v>
      </c>
      <c r="I27">
        <f>loty4[[#This Row],[po zaladunku]]-loty4[[#This Row],[Cargo wyładunek]]</f>
        <v>14</v>
      </c>
    </row>
    <row r="28" spans="1:9" x14ac:dyDescent="0.35">
      <c r="A28">
        <v>27</v>
      </c>
      <c r="B28" s="1">
        <v>44445</v>
      </c>
      <c r="C28" s="2">
        <v>0.21719907407407407</v>
      </c>
      <c r="D28" s="1">
        <v>44445</v>
      </c>
      <c r="E28" s="3" t="s">
        <v>33</v>
      </c>
      <c r="F28">
        <v>9</v>
      </c>
      <c r="G28">
        <v>6</v>
      </c>
      <c r="H28">
        <f>I27+loty4[[#This Row],[Cargo załadunek]]</f>
        <v>23</v>
      </c>
      <c r="I28">
        <f>loty4[[#This Row],[po zaladunku]]-loty4[[#This Row],[Cargo wyładunek]]</f>
        <v>17</v>
      </c>
    </row>
    <row r="29" spans="1:9" x14ac:dyDescent="0.35">
      <c r="A29">
        <v>28</v>
      </c>
      <c r="B29" s="1">
        <v>44445</v>
      </c>
      <c r="C29" s="2">
        <v>0.38305555555555554</v>
      </c>
      <c r="D29" s="1">
        <v>44445</v>
      </c>
      <c r="E29" s="3" t="s">
        <v>34</v>
      </c>
      <c r="F29">
        <v>14</v>
      </c>
      <c r="G29">
        <v>22</v>
      </c>
      <c r="H29">
        <f>I28+loty4[[#This Row],[Cargo załadunek]]</f>
        <v>31</v>
      </c>
      <c r="I29">
        <f>loty4[[#This Row],[po zaladunku]]-loty4[[#This Row],[Cargo wyładunek]]</f>
        <v>9</v>
      </c>
    </row>
    <row r="30" spans="1:9" x14ac:dyDescent="0.35">
      <c r="A30">
        <v>29</v>
      </c>
      <c r="B30" s="1">
        <v>44445</v>
      </c>
      <c r="C30" s="2">
        <v>0.55920138888888893</v>
      </c>
      <c r="D30" s="1">
        <v>44445</v>
      </c>
      <c r="E30" s="3" t="s">
        <v>35</v>
      </c>
      <c r="F30">
        <v>14</v>
      </c>
      <c r="G30">
        <v>3</v>
      </c>
      <c r="H30">
        <f>I29+loty4[[#This Row],[Cargo załadunek]]</f>
        <v>23</v>
      </c>
      <c r="I30">
        <f>loty4[[#This Row],[po zaladunku]]-loty4[[#This Row],[Cargo wyładunek]]</f>
        <v>20</v>
      </c>
    </row>
    <row r="31" spans="1:9" x14ac:dyDescent="0.35">
      <c r="A31">
        <v>30</v>
      </c>
      <c r="B31" s="1">
        <v>44445</v>
      </c>
      <c r="C31" s="2">
        <v>0.7160185185185185</v>
      </c>
      <c r="D31" s="1">
        <v>44445</v>
      </c>
      <c r="E31" s="3" t="s">
        <v>36</v>
      </c>
      <c r="F31">
        <v>18</v>
      </c>
      <c r="G31">
        <v>14</v>
      </c>
      <c r="H31">
        <f>I30+loty4[[#This Row],[Cargo załadunek]]</f>
        <v>38</v>
      </c>
      <c r="I31">
        <f>loty4[[#This Row],[po zaladunku]]-loty4[[#This Row],[Cargo wyładunek]]</f>
        <v>24</v>
      </c>
    </row>
    <row r="32" spans="1:9" x14ac:dyDescent="0.35">
      <c r="A32">
        <v>31</v>
      </c>
      <c r="B32" s="1">
        <v>44445</v>
      </c>
      <c r="C32" s="2">
        <v>0.82097222222222221</v>
      </c>
      <c r="D32" s="1">
        <v>44445</v>
      </c>
      <c r="E32" s="3" t="s">
        <v>37</v>
      </c>
      <c r="F32">
        <v>16</v>
      </c>
      <c r="G32">
        <v>21</v>
      </c>
      <c r="H32">
        <f>I31+loty4[[#This Row],[Cargo załadunek]]</f>
        <v>40</v>
      </c>
      <c r="I32">
        <f>loty4[[#This Row],[po zaladunku]]-loty4[[#This Row],[Cargo wyładunek]]</f>
        <v>19</v>
      </c>
    </row>
    <row r="33" spans="1:9" x14ac:dyDescent="0.35">
      <c r="A33">
        <v>32</v>
      </c>
      <c r="B33" s="1">
        <v>44446</v>
      </c>
      <c r="C33" s="2">
        <v>0.32383101851851853</v>
      </c>
      <c r="D33" s="1">
        <v>44446</v>
      </c>
      <c r="E33" s="3" t="s">
        <v>38</v>
      </c>
      <c r="F33">
        <v>15</v>
      </c>
      <c r="G33">
        <v>14</v>
      </c>
      <c r="H33">
        <f>I32+loty4[[#This Row],[Cargo załadunek]]</f>
        <v>34</v>
      </c>
      <c r="I33">
        <f>loty4[[#This Row],[po zaladunku]]-loty4[[#This Row],[Cargo wyładunek]]</f>
        <v>20</v>
      </c>
    </row>
    <row r="34" spans="1:9" x14ac:dyDescent="0.35">
      <c r="A34">
        <v>33</v>
      </c>
      <c r="B34" s="1">
        <v>44446</v>
      </c>
      <c r="C34" s="2">
        <v>0.46467592592592594</v>
      </c>
      <c r="D34" s="1">
        <v>44446</v>
      </c>
      <c r="E34" s="3" t="s">
        <v>39</v>
      </c>
      <c r="F34">
        <v>12</v>
      </c>
      <c r="G34">
        <v>23</v>
      </c>
      <c r="H34">
        <f>I33+loty4[[#This Row],[Cargo załadunek]]</f>
        <v>32</v>
      </c>
      <c r="I34">
        <f>loty4[[#This Row],[po zaladunku]]-loty4[[#This Row],[Cargo wyładunek]]</f>
        <v>9</v>
      </c>
    </row>
    <row r="35" spans="1:9" x14ac:dyDescent="0.35">
      <c r="A35">
        <v>34</v>
      </c>
      <c r="B35" s="1">
        <v>44446</v>
      </c>
      <c r="C35" s="2">
        <v>0.57347222222222227</v>
      </c>
      <c r="D35" s="1">
        <v>44446</v>
      </c>
      <c r="E35" s="3" t="s">
        <v>40</v>
      </c>
      <c r="F35">
        <v>17</v>
      </c>
      <c r="G35">
        <v>6</v>
      </c>
      <c r="H35">
        <f>I34+loty4[[#This Row],[Cargo załadunek]]</f>
        <v>26</v>
      </c>
      <c r="I35">
        <f>loty4[[#This Row],[po zaladunku]]-loty4[[#This Row],[Cargo wyładunek]]</f>
        <v>20</v>
      </c>
    </row>
    <row r="36" spans="1:9" x14ac:dyDescent="0.35">
      <c r="A36">
        <v>35</v>
      </c>
      <c r="B36" s="1">
        <v>44446</v>
      </c>
      <c r="C36" s="2">
        <v>0.70577546296296301</v>
      </c>
      <c r="D36" s="1">
        <v>44446</v>
      </c>
      <c r="E36" s="3" t="s">
        <v>41</v>
      </c>
      <c r="F36">
        <v>19</v>
      </c>
      <c r="G36">
        <v>16</v>
      </c>
      <c r="H36">
        <f>I35+loty4[[#This Row],[Cargo załadunek]]</f>
        <v>39</v>
      </c>
      <c r="I36">
        <f>loty4[[#This Row],[po zaladunku]]-loty4[[#This Row],[Cargo wyładunek]]</f>
        <v>23</v>
      </c>
    </row>
    <row r="37" spans="1:9" x14ac:dyDescent="0.35">
      <c r="A37">
        <v>36</v>
      </c>
      <c r="B37" s="1">
        <v>44446</v>
      </c>
      <c r="C37" s="2">
        <v>0.84167824074074071</v>
      </c>
      <c r="D37" s="1">
        <v>44446</v>
      </c>
      <c r="E37" s="3" t="s">
        <v>42</v>
      </c>
      <c r="F37">
        <v>11</v>
      </c>
      <c r="G37">
        <v>14</v>
      </c>
      <c r="H37">
        <f>I36+loty4[[#This Row],[Cargo załadunek]]</f>
        <v>34</v>
      </c>
      <c r="I37">
        <f>loty4[[#This Row],[po zaladunku]]-loty4[[#This Row],[Cargo wyładunek]]</f>
        <v>20</v>
      </c>
    </row>
    <row r="38" spans="1:9" x14ac:dyDescent="0.35">
      <c r="A38">
        <v>37</v>
      </c>
      <c r="B38" s="1">
        <v>44447</v>
      </c>
      <c r="C38" s="2">
        <v>0.13560185185185186</v>
      </c>
      <c r="D38" s="1">
        <v>44447</v>
      </c>
      <c r="E38" s="3" t="s">
        <v>43</v>
      </c>
      <c r="F38">
        <v>13</v>
      </c>
      <c r="G38">
        <v>22</v>
      </c>
      <c r="H38">
        <f>I37+loty4[[#This Row],[Cargo załadunek]]</f>
        <v>33</v>
      </c>
      <c r="I38">
        <f>loty4[[#This Row],[po zaladunku]]-loty4[[#This Row],[Cargo wyładunek]]</f>
        <v>11</v>
      </c>
    </row>
    <row r="39" spans="1:9" x14ac:dyDescent="0.35">
      <c r="A39">
        <v>38</v>
      </c>
      <c r="B39" s="1">
        <v>44447</v>
      </c>
      <c r="C39" s="2">
        <v>0.32587962962962963</v>
      </c>
      <c r="D39" s="1">
        <v>44447</v>
      </c>
      <c r="E39" s="3" t="s">
        <v>44</v>
      </c>
      <c r="F39">
        <v>11</v>
      </c>
      <c r="G39">
        <v>4</v>
      </c>
      <c r="H39">
        <f>I38+loty4[[#This Row],[Cargo załadunek]]</f>
        <v>22</v>
      </c>
      <c r="I39">
        <f>loty4[[#This Row],[po zaladunku]]-loty4[[#This Row],[Cargo wyładunek]]</f>
        <v>18</v>
      </c>
    </row>
    <row r="40" spans="1:9" x14ac:dyDescent="0.35">
      <c r="A40">
        <v>39</v>
      </c>
      <c r="B40" s="1">
        <v>44447</v>
      </c>
      <c r="C40" s="2">
        <v>0.41761574074074076</v>
      </c>
      <c r="D40" s="1">
        <v>44447</v>
      </c>
      <c r="E40" s="3" t="s">
        <v>45</v>
      </c>
      <c r="F40">
        <v>14</v>
      </c>
      <c r="G40">
        <v>21</v>
      </c>
      <c r="H40">
        <f>I39+loty4[[#This Row],[Cargo załadunek]]</f>
        <v>32</v>
      </c>
      <c r="I40">
        <f>loty4[[#This Row],[po zaladunku]]-loty4[[#This Row],[Cargo wyładunek]]</f>
        <v>11</v>
      </c>
    </row>
    <row r="41" spans="1:9" x14ac:dyDescent="0.35">
      <c r="A41">
        <v>40</v>
      </c>
      <c r="B41" s="1">
        <v>44447</v>
      </c>
      <c r="C41" s="2">
        <v>0.59138888888888885</v>
      </c>
      <c r="D41" s="1">
        <v>44447</v>
      </c>
      <c r="E41" s="3" t="s">
        <v>46</v>
      </c>
      <c r="F41">
        <v>16</v>
      </c>
      <c r="G41">
        <v>9</v>
      </c>
      <c r="H41">
        <f>I40+loty4[[#This Row],[Cargo załadunek]]</f>
        <v>27</v>
      </c>
      <c r="I41">
        <f>loty4[[#This Row],[po zaladunku]]-loty4[[#This Row],[Cargo wyładunek]]</f>
        <v>18</v>
      </c>
    </row>
    <row r="42" spans="1:9" x14ac:dyDescent="0.35">
      <c r="A42">
        <v>41</v>
      </c>
      <c r="B42" s="1">
        <v>44447</v>
      </c>
      <c r="C42" s="2">
        <v>0.7338541666666667</v>
      </c>
      <c r="D42" s="1">
        <v>44447</v>
      </c>
      <c r="E42" s="3" t="s">
        <v>47</v>
      </c>
      <c r="F42">
        <v>12</v>
      </c>
      <c r="G42">
        <v>24</v>
      </c>
      <c r="H42">
        <f>I41+loty4[[#This Row],[Cargo załadunek]]</f>
        <v>30</v>
      </c>
      <c r="I42">
        <f>loty4[[#This Row],[po zaladunku]]-loty4[[#This Row],[Cargo wyładunek]]</f>
        <v>6</v>
      </c>
    </row>
    <row r="43" spans="1:9" x14ac:dyDescent="0.35">
      <c r="A43">
        <v>42</v>
      </c>
      <c r="B43" s="1">
        <v>44447</v>
      </c>
      <c r="C43" s="2">
        <v>0.83333333333333337</v>
      </c>
      <c r="D43" s="1">
        <v>44447</v>
      </c>
      <c r="E43" s="3" t="s">
        <v>48</v>
      </c>
      <c r="F43">
        <v>9</v>
      </c>
      <c r="G43">
        <v>2</v>
      </c>
      <c r="H43">
        <f>I42+loty4[[#This Row],[Cargo załadunek]]</f>
        <v>15</v>
      </c>
      <c r="I43">
        <f>loty4[[#This Row],[po zaladunku]]-loty4[[#This Row],[Cargo wyładunek]]</f>
        <v>13</v>
      </c>
    </row>
    <row r="44" spans="1:9" x14ac:dyDescent="0.35">
      <c r="A44">
        <v>43</v>
      </c>
      <c r="B44" s="1">
        <v>44448</v>
      </c>
      <c r="C44" s="2">
        <v>0.25793981481481482</v>
      </c>
      <c r="D44" s="1">
        <v>44448</v>
      </c>
      <c r="E44" s="3" t="s">
        <v>49</v>
      </c>
      <c r="F44">
        <v>9</v>
      </c>
      <c r="G44">
        <v>4</v>
      </c>
      <c r="H44">
        <f>I43+loty4[[#This Row],[Cargo załadunek]]</f>
        <v>22</v>
      </c>
      <c r="I44">
        <f>loty4[[#This Row],[po zaladunku]]-loty4[[#This Row],[Cargo wyładunek]]</f>
        <v>18</v>
      </c>
    </row>
    <row r="45" spans="1:9" x14ac:dyDescent="0.35">
      <c r="A45">
        <v>44</v>
      </c>
      <c r="B45" s="1">
        <v>44448</v>
      </c>
      <c r="C45" s="2">
        <v>0.41349537037037037</v>
      </c>
      <c r="D45" s="1">
        <v>44448</v>
      </c>
      <c r="E45" s="3" t="s">
        <v>50</v>
      </c>
      <c r="F45">
        <v>9</v>
      </c>
      <c r="G45">
        <v>14</v>
      </c>
      <c r="H45">
        <f>I44+loty4[[#This Row],[Cargo załadunek]]</f>
        <v>27</v>
      </c>
      <c r="I45">
        <f>loty4[[#This Row],[po zaladunku]]-loty4[[#This Row],[Cargo wyładunek]]</f>
        <v>13</v>
      </c>
    </row>
    <row r="46" spans="1:9" x14ac:dyDescent="0.35">
      <c r="A46">
        <v>45</v>
      </c>
      <c r="B46" s="1">
        <v>44448</v>
      </c>
      <c r="C46" s="2">
        <v>0.50607638888888884</v>
      </c>
      <c r="D46" s="1">
        <v>44448</v>
      </c>
      <c r="E46" s="3" t="s">
        <v>51</v>
      </c>
      <c r="F46">
        <v>12</v>
      </c>
      <c r="G46">
        <v>10</v>
      </c>
      <c r="H46">
        <f>I45+loty4[[#This Row],[Cargo załadunek]]</f>
        <v>25</v>
      </c>
      <c r="I46">
        <f>loty4[[#This Row],[po zaladunku]]-loty4[[#This Row],[Cargo wyładunek]]</f>
        <v>15</v>
      </c>
    </row>
    <row r="47" spans="1:9" x14ac:dyDescent="0.35">
      <c r="A47">
        <v>46</v>
      </c>
      <c r="B47" s="1">
        <v>44448</v>
      </c>
      <c r="C47" s="2">
        <v>0.68482638888888892</v>
      </c>
      <c r="D47" s="1">
        <v>44448</v>
      </c>
      <c r="E47" s="3" t="s">
        <v>52</v>
      </c>
      <c r="F47">
        <v>16</v>
      </c>
      <c r="G47">
        <v>11</v>
      </c>
      <c r="H47">
        <f>I46+loty4[[#This Row],[Cargo załadunek]]</f>
        <v>31</v>
      </c>
      <c r="I47">
        <f>loty4[[#This Row],[po zaladunku]]-loty4[[#This Row],[Cargo wyładunek]]</f>
        <v>20</v>
      </c>
    </row>
    <row r="48" spans="1:9" x14ac:dyDescent="0.35">
      <c r="A48">
        <v>47</v>
      </c>
      <c r="B48" s="1">
        <v>44448</v>
      </c>
      <c r="C48" s="2">
        <v>0.85435185185185181</v>
      </c>
      <c r="D48" s="1">
        <v>44448</v>
      </c>
      <c r="E48" s="3" t="s">
        <v>53</v>
      </c>
      <c r="F48">
        <v>13</v>
      </c>
      <c r="G48">
        <v>21</v>
      </c>
      <c r="H48">
        <f>I47+loty4[[#This Row],[Cargo załadunek]]</f>
        <v>33</v>
      </c>
      <c r="I48">
        <f>loty4[[#This Row],[po zaladunku]]-loty4[[#This Row],[Cargo wyładunek]]</f>
        <v>12</v>
      </c>
    </row>
    <row r="49" spans="1:9" x14ac:dyDescent="0.35">
      <c r="A49">
        <v>48</v>
      </c>
      <c r="B49" s="1">
        <v>44449</v>
      </c>
      <c r="C49" s="2">
        <v>0.21634259259259259</v>
      </c>
      <c r="D49" s="1">
        <v>44449</v>
      </c>
      <c r="E49" s="3" t="s">
        <v>54</v>
      </c>
      <c r="F49">
        <v>7</v>
      </c>
      <c r="G49">
        <v>15</v>
      </c>
      <c r="H49">
        <f>I48+loty4[[#This Row],[Cargo załadunek]]</f>
        <v>19</v>
      </c>
      <c r="I49">
        <f>loty4[[#This Row],[po zaladunku]]-loty4[[#This Row],[Cargo wyładunek]]</f>
        <v>4</v>
      </c>
    </row>
    <row r="50" spans="1:9" x14ac:dyDescent="0.35">
      <c r="A50">
        <v>49</v>
      </c>
      <c r="B50" s="1">
        <v>44449</v>
      </c>
      <c r="C50" s="2">
        <v>0.38201388888888888</v>
      </c>
      <c r="D50" s="1">
        <v>44449</v>
      </c>
      <c r="E50" s="3" t="s">
        <v>55</v>
      </c>
      <c r="F50">
        <v>7</v>
      </c>
      <c r="G50">
        <v>0</v>
      </c>
      <c r="H50">
        <f>I49+loty4[[#This Row],[Cargo załadunek]]</f>
        <v>11</v>
      </c>
      <c r="I50">
        <f>loty4[[#This Row],[po zaladunku]]-loty4[[#This Row],[Cargo wyładunek]]</f>
        <v>11</v>
      </c>
    </row>
    <row r="51" spans="1:9" x14ac:dyDescent="0.35">
      <c r="A51">
        <v>50</v>
      </c>
      <c r="B51" s="1">
        <v>44449</v>
      </c>
      <c r="C51" s="2">
        <v>0.49995370370370368</v>
      </c>
      <c r="D51" s="1">
        <v>44449</v>
      </c>
      <c r="E51" s="3" t="s">
        <v>56</v>
      </c>
      <c r="F51">
        <v>7</v>
      </c>
      <c r="G51">
        <v>1</v>
      </c>
      <c r="H51">
        <f>I50+loty4[[#This Row],[Cargo załadunek]]</f>
        <v>18</v>
      </c>
      <c r="I51">
        <f>loty4[[#This Row],[po zaladunku]]-loty4[[#This Row],[Cargo wyładunek]]</f>
        <v>17</v>
      </c>
    </row>
    <row r="52" spans="1:9" x14ac:dyDescent="0.35">
      <c r="A52">
        <v>51</v>
      </c>
      <c r="B52" s="1">
        <v>44449</v>
      </c>
      <c r="C52" s="2">
        <v>0.64993055555555557</v>
      </c>
      <c r="D52" s="1">
        <v>44449</v>
      </c>
      <c r="E52" s="3" t="s">
        <v>57</v>
      </c>
      <c r="F52">
        <v>13</v>
      </c>
      <c r="G52">
        <v>20</v>
      </c>
      <c r="H52">
        <f>I51+loty4[[#This Row],[Cargo załadunek]]</f>
        <v>30</v>
      </c>
      <c r="I52">
        <f>loty4[[#This Row],[po zaladunku]]-loty4[[#This Row],[Cargo wyładunek]]</f>
        <v>10</v>
      </c>
    </row>
    <row r="53" spans="1:9" x14ac:dyDescent="0.35">
      <c r="A53">
        <v>52</v>
      </c>
      <c r="B53" s="1">
        <v>44449</v>
      </c>
      <c r="C53" s="2">
        <v>0.79276620370370365</v>
      </c>
      <c r="D53" s="1">
        <v>44449</v>
      </c>
      <c r="E53" s="3" t="s">
        <v>58</v>
      </c>
      <c r="F53">
        <v>12</v>
      </c>
      <c r="G53">
        <v>4</v>
      </c>
      <c r="H53">
        <f>I52+loty4[[#This Row],[Cargo załadunek]]</f>
        <v>22</v>
      </c>
      <c r="I53">
        <f>loty4[[#This Row],[po zaladunku]]-loty4[[#This Row],[Cargo wyładunek]]</f>
        <v>18</v>
      </c>
    </row>
    <row r="54" spans="1:9" x14ac:dyDescent="0.35">
      <c r="A54">
        <v>53</v>
      </c>
      <c r="B54" s="1">
        <v>44449</v>
      </c>
      <c r="C54" s="2">
        <v>0.87574074074074071</v>
      </c>
      <c r="D54" s="1">
        <v>44450</v>
      </c>
      <c r="E54" s="3" t="s">
        <v>59</v>
      </c>
      <c r="F54">
        <v>11</v>
      </c>
      <c r="G54">
        <v>9</v>
      </c>
      <c r="H54">
        <f>I53+loty4[[#This Row],[Cargo załadunek]]</f>
        <v>29</v>
      </c>
      <c r="I54">
        <f>loty4[[#This Row],[po zaladunku]]-loty4[[#This Row],[Cargo wyładunek]]</f>
        <v>20</v>
      </c>
    </row>
    <row r="55" spans="1:9" x14ac:dyDescent="0.35">
      <c r="A55">
        <v>54</v>
      </c>
      <c r="B55" s="1">
        <v>44450</v>
      </c>
      <c r="C55" s="2">
        <v>0.26106481481481481</v>
      </c>
      <c r="D55" s="1">
        <v>44450</v>
      </c>
      <c r="E55" s="3" t="s">
        <v>60</v>
      </c>
      <c r="F55">
        <v>12</v>
      </c>
      <c r="G55">
        <v>21</v>
      </c>
      <c r="H55">
        <f>I54+loty4[[#This Row],[Cargo załadunek]]</f>
        <v>32</v>
      </c>
      <c r="I55">
        <f>loty4[[#This Row],[po zaladunku]]-loty4[[#This Row],[Cargo wyładunek]]</f>
        <v>11</v>
      </c>
    </row>
    <row r="56" spans="1:9" x14ac:dyDescent="0.35">
      <c r="A56">
        <v>55</v>
      </c>
      <c r="B56" s="1">
        <v>44450</v>
      </c>
      <c r="C56" s="2">
        <v>0.46128472222222222</v>
      </c>
      <c r="D56" s="1">
        <v>44450</v>
      </c>
      <c r="E56" s="3" t="s">
        <v>61</v>
      </c>
      <c r="F56">
        <v>14</v>
      </c>
      <c r="G56">
        <v>2</v>
      </c>
      <c r="H56">
        <f>I55+loty4[[#This Row],[Cargo załadunek]]</f>
        <v>25</v>
      </c>
      <c r="I56">
        <f>loty4[[#This Row],[po zaladunku]]-loty4[[#This Row],[Cargo wyładunek]]</f>
        <v>23</v>
      </c>
    </row>
    <row r="57" spans="1:9" x14ac:dyDescent="0.35">
      <c r="A57">
        <v>56</v>
      </c>
      <c r="B57" s="1">
        <v>44450</v>
      </c>
      <c r="C57" s="2">
        <v>0.56730324074074079</v>
      </c>
      <c r="D57" s="1">
        <v>44450</v>
      </c>
      <c r="E57" s="3" t="s">
        <v>62</v>
      </c>
      <c r="F57">
        <v>17</v>
      </c>
      <c r="G57">
        <v>9</v>
      </c>
      <c r="H57">
        <f>I56+loty4[[#This Row],[Cargo załadunek]]</f>
        <v>40</v>
      </c>
      <c r="I57">
        <f>loty4[[#This Row],[po zaladunku]]-loty4[[#This Row],[Cargo wyładunek]]</f>
        <v>31</v>
      </c>
    </row>
    <row r="58" spans="1:9" x14ac:dyDescent="0.35">
      <c r="A58">
        <v>57</v>
      </c>
      <c r="B58" s="1">
        <v>44450</v>
      </c>
      <c r="C58" s="2">
        <v>0.66475694444444444</v>
      </c>
      <c r="D58" s="1">
        <v>44450</v>
      </c>
      <c r="E58" s="3" t="s">
        <v>63</v>
      </c>
      <c r="F58">
        <v>3</v>
      </c>
      <c r="G58">
        <v>9</v>
      </c>
      <c r="H58">
        <f>I57+loty4[[#This Row],[Cargo załadunek]]</f>
        <v>34</v>
      </c>
      <c r="I58">
        <f>loty4[[#This Row],[po zaladunku]]-loty4[[#This Row],[Cargo wyładunek]]</f>
        <v>25</v>
      </c>
    </row>
    <row r="59" spans="1:9" x14ac:dyDescent="0.35">
      <c r="A59">
        <v>58</v>
      </c>
      <c r="B59" s="1">
        <v>44450</v>
      </c>
      <c r="C59" s="2">
        <v>0.79238425925925926</v>
      </c>
      <c r="D59" s="1">
        <v>44450</v>
      </c>
      <c r="E59" s="3" t="s">
        <v>64</v>
      </c>
      <c r="F59">
        <v>11</v>
      </c>
      <c r="G59">
        <v>3</v>
      </c>
      <c r="H59">
        <f>I58+loty4[[#This Row],[Cargo załadunek]]</f>
        <v>36</v>
      </c>
      <c r="I59">
        <f>loty4[[#This Row],[po zaladunku]]-loty4[[#This Row],[Cargo wyładunek]]</f>
        <v>33</v>
      </c>
    </row>
    <row r="60" spans="1:9" x14ac:dyDescent="0.35">
      <c r="A60">
        <v>59</v>
      </c>
      <c r="B60" s="1">
        <v>44451</v>
      </c>
      <c r="C60" s="2">
        <v>0.16666666666666666</v>
      </c>
      <c r="D60" s="1">
        <v>44451</v>
      </c>
      <c r="E60" s="3" t="s">
        <v>65</v>
      </c>
      <c r="F60">
        <v>8</v>
      </c>
      <c r="G60">
        <v>4</v>
      </c>
      <c r="H60">
        <f>I59+loty4[[#This Row],[Cargo załadunek]]</f>
        <v>41</v>
      </c>
      <c r="I60">
        <f>loty4[[#This Row],[po zaladunku]]-loty4[[#This Row],[Cargo wyładunek]]</f>
        <v>37</v>
      </c>
    </row>
    <row r="61" spans="1:9" x14ac:dyDescent="0.35">
      <c r="A61">
        <v>60</v>
      </c>
      <c r="B61" s="1">
        <v>44451</v>
      </c>
      <c r="C61" s="2">
        <v>0.34324074074074074</v>
      </c>
      <c r="D61" s="1">
        <v>44451</v>
      </c>
      <c r="E61" s="3" t="s">
        <v>66</v>
      </c>
      <c r="F61">
        <v>1</v>
      </c>
      <c r="G61">
        <v>6</v>
      </c>
      <c r="H61">
        <f>I60+loty4[[#This Row],[Cargo załadunek]]</f>
        <v>38</v>
      </c>
      <c r="I61">
        <f>loty4[[#This Row],[po zaladunku]]-loty4[[#This Row],[Cargo wyładunek]]</f>
        <v>32</v>
      </c>
    </row>
    <row r="62" spans="1:9" x14ac:dyDescent="0.35">
      <c r="A62">
        <v>61</v>
      </c>
      <c r="B62" s="1">
        <v>44451</v>
      </c>
      <c r="C62" s="2">
        <v>0.52084490740740741</v>
      </c>
      <c r="D62" s="1">
        <v>44451</v>
      </c>
      <c r="E62" s="3" t="s">
        <v>67</v>
      </c>
      <c r="F62">
        <v>4</v>
      </c>
      <c r="G62">
        <v>21</v>
      </c>
      <c r="H62">
        <f>I61+loty4[[#This Row],[Cargo załadunek]]</f>
        <v>36</v>
      </c>
      <c r="I62">
        <f>loty4[[#This Row],[po zaladunku]]-loty4[[#This Row],[Cargo wyładunek]]</f>
        <v>15</v>
      </c>
    </row>
    <row r="63" spans="1:9" x14ac:dyDescent="0.35">
      <c r="A63">
        <v>62</v>
      </c>
      <c r="B63" s="1">
        <v>44451</v>
      </c>
      <c r="C63" s="2">
        <v>0.73968750000000005</v>
      </c>
      <c r="D63" s="1">
        <v>44451</v>
      </c>
      <c r="E63" s="3" t="s">
        <v>68</v>
      </c>
      <c r="F63">
        <v>9</v>
      </c>
      <c r="G63">
        <v>11</v>
      </c>
      <c r="H63">
        <f>I62+loty4[[#This Row],[Cargo załadunek]]</f>
        <v>24</v>
      </c>
      <c r="I63">
        <f>loty4[[#This Row],[po zaladunku]]-loty4[[#This Row],[Cargo wyładunek]]</f>
        <v>13</v>
      </c>
    </row>
    <row r="64" spans="1:9" x14ac:dyDescent="0.35">
      <c r="A64">
        <v>63</v>
      </c>
      <c r="B64" s="1">
        <v>44452</v>
      </c>
      <c r="C64" s="2">
        <v>0.21440972222222221</v>
      </c>
      <c r="D64" s="1">
        <v>44452</v>
      </c>
      <c r="E64" s="3" t="s">
        <v>69</v>
      </c>
      <c r="F64">
        <v>12</v>
      </c>
      <c r="G64">
        <v>7</v>
      </c>
      <c r="H64">
        <f>I63+loty4[[#This Row],[Cargo załadunek]]</f>
        <v>25</v>
      </c>
      <c r="I64">
        <f>loty4[[#This Row],[po zaladunku]]-loty4[[#This Row],[Cargo wyładunek]]</f>
        <v>18</v>
      </c>
    </row>
    <row r="65" spans="1:9" x14ac:dyDescent="0.35">
      <c r="A65">
        <v>64</v>
      </c>
      <c r="B65" s="1">
        <v>44452</v>
      </c>
      <c r="C65" s="2">
        <v>0.46302083333333333</v>
      </c>
      <c r="D65" s="1">
        <v>44452</v>
      </c>
      <c r="E65" s="3" t="s">
        <v>70</v>
      </c>
      <c r="F65">
        <v>11</v>
      </c>
      <c r="G65">
        <v>13</v>
      </c>
      <c r="H65">
        <f>I64+loty4[[#This Row],[Cargo załadunek]]</f>
        <v>29</v>
      </c>
      <c r="I65">
        <f>loty4[[#This Row],[po zaladunku]]-loty4[[#This Row],[Cargo wyładunek]]</f>
        <v>16</v>
      </c>
    </row>
    <row r="66" spans="1:9" x14ac:dyDescent="0.35">
      <c r="A66">
        <v>65</v>
      </c>
      <c r="B66" s="1">
        <v>44452</v>
      </c>
      <c r="C66" s="2">
        <v>0.55218750000000005</v>
      </c>
      <c r="D66" s="1">
        <v>44452</v>
      </c>
      <c r="E66" s="3" t="s">
        <v>71</v>
      </c>
      <c r="F66">
        <v>16</v>
      </c>
      <c r="G66">
        <v>21</v>
      </c>
      <c r="H66">
        <f>I65+loty4[[#This Row],[Cargo załadunek]]</f>
        <v>32</v>
      </c>
      <c r="I66">
        <f>loty4[[#This Row],[po zaladunku]]-loty4[[#This Row],[Cargo wyładunek]]</f>
        <v>11</v>
      </c>
    </row>
    <row r="67" spans="1:9" x14ac:dyDescent="0.35">
      <c r="A67">
        <v>66</v>
      </c>
      <c r="B67" s="1">
        <v>44452</v>
      </c>
      <c r="C67" s="2">
        <v>0.66996527777777781</v>
      </c>
      <c r="D67" s="1">
        <v>44452</v>
      </c>
      <c r="E67" s="3" t="s">
        <v>72</v>
      </c>
      <c r="F67">
        <v>19</v>
      </c>
      <c r="G67">
        <v>10</v>
      </c>
      <c r="H67">
        <f>I66+loty4[[#This Row],[Cargo załadunek]]</f>
        <v>30</v>
      </c>
      <c r="I67">
        <f>loty4[[#This Row],[po zaladunku]]-loty4[[#This Row],[Cargo wyładunek]]</f>
        <v>20</v>
      </c>
    </row>
    <row r="68" spans="1:9" x14ac:dyDescent="0.35">
      <c r="A68">
        <v>67</v>
      </c>
      <c r="B68" s="1">
        <v>44452</v>
      </c>
      <c r="C68" s="2">
        <v>0.83971064814814811</v>
      </c>
      <c r="D68" s="1">
        <v>44452</v>
      </c>
      <c r="E68" s="3" t="s">
        <v>73</v>
      </c>
      <c r="F68">
        <v>3</v>
      </c>
      <c r="G68">
        <v>0</v>
      </c>
      <c r="H68">
        <f>I67+loty4[[#This Row],[Cargo załadunek]]</f>
        <v>23</v>
      </c>
      <c r="I68">
        <f>loty4[[#This Row],[po zaladunku]]-loty4[[#This Row],[Cargo wyładunek]]</f>
        <v>23</v>
      </c>
    </row>
    <row r="69" spans="1:9" x14ac:dyDescent="0.35">
      <c r="A69">
        <v>68</v>
      </c>
      <c r="B69" s="1">
        <v>44453</v>
      </c>
      <c r="C69" s="2">
        <v>0.17733796296296298</v>
      </c>
      <c r="D69" s="1">
        <v>44453</v>
      </c>
      <c r="E69" s="3" t="s">
        <v>74</v>
      </c>
      <c r="F69">
        <v>12</v>
      </c>
      <c r="G69">
        <v>21</v>
      </c>
      <c r="H69">
        <f>I68+loty4[[#This Row],[Cargo załadunek]]</f>
        <v>35</v>
      </c>
      <c r="I69">
        <f>loty4[[#This Row],[po zaladunku]]-loty4[[#This Row],[Cargo wyładunek]]</f>
        <v>14</v>
      </c>
    </row>
    <row r="70" spans="1:9" x14ac:dyDescent="0.35">
      <c r="A70">
        <v>69</v>
      </c>
      <c r="B70" s="1">
        <v>44453</v>
      </c>
      <c r="C70" s="2">
        <v>0.34437499999999999</v>
      </c>
      <c r="D70" s="1">
        <v>44453</v>
      </c>
      <c r="E70" s="3" t="s">
        <v>75</v>
      </c>
      <c r="F70">
        <v>17</v>
      </c>
      <c r="G70">
        <v>20</v>
      </c>
      <c r="H70">
        <f>I69+loty4[[#This Row],[Cargo załadunek]]</f>
        <v>31</v>
      </c>
      <c r="I70">
        <f>loty4[[#This Row],[po zaladunku]]-loty4[[#This Row],[Cargo wyładunek]]</f>
        <v>11</v>
      </c>
    </row>
    <row r="71" spans="1:9" x14ac:dyDescent="0.35">
      <c r="A71">
        <v>70</v>
      </c>
      <c r="B71" s="1">
        <v>44453</v>
      </c>
      <c r="C71" s="2">
        <v>0.5</v>
      </c>
      <c r="D71" s="1">
        <v>44453</v>
      </c>
      <c r="E71" s="3" t="s">
        <v>76</v>
      </c>
      <c r="F71">
        <v>11</v>
      </c>
      <c r="G71">
        <v>22</v>
      </c>
      <c r="H71">
        <f>I70+loty4[[#This Row],[Cargo załadunek]]</f>
        <v>22</v>
      </c>
      <c r="I71">
        <f>loty4[[#This Row],[po zaladunku]]-loty4[[#This Row],[Cargo wyładunek]]</f>
        <v>0</v>
      </c>
    </row>
    <row r="72" spans="1:9" x14ac:dyDescent="0.35">
      <c r="A72">
        <v>71</v>
      </c>
      <c r="B72" s="1">
        <v>44453</v>
      </c>
      <c r="C72" s="2">
        <v>0.64340277777777777</v>
      </c>
      <c r="D72" s="1">
        <v>44453</v>
      </c>
      <c r="E72" s="3" t="s">
        <v>77</v>
      </c>
      <c r="F72">
        <v>7</v>
      </c>
      <c r="G72">
        <v>2</v>
      </c>
      <c r="H72">
        <f>I71+loty4[[#This Row],[Cargo załadunek]]</f>
        <v>7</v>
      </c>
      <c r="I72">
        <f>loty4[[#This Row],[po zaladunku]]-loty4[[#This Row],[Cargo wyładunek]]</f>
        <v>5</v>
      </c>
    </row>
    <row r="73" spans="1:9" x14ac:dyDescent="0.35">
      <c r="A73">
        <v>72</v>
      </c>
      <c r="B73" s="1">
        <v>44453</v>
      </c>
      <c r="C73" s="2">
        <v>0.77552083333333333</v>
      </c>
      <c r="D73" s="1">
        <v>44453</v>
      </c>
      <c r="E73" s="3" t="s">
        <v>78</v>
      </c>
      <c r="F73">
        <v>8</v>
      </c>
      <c r="G73">
        <v>7</v>
      </c>
      <c r="H73">
        <f>I72+loty4[[#This Row],[Cargo załadunek]]</f>
        <v>13</v>
      </c>
      <c r="I73">
        <f>loty4[[#This Row],[po zaladunku]]-loty4[[#This Row],[Cargo wyładunek]]</f>
        <v>6</v>
      </c>
    </row>
    <row r="74" spans="1:9" x14ac:dyDescent="0.35">
      <c r="A74">
        <v>73</v>
      </c>
      <c r="B74" s="1">
        <v>44453</v>
      </c>
      <c r="C74" s="2">
        <v>0.87285879629629626</v>
      </c>
      <c r="D74" s="1">
        <v>44453</v>
      </c>
      <c r="E74" s="3" t="s">
        <v>79</v>
      </c>
      <c r="F74">
        <v>6</v>
      </c>
      <c r="G74">
        <v>1</v>
      </c>
      <c r="H74">
        <f>I73+loty4[[#This Row],[Cargo załadunek]]</f>
        <v>12</v>
      </c>
      <c r="I74">
        <f>loty4[[#This Row],[po zaladunku]]-loty4[[#This Row],[Cargo wyładunek]]</f>
        <v>11</v>
      </c>
    </row>
    <row r="75" spans="1:9" x14ac:dyDescent="0.35">
      <c r="A75">
        <v>74</v>
      </c>
      <c r="B75" s="1">
        <v>44454</v>
      </c>
      <c r="C75" s="2">
        <v>4.2361111111111113E-2</v>
      </c>
      <c r="D75" s="1">
        <v>44454</v>
      </c>
      <c r="E75" s="3" t="s">
        <v>80</v>
      </c>
      <c r="F75">
        <v>0</v>
      </c>
      <c r="G75">
        <v>6</v>
      </c>
      <c r="H75">
        <f>I74+loty4[[#This Row],[Cargo załadunek]]</f>
        <v>11</v>
      </c>
      <c r="I75">
        <f>loty4[[#This Row],[po zaladunku]]-loty4[[#This Row],[Cargo wyładunek]]</f>
        <v>5</v>
      </c>
    </row>
    <row r="76" spans="1:9" x14ac:dyDescent="0.35">
      <c r="A76">
        <v>75</v>
      </c>
      <c r="B76" s="1">
        <v>44454</v>
      </c>
      <c r="C76" s="2">
        <v>0.28885416666666669</v>
      </c>
      <c r="D76" s="1">
        <v>44454</v>
      </c>
      <c r="E76" s="3" t="s">
        <v>81</v>
      </c>
      <c r="F76">
        <v>0</v>
      </c>
      <c r="G76">
        <v>5</v>
      </c>
      <c r="H76">
        <f>I75+loty4[[#This Row],[Cargo załadunek]]</f>
        <v>5</v>
      </c>
      <c r="I76">
        <f>loty4[[#This Row],[po zaladunku]]-loty4[[#This Row],[Cargo wyładunek]]</f>
        <v>0</v>
      </c>
    </row>
    <row r="77" spans="1:9" x14ac:dyDescent="0.35">
      <c r="A77">
        <v>76</v>
      </c>
      <c r="B77" s="1">
        <v>44454</v>
      </c>
      <c r="C77" s="2">
        <v>0.42424768518518519</v>
      </c>
      <c r="D77" s="1">
        <v>44454</v>
      </c>
      <c r="E77" s="3" t="s">
        <v>82</v>
      </c>
      <c r="F77">
        <v>10</v>
      </c>
      <c r="G77">
        <v>1</v>
      </c>
      <c r="H77">
        <f>I76+loty4[[#This Row],[Cargo załadunek]]</f>
        <v>10</v>
      </c>
      <c r="I77">
        <f>loty4[[#This Row],[po zaladunku]]-loty4[[#This Row],[Cargo wyładunek]]</f>
        <v>9</v>
      </c>
    </row>
    <row r="78" spans="1:9" x14ac:dyDescent="0.35">
      <c r="A78">
        <v>77</v>
      </c>
      <c r="B78" s="1">
        <v>44454</v>
      </c>
      <c r="C78" s="2">
        <v>0.5991319444444444</v>
      </c>
      <c r="D78" s="1">
        <v>44454</v>
      </c>
      <c r="E78" s="3" t="s">
        <v>83</v>
      </c>
      <c r="F78">
        <v>14</v>
      </c>
      <c r="G78">
        <v>21</v>
      </c>
      <c r="H78">
        <f>I77+loty4[[#This Row],[Cargo załadunek]]</f>
        <v>23</v>
      </c>
      <c r="I78">
        <f>loty4[[#This Row],[po zaladunku]]-loty4[[#This Row],[Cargo wyładunek]]</f>
        <v>2</v>
      </c>
    </row>
    <row r="79" spans="1:9" x14ac:dyDescent="0.35">
      <c r="A79">
        <v>78</v>
      </c>
      <c r="B79" s="1">
        <v>44454</v>
      </c>
      <c r="C79" s="2">
        <v>0.7228472222222222</v>
      </c>
      <c r="D79" s="1">
        <v>44454</v>
      </c>
      <c r="E79" s="3" t="s">
        <v>84</v>
      </c>
      <c r="F79">
        <v>4</v>
      </c>
      <c r="G79">
        <v>1</v>
      </c>
      <c r="H79">
        <f>I78+loty4[[#This Row],[Cargo załadunek]]</f>
        <v>6</v>
      </c>
      <c r="I79">
        <f>loty4[[#This Row],[po zaladunku]]-loty4[[#This Row],[Cargo wyładunek]]</f>
        <v>5</v>
      </c>
    </row>
    <row r="80" spans="1:9" x14ac:dyDescent="0.35">
      <c r="A80">
        <v>79</v>
      </c>
      <c r="B80" s="1">
        <v>44454</v>
      </c>
      <c r="C80" s="2">
        <v>0.86644675925925929</v>
      </c>
      <c r="D80" s="1">
        <v>44454</v>
      </c>
      <c r="E80" s="3" t="s">
        <v>85</v>
      </c>
      <c r="F80">
        <v>7</v>
      </c>
      <c r="G80">
        <v>2</v>
      </c>
      <c r="H80">
        <f>I79+loty4[[#This Row],[Cargo załadunek]]</f>
        <v>12</v>
      </c>
      <c r="I80">
        <f>loty4[[#This Row],[po zaladunku]]-loty4[[#This Row],[Cargo wyładunek]]</f>
        <v>10</v>
      </c>
    </row>
    <row r="81" spans="1:9" x14ac:dyDescent="0.35">
      <c r="A81">
        <v>80</v>
      </c>
      <c r="B81" s="1">
        <v>44455</v>
      </c>
      <c r="C81" s="2">
        <v>0.13571759259259258</v>
      </c>
      <c r="D81" s="1">
        <v>44455</v>
      </c>
      <c r="E81" s="3" t="s">
        <v>86</v>
      </c>
      <c r="F81">
        <v>13</v>
      </c>
      <c r="G81">
        <v>5</v>
      </c>
      <c r="H81">
        <f>I80+loty4[[#This Row],[Cargo załadunek]]</f>
        <v>23</v>
      </c>
      <c r="I81">
        <f>loty4[[#This Row],[po zaladunku]]-loty4[[#This Row],[Cargo wyładunek]]</f>
        <v>18</v>
      </c>
    </row>
    <row r="82" spans="1:9" x14ac:dyDescent="0.35">
      <c r="A82">
        <v>81</v>
      </c>
      <c r="B82" s="1">
        <v>44455</v>
      </c>
      <c r="C82" s="2">
        <v>0.2996064814814815</v>
      </c>
      <c r="D82" s="1">
        <v>44455</v>
      </c>
      <c r="E82" s="3" t="s">
        <v>87</v>
      </c>
      <c r="F82">
        <v>13</v>
      </c>
      <c r="G82">
        <v>11</v>
      </c>
      <c r="H82">
        <f>I81+loty4[[#This Row],[Cargo załadunek]]</f>
        <v>31</v>
      </c>
      <c r="I82">
        <f>loty4[[#This Row],[po zaladunku]]-loty4[[#This Row],[Cargo wyładunek]]</f>
        <v>20</v>
      </c>
    </row>
    <row r="83" spans="1:9" x14ac:dyDescent="0.35">
      <c r="A83">
        <v>82</v>
      </c>
      <c r="B83" s="1">
        <v>44455</v>
      </c>
      <c r="C83" s="2">
        <v>0.46118055555555554</v>
      </c>
      <c r="D83" s="1">
        <v>44455</v>
      </c>
      <c r="E83" s="3" t="s">
        <v>88</v>
      </c>
      <c r="F83">
        <v>14</v>
      </c>
      <c r="G83">
        <v>9</v>
      </c>
      <c r="H83">
        <f>I82+loty4[[#This Row],[Cargo załadunek]]</f>
        <v>34</v>
      </c>
      <c r="I83">
        <f>loty4[[#This Row],[po zaladunku]]-loty4[[#This Row],[Cargo wyładunek]]</f>
        <v>25</v>
      </c>
    </row>
    <row r="84" spans="1:9" x14ac:dyDescent="0.35">
      <c r="A84">
        <v>83</v>
      </c>
      <c r="B84" s="1">
        <v>44455</v>
      </c>
      <c r="C84" s="2">
        <v>0.57986111111111116</v>
      </c>
      <c r="D84" s="1">
        <v>44455</v>
      </c>
      <c r="E84" s="3" t="s">
        <v>89</v>
      </c>
      <c r="F84">
        <v>14</v>
      </c>
      <c r="G84">
        <v>9</v>
      </c>
      <c r="H84">
        <f>I83+loty4[[#This Row],[Cargo załadunek]]</f>
        <v>39</v>
      </c>
      <c r="I84">
        <f>loty4[[#This Row],[po zaladunku]]-loty4[[#This Row],[Cargo wyładunek]]</f>
        <v>30</v>
      </c>
    </row>
    <row r="85" spans="1:9" x14ac:dyDescent="0.35">
      <c r="A85">
        <v>84</v>
      </c>
      <c r="B85" s="1">
        <v>44455</v>
      </c>
      <c r="C85" s="2">
        <v>0.6744444444444444</v>
      </c>
      <c r="D85" s="1">
        <v>44455</v>
      </c>
      <c r="E85" s="3" t="s">
        <v>90</v>
      </c>
      <c r="F85">
        <v>12</v>
      </c>
      <c r="G85">
        <v>7</v>
      </c>
      <c r="H85">
        <f>I84+loty4[[#This Row],[Cargo załadunek]]</f>
        <v>42</v>
      </c>
      <c r="I85">
        <f>loty4[[#This Row],[po zaladunku]]-loty4[[#This Row],[Cargo wyładunek]]</f>
        <v>35</v>
      </c>
    </row>
    <row r="86" spans="1:9" x14ac:dyDescent="0.35">
      <c r="A86">
        <v>85</v>
      </c>
      <c r="B86" s="1">
        <v>44455</v>
      </c>
      <c r="C86" s="2">
        <v>0.7926157407407407</v>
      </c>
      <c r="D86" s="1">
        <v>44455</v>
      </c>
      <c r="E86" s="3" t="s">
        <v>91</v>
      </c>
      <c r="F86">
        <v>2</v>
      </c>
      <c r="G86">
        <v>19</v>
      </c>
      <c r="H86">
        <f>I85+loty4[[#This Row],[Cargo załadunek]]</f>
        <v>37</v>
      </c>
      <c r="I86">
        <f>loty4[[#This Row],[po zaladunku]]-loty4[[#This Row],[Cargo wyładunek]]</f>
        <v>18</v>
      </c>
    </row>
    <row r="87" spans="1:9" x14ac:dyDescent="0.35">
      <c r="A87">
        <v>86</v>
      </c>
      <c r="B87" s="1">
        <v>44456</v>
      </c>
      <c r="C87" s="2">
        <v>0.28914351851851849</v>
      </c>
      <c r="D87" s="1">
        <v>44456</v>
      </c>
      <c r="E87" s="3" t="s">
        <v>92</v>
      </c>
      <c r="F87">
        <v>4</v>
      </c>
      <c r="G87">
        <v>11</v>
      </c>
      <c r="H87">
        <f>I86+loty4[[#This Row],[Cargo załadunek]]</f>
        <v>22</v>
      </c>
      <c r="I87">
        <f>loty4[[#This Row],[po zaladunku]]-loty4[[#This Row],[Cargo wyładunek]]</f>
        <v>11</v>
      </c>
    </row>
    <row r="88" spans="1:9" x14ac:dyDescent="0.35">
      <c r="A88">
        <v>87</v>
      </c>
      <c r="B88" s="1">
        <v>44456</v>
      </c>
      <c r="C88" s="2">
        <v>0.45840277777777777</v>
      </c>
      <c r="D88" s="1">
        <v>44456</v>
      </c>
      <c r="E88" s="3" t="s">
        <v>93</v>
      </c>
      <c r="F88">
        <v>21</v>
      </c>
      <c r="G88">
        <v>15</v>
      </c>
      <c r="H88">
        <f>I87+loty4[[#This Row],[Cargo załadunek]]</f>
        <v>32</v>
      </c>
      <c r="I88">
        <f>loty4[[#This Row],[po zaladunku]]-loty4[[#This Row],[Cargo wyładunek]]</f>
        <v>17</v>
      </c>
    </row>
    <row r="89" spans="1:9" x14ac:dyDescent="0.35">
      <c r="A89">
        <v>88</v>
      </c>
      <c r="B89" s="1">
        <v>44456</v>
      </c>
      <c r="C89" s="2">
        <v>0.55218750000000005</v>
      </c>
      <c r="D89" s="1">
        <v>44456</v>
      </c>
      <c r="E89" s="3" t="s">
        <v>94</v>
      </c>
      <c r="F89">
        <v>7</v>
      </c>
      <c r="G89">
        <v>13</v>
      </c>
      <c r="H89">
        <f>I88+loty4[[#This Row],[Cargo załadunek]]</f>
        <v>24</v>
      </c>
      <c r="I89">
        <f>loty4[[#This Row],[po zaladunku]]-loty4[[#This Row],[Cargo wyładunek]]</f>
        <v>11</v>
      </c>
    </row>
    <row r="90" spans="1:9" x14ac:dyDescent="0.35">
      <c r="A90">
        <v>89</v>
      </c>
      <c r="B90" s="1">
        <v>44456</v>
      </c>
      <c r="C90" s="2">
        <v>0.64994212962962961</v>
      </c>
      <c r="D90" s="1">
        <v>44456</v>
      </c>
      <c r="E90" s="3" t="s">
        <v>95</v>
      </c>
      <c r="F90">
        <v>14</v>
      </c>
      <c r="G90">
        <v>16</v>
      </c>
      <c r="H90">
        <f>I89+loty4[[#This Row],[Cargo załadunek]]</f>
        <v>25</v>
      </c>
      <c r="I90">
        <f>loty4[[#This Row],[po zaladunku]]-loty4[[#This Row],[Cargo wyładunek]]</f>
        <v>9</v>
      </c>
    </row>
    <row r="91" spans="1:9" x14ac:dyDescent="0.35">
      <c r="A91">
        <v>90</v>
      </c>
      <c r="B91" s="1">
        <v>44456</v>
      </c>
      <c r="C91" s="2">
        <v>0.80049768518518516</v>
      </c>
      <c r="D91" s="1">
        <v>44456</v>
      </c>
      <c r="E91" s="3" t="s">
        <v>96</v>
      </c>
      <c r="F91">
        <v>7</v>
      </c>
      <c r="G91">
        <v>0</v>
      </c>
      <c r="H91">
        <f>I90+loty4[[#This Row],[Cargo załadunek]]</f>
        <v>16</v>
      </c>
      <c r="I91">
        <f>loty4[[#This Row],[po zaladunku]]-loty4[[#This Row],[Cargo wyładunek]]</f>
        <v>16</v>
      </c>
    </row>
    <row r="92" spans="1:9" x14ac:dyDescent="0.35">
      <c r="A92">
        <v>91</v>
      </c>
      <c r="B92" s="1">
        <v>44457</v>
      </c>
      <c r="C92" s="2">
        <v>0.21187500000000001</v>
      </c>
      <c r="D92" s="1">
        <v>44457</v>
      </c>
      <c r="E92" s="3" t="s">
        <v>97</v>
      </c>
      <c r="F92">
        <v>17</v>
      </c>
      <c r="G92">
        <v>15</v>
      </c>
      <c r="H92">
        <f>I91+loty4[[#This Row],[Cargo załadunek]]</f>
        <v>33</v>
      </c>
      <c r="I92">
        <f>loty4[[#This Row],[po zaladunku]]-loty4[[#This Row],[Cargo wyładunek]]</f>
        <v>18</v>
      </c>
    </row>
    <row r="93" spans="1:9" x14ac:dyDescent="0.35">
      <c r="A93">
        <v>92</v>
      </c>
      <c r="B93" s="1">
        <v>44457</v>
      </c>
      <c r="C93" s="2">
        <v>0.38490740740740742</v>
      </c>
      <c r="D93" s="1">
        <v>44457</v>
      </c>
      <c r="E93" s="3" t="s">
        <v>98</v>
      </c>
      <c r="F93">
        <v>5</v>
      </c>
      <c r="G93">
        <v>8</v>
      </c>
      <c r="H93">
        <f>I92+loty4[[#This Row],[Cargo załadunek]]</f>
        <v>23</v>
      </c>
      <c r="I93">
        <f>loty4[[#This Row],[po zaladunku]]-loty4[[#This Row],[Cargo wyładunek]]</f>
        <v>15</v>
      </c>
    </row>
    <row r="94" spans="1:9" x14ac:dyDescent="0.35">
      <c r="A94">
        <v>93</v>
      </c>
      <c r="B94" s="1">
        <v>44457</v>
      </c>
      <c r="C94" s="2">
        <v>0.47458333333333336</v>
      </c>
      <c r="D94" s="1">
        <v>44457</v>
      </c>
      <c r="E94" s="3" t="s">
        <v>99</v>
      </c>
      <c r="F94">
        <v>14</v>
      </c>
      <c r="G94">
        <v>9</v>
      </c>
      <c r="H94">
        <f>I93+loty4[[#This Row],[Cargo załadunek]]</f>
        <v>29</v>
      </c>
      <c r="I94">
        <f>loty4[[#This Row],[po zaladunku]]-loty4[[#This Row],[Cargo wyładunek]]</f>
        <v>20</v>
      </c>
    </row>
    <row r="95" spans="1:9" x14ac:dyDescent="0.35">
      <c r="A95">
        <v>94</v>
      </c>
      <c r="B95" s="1">
        <v>44457</v>
      </c>
      <c r="C95" s="2">
        <v>0.62175925925925923</v>
      </c>
      <c r="D95" s="1">
        <v>44457</v>
      </c>
      <c r="E95" s="3" t="s">
        <v>100</v>
      </c>
      <c r="F95">
        <v>11</v>
      </c>
      <c r="G95">
        <v>17</v>
      </c>
      <c r="H95">
        <f>I94+loty4[[#This Row],[Cargo załadunek]]</f>
        <v>31</v>
      </c>
      <c r="I95">
        <f>loty4[[#This Row],[po zaladunku]]-loty4[[#This Row],[Cargo wyładunek]]</f>
        <v>14</v>
      </c>
    </row>
    <row r="96" spans="1:9" x14ac:dyDescent="0.35">
      <c r="A96">
        <v>95</v>
      </c>
      <c r="B96" s="1">
        <v>44457</v>
      </c>
      <c r="C96" s="2">
        <v>0.72517361111111112</v>
      </c>
      <c r="D96" s="1">
        <v>44457</v>
      </c>
      <c r="E96" s="3" t="s">
        <v>101</v>
      </c>
      <c r="F96">
        <v>7</v>
      </c>
      <c r="G96">
        <v>16</v>
      </c>
      <c r="H96">
        <f>I95+loty4[[#This Row],[Cargo załadunek]]</f>
        <v>21</v>
      </c>
      <c r="I96">
        <f>loty4[[#This Row],[po zaladunku]]-loty4[[#This Row],[Cargo wyładunek]]</f>
        <v>5</v>
      </c>
    </row>
    <row r="97" spans="1:9" x14ac:dyDescent="0.35">
      <c r="A97">
        <v>96</v>
      </c>
      <c r="B97" s="1">
        <v>44458</v>
      </c>
      <c r="C97" s="2">
        <v>0.37921296296296297</v>
      </c>
      <c r="D97" s="1">
        <v>44458</v>
      </c>
      <c r="E97" s="3" t="s">
        <v>102</v>
      </c>
      <c r="F97">
        <v>5</v>
      </c>
      <c r="G97">
        <v>1</v>
      </c>
      <c r="H97">
        <f>I96+loty4[[#This Row],[Cargo załadunek]]</f>
        <v>10</v>
      </c>
      <c r="I97">
        <f>loty4[[#This Row],[po zaladunku]]-loty4[[#This Row],[Cargo wyładunek]]</f>
        <v>9</v>
      </c>
    </row>
    <row r="98" spans="1:9" x14ac:dyDescent="0.35">
      <c r="A98">
        <v>97</v>
      </c>
      <c r="B98" s="1">
        <v>44458</v>
      </c>
      <c r="C98" s="2">
        <v>0.58005787037037038</v>
      </c>
      <c r="D98" s="1">
        <v>44458</v>
      </c>
      <c r="E98" s="3" t="s">
        <v>103</v>
      </c>
      <c r="F98">
        <v>14</v>
      </c>
      <c r="G98">
        <v>7</v>
      </c>
      <c r="H98">
        <f>I97+loty4[[#This Row],[Cargo załadunek]]</f>
        <v>23</v>
      </c>
      <c r="I98">
        <f>loty4[[#This Row],[po zaladunku]]-loty4[[#This Row],[Cargo wyładunek]]</f>
        <v>16</v>
      </c>
    </row>
    <row r="99" spans="1:9" x14ac:dyDescent="0.35">
      <c r="A99">
        <v>98</v>
      </c>
      <c r="B99" s="1">
        <v>44458</v>
      </c>
      <c r="C99" s="2">
        <v>0.67716435185185186</v>
      </c>
      <c r="D99" s="1">
        <v>44458</v>
      </c>
      <c r="E99" s="3" t="s">
        <v>104</v>
      </c>
      <c r="F99">
        <v>12</v>
      </c>
      <c r="G99">
        <v>9</v>
      </c>
      <c r="H99">
        <f>I98+loty4[[#This Row],[Cargo załadunek]]</f>
        <v>28</v>
      </c>
      <c r="I99">
        <f>loty4[[#This Row],[po zaladunku]]-loty4[[#This Row],[Cargo wyładunek]]</f>
        <v>19</v>
      </c>
    </row>
    <row r="100" spans="1:9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105</v>
      </c>
      <c r="F100">
        <v>11</v>
      </c>
      <c r="G100">
        <v>9</v>
      </c>
      <c r="H100">
        <f>I99+loty4[[#This Row],[Cargo załadunek]]</f>
        <v>30</v>
      </c>
      <c r="I100">
        <f>loty4[[#This Row],[po zaladunku]]-loty4[[#This Row],[Cargo wyładunek]]</f>
        <v>21</v>
      </c>
    </row>
    <row r="101" spans="1:9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106</v>
      </c>
      <c r="F101">
        <v>11</v>
      </c>
      <c r="G101">
        <v>8</v>
      </c>
      <c r="H101">
        <f>I100+loty4[[#This Row],[Cargo załadunek]]</f>
        <v>32</v>
      </c>
      <c r="I101">
        <f>loty4[[#This Row],[po zaladunku]]-loty4[[#This Row],[Cargo wyładunek]]</f>
        <v>24</v>
      </c>
    </row>
    <row r="102" spans="1:9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107</v>
      </c>
      <c r="F102">
        <v>12</v>
      </c>
      <c r="G102">
        <v>3</v>
      </c>
      <c r="H102">
        <f>I101+loty4[[#This Row],[Cargo załadunek]]</f>
        <v>36</v>
      </c>
      <c r="I102">
        <f>loty4[[#This Row],[po zaladunku]]-loty4[[#This Row],[Cargo wyładunek]]</f>
        <v>33</v>
      </c>
    </row>
    <row r="103" spans="1:9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108</v>
      </c>
      <c r="F103">
        <v>7</v>
      </c>
      <c r="G103">
        <v>12</v>
      </c>
      <c r="H103">
        <f>I102+loty4[[#This Row],[Cargo załadunek]]</f>
        <v>40</v>
      </c>
      <c r="I103">
        <f>loty4[[#This Row],[po zaladunku]]-loty4[[#This Row],[Cargo wyładunek]]</f>
        <v>28</v>
      </c>
    </row>
    <row r="104" spans="1:9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109</v>
      </c>
      <c r="F104">
        <v>9</v>
      </c>
      <c r="G104">
        <v>14</v>
      </c>
      <c r="H104">
        <f>I103+loty4[[#This Row],[Cargo załadunek]]</f>
        <v>37</v>
      </c>
      <c r="I104">
        <f>loty4[[#This Row],[po zaladunku]]-loty4[[#This Row],[Cargo wyładunek]]</f>
        <v>23</v>
      </c>
    </row>
    <row r="105" spans="1:9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110</v>
      </c>
      <c r="F105">
        <v>8</v>
      </c>
      <c r="G105">
        <v>19</v>
      </c>
      <c r="H105">
        <f>I104+loty4[[#This Row],[Cargo załadunek]]</f>
        <v>31</v>
      </c>
      <c r="I105">
        <f>loty4[[#This Row],[po zaladunku]]-loty4[[#This Row],[Cargo wyładunek]]</f>
        <v>12</v>
      </c>
    </row>
    <row r="106" spans="1:9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111</v>
      </c>
      <c r="F106">
        <v>23</v>
      </c>
      <c r="G106">
        <v>14</v>
      </c>
      <c r="H106">
        <f>I105+loty4[[#This Row],[Cargo załadunek]]</f>
        <v>35</v>
      </c>
      <c r="I106">
        <f>loty4[[#This Row],[po zaladunku]]-loty4[[#This Row],[Cargo wyładunek]]</f>
        <v>21</v>
      </c>
    </row>
    <row r="107" spans="1:9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112</v>
      </c>
      <c r="F107">
        <v>19</v>
      </c>
      <c r="G107">
        <v>9</v>
      </c>
      <c r="H107">
        <f>I106+loty4[[#This Row],[Cargo załadunek]]</f>
        <v>40</v>
      </c>
      <c r="I107">
        <f>loty4[[#This Row],[po zaladunku]]-loty4[[#This Row],[Cargo wyładunek]]</f>
        <v>31</v>
      </c>
    </row>
    <row r="108" spans="1:9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113</v>
      </c>
      <c r="F108">
        <v>0</v>
      </c>
      <c r="G108">
        <v>6</v>
      </c>
      <c r="H108">
        <f>I107+loty4[[#This Row],[Cargo załadunek]]</f>
        <v>31</v>
      </c>
      <c r="I108">
        <f>loty4[[#This Row],[po zaladunku]]-loty4[[#This Row],[Cargo wyładunek]]</f>
        <v>25</v>
      </c>
    </row>
    <row r="109" spans="1:9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114</v>
      </c>
      <c r="F109">
        <v>4</v>
      </c>
      <c r="G109">
        <v>15</v>
      </c>
      <c r="H109">
        <f>I108+loty4[[#This Row],[Cargo załadunek]]</f>
        <v>29</v>
      </c>
      <c r="I109">
        <f>loty4[[#This Row],[po zaladunku]]-loty4[[#This Row],[Cargo wyładunek]]</f>
        <v>14</v>
      </c>
    </row>
    <row r="110" spans="1:9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115</v>
      </c>
      <c r="F110">
        <v>11</v>
      </c>
      <c r="G110">
        <v>0</v>
      </c>
      <c r="H110">
        <f>I109+loty4[[#This Row],[Cargo załadunek]]</f>
        <v>25</v>
      </c>
      <c r="I110">
        <f>loty4[[#This Row],[po zaladunku]]-loty4[[#This Row],[Cargo wyładunek]]</f>
        <v>25</v>
      </c>
    </row>
    <row r="111" spans="1:9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116</v>
      </c>
      <c r="F111">
        <v>9</v>
      </c>
      <c r="G111">
        <v>4</v>
      </c>
      <c r="H111">
        <f>I110+loty4[[#This Row],[Cargo załadunek]]</f>
        <v>34</v>
      </c>
      <c r="I111">
        <f>loty4[[#This Row],[po zaladunku]]-loty4[[#This Row],[Cargo wyładunek]]</f>
        <v>30</v>
      </c>
    </row>
    <row r="112" spans="1:9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117</v>
      </c>
      <c r="F112">
        <v>9</v>
      </c>
      <c r="G112">
        <v>28</v>
      </c>
      <c r="H112">
        <f>I111+loty4[[#This Row],[Cargo załadunek]]</f>
        <v>39</v>
      </c>
      <c r="I112">
        <f>loty4[[#This Row],[po zaladunku]]-loty4[[#This Row],[Cargo wyładunek]]</f>
        <v>11</v>
      </c>
    </row>
    <row r="113" spans="1:9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118</v>
      </c>
      <c r="F113">
        <v>0</v>
      </c>
      <c r="G113">
        <v>10</v>
      </c>
      <c r="H113">
        <f>I112+loty4[[#This Row],[Cargo załadunek]]</f>
        <v>11</v>
      </c>
      <c r="I113">
        <f>loty4[[#This Row],[po zaladunku]]-loty4[[#This Row],[Cargo wyładunek]]</f>
        <v>1</v>
      </c>
    </row>
    <row r="114" spans="1:9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119</v>
      </c>
      <c r="F114">
        <v>12</v>
      </c>
      <c r="G114">
        <v>6</v>
      </c>
      <c r="H114">
        <f>I113+loty4[[#This Row],[Cargo załadunek]]</f>
        <v>13</v>
      </c>
      <c r="I114">
        <f>loty4[[#This Row],[po zaladunku]]-loty4[[#This Row],[Cargo wyładunek]]</f>
        <v>7</v>
      </c>
    </row>
    <row r="115" spans="1:9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120</v>
      </c>
      <c r="F115">
        <v>11</v>
      </c>
      <c r="G115">
        <v>5</v>
      </c>
      <c r="H115">
        <f>I114+loty4[[#This Row],[Cargo załadunek]]</f>
        <v>18</v>
      </c>
      <c r="I115">
        <f>loty4[[#This Row],[po zaladunku]]-loty4[[#This Row],[Cargo wyładunek]]</f>
        <v>13</v>
      </c>
    </row>
    <row r="116" spans="1:9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121</v>
      </c>
      <c r="F116">
        <v>13</v>
      </c>
      <c r="G116">
        <v>9</v>
      </c>
      <c r="H116">
        <f>I115+loty4[[#This Row],[Cargo załadunek]]</f>
        <v>26</v>
      </c>
      <c r="I116">
        <f>loty4[[#This Row],[po zaladunku]]-loty4[[#This Row],[Cargo wyładunek]]</f>
        <v>17</v>
      </c>
    </row>
    <row r="117" spans="1:9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122</v>
      </c>
      <c r="F117">
        <v>14</v>
      </c>
      <c r="G117">
        <v>11</v>
      </c>
      <c r="H117">
        <f>I116+loty4[[#This Row],[Cargo załadunek]]</f>
        <v>31</v>
      </c>
      <c r="I117">
        <f>loty4[[#This Row],[po zaladunku]]-loty4[[#This Row],[Cargo wyładunek]]</f>
        <v>20</v>
      </c>
    </row>
    <row r="118" spans="1:9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123</v>
      </c>
      <c r="F118">
        <v>2</v>
      </c>
      <c r="G118">
        <v>0</v>
      </c>
      <c r="H118">
        <f>I117+loty4[[#This Row],[Cargo załadunek]]</f>
        <v>22</v>
      </c>
      <c r="I118">
        <f>loty4[[#This Row],[po zaladunku]]-loty4[[#This Row],[Cargo wyładunek]]</f>
        <v>22</v>
      </c>
    </row>
    <row r="119" spans="1:9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124</v>
      </c>
      <c r="F119">
        <v>6</v>
      </c>
      <c r="G119">
        <v>0</v>
      </c>
      <c r="H119">
        <f>I118+loty4[[#This Row],[Cargo załadunek]]</f>
        <v>28</v>
      </c>
      <c r="I119">
        <f>loty4[[#This Row],[po zaladunku]]-loty4[[#This Row],[Cargo wyładunek]]</f>
        <v>28</v>
      </c>
    </row>
    <row r="120" spans="1:9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125</v>
      </c>
      <c r="F120">
        <v>4</v>
      </c>
      <c r="G120">
        <v>11</v>
      </c>
      <c r="H120">
        <f>I119+loty4[[#This Row],[Cargo załadunek]]</f>
        <v>32</v>
      </c>
      <c r="I120">
        <f>loty4[[#This Row],[po zaladunku]]-loty4[[#This Row],[Cargo wyładunek]]</f>
        <v>21</v>
      </c>
    </row>
    <row r="121" spans="1:9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126</v>
      </c>
      <c r="F121">
        <v>19</v>
      </c>
      <c r="G121">
        <v>3</v>
      </c>
      <c r="H121">
        <f>I120+loty4[[#This Row],[Cargo załadunek]]</f>
        <v>40</v>
      </c>
      <c r="I121">
        <f>loty4[[#This Row],[po zaladunku]]-loty4[[#This Row],[Cargo wyładunek]]</f>
        <v>37</v>
      </c>
    </row>
    <row r="122" spans="1:9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127</v>
      </c>
      <c r="F122">
        <v>3</v>
      </c>
      <c r="G122">
        <v>21</v>
      </c>
      <c r="H122">
        <f>I121+loty4[[#This Row],[Cargo załadunek]]</f>
        <v>40</v>
      </c>
      <c r="I122">
        <f>loty4[[#This Row],[po zaladunku]]-loty4[[#This Row],[Cargo wyładunek]]</f>
        <v>19</v>
      </c>
    </row>
    <row r="123" spans="1:9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128</v>
      </c>
      <c r="F123">
        <v>19</v>
      </c>
      <c r="G123">
        <v>22</v>
      </c>
      <c r="H123">
        <f>I122+loty4[[#This Row],[Cargo załadunek]]</f>
        <v>38</v>
      </c>
      <c r="I123">
        <f>loty4[[#This Row],[po zaladunku]]-loty4[[#This Row],[Cargo wyładunek]]</f>
        <v>16</v>
      </c>
    </row>
    <row r="124" spans="1:9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129</v>
      </c>
      <c r="F124">
        <v>13</v>
      </c>
      <c r="G124">
        <v>14</v>
      </c>
      <c r="H124">
        <f>I123+loty4[[#This Row],[Cargo załadunek]]</f>
        <v>29</v>
      </c>
      <c r="I124">
        <f>loty4[[#This Row],[po zaladunku]]-loty4[[#This Row],[Cargo wyładunek]]</f>
        <v>15</v>
      </c>
    </row>
    <row r="125" spans="1:9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130</v>
      </c>
      <c r="F125">
        <v>19</v>
      </c>
      <c r="G125">
        <v>25</v>
      </c>
      <c r="H125">
        <f>I124+loty4[[#This Row],[Cargo załadunek]]</f>
        <v>34</v>
      </c>
      <c r="I125">
        <f>loty4[[#This Row],[po zaladunku]]-loty4[[#This Row],[Cargo wyładunek]]</f>
        <v>9</v>
      </c>
    </row>
    <row r="126" spans="1:9" x14ac:dyDescent="0.35">
      <c r="A126">
        <v>125</v>
      </c>
      <c r="B126" s="1">
        <v>44463</v>
      </c>
      <c r="C126" s="2">
        <v>0.174375</v>
      </c>
      <c r="D126" s="1">
        <v>44463</v>
      </c>
      <c r="E126" s="3" t="s">
        <v>131</v>
      </c>
      <c r="F126">
        <v>19</v>
      </c>
      <c r="G126">
        <v>11</v>
      </c>
      <c r="H126">
        <f>I125+loty4[[#This Row],[Cargo załadunek]]</f>
        <v>28</v>
      </c>
      <c r="I126">
        <f>loty4[[#This Row],[po zaladunku]]-loty4[[#This Row],[Cargo wyładunek]]</f>
        <v>17</v>
      </c>
    </row>
    <row r="127" spans="1:9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132</v>
      </c>
      <c r="F127">
        <v>13</v>
      </c>
      <c r="G127">
        <v>4</v>
      </c>
      <c r="H127">
        <f>I126+loty4[[#This Row],[Cargo załadunek]]</f>
        <v>30</v>
      </c>
      <c r="I127">
        <f>loty4[[#This Row],[po zaladunku]]-loty4[[#This Row],[Cargo wyładunek]]</f>
        <v>26</v>
      </c>
    </row>
    <row r="128" spans="1:9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133</v>
      </c>
      <c r="F128">
        <v>13</v>
      </c>
      <c r="G128">
        <v>9</v>
      </c>
      <c r="H128">
        <f>I127+loty4[[#This Row],[Cargo załadunek]]</f>
        <v>39</v>
      </c>
      <c r="I128">
        <f>loty4[[#This Row],[po zaladunku]]-loty4[[#This Row],[Cargo wyładunek]]</f>
        <v>30</v>
      </c>
    </row>
    <row r="129" spans="1:9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134</v>
      </c>
      <c r="F129">
        <v>10</v>
      </c>
      <c r="G129">
        <v>12</v>
      </c>
      <c r="H129">
        <f>I128+loty4[[#This Row],[Cargo załadunek]]</f>
        <v>40</v>
      </c>
      <c r="I129">
        <f>loty4[[#This Row],[po zaladunku]]-loty4[[#This Row],[Cargo wyładunek]]</f>
        <v>28</v>
      </c>
    </row>
    <row r="130" spans="1:9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135</v>
      </c>
      <c r="F130">
        <v>9</v>
      </c>
      <c r="G130">
        <v>11</v>
      </c>
      <c r="H130">
        <f>I129+loty4[[#This Row],[Cargo załadunek]]</f>
        <v>37</v>
      </c>
      <c r="I130">
        <f>loty4[[#This Row],[po zaladunku]]-loty4[[#This Row],[Cargo wyładunek]]</f>
        <v>26</v>
      </c>
    </row>
    <row r="131" spans="1:9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136</v>
      </c>
      <c r="F131">
        <v>14</v>
      </c>
      <c r="G131">
        <v>20</v>
      </c>
      <c r="H131">
        <f>I130+loty4[[#This Row],[Cargo załadunek]]</f>
        <v>40</v>
      </c>
      <c r="I131">
        <f>loty4[[#This Row],[po zaladunku]]-loty4[[#This Row],[Cargo wyładunek]]</f>
        <v>20</v>
      </c>
    </row>
    <row r="132" spans="1:9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137</v>
      </c>
      <c r="F132">
        <v>1</v>
      </c>
      <c r="G132">
        <v>3</v>
      </c>
      <c r="H132">
        <f>I131+loty4[[#This Row],[Cargo załadunek]]</f>
        <v>21</v>
      </c>
      <c r="I132">
        <f>loty4[[#This Row],[po zaladunku]]-loty4[[#This Row],[Cargo wyładunek]]</f>
        <v>18</v>
      </c>
    </row>
    <row r="133" spans="1:9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138</v>
      </c>
      <c r="F133">
        <v>5</v>
      </c>
      <c r="G133">
        <v>6</v>
      </c>
      <c r="H133">
        <f>I132+loty4[[#This Row],[Cargo załadunek]]</f>
        <v>23</v>
      </c>
      <c r="I133">
        <f>loty4[[#This Row],[po zaladunku]]-loty4[[#This Row],[Cargo wyładunek]]</f>
        <v>17</v>
      </c>
    </row>
    <row r="134" spans="1:9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139</v>
      </c>
      <c r="F134">
        <v>12</v>
      </c>
      <c r="G134">
        <v>6</v>
      </c>
      <c r="H134">
        <f>I133+loty4[[#This Row],[Cargo załadunek]]</f>
        <v>29</v>
      </c>
      <c r="I134">
        <f>loty4[[#This Row],[po zaladunku]]-loty4[[#This Row],[Cargo wyładunek]]</f>
        <v>23</v>
      </c>
    </row>
    <row r="135" spans="1:9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140</v>
      </c>
      <c r="F135">
        <v>13</v>
      </c>
      <c r="G135">
        <v>24</v>
      </c>
      <c r="H135">
        <f>I134+loty4[[#This Row],[Cargo załadunek]]</f>
        <v>36</v>
      </c>
      <c r="I135">
        <f>loty4[[#This Row],[po zaladunku]]-loty4[[#This Row],[Cargo wyładunek]]</f>
        <v>12</v>
      </c>
    </row>
    <row r="136" spans="1:9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141</v>
      </c>
      <c r="F136">
        <v>9</v>
      </c>
      <c r="G136">
        <v>2</v>
      </c>
      <c r="H136">
        <f>I135+loty4[[#This Row],[Cargo załadunek]]</f>
        <v>21</v>
      </c>
      <c r="I136">
        <f>loty4[[#This Row],[po zaladunku]]-loty4[[#This Row],[Cargo wyładunek]]</f>
        <v>19</v>
      </c>
    </row>
    <row r="137" spans="1:9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142</v>
      </c>
      <c r="F137">
        <v>11</v>
      </c>
      <c r="G137">
        <v>6</v>
      </c>
      <c r="H137">
        <f>I136+loty4[[#This Row],[Cargo załadunek]]</f>
        <v>30</v>
      </c>
      <c r="I137">
        <f>loty4[[#This Row],[po zaladunku]]-loty4[[#This Row],[Cargo wyładunek]]</f>
        <v>24</v>
      </c>
    </row>
    <row r="138" spans="1:9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143</v>
      </c>
      <c r="F138">
        <v>11</v>
      </c>
      <c r="G138">
        <v>9</v>
      </c>
      <c r="H138">
        <f>I137+loty4[[#This Row],[Cargo załadunek]]</f>
        <v>35</v>
      </c>
      <c r="I138">
        <f>loty4[[#This Row],[po zaladunku]]-loty4[[#This Row],[Cargo wyładunek]]</f>
        <v>26</v>
      </c>
    </row>
    <row r="139" spans="1:9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144</v>
      </c>
      <c r="F139">
        <v>13</v>
      </c>
      <c r="G139">
        <v>24</v>
      </c>
      <c r="H139">
        <f>I138+loty4[[#This Row],[Cargo załadunek]]</f>
        <v>39</v>
      </c>
      <c r="I139">
        <f>loty4[[#This Row],[po zaladunku]]-loty4[[#This Row],[Cargo wyładunek]]</f>
        <v>15</v>
      </c>
    </row>
    <row r="140" spans="1:9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145</v>
      </c>
      <c r="F140">
        <v>15</v>
      </c>
      <c r="G140">
        <v>6</v>
      </c>
      <c r="H140">
        <f>I139+loty4[[#This Row],[Cargo załadunek]]</f>
        <v>30</v>
      </c>
      <c r="I140">
        <f>loty4[[#This Row],[po zaladunku]]-loty4[[#This Row],[Cargo wyładunek]]</f>
        <v>24</v>
      </c>
    </row>
    <row r="141" spans="1:9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146</v>
      </c>
      <c r="F141">
        <v>15</v>
      </c>
      <c r="G141">
        <v>9</v>
      </c>
      <c r="H141">
        <f>I140+loty4[[#This Row],[Cargo załadunek]]</f>
        <v>39</v>
      </c>
      <c r="I141">
        <f>loty4[[#This Row],[po zaladunku]]-loty4[[#This Row],[Cargo wyładunek]]</f>
        <v>30</v>
      </c>
    </row>
    <row r="142" spans="1:9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147</v>
      </c>
      <c r="F142">
        <v>10</v>
      </c>
      <c r="G142">
        <v>19</v>
      </c>
      <c r="H142">
        <f>I141+loty4[[#This Row],[Cargo załadunek]]</f>
        <v>40</v>
      </c>
      <c r="I142">
        <f>loty4[[#This Row],[po zaladunku]]-loty4[[#This Row],[Cargo wyładunek]]</f>
        <v>21</v>
      </c>
    </row>
    <row r="143" spans="1:9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148</v>
      </c>
      <c r="F143">
        <v>1</v>
      </c>
      <c r="G143">
        <v>0</v>
      </c>
      <c r="H143">
        <f>I142+loty4[[#This Row],[Cargo załadunek]]</f>
        <v>22</v>
      </c>
      <c r="I143">
        <f>loty4[[#This Row],[po zaladunku]]-loty4[[#This Row],[Cargo wyładunek]]</f>
        <v>22</v>
      </c>
    </row>
    <row r="144" spans="1:9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149</v>
      </c>
      <c r="F144">
        <v>3</v>
      </c>
      <c r="G144">
        <v>0</v>
      </c>
      <c r="H144">
        <f>I143+loty4[[#This Row],[Cargo załadunek]]</f>
        <v>25</v>
      </c>
      <c r="I144">
        <f>loty4[[#This Row],[po zaladunku]]-loty4[[#This Row],[Cargo wyładunek]]</f>
        <v>25</v>
      </c>
    </row>
    <row r="145" spans="1:9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150</v>
      </c>
      <c r="F145">
        <v>9</v>
      </c>
      <c r="G145">
        <v>14</v>
      </c>
      <c r="H145">
        <f>I144+loty4[[#This Row],[Cargo załadunek]]</f>
        <v>34</v>
      </c>
      <c r="I145">
        <f>loty4[[#This Row],[po zaladunku]]-loty4[[#This Row],[Cargo wyładunek]]</f>
        <v>20</v>
      </c>
    </row>
    <row r="146" spans="1:9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151</v>
      </c>
      <c r="F146">
        <v>11</v>
      </c>
      <c r="G146">
        <v>13</v>
      </c>
      <c r="H146">
        <f>I145+loty4[[#This Row],[Cargo załadunek]]</f>
        <v>31</v>
      </c>
      <c r="I146">
        <f>loty4[[#This Row],[po zaladunku]]-loty4[[#This Row],[Cargo wyładunek]]</f>
        <v>18</v>
      </c>
    </row>
    <row r="147" spans="1:9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152</v>
      </c>
      <c r="F147">
        <v>12</v>
      </c>
      <c r="G147">
        <v>9</v>
      </c>
      <c r="H147">
        <f>I146+loty4[[#This Row],[Cargo załadunek]]</f>
        <v>30</v>
      </c>
      <c r="I147">
        <f>loty4[[#This Row],[po zaladunku]]-loty4[[#This Row],[Cargo wyładunek]]</f>
        <v>21</v>
      </c>
    </row>
    <row r="148" spans="1:9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153</v>
      </c>
      <c r="F148">
        <v>14</v>
      </c>
      <c r="G148">
        <v>9</v>
      </c>
      <c r="H148">
        <f>I147+loty4[[#This Row],[Cargo załadunek]]</f>
        <v>35</v>
      </c>
      <c r="I148">
        <f>loty4[[#This Row],[po zaladunku]]-loty4[[#This Row],[Cargo wyładunek]]</f>
        <v>26</v>
      </c>
    </row>
    <row r="149" spans="1:9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154</v>
      </c>
      <c r="F149">
        <v>12</v>
      </c>
      <c r="G149">
        <v>16</v>
      </c>
      <c r="H149">
        <f>I148+loty4[[#This Row],[Cargo załadunek]]</f>
        <v>38</v>
      </c>
      <c r="I149">
        <f>loty4[[#This Row],[po zaladunku]]-loty4[[#This Row],[Cargo wyładunek]]</f>
        <v>22</v>
      </c>
    </row>
    <row r="150" spans="1:9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155</v>
      </c>
      <c r="F150">
        <v>9</v>
      </c>
      <c r="G150">
        <v>21</v>
      </c>
      <c r="H150">
        <f>I149+loty4[[#This Row],[Cargo załadunek]]</f>
        <v>31</v>
      </c>
      <c r="I150">
        <f>loty4[[#This Row],[po zaladunku]]-loty4[[#This Row],[Cargo wyładunek]]</f>
        <v>10</v>
      </c>
    </row>
    <row r="151" spans="1:9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156</v>
      </c>
      <c r="F151">
        <v>15</v>
      </c>
      <c r="G151">
        <v>9</v>
      </c>
      <c r="H151">
        <f>I150+loty4[[#This Row],[Cargo załadunek]]</f>
        <v>25</v>
      </c>
      <c r="I151">
        <f>loty4[[#This Row],[po zaladunku]]-loty4[[#This Row],[Cargo wyładunek]]</f>
        <v>16</v>
      </c>
    </row>
    <row r="152" spans="1:9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157</v>
      </c>
      <c r="F152">
        <v>14</v>
      </c>
      <c r="G152">
        <v>8</v>
      </c>
      <c r="H152">
        <f>I151+loty4[[#This Row],[Cargo załadunek]]</f>
        <v>30</v>
      </c>
      <c r="I152">
        <f>loty4[[#This Row],[po zaladunku]]-loty4[[#This Row],[Cargo wyładunek]]</f>
        <v>22</v>
      </c>
    </row>
    <row r="153" spans="1:9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158</v>
      </c>
      <c r="F153">
        <v>16</v>
      </c>
      <c r="G153">
        <v>21</v>
      </c>
      <c r="H153">
        <f>I152+loty4[[#This Row],[Cargo załadunek]]</f>
        <v>38</v>
      </c>
      <c r="I153">
        <f>loty4[[#This Row],[po zaladunku]]-loty4[[#This Row],[Cargo wyładunek]]</f>
        <v>17</v>
      </c>
    </row>
    <row r="154" spans="1:9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159</v>
      </c>
      <c r="F154">
        <v>14</v>
      </c>
      <c r="G154">
        <v>9</v>
      </c>
      <c r="H154">
        <f>I153+loty4[[#This Row],[Cargo załadunek]]</f>
        <v>31</v>
      </c>
      <c r="I154">
        <f>loty4[[#This Row],[po zaladunku]]-loty4[[#This Row],[Cargo wyładunek]]</f>
        <v>22</v>
      </c>
    </row>
    <row r="155" spans="1:9" x14ac:dyDescent="0.35">
      <c r="A155">
        <v>154</v>
      </c>
      <c r="B155" s="1">
        <v>44469</v>
      </c>
      <c r="C155" s="2">
        <v>0.3125</v>
      </c>
      <c r="D155" s="1">
        <v>44469</v>
      </c>
      <c r="E155" s="3" t="s">
        <v>160</v>
      </c>
      <c r="F155">
        <v>17</v>
      </c>
      <c r="G155">
        <v>3</v>
      </c>
      <c r="H155">
        <f>I154+loty4[[#This Row],[Cargo załadunek]]</f>
        <v>39</v>
      </c>
      <c r="I155">
        <f>loty4[[#This Row],[po zaladunku]]-loty4[[#This Row],[Cargo wyładunek]]</f>
        <v>36</v>
      </c>
    </row>
    <row r="156" spans="1:9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136</v>
      </c>
      <c r="F156">
        <v>0</v>
      </c>
      <c r="G156">
        <v>9</v>
      </c>
      <c r="H156">
        <f>I155+loty4[[#This Row],[Cargo załadunek]]</f>
        <v>36</v>
      </c>
      <c r="I156">
        <f>loty4[[#This Row],[po zaladunku]]-loty4[[#This Row],[Cargo wyładunek]]</f>
        <v>27</v>
      </c>
    </row>
    <row r="157" spans="1:9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161</v>
      </c>
      <c r="F157">
        <v>14</v>
      </c>
      <c r="G157">
        <v>8</v>
      </c>
      <c r="H157">
        <f>I156+loty4[[#This Row],[Cargo załadunek]]</f>
        <v>41</v>
      </c>
      <c r="I157">
        <f>loty4[[#This Row],[po zaladunku]]-loty4[[#This Row],[Cargo wyładunek]]</f>
        <v>33</v>
      </c>
    </row>
    <row r="158" spans="1:9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162</v>
      </c>
      <c r="F158">
        <v>6</v>
      </c>
      <c r="G158">
        <v>39</v>
      </c>
      <c r="H158">
        <f>I157+loty4[[#This Row],[Cargo załadunek]]</f>
        <v>39</v>
      </c>
      <c r="I158">
        <f>loty4[[#This Row],[po zaladunku]]-loty4[[#This Row],[Cargo wyładunek]]</f>
        <v>0</v>
      </c>
    </row>
  </sheetData>
  <conditionalFormatting sqref="H3:I158">
    <cfRule type="cellIs" dxfId="1" priority="1" operator="greaterThan">
      <formula>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D45E-1589-4797-88F8-9023384A6507}">
  <dimension ref="A1:O158"/>
  <sheetViews>
    <sheetView topLeftCell="A4" zoomScale="70" zoomScaleNormal="70" workbookViewId="0">
      <selection activeCell="J13" sqref="J13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  <col min="8" max="8" width="17" customWidth="1"/>
    <col min="9" max="9" width="15.453125" customWidth="1"/>
    <col min="11" max="11" width="26.08984375" customWidth="1"/>
    <col min="12" max="12" width="25.089843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163</v>
      </c>
      <c r="I1" t="s">
        <v>164</v>
      </c>
      <c r="K1" t="s">
        <v>167</v>
      </c>
    </row>
    <row r="2" spans="1:15" x14ac:dyDescent="0.35">
      <c r="A2">
        <v>1</v>
      </c>
      <c r="B2" s="1">
        <v>44440</v>
      </c>
      <c r="C2" s="2">
        <v>0.33333333333333331</v>
      </c>
      <c r="D2" s="1">
        <v>44440</v>
      </c>
      <c r="E2" s="2" t="s">
        <v>7</v>
      </c>
      <c r="F2">
        <v>12</v>
      </c>
      <c r="G2">
        <v>0</v>
      </c>
      <c r="H2" s="2">
        <f>IF(loty3[[#This Row],[data wylotu]] = loty3[[#This Row],[data przylotu]], loty3[[#This Row],[godzina przylotu]]-loty3[[#This Row],[godzina wylotu]], $O$3-loty3[[#This Row],[godzina wylotu]]+loty3[[#This Row],[godzina przylotu]])</f>
        <v>5.1805555555555605E-2</v>
      </c>
      <c r="I2" s="3">
        <f>ROUND(loty3[[#This Row],[roznica]]*60*24, 2)</f>
        <v>74.599999999999994</v>
      </c>
      <c r="J2" s="3"/>
      <c r="K2" s="3" t="s">
        <v>166</v>
      </c>
      <c r="L2" t="s">
        <v>165</v>
      </c>
    </row>
    <row r="3" spans="1:15" x14ac:dyDescent="0.35">
      <c r="A3">
        <v>2</v>
      </c>
      <c r="B3" s="1">
        <v>44440</v>
      </c>
      <c r="C3" s="2">
        <v>0.42430555555555555</v>
      </c>
      <c r="D3" s="1">
        <v>44440</v>
      </c>
      <c r="E3" s="2" t="s">
        <v>8</v>
      </c>
      <c r="F3">
        <v>11</v>
      </c>
      <c r="G3">
        <v>16</v>
      </c>
      <c r="H3" s="2">
        <f>IF(loty3[[#This Row],[data wylotu]] = loty3[[#This Row],[data przylotu]], loty3[[#This Row],[godzina przylotu]]-loty3[[#This Row],[godzina wylotu]], $O$3-loty3[[#This Row],[godzina wylotu]]+loty3[[#This Row],[godzina przylotu]])</f>
        <v>0.13503472222222218</v>
      </c>
      <c r="I3" s="3">
        <f>ROUND(loty3[[#This Row],[roznica]]*60*24, 2)</f>
        <v>194.45</v>
      </c>
      <c r="J3" s="3"/>
      <c r="K3" s="3">
        <v>10</v>
      </c>
      <c r="L3">
        <f>MAX(loty3[czas minuty])</f>
        <v>259.64999999999998</v>
      </c>
      <c r="O3" s="2">
        <v>1</v>
      </c>
    </row>
    <row r="4" spans="1:15" x14ac:dyDescent="0.35">
      <c r="A4">
        <v>3</v>
      </c>
      <c r="B4" s="1">
        <v>44440</v>
      </c>
      <c r="C4" s="2">
        <v>0.64613425925925927</v>
      </c>
      <c r="D4" s="1">
        <v>44440</v>
      </c>
      <c r="E4" s="2" t="s">
        <v>9</v>
      </c>
      <c r="F4">
        <v>9</v>
      </c>
      <c r="G4">
        <v>0</v>
      </c>
      <c r="H4" s="2">
        <f>IF(loty3[[#This Row],[data wylotu]] = loty3[[#This Row],[data przylotu]], loty3[[#This Row],[godzina przylotu]]-loty3[[#This Row],[godzina wylotu]], $O$3-loty3[[#This Row],[godzina wylotu]]+loty3[[#This Row],[godzina przylotu]])</f>
        <v>7.0081018518518445E-2</v>
      </c>
      <c r="I4" s="3">
        <f>ROUND(loty3[[#This Row],[roznica]]*60*24, 2)</f>
        <v>100.92</v>
      </c>
      <c r="J4" s="3"/>
      <c r="K4" s="3"/>
    </row>
    <row r="5" spans="1:15" x14ac:dyDescent="0.35">
      <c r="A5">
        <v>4</v>
      </c>
      <c r="B5" s="1">
        <v>44440</v>
      </c>
      <c r="C5" s="2">
        <v>0.76347222222222222</v>
      </c>
      <c r="D5" s="1">
        <v>44440</v>
      </c>
      <c r="E5" s="2" t="s">
        <v>10</v>
      </c>
      <c r="F5">
        <v>14</v>
      </c>
      <c r="G5">
        <v>11</v>
      </c>
      <c r="H5" s="2">
        <f>IF(loty3[[#This Row],[data wylotu]] = loty3[[#This Row],[data przylotu]], loty3[[#This Row],[godzina przylotu]]-loty3[[#This Row],[godzina wylotu]], $O$3-loty3[[#This Row],[godzina wylotu]]+loty3[[#This Row],[godzina przylotu]])</f>
        <v>0.15055555555555555</v>
      </c>
      <c r="I5" s="3">
        <f>ROUND(loty3[[#This Row],[roznica]]*60*24, 2)</f>
        <v>216.8</v>
      </c>
      <c r="J5" s="3"/>
      <c r="K5" s="3"/>
      <c r="L5" s="2"/>
      <c r="M5" s="2"/>
      <c r="N5" s="2"/>
    </row>
    <row r="6" spans="1:15" x14ac:dyDescent="0.35">
      <c r="A6">
        <v>5</v>
      </c>
      <c r="B6" s="1">
        <v>44441</v>
      </c>
      <c r="C6" s="2">
        <v>0.17721064814814816</v>
      </c>
      <c r="D6" s="1">
        <v>44441</v>
      </c>
      <c r="E6" s="2" t="s">
        <v>11</v>
      </c>
      <c r="F6">
        <v>21</v>
      </c>
      <c r="G6">
        <v>15</v>
      </c>
      <c r="H6" s="2">
        <f>IF(loty3[[#This Row],[data wylotu]] = loty3[[#This Row],[data przylotu]], loty3[[#This Row],[godzina przylotu]]-loty3[[#This Row],[godzina wylotu]], $O$3-loty3[[#This Row],[godzina wylotu]]+loty3[[#This Row],[godzina przylotu]])</f>
        <v>9.5949074074074076E-2</v>
      </c>
      <c r="I6" s="3">
        <f>ROUND(loty3[[#This Row],[roznica]]*60*24, 2)</f>
        <v>138.16999999999999</v>
      </c>
      <c r="J6" s="3"/>
      <c r="K6" s="3"/>
    </row>
    <row r="7" spans="1:15" x14ac:dyDescent="0.35">
      <c r="A7">
        <v>6</v>
      </c>
      <c r="B7" s="1">
        <v>44441</v>
      </c>
      <c r="C7" s="2">
        <v>0.34736111111111112</v>
      </c>
      <c r="D7" s="1">
        <v>44441</v>
      </c>
      <c r="E7" s="2" t="s">
        <v>12</v>
      </c>
      <c r="F7">
        <v>11</v>
      </c>
      <c r="G7">
        <v>24</v>
      </c>
      <c r="H7" s="2">
        <f>IF(loty3[[#This Row],[data wylotu]] = loty3[[#This Row],[data przylotu]], loty3[[#This Row],[godzina przylotu]]-loty3[[#This Row],[godzina wylotu]], $O$3-loty3[[#This Row],[godzina wylotu]]+loty3[[#This Row],[godzina przylotu]])</f>
        <v>7.7245370370370325E-2</v>
      </c>
      <c r="I7" s="3">
        <f>ROUND(loty3[[#This Row],[roznica]]*60*24, 2)</f>
        <v>111.23</v>
      </c>
      <c r="J7" s="3"/>
      <c r="K7" s="3"/>
    </row>
    <row r="8" spans="1:15" x14ac:dyDescent="0.35">
      <c r="A8">
        <v>7</v>
      </c>
      <c r="B8" s="1">
        <v>44441</v>
      </c>
      <c r="C8" s="2">
        <v>0.48079861111111111</v>
      </c>
      <c r="D8" s="1">
        <v>44441</v>
      </c>
      <c r="E8" s="2" t="s">
        <v>13</v>
      </c>
      <c r="F8">
        <v>19</v>
      </c>
      <c r="G8">
        <v>10</v>
      </c>
      <c r="H8" s="2">
        <f>IF(loty3[[#This Row],[data wylotu]] = loty3[[#This Row],[data przylotu]], loty3[[#This Row],[godzina przylotu]]-loty3[[#This Row],[godzina wylotu]], $O$3-loty3[[#This Row],[godzina wylotu]]+loty3[[#This Row],[godzina przylotu]])</f>
        <v>9.1342592592592586E-2</v>
      </c>
      <c r="I8" s="3">
        <f>ROUND(loty3[[#This Row],[roznica]]*60*24, 2)</f>
        <v>131.53</v>
      </c>
      <c r="J8" s="3"/>
      <c r="K8" s="3"/>
    </row>
    <row r="9" spans="1:15" x14ac:dyDescent="0.35">
      <c r="A9">
        <v>8</v>
      </c>
      <c r="B9" s="1">
        <v>44441</v>
      </c>
      <c r="C9" s="2">
        <v>0.63290509259259264</v>
      </c>
      <c r="D9" s="1">
        <v>44441</v>
      </c>
      <c r="E9" s="2" t="s">
        <v>14</v>
      </c>
      <c r="F9">
        <v>9</v>
      </c>
      <c r="G9">
        <v>11</v>
      </c>
      <c r="H9" s="2">
        <f>IF(loty3[[#This Row],[data wylotu]] = loty3[[#This Row],[data przylotu]], loty3[[#This Row],[godzina przylotu]]-loty3[[#This Row],[godzina wylotu]], $O$3-loty3[[#This Row],[godzina wylotu]]+loty3[[#This Row],[godzina przylotu]])</f>
        <v>9.6539351851851807E-2</v>
      </c>
      <c r="I9" s="3">
        <f>ROUND(loty3[[#This Row],[roznica]]*60*24, 2)</f>
        <v>139.02000000000001</v>
      </c>
      <c r="J9" s="3"/>
      <c r="K9" s="3"/>
    </row>
    <row r="10" spans="1:15" x14ac:dyDescent="0.35">
      <c r="A10">
        <v>9</v>
      </c>
      <c r="B10" s="1">
        <v>44441</v>
      </c>
      <c r="C10" s="2">
        <v>0.80592592592592593</v>
      </c>
      <c r="D10" s="1">
        <v>44441</v>
      </c>
      <c r="E10" s="2" t="s">
        <v>15</v>
      </c>
      <c r="F10">
        <v>12</v>
      </c>
      <c r="G10">
        <v>15</v>
      </c>
      <c r="H10" s="2">
        <f>IF(loty3[[#This Row],[data wylotu]] = loty3[[#This Row],[data przylotu]], loty3[[#This Row],[godzina przylotu]]-loty3[[#This Row],[godzina wylotu]], $O$3-loty3[[#This Row],[godzina wylotu]]+loty3[[#This Row],[godzina przylotu]])</f>
        <v>9.0983796296296382E-2</v>
      </c>
      <c r="I10" s="3">
        <f>ROUND(loty3[[#This Row],[roznica]]*60*24, 2)</f>
        <v>131.02000000000001</v>
      </c>
      <c r="J10" s="3"/>
      <c r="K10" s="3"/>
    </row>
    <row r="11" spans="1:15" x14ac:dyDescent="0.35">
      <c r="A11" s="4">
        <v>10</v>
      </c>
      <c r="B11" s="5">
        <v>44442</v>
      </c>
      <c r="C11" s="6">
        <v>0.13548611111111111</v>
      </c>
      <c r="D11" s="5">
        <v>44442</v>
      </c>
      <c r="E11" s="6" t="s">
        <v>16</v>
      </c>
      <c r="F11" s="4">
        <v>17</v>
      </c>
      <c r="G11" s="4">
        <v>22</v>
      </c>
      <c r="H11" s="6">
        <f>IF(loty3[[#This Row],[data wylotu]] = loty3[[#This Row],[data przylotu]], loty3[[#This Row],[godzina przylotu]]-loty3[[#This Row],[godzina wylotu]], $O$3-loty3[[#This Row],[godzina wylotu]]+loty3[[#This Row],[godzina przylotu]])</f>
        <v>0.18031250000000001</v>
      </c>
      <c r="I11" s="7">
        <f>ROUND(loty3[[#This Row],[roznica]]*60*24, 2)</f>
        <v>259.64999999999998</v>
      </c>
      <c r="J11" s="3"/>
      <c r="K11" s="3"/>
    </row>
    <row r="12" spans="1:15" x14ac:dyDescent="0.35">
      <c r="A12">
        <v>11</v>
      </c>
      <c r="B12" s="1">
        <v>44442</v>
      </c>
      <c r="C12" s="2">
        <v>0.37784722222222222</v>
      </c>
      <c r="D12" s="1">
        <v>44442</v>
      </c>
      <c r="E12" s="2" t="s">
        <v>17</v>
      </c>
      <c r="F12">
        <v>14</v>
      </c>
      <c r="G12">
        <v>10</v>
      </c>
      <c r="H12" s="2">
        <f>IF(loty3[[#This Row],[data wylotu]] = loty3[[#This Row],[data przylotu]], loty3[[#This Row],[godzina przylotu]]-loty3[[#This Row],[godzina wylotu]], $O$3-loty3[[#This Row],[godzina wylotu]]+loty3[[#This Row],[godzina przylotu]])</f>
        <v>8.355324074074072E-2</v>
      </c>
      <c r="I12" s="3">
        <f>ROUND(loty3[[#This Row],[roznica]]*60*24, 2)</f>
        <v>120.32</v>
      </c>
      <c r="J12" s="3"/>
      <c r="K12" s="3"/>
    </row>
    <row r="13" spans="1:15" x14ac:dyDescent="0.35">
      <c r="A13">
        <v>12</v>
      </c>
      <c r="B13" s="1">
        <v>44442</v>
      </c>
      <c r="C13" s="2">
        <v>0.50086805555555558</v>
      </c>
      <c r="D13" s="1">
        <v>44442</v>
      </c>
      <c r="E13" s="2" t="s">
        <v>18</v>
      </c>
      <c r="F13">
        <v>24</v>
      </c>
      <c r="G13">
        <v>19</v>
      </c>
      <c r="H13" s="2">
        <f>IF(loty3[[#This Row],[data wylotu]] = loty3[[#This Row],[data przylotu]], loty3[[#This Row],[godzina przylotu]]-loty3[[#This Row],[godzina wylotu]], $O$3-loty3[[#This Row],[godzina wylotu]]+loty3[[#This Row],[godzina przylotu]])</f>
        <v>0.13546296296296301</v>
      </c>
      <c r="I13" s="3">
        <f>ROUND(loty3[[#This Row],[roznica]]*60*24, 2)</f>
        <v>195.07</v>
      </c>
      <c r="J13" s="3"/>
      <c r="K13" s="3"/>
    </row>
    <row r="14" spans="1:15" x14ac:dyDescent="0.35">
      <c r="A14">
        <v>13</v>
      </c>
      <c r="B14" s="1">
        <v>44442</v>
      </c>
      <c r="C14" s="2">
        <v>0.7049305555555555</v>
      </c>
      <c r="D14" s="1">
        <v>44442</v>
      </c>
      <c r="E14" s="2" t="s">
        <v>19</v>
      </c>
      <c r="F14">
        <v>16</v>
      </c>
      <c r="G14">
        <v>11</v>
      </c>
      <c r="H14" s="2">
        <f>IF(loty3[[#This Row],[data wylotu]] = loty3[[#This Row],[data przylotu]], loty3[[#This Row],[godzina przylotu]]-loty3[[#This Row],[godzina wylotu]], $O$3-loty3[[#This Row],[godzina wylotu]]+loty3[[#This Row],[godzina przylotu]])</f>
        <v>6.3344907407407502E-2</v>
      </c>
      <c r="I14" s="3">
        <f>ROUND(loty3[[#This Row],[roznica]]*60*24, 2)</f>
        <v>91.22</v>
      </c>
      <c r="J14" s="3"/>
      <c r="K14" s="3"/>
    </row>
    <row r="15" spans="1:15" x14ac:dyDescent="0.35">
      <c r="A15">
        <v>14</v>
      </c>
      <c r="B15" s="1">
        <v>44442</v>
      </c>
      <c r="C15" s="2">
        <v>0.80994212962962964</v>
      </c>
      <c r="D15" s="1">
        <v>44442</v>
      </c>
      <c r="E15" s="2" t="s">
        <v>20</v>
      </c>
      <c r="F15">
        <v>15</v>
      </c>
      <c r="G15">
        <v>9</v>
      </c>
      <c r="H15" s="2">
        <f>IF(loty3[[#This Row],[data wylotu]] = loty3[[#This Row],[data przylotu]], loty3[[#This Row],[godzina przylotu]]-loty3[[#This Row],[godzina wylotu]], $O$3-loty3[[#This Row],[godzina wylotu]]+loty3[[#This Row],[godzina przylotu]])</f>
        <v>0.11835648148148137</v>
      </c>
      <c r="I15" s="3">
        <f>ROUND(loty3[[#This Row],[roznica]]*60*24, 2)</f>
        <v>170.43</v>
      </c>
      <c r="J15" s="3"/>
      <c r="K15" s="3"/>
    </row>
    <row r="16" spans="1:15" x14ac:dyDescent="0.35">
      <c r="A16">
        <v>15</v>
      </c>
      <c r="B16" s="1">
        <v>44443</v>
      </c>
      <c r="C16" s="2">
        <v>0.17093749999999999</v>
      </c>
      <c r="D16" s="1">
        <v>44443</v>
      </c>
      <c r="E16" s="2" t="s">
        <v>21</v>
      </c>
      <c r="F16">
        <v>7</v>
      </c>
      <c r="G16">
        <v>16</v>
      </c>
      <c r="H16" s="2">
        <f>IF(loty3[[#This Row],[data wylotu]] = loty3[[#This Row],[data przylotu]], loty3[[#This Row],[godzina przylotu]]-loty3[[#This Row],[godzina wylotu]], $O$3-loty3[[#This Row],[godzina wylotu]]+loty3[[#This Row],[godzina przylotu]])</f>
        <v>8.2245370370370413E-2</v>
      </c>
      <c r="I16" s="3">
        <f>ROUND(loty3[[#This Row],[roznica]]*60*24, 2)</f>
        <v>118.43</v>
      </c>
      <c r="J16" s="3"/>
      <c r="K16" s="3"/>
    </row>
    <row r="17" spans="1:11" x14ac:dyDescent="0.35">
      <c r="A17">
        <v>16</v>
      </c>
      <c r="B17" s="1">
        <v>44443</v>
      </c>
      <c r="C17" s="2">
        <v>0.29620370370370369</v>
      </c>
      <c r="D17" s="1">
        <v>44443</v>
      </c>
      <c r="E17" s="2" t="s">
        <v>22</v>
      </c>
      <c r="F17">
        <v>9</v>
      </c>
      <c r="G17">
        <v>11</v>
      </c>
      <c r="H17" s="2">
        <f>IF(loty3[[#This Row],[data wylotu]] = loty3[[#This Row],[data przylotu]], loty3[[#This Row],[godzina przylotu]]-loty3[[#This Row],[godzina wylotu]], $O$3-loty3[[#This Row],[godzina wylotu]]+loty3[[#This Row],[godzina przylotu]])</f>
        <v>5.0844907407407436E-2</v>
      </c>
      <c r="I17" s="3">
        <f>ROUND(loty3[[#This Row],[roznica]]*60*24, 2)</f>
        <v>73.22</v>
      </c>
      <c r="J17" s="3"/>
      <c r="K17" s="3"/>
    </row>
    <row r="18" spans="1:11" x14ac:dyDescent="0.35">
      <c r="A18">
        <v>17</v>
      </c>
      <c r="B18" s="1">
        <v>44443</v>
      </c>
      <c r="C18" s="2">
        <v>0.3578587962962963</v>
      </c>
      <c r="D18" s="1">
        <v>44443</v>
      </c>
      <c r="E18" s="2" t="s">
        <v>23</v>
      </c>
      <c r="F18">
        <v>13</v>
      </c>
      <c r="G18">
        <v>18</v>
      </c>
      <c r="H18" s="2">
        <f>IF(loty3[[#This Row],[data wylotu]] = loty3[[#This Row],[data przylotu]], loty3[[#This Row],[godzina przylotu]]-loty3[[#This Row],[godzina wylotu]], $O$3-loty3[[#This Row],[godzina wylotu]]+loty3[[#This Row],[godzina przylotu]])</f>
        <v>6.2696759259259272E-2</v>
      </c>
      <c r="I18" s="3">
        <f>ROUND(loty3[[#This Row],[roznica]]*60*24, 2)</f>
        <v>90.28</v>
      </c>
      <c r="J18" s="3"/>
      <c r="K18" s="3"/>
    </row>
    <row r="19" spans="1:11" x14ac:dyDescent="0.35">
      <c r="A19">
        <v>18</v>
      </c>
      <c r="B19" s="1">
        <v>44443</v>
      </c>
      <c r="C19" s="2">
        <v>0.48564814814814816</v>
      </c>
      <c r="D19" s="1">
        <v>44443</v>
      </c>
      <c r="E19" s="2" t="s">
        <v>24</v>
      </c>
      <c r="F19">
        <v>22</v>
      </c>
      <c r="G19">
        <v>5</v>
      </c>
      <c r="H19" s="2">
        <f>IF(loty3[[#This Row],[data wylotu]] = loty3[[#This Row],[data przylotu]], loty3[[#This Row],[godzina przylotu]]-loty3[[#This Row],[godzina wylotu]], $O$3-loty3[[#This Row],[godzina wylotu]]+loty3[[#This Row],[godzina przylotu]])</f>
        <v>5.2662037037036979E-2</v>
      </c>
      <c r="I19" s="3">
        <f>ROUND(loty3[[#This Row],[roznica]]*60*24, 2)</f>
        <v>75.83</v>
      </c>
      <c r="J19" s="3"/>
      <c r="K19" s="3"/>
    </row>
    <row r="20" spans="1:11" x14ac:dyDescent="0.35">
      <c r="A20">
        <v>19</v>
      </c>
      <c r="B20" s="1">
        <v>44443</v>
      </c>
      <c r="C20" s="2">
        <v>0.70219907407407411</v>
      </c>
      <c r="D20" s="1">
        <v>44443</v>
      </c>
      <c r="E20" s="2" t="s">
        <v>25</v>
      </c>
      <c r="F20">
        <v>8</v>
      </c>
      <c r="G20">
        <v>23</v>
      </c>
      <c r="H20" s="2">
        <f>IF(loty3[[#This Row],[data wylotu]] = loty3[[#This Row],[data przylotu]], loty3[[#This Row],[godzina przylotu]]-loty3[[#This Row],[godzina wylotu]], $O$3-loty3[[#This Row],[godzina wylotu]]+loty3[[#This Row],[godzina przylotu]])</f>
        <v>7.145833333333329E-2</v>
      </c>
      <c r="I20" s="3">
        <f>ROUND(loty3[[#This Row],[roznica]]*60*24, 2)</f>
        <v>102.9</v>
      </c>
      <c r="J20" s="3"/>
      <c r="K20" s="3"/>
    </row>
    <row r="21" spans="1:11" x14ac:dyDescent="0.35">
      <c r="A21">
        <v>20</v>
      </c>
      <c r="B21" s="1">
        <v>44443</v>
      </c>
      <c r="C21" s="2">
        <v>0.80978009259259254</v>
      </c>
      <c r="D21" s="1">
        <v>44443</v>
      </c>
      <c r="E21" s="2" t="s">
        <v>26</v>
      </c>
      <c r="F21">
        <v>11</v>
      </c>
      <c r="G21">
        <v>14</v>
      </c>
      <c r="H21" s="2">
        <f>IF(loty3[[#This Row],[data wylotu]] = loty3[[#This Row],[data przylotu]], loty3[[#This Row],[godzina przylotu]]-loty3[[#This Row],[godzina wylotu]], $O$3-loty3[[#This Row],[godzina wylotu]]+loty3[[#This Row],[godzina przylotu]])</f>
        <v>0.15637731481481487</v>
      </c>
      <c r="I21" s="3">
        <f>ROUND(loty3[[#This Row],[roznica]]*60*24, 2)</f>
        <v>225.18</v>
      </c>
      <c r="J21" s="3"/>
      <c r="K21" s="3"/>
    </row>
    <row r="22" spans="1:11" x14ac:dyDescent="0.35">
      <c r="A22">
        <v>21</v>
      </c>
      <c r="B22" s="1">
        <v>44444</v>
      </c>
      <c r="C22" s="2">
        <v>0.30270833333333336</v>
      </c>
      <c r="D22" s="1">
        <v>44444</v>
      </c>
      <c r="E22" s="2" t="s">
        <v>27</v>
      </c>
      <c r="F22">
        <v>17</v>
      </c>
      <c r="G22">
        <v>23</v>
      </c>
      <c r="H22" s="2">
        <f>IF(loty3[[#This Row],[data wylotu]] = loty3[[#This Row],[data przylotu]], loty3[[#This Row],[godzina przylotu]]-loty3[[#This Row],[godzina wylotu]], $O$3-loty3[[#This Row],[godzina wylotu]]+loty3[[#This Row],[godzina przylotu]])</f>
        <v>7.3506944444444444E-2</v>
      </c>
      <c r="I22" s="3">
        <f>ROUND(loty3[[#This Row],[roznica]]*60*24, 2)</f>
        <v>105.85</v>
      </c>
      <c r="J22" s="3"/>
      <c r="K22" s="3"/>
    </row>
    <row r="23" spans="1:11" x14ac:dyDescent="0.35">
      <c r="A23">
        <v>22</v>
      </c>
      <c r="B23" s="1">
        <v>44444</v>
      </c>
      <c r="C23" s="2">
        <v>0.43002314814814813</v>
      </c>
      <c r="D23" s="1">
        <v>44444</v>
      </c>
      <c r="E23" s="2" t="s">
        <v>28</v>
      </c>
      <c r="F23">
        <v>15</v>
      </c>
      <c r="G23">
        <v>11</v>
      </c>
      <c r="H23" s="2">
        <f>IF(loty3[[#This Row],[data wylotu]] = loty3[[#This Row],[data przylotu]], loty3[[#This Row],[godzina przylotu]]-loty3[[#This Row],[godzina wylotu]], $O$3-loty3[[#This Row],[godzina wylotu]]+loty3[[#This Row],[godzina przylotu]])</f>
        <v>8.1377314814814805E-2</v>
      </c>
      <c r="I23" s="3">
        <f>ROUND(loty3[[#This Row],[roznica]]*60*24, 2)</f>
        <v>117.18</v>
      </c>
      <c r="J23" s="3"/>
      <c r="K23" s="3"/>
    </row>
    <row r="24" spans="1:11" x14ac:dyDescent="0.35">
      <c r="A24">
        <v>23</v>
      </c>
      <c r="B24" s="1">
        <v>44444</v>
      </c>
      <c r="C24" s="2">
        <v>0.55909722222222225</v>
      </c>
      <c r="D24" s="1">
        <v>44444</v>
      </c>
      <c r="E24" s="2" t="s">
        <v>29</v>
      </c>
      <c r="F24">
        <v>19</v>
      </c>
      <c r="G24">
        <v>21</v>
      </c>
      <c r="H24" s="2">
        <f>IF(loty3[[#This Row],[data wylotu]] = loty3[[#This Row],[data przylotu]], loty3[[#This Row],[godzina przylotu]]-loty3[[#This Row],[godzina wylotu]], $O$3-loty3[[#This Row],[godzina wylotu]]+loty3[[#This Row],[godzina przylotu]])</f>
        <v>8.4178240740740762E-2</v>
      </c>
      <c r="I24" s="3">
        <f>ROUND(loty3[[#This Row],[roznica]]*60*24, 2)</f>
        <v>121.22</v>
      </c>
      <c r="J24" s="3"/>
      <c r="K24" s="3"/>
    </row>
    <row r="25" spans="1:11" x14ac:dyDescent="0.35">
      <c r="A25">
        <v>24</v>
      </c>
      <c r="B25" s="1">
        <v>44444</v>
      </c>
      <c r="C25" s="2">
        <v>0.69188657407407406</v>
      </c>
      <c r="D25" s="1">
        <v>44444</v>
      </c>
      <c r="E25" s="2" t="s">
        <v>30</v>
      </c>
      <c r="F25">
        <v>11</v>
      </c>
      <c r="G25">
        <v>9</v>
      </c>
      <c r="H25" s="2">
        <f>IF(loty3[[#This Row],[data wylotu]] = loty3[[#This Row],[data przylotu]], loty3[[#This Row],[godzina przylotu]]-loty3[[#This Row],[godzina wylotu]], $O$3-loty3[[#This Row],[godzina wylotu]]+loty3[[#This Row],[godzina przylotu]])</f>
        <v>4.1770833333333313E-2</v>
      </c>
      <c r="I25" s="3">
        <f>ROUND(loty3[[#This Row],[roznica]]*60*24, 2)</f>
        <v>60.15</v>
      </c>
      <c r="J25" s="3"/>
      <c r="K25" s="3"/>
    </row>
    <row r="26" spans="1:11" x14ac:dyDescent="0.35">
      <c r="A26">
        <v>25</v>
      </c>
      <c r="B26" s="1">
        <v>44444</v>
      </c>
      <c r="C26" s="2">
        <v>0.77118055555555554</v>
      </c>
      <c r="D26" s="1">
        <v>44444</v>
      </c>
      <c r="E26" s="2" t="s">
        <v>31</v>
      </c>
      <c r="F26">
        <v>15</v>
      </c>
      <c r="G26">
        <v>11</v>
      </c>
      <c r="H26" s="2">
        <f>IF(loty3[[#This Row],[data wylotu]] = loty3[[#This Row],[data przylotu]], loty3[[#This Row],[godzina przylotu]]-loty3[[#This Row],[godzina wylotu]], $O$3-loty3[[#This Row],[godzina wylotu]]+loty3[[#This Row],[godzina przylotu]])</f>
        <v>5.5393518518518481E-2</v>
      </c>
      <c r="I26" s="3">
        <f>ROUND(loty3[[#This Row],[roznica]]*60*24, 2)</f>
        <v>79.77</v>
      </c>
      <c r="J26" s="3"/>
      <c r="K26" s="3"/>
    </row>
    <row r="27" spans="1:11" x14ac:dyDescent="0.35">
      <c r="A27">
        <v>26</v>
      </c>
      <c r="B27" s="1">
        <v>44444</v>
      </c>
      <c r="C27" s="2">
        <v>0.875</v>
      </c>
      <c r="D27" s="1">
        <v>44445</v>
      </c>
      <c r="E27" s="2" t="s">
        <v>32</v>
      </c>
      <c r="F27">
        <v>15</v>
      </c>
      <c r="G27">
        <v>17</v>
      </c>
      <c r="H27" s="2">
        <f>IF(loty3[[#This Row],[data wylotu]] = loty3[[#This Row],[data przylotu]], loty3[[#This Row],[godzina przylotu]]-loty3[[#This Row],[godzina wylotu]], $O$3-loty3[[#This Row],[godzina wylotu]]+loty3[[#This Row],[godzina przylotu]])</f>
        <v>0.13849537037037038</v>
      </c>
      <c r="I27" s="3">
        <f>ROUND(loty3[[#This Row],[roznica]]*60*24, 2)</f>
        <v>199.43</v>
      </c>
      <c r="J27" s="3"/>
      <c r="K27" s="3"/>
    </row>
    <row r="28" spans="1:11" x14ac:dyDescent="0.35">
      <c r="A28">
        <v>27</v>
      </c>
      <c r="B28" s="1">
        <v>44445</v>
      </c>
      <c r="C28" s="2">
        <v>0.21719907407407407</v>
      </c>
      <c r="D28" s="1">
        <v>44445</v>
      </c>
      <c r="E28" s="2" t="s">
        <v>33</v>
      </c>
      <c r="F28">
        <v>9</v>
      </c>
      <c r="G28">
        <v>6</v>
      </c>
      <c r="H28" s="2">
        <f>IF(loty3[[#This Row],[data wylotu]] = loty3[[#This Row],[data przylotu]], loty3[[#This Row],[godzina przylotu]]-loty3[[#This Row],[godzina wylotu]], $O$3-loty3[[#This Row],[godzina wylotu]]+loty3[[#This Row],[godzina przylotu]])</f>
        <v>8.0439814814814825E-2</v>
      </c>
      <c r="I28" s="3">
        <f>ROUND(loty3[[#This Row],[roznica]]*60*24, 2)</f>
        <v>115.83</v>
      </c>
      <c r="J28" s="3"/>
      <c r="K28" s="3"/>
    </row>
    <row r="29" spans="1:11" x14ac:dyDescent="0.35">
      <c r="A29">
        <v>28</v>
      </c>
      <c r="B29" s="1">
        <v>44445</v>
      </c>
      <c r="C29" s="2">
        <v>0.38305555555555554</v>
      </c>
      <c r="D29" s="1">
        <v>44445</v>
      </c>
      <c r="E29" s="2" t="s">
        <v>34</v>
      </c>
      <c r="F29">
        <v>14</v>
      </c>
      <c r="G29">
        <v>22</v>
      </c>
      <c r="H29" s="2">
        <f>IF(loty3[[#This Row],[data wylotu]] = loty3[[#This Row],[data przylotu]], loty3[[#This Row],[godzina przylotu]]-loty3[[#This Row],[godzina wylotu]], $O$3-loty3[[#This Row],[godzina wylotu]]+loty3[[#This Row],[godzina przylotu]])</f>
        <v>0.14216435185185189</v>
      </c>
      <c r="I29" s="3">
        <f>ROUND(loty3[[#This Row],[roznica]]*60*24, 2)</f>
        <v>204.72</v>
      </c>
      <c r="J29" s="3"/>
      <c r="K29" s="3"/>
    </row>
    <row r="30" spans="1:11" x14ac:dyDescent="0.35">
      <c r="A30">
        <v>29</v>
      </c>
      <c r="B30" s="1">
        <v>44445</v>
      </c>
      <c r="C30" s="2">
        <v>0.55920138888888893</v>
      </c>
      <c r="D30" s="1">
        <v>44445</v>
      </c>
      <c r="E30" s="2" t="s">
        <v>35</v>
      </c>
      <c r="F30">
        <v>14</v>
      </c>
      <c r="G30">
        <v>3</v>
      </c>
      <c r="H30" s="2">
        <f>IF(loty3[[#This Row],[data wylotu]] = loty3[[#This Row],[data przylotu]], loty3[[#This Row],[godzina przylotu]]-loty3[[#This Row],[godzina wylotu]], $O$3-loty3[[#This Row],[godzina wylotu]]+loty3[[#This Row],[godzina przylotu]])</f>
        <v>6.6666666666666652E-2</v>
      </c>
      <c r="I30" s="3">
        <f>ROUND(loty3[[#This Row],[roznica]]*60*24, 2)</f>
        <v>96</v>
      </c>
      <c r="J30" s="3"/>
      <c r="K30" s="3"/>
    </row>
    <row r="31" spans="1:11" x14ac:dyDescent="0.35">
      <c r="A31">
        <v>30</v>
      </c>
      <c r="B31" s="1">
        <v>44445</v>
      </c>
      <c r="C31" s="2">
        <v>0.7160185185185185</v>
      </c>
      <c r="D31" s="1">
        <v>44445</v>
      </c>
      <c r="E31" s="2" t="s">
        <v>36</v>
      </c>
      <c r="F31">
        <v>18</v>
      </c>
      <c r="G31">
        <v>14</v>
      </c>
      <c r="H31" s="2">
        <f>IF(loty3[[#This Row],[data wylotu]] = loty3[[#This Row],[data przylotu]], loty3[[#This Row],[godzina przylotu]]-loty3[[#This Row],[godzina wylotu]], $O$3-loty3[[#This Row],[godzina wylotu]]+loty3[[#This Row],[godzina przylotu]])</f>
        <v>4.7175925925925899E-2</v>
      </c>
      <c r="I31" s="3">
        <f>ROUND(loty3[[#This Row],[roznica]]*60*24, 2)</f>
        <v>67.930000000000007</v>
      </c>
      <c r="J31" s="3"/>
      <c r="K31" s="3"/>
    </row>
    <row r="32" spans="1:11" x14ac:dyDescent="0.35">
      <c r="A32">
        <v>31</v>
      </c>
      <c r="B32" s="1">
        <v>44445</v>
      </c>
      <c r="C32" s="2">
        <v>0.82097222222222221</v>
      </c>
      <c r="D32" s="1">
        <v>44445</v>
      </c>
      <c r="E32" s="2" t="s">
        <v>37</v>
      </c>
      <c r="F32">
        <v>16</v>
      </c>
      <c r="G32">
        <v>21</v>
      </c>
      <c r="H32" s="2">
        <f>IF(loty3[[#This Row],[data wylotu]] = loty3[[#This Row],[data przylotu]], loty3[[#This Row],[godzina przylotu]]-loty3[[#This Row],[godzina wylotu]], $O$3-loty3[[#This Row],[godzina wylotu]]+loty3[[#This Row],[godzina przylotu]])</f>
        <v>6.9456018518518459E-2</v>
      </c>
      <c r="I32" s="3">
        <f>ROUND(loty3[[#This Row],[roznica]]*60*24, 2)</f>
        <v>100.02</v>
      </c>
      <c r="J32" s="3"/>
      <c r="K32" s="3"/>
    </row>
    <row r="33" spans="1:11" x14ac:dyDescent="0.35">
      <c r="A33">
        <v>32</v>
      </c>
      <c r="B33" s="1">
        <v>44446</v>
      </c>
      <c r="C33" s="2">
        <v>0.32383101851851853</v>
      </c>
      <c r="D33" s="1">
        <v>44446</v>
      </c>
      <c r="E33" s="2" t="s">
        <v>38</v>
      </c>
      <c r="F33">
        <v>15</v>
      </c>
      <c r="G33">
        <v>14</v>
      </c>
      <c r="H33" s="2">
        <f>IF(loty3[[#This Row],[data wylotu]] = loty3[[#This Row],[data przylotu]], loty3[[#This Row],[godzina przylotu]]-loty3[[#This Row],[godzina wylotu]], $O$3-loty3[[#This Row],[godzina wylotu]]+loty3[[#This Row],[godzina przylotu]])</f>
        <v>7.6331018518518534E-2</v>
      </c>
      <c r="I33" s="3">
        <f>ROUND(loty3[[#This Row],[roznica]]*60*24, 2)</f>
        <v>109.92</v>
      </c>
      <c r="J33" s="3"/>
      <c r="K33" s="3"/>
    </row>
    <row r="34" spans="1:11" x14ac:dyDescent="0.35">
      <c r="A34">
        <v>33</v>
      </c>
      <c r="B34" s="1">
        <v>44446</v>
      </c>
      <c r="C34" s="2">
        <v>0.46467592592592594</v>
      </c>
      <c r="D34" s="1">
        <v>44446</v>
      </c>
      <c r="E34" s="2" t="s">
        <v>39</v>
      </c>
      <c r="F34">
        <v>12</v>
      </c>
      <c r="G34">
        <v>23</v>
      </c>
      <c r="H34" s="2">
        <f>IF(loty3[[#This Row],[data wylotu]] = loty3[[#This Row],[data przylotu]], loty3[[#This Row],[godzina przylotu]]-loty3[[#This Row],[godzina wylotu]], $O$3-loty3[[#This Row],[godzina wylotu]]+loty3[[#This Row],[godzina przylotu]])</f>
        <v>5.7037037037037053E-2</v>
      </c>
      <c r="I34" s="3">
        <f>ROUND(loty3[[#This Row],[roznica]]*60*24, 2)</f>
        <v>82.13</v>
      </c>
      <c r="J34" s="3"/>
      <c r="K34" s="3"/>
    </row>
    <row r="35" spans="1:11" x14ac:dyDescent="0.35">
      <c r="A35">
        <v>34</v>
      </c>
      <c r="B35" s="1">
        <v>44446</v>
      </c>
      <c r="C35" s="2">
        <v>0.57347222222222227</v>
      </c>
      <c r="D35" s="1">
        <v>44446</v>
      </c>
      <c r="E35" s="2" t="s">
        <v>40</v>
      </c>
      <c r="F35">
        <v>17</v>
      </c>
      <c r="G35">
        <v>6</v>
      </c>
      <c r="H35" s="2">
        <f>IF(loty3[[#This Row],[data wylotu]] = loty3[[#This Row],[data przylotu]], loty3[[#This Row],[godzina przylotu]]-loty3[[#This Row],[godzina wylotu]], $O$3-loty3[[#This Row],[godzina wylotu]]+loty3[[#This Row],[godzina przylotu]])</f>
        <v>7.5324074074074043E-2</v>
      </c>
      <c r="I35" s="3">
        <f>ROUND(loty3[[#This Row],[roznica]]*60*24, 2)</f>
        <v>108.47</v>
      </c>
      <c r="J35" s="3"/>
      <c r="K35" s="3"/>
    </row>
    <row r="36" spans="1:11" x14ac:dyDescent="0.35">
      <c r="A36">
        <v>35</v>
      </c>
      <c r="B36" s="1">
        <v>44446</v>
      </c>
      <c r="C36" s="2">
        <v>0.70577546296296301</v>
      </c>
      <c r="D36" s="1">
        <v>44446</v>
      </c>
      <c r="E36" s="2" t="s">
        <v>41</v>
      </c>
      <c r="F36">
        <v>19</v>
      </c>
      <c r="G36">
        <v>16</v>
      </c>
      <c r="H36" s="2">
        <f>IF(loty3[[#This Row],[data wylotu]] = loty3[[#This Row],[data przylotu]], loty3[[#This Row],[godzina przylotu]]-loty3[[#This Row],[godzina wylotu]], $O$3-loty3[[#This Row],[godzina wylotu]]+loty3[[#This Row],[godzina przylotu]])</f>
        <v>8.6018518518518494E-2</v>
      </c>
      <c r="I36" s="3">
        <f>ROUND(loty3[[#This Row],[roznica]]*60*24, 2)</f>
        <v>123.87</v>
      </c>
      <c r="J36" s="3"/>
      <c r="K36" s="3"/>
    </row>
    <row r="37" spans="1:11" x14ac:dyDescent="0.35">
      <c r="A37">
        <v>36</v>
      </c>
      <c r="B37" s="1">
        <v>44446</v>
      </c>
      <c r="C37" s="2">
        <v>0.84167824074074071</v>
      </c>
      <c r="D37" s="1">
        <v>44446</v>
      </c>
      <c r="E37" s="2" t="s">
        <v>42</v>
      </c>
      <c r="F37">
        <v>11</v>
      </c>
      <c r="G37">
        <v>14</v>
      </c>
      <c r="H37" s="2">
        <f>IF(loty3[[#This Row],[data wylotu]] = loty3[[#This Row],[data przylotu]], loty3[[#This Row],[godzina przylotu]]-loty3[[#This Row],[godzina wylotu]], $O$3-loty3[[#This Row],[godzina wylotu]]+loty3[[#This Row],[godzina przylotu]])</f>
        <v>9.9016203703703787E-2</v>
      </c>
      <c r="I37" s="3">
        <f>ROUND(loty3[[#This Row],[roznica]]*60*24, 2)</f>
        <v>142.58000000000001</v>
      </c>
      <c r="J37" s="3"/>
      <c r="K37" s="3"/>
    </row>
    <row r="38" spans="1:11" x14ac:dyDescent="0.35">
      <c r="A38">
        <v>37</v>
      </c>
      <c r="B38" s="1">
        <v>44447</v>
      </c>
      <c r="C38" s="2">
        <v>0.13560185185185186</v>
      </c>
      <c r="D38" s="1">
        <v>44447</v>
      </c>
      <c r="E38" s="2" t="s">
        <v>43</v>
      </c>
      <c r="F38">
        <v>13</v>
      </c>
      <c r="G38">
        <v>22</v>
      </c>
      <c r="H38" s="2">
        <f>IF(loty3[[#This Row],[data wylotu]] = loty3[[#This Row],[data przylotu]], loty3[[#This Row],[godzina przylotu]]-loty3[[#This Row],[godzina wylotu]], $O$3-loty3[[#This Row],[godzina wylotu]]+loty3[[#This Row],[godzina przylotu]])</f>
        <v>0.12556712962962963</v>
      </c>
      <c r="I38" s="3">
        <f>ROUND(loty3[[#This Row],[roznica]]*60*24, 2)</f>
        <v>180.82</v>
      </c>
      <c r="J38" s="3"/>
      <c r="K38" s="3"/>
    </row>
    <row r="39" spans="1:11" x14ac:dyDescent="0.35">
      <c r="A39">
        <v>38</v>
      </c>
      <c r="B39" s="1">
        <v>44447</v>
      </c>
      <c r="C39" s="2">
        <v>0.32587962962962963</v>
      </c>
      <c r="D39" s="1">
        <v>44447</v>
      </c>
      <c r="E39" s="2" t="s">
        <v>44</v>
      </c>
      <c r="F39">
        <v>11</v>
      </c>
      <c r="G39">
        <v>4</v>
      </c>
      <c r="H39" s="2">
        <f>IF(loty3[[#This Row],[data wylotu]] = loty3[[#This Row],[data przylotu]], loty3[[#This Row],[godzina przylotu]]-loty3[[#This Row],[godzina wylotu]], $O$3-loty3[[#This Row],[godzina wylotu]]+loty3[[#This Row],[godzina przylotu]])</f>
        <v>7.2083333333333388E-2</v>
      </c>
      <c r="I39" s="3">
        <f>ROUND(loty3[[#This Row],[roznica]]*60*24, 2)</f>
        <v>103.8</v>
      </c>
      <c r="J39" s="3"/>
      <c r="K39" s="3"/>
    </row>
    <row r="40" spans="1:11" x14ac:dyDescent="0.35">
      <c r="A40">
        <v>39</v>
      </c>
      <c r="B40" s="1">
        <v>44447</v>
      </c>
      <c r="C40" s="2">
        <v>0.41761574074074076</v>
      </c>
      <c r="D40" s="1">
        <v>44447</v>
      </c>
      <c r="E40" s="2" t="s">
        <v>45</v>
      </c>
      <c r="F40">
        <v>14</v>
      </c>
      <c r="G40">
        <v>21</v>
      </c>
      <c r="H40" s="2">
        <f>IF(loty3[[#This Row],[data wylotu]] = loty3[[#This Row],[data przylotu]], loty3[[#This Row],[godzina przylotu]]-loty3[[#This Row],[godzina wylotu]], $O$3-loty3[[#This Row],[godzina wylotu]]+loty3[[#This Row],[godzina przylotu]])</f>
        <v>0.10686342592592596</v>
      </c>
      <c r="I40" s="3">
        <f>ROUND(loty3[[#This Row],[roznica]]*60*24, 2)</f>
        <v>153.88</v>
      </c>
      <c r="J40" s="3"/>
      <c r="K40" s="3"/>
    </row>
    <row r="41" spans="1:11" x14ac:dyDescent="0.35">
      <c r="A41">
        <v>40</v>
      </c>
      <c r="B41" s="1">
        <v>44447</v>
      </c>
      <c r="C41" s="2">
        <v>0.59138888888888885</v>
      </c>
      <c r="D41" s="1">
        <v>44447</v>
      </c>
      <c r="E41" s="2" t="s">
        <v>46</v>
      </c>
      <c r="F41">
        <v>16</v>
      </c>
      <c r="G41">
        <v>9</v>
      </c>
      <c r="H41" s="2">
        <f>IF(loty3[[#This Row],[data wylotu]] = loty3[[#This Row],[data przylotu]], loty3[[#This Row],[godzina przylotu]]-loty3[[#This Row],[godzina wylotu]], $O$3-loty3[[#This Row],[godzina wylotu]]+loty3[[#This Row],[godzina przylotu]])</f>
        <v>9.3553240740740784E-2</v>
      </c>
      <c r="I41" s="3">
        <f>ROUND(loty3[[#This Row],[roznica]]*60*24, 2)</f>
        <v>134.72</v>
      </c>
      <c r="J41" s="3"/>
      <c r="K41" s="3"/>
    </row>
    <row r="42" spans="1:11" x14ac:dyDescent="0.35">
      <c r="A42">
        <v>41</v>
      </c>
      <c r="B42" s="1">
        <v>44447</v>
      </c>
      <c r="C42" s="2">
        <v>0.7338541666666667</v>
      </c>
      <c r="D42" s="1">
        <v>44447</v>
      </c>
      <c r="E42" s="2" t="s">
        <v>47</v>
      </c>
      <c r="F42">
        <v>12</v>
      </c>
      <c r="G42">
        <v>24</v>
      </c>
      <c r="H42" s="2">
        <f>IF(loty3[[#This Row],[data wylotu]] = loty3[[#This Row],[data przylotu]], loty3[[#This Row],[godzina przylotu]]-loty3[[#This Row],[godzina wylotu]], $O$3-loty3[[#This Row],[godzina wylotu]]+loty3[[#This Row],[godzina przylotu]])</f>
        <v>3.863425925925934E-2</v>
      </c>
      <c r="I42" s="3">
        <f>ROUND(loty3[[#This Row],[roznica]]*60*24, 2)</f>
        <v>55.63</v>
      </c>
      <c r="J42" s="3"/>
      <c r="K42" s="3"/>
    </row>
    <row r="43" spans="1:11" x14ac:dyDescent="0.35">
      <c r="A43">
        <v>42</v>
      </c>
      <c r="B43" s="1">
        <v>44447</v>
      </c>
      <c r="C43" s="2">
        <v>0.83333333333333337</v>
      </c>
      <c r="D43" s="1">
        <v>44447</v>
      </c>
      <c r="E43" s="2" t="s">
        <v>48</v>
      </c>
      <c r="F43">
        <v>9</v>
      </c>
      <c r="G43">
        <v>2</v>
      </c>
      <c r="H43" s="2">
        <f>IF(loty3[[#This Row],[data wylotu]] = loty3[[#This Row],[data przylotu]], loty3[[#This Row],[godzina przylotu]]-loty3[[#This Row],[godzina wylotu]], $O$3-loty3[[#This Row],[godzina wylotu]]+loty3[[#This Row],[godzina przylotu]])</f>
        <v>6.3611111111111063E-2</v>
      </c>
      <c r="I43" s="3">
        <f>ROUND(loty3[[#This Row],[roznica]]*60*24, 2)</f>
        <v>91.6</v>
      </c>
      <c r="J43" s="3"/>
      <c r="K43" s="3"/>
    </row>
    <row r="44" spans="1:11" x14ac:dyDescent="0.35">
      <c r="A44">
        <v>43</v>
      </c>
      <c r="B44" s="1">
        <v>44448</v>
      </c>
      <c r="C44" s="2">
        <v>0.25793981481481482</v>
      </c>
      <c r="D44" s="1">
        <v>44448</v>
      </c>
      <c r="E44" s="2" t="s">
        <v>49</v>
      </c>
      <c r="F44">
        <v>9</v>
      </c>
      <c r="G44">
        <v>4</v>
      </c>
      <c r="H44" s="2">
        <f>IF(loty3[[#This Row],[data wylotu]] = loty3[[#This Row],[data przylotu]], loty3[[#This Row],[godzina przylotu]]-loty3[[#This Row],[godzina wylotu]], $O$3-loty3[[#This Row],[godzina wylotu]]+loty3[[#This Row],[godzina przylotu]])</f>
        <v>6.5624999999999989E-2</v>
      </c>
      <c r="I44" s="3">
        <f>ROUND(loty3[[#This Row],[roznica]]*60*24, 2)</f>
        <v>94.5</v>
      </c>
      <c r="J44" s="3"/>
      <c r="K44" s="3"/>
    </row>
    <row r="45" spans="1:11" x14ac:dyDescent="0.35">
      <c r="A45">
        <v>44</v>
      </c>
      <c r="B45" s="1">
        <v>44448</v>
      </c>
      <c r="C45" s="2">
        <v>0.41349537037037037</v>
      </c>
      <c r="D45" s="1">
        <v>44448</v>
      </c>
      <c r="E45" s="2" t="s">
        <v>50</v>
      </c>
      <c r="F45">
        <v>9</v>
      </c>
      <c r="G45">
        <v>14</v>
      </c>
      <c r="H45" s="2">
        <f>IF(loty3[[#This Row],[data wylotu]] = loty3[[#This Row],[data przylotu]], loty3[[#This Row],[godzina przylotu]]-loty3[[#This Row],[godzina wylotu]], $O$3-loty3[[#This Row],[godzina wylotu]]+loty3[[#This Row],[godzina przylotu]])</f>
        <v>4.1516203703703736E-2</v>
      </c>
      <c r="I45" s="3">
        <f>ROUND(loty3[[#This Row],[roznica]]*60*24, 2)</f>
        <v>59.78</v>
      </c>
      <c r="J45" s="3"/>
      <c r="K45" s="3"/>
    </row>
    <row r="46" spans="1:11" x14ac:dyDescent="0.35">
      <c r="A46">
        <v>45</v>
      </c>
      <c r="B46" s="1">
        <v>44448</v>
      </c>
      <c r="C46" s="2">
        <v>0.50607638888888884</v>
      </c>
      <c r="D46" s="1">
        <v>44448</v>
      </c>
      <c r="E46" s="2" t="s">
        <v>51</v>
      </c>
      <c r="F46">
        <v>12</v>
      </c>
      <c r="G46">
        <v>10</v>
      </c>
      <c r="H46" s="2">
        <f>IF(loty3[[#This Row],[data wylotu]] = loty3[[#This Row],[data przylotu]], loty3[[#This Row],[godzina przylotu]]-loty3[[#This Row],[godzina wylotu]], $O$3-loty3[[#This Row],[godzina wylotu]]+loty3[[#This Row],[godzina przylotu]])</f>
        <v>8.5000000000000075E-2</v>
      </c>
      <c r="I46" s="3">
        <f>ROUND(loty3[[#This Row],[roznica]]*60*24, 2)</f>
        <v>122.4</v>
      </c>
      <c r="J46" s="3"/>
      <c r="K46" s="3"/>
    </row>
    <row r="47" spans="1:11" x14ac:dyDescent="0.35">
      <c r="A47">
        <v>46</v>
      </c>
      <c r="B47" s="1">
        <v>44448</v>
      </c>
      <c r="C47" s="2">
        <v>0.68482638888888892</v>
      </c>
      <c r="D47" s="1">
        <v>44448</v>
      </c>
      <c r="E47" s="2" t="s">
        <v>52</v>
      </c>
      <c r="F47">
        <v>16</v>
      </c>
      <c r="G47">
        <v>11</v>
      </c>
      <c r="H47" s="2">
        <f>IF(loty3[[#This Row],[data wylotu]] = loty3[[#This Row],[data przylotu]], loty3[[#This Row],[godzina przylotu]]-loty3[[#This Row],[godzina wylotu]], $O$3-loty3[[#This Row],[godzina wylotu]]+loty3[[#This Row],[godzina przylotu]])</f>
        <v>8.6284722222222276E-2</v>
      </c>
      <c r="I47" s="3">
        <f>ROUND(loty3[[#This Row],[roznica]]*60*24, 2)</f>
        <v>124.25</v>
      </c>
      <c r="J47" s="3"/>
      <c r="K47" s="3"/>
    </row>
    <row r="48" spans="1:11" x14ac:dyDescent="0.35">
      <c r="A48">
        <v>47</v>
      </c>
      <c r="B48" s="1">
        <v>44448</v>
      </c>
      <c r="C48" s="2">
        <v>0.85435185185185181</v>
      </c>
      <c r="D48" s="1">
        <v>44448</v>
      </c>
      <c r="E48" s="2" t="s">
        <v>53</v>
      </c>
      <c r="F48">
        <v>13</v>
      </c>
      <c r="G48">
        <v>21</v>
      </c>
      <c r="H48" s="2">
        <f>IF(loty3[[#This Row],[data wylotu]] = loty3[[#This Row],[data przylotu]], loty3[[#This Row],[godzina przylotu]]-loty3[[#This Row],[godzina wylotu]], $O$3-loty3[[#This Row],[godzina wylotu]]+loty3[[#This Row],[godzina przylotu]])</f>
        <v>3.5648148148148207E-2</v>
      </c>
      <c r="I48" s="3">
        <f>ROUND(loty3[[#This Row],[roznica]]*60*24, 2)</f>
        <v>51.33</v>
      </c>
      <c r="J48" s="3"/>
      <c r="K48" s="3"/>
    </row>
    <row r="49" spans="1:11" x14ac:dyDescent="0.35">
      <c r="A49">
        <v>48</v>
      </c>
      <c r="B49" s="1">
        <v>44449</v>
      </c>
      <c r="C49" s="2">
        <v>0.21634259259259259</v>
      </c>
      <c r="D49" s="1">
        <v>44449</v>
      </c>
      <c r="E49" s="2" t="s">
        <v>54</v>
      </c>
      <c r="F49">
        <v>7</v>
      </c>
      <c r="G49">
        <v>15</v>
      </c>
      <c r="H49" s="2">
        <f>IF(loty3[[#This Row],[data wylotu]] = loty3[[#This Row],[data przylotu]], loty3[[#This Row],[godzina przylotu]]-loty3[[#This Row],[godzina wylotu]], $O$3-loty3[[#This Row],[godzina wylotu]]+loty3[[#This Row],[godzina przylotu]])</f>
        <v>9.354166666666669E-2</v>
      </c>
      <c r="I49" s="3">
        <f>ROUND(loty3[[#This Row],[roznica]]*60*24, 2)</f>
        <v>134.69999999999999</v>
      </c>
      <c r="J49" s="3"/>
      <c r="K49" s="3"/>
    </row>
    <row r="50" spans="1:11" x14ac:dyDescent="0.35">
      <c r="A50">
        <v>49</v>
      </c>
      <c r="B50" s="1">
        <v>44449</v>
      </c>
      <c r="C50" s="2">
        <v>0.38201388888888888</v>
      </c>
      <c r="D50" s="1">
        <v>44449</v>
      </c>
      <c r="E50" s="2" t="s">
        <v>55</v>
      </c>
      <c r="F50">
        <v>7</v>
      </c>
      <c r="G50">
        <v>0</v>
      </c>
      <c r="H50" s="2">
        <f>IF(loty3[[#This Row],[data wylotu]] = loty3[[#This Row],[data przylotu]], loty3[[#This Row],[godzina przylotu]]-loty3[[#This Row],[godzina wylotu]], $O$3-loty3[[#This Row],[godzina wylotu]]+loty3[[#This Row],[godzina przylotu]])</f>
        <v>6.2476851851851867E-2</v>
      </c>
      <c r="I50" s="3">
        <f>ROUND(loty3[[#This Row],[roznica]]*60*24, 2)</f>
        <v>89.97</v>
      </c>
      <c r="J50" s="3"/>
      <c r="K50" s="3"/>
    </row>
    <row r="51" spans="1:11" x14ac:dyDescent="0.35">
      <c r="A51">
        <v>50</v>
      </c>
      <c r="B51" s="1">
        <v>44449</v>
      </c>
      <c r="C51" s="2">
        <v>0.49995370370370368</v>
      </c>
      <c r="D51" s="1">
        <v>44449</v>
      </c>
      <c r="E51" s="2" t="s">
        <v>56</v>
      </c>
      <c r="F51">
        <v>7</v>
      </c>
      <c r="G51">
        <v>1</v>
      </c>
      <c r="H51" s="2">
        <f>IF(loty3[[#This Row],[data wylotu]] = loty3[[#This Row],[data przylotu]], loty3[[#This Row],[godzina przylotu]]-loty3[[#This Row],[godzina wylotu]], $O$3-loty3[[#This Row],[godzina wylotu]]+loty3[[#This Row],[godzina przylotu]])</f>
        <v>9.3657407407407411E-2</v>
      </c>
      <c r="I51" s="3">
        <f>ROUND(loty3[[#This Row],[roznica]]*60*24, 2)</f>
        <v>134.87</v>
      </c>
      <c r="J51" s="3"/>
      <c r="K51" s="3"/>
    </row>
    <row r="52" spans="1:11" x14ac:dyDescent="0.35">
      <c r="A52">
        <v>51</v>
      </c>
      <c r="B52" s="1">
        <v>44449</v>
      </c>
      <c r="C52" s="2">
        <v>0.64993055555555557</v>
      </c>
      <c r="D52" s="1">
        <v>44449</v>
      </c>
      <c r="E52" s="2" t="s">
        <v>57</v>
      </c>
      <c r="F52">
        <v>13</v>
      </c>
      <c r="G52">
        <v>20</v>
      </c>
      <c r="H52" s="2">
        <f>IF(loty3[[#This Row],[data wylotu]] = loty3[[#This Row],[data przylotu]], loty3[[#This Row],[godzina przylotu]]-loty3[[#This Row],[godzina wylotu]], $O$3-loty3[[#This Row],[godzina wylotu]]+loty3[[#This Row],[godzina przylotu]])</f>
        <v>5.4374999999999951E-2</v>
      </c>
      <c r="I52" s="3">
        <f>ROUND(loty3[[#This Row],[roznica]]*60*24, 2)</f>
        <v>78.3</v>
      </c>
      <c r="J52" s="3"/>
      <c r="K52" s="3"/>
    </row>
    <row r="53" spans="1:11" x14ac:dyDescent="0.35">
      <c r="A53">
        <v>52</v>
      </c>
      <c r="B53" s="1">
        <v>44449</v>
      </c>
      <c r="C53" s="2">
        <v>0.79276620370370365</v>
      </c>
      <c r="D53" s="1">
        <v>44449</v>
      </c>
      <c r="E53" s="2" t="s">
        <v>58</v>
      </c>
      <c r="F53">
        <v>12</v>
      </c>
      <c r="G53">
        <v>4</v>
      </c>
      <c r="H53" s="2">
        <f>IF(loty3[[#This Row],[data wylotu]] = loty3[[#This Row],[data przylotu]], loty3[[#This Row],[godzina przylotu]]-loty3[[#This Row],[godzina wylotu]], $O$3-loty3[[#This Row],[godzina wylotu]]+loty3[[#This Row],[godzina przylotu]])</f>
        <v>3.2766203703703756E-2</v>
      </c>
      <c r="I53" s="3">
        <f>ROUND(loty3[[#This Row],[roznica]]*60*24, 2)</f>
        <v>47.18</v>
      </c>
      <c r="J53" s="3"/>
      <c r="K53" s="3"/>
    </row>
    <row r="54" spans="1:11" x14ac:dyDescent="0.35">
      <c r="A54">
        <v>53</v>
      </c>
      <c r="B54" s="1">
        <v>44449</v>
      </c>
      <c r="C54" s="2">
        <v>0.87574074074074071</v>
      </c>
      <c r="D54" s="1">
        <v>44450</v>
      </c>
      <c r="E54" s="2" t="s">
        <v>59</v>
      </c>
      <c r="F54">
        <v>11</v>
      </c>
      <c r="G54">
        <v>9</v>
      </c>
      <c r="H54" s="2">
        <f>IF(loty3[[#This Row],[data wylotu]] = loty3[[#This Row],[data przylotu]], loty3[[#This Row],[godzina przylotu]]-loty3[[#This Row],[godzina wylotu]], $O$3-loty3[[#This Row],[godzina wylotu]]+loty3[[#This Row],[godzina przylotu]])</f>
        <v>0.16196759259259264</v>
      </c>
      <c r="I54" s="3">
        <f>ROUND(loty3[[#This Row],[roznica]]*60*24, 2)</f>
        <v>233.23</v>
      </c>
      <c r="J54" s="3"/>
      <c r="K54" s="3"/>
    </row>
    <row r="55" spans="1:11" x14ac:dyDescent="0.35">
      <c r="A55">
        <v>54</v>
      </c>
      <c r="B55" s="1">
        <v>44450</v>
      </c>
      <c r="C55" s="2">
        <v>0.26106481481481481</v>
      </c>
      <c r="D55" s="1">
        <v>44450</v>
      </c>
      <c r="E55" s="2" t="s">
        <v>60</v>
      </c>
      <c r="F55">
        <v>12</v>
      </c>
      <c r="G55">
        <v>21</v>
      </c>
      <c r="H55" s="2">
        <f>IF(loty3[[#This Row],[data wylotu]] = loty3[[#This Row],[data przylotu]], loty3[[#This Row],[godzina przylotu]]-loty3[[#This Row],[godzina wylotu]], $O$3-loty3[[#This Row],[godzina wylotu]]+loty3[[#This Row],[godzina przylotu]])</f>
        <v>0.12209490740740742</v>
      </c>
      <c r="I55" s="3">
        <f>ROUND(loty3[[#This Row],[roznica]]*60*24, 2)</f>
        <v>175.82</v>
      </c>
      <c r="J55" s="3"/>
      <c r="K55" s="3"/>
    </row>
    <row r="56" spans="1:11" x14ac:dyDescent="0.35">
      <c r="A56">
        <v>55</v>
      </c>
      <c r="B56" s="1">
        <v>44450</v>
      </c>
      <c r="C56" s="2">
        <v>0.46128472222222222</v>
      </c>
      <c r="D56" s="1">
        <v>44450</v>
      </c>
      <c r="E56" s="2" t="s">
        <v>61</v>
      </c>
      <c r="F56">
        <v>14</v>
      </c>
      <c r="G56">
        <v>2</v>
      </c>
      <c r="H56" s="2">
        <f>IF(loty3[[#This Row],[data wylotu]] = loty3[[#This Row],[data przylotu]], loty3[[#This Row],[godzina przylotu]]-loty3[[#This Row],[godzina wylotu]], $O$3-loty3[[#This Row],[godzina wylotu]]+loty3[[#This Row],[godzina przylotu]])</f>
        <v>4.5046296296296251E-2</v>
      </c>
      <c r="I56" s="3">
        <f>ROUND(loty3[[#This Row],[roznica]]*60*24, 2)</f>
        <v>64.87</v>
      </c>
      <c r="J56" s="3"/>
      <c r="K56" s="3"/>
    </row>
    <row r="57" spans="1:11" x14ac:dyDescent="0.35">
      <c r="A57">
        <v>56</v>
      </c>
      <c r="B57" s="1">
        <v>44450</v>
      </c>
      <c r="C57" s="2">
        <v>0.56730324074074079</v>
      </c>
      <c r="D57" s="1">
        <v>44450</v>
      </c>
      <c r="E57" s="2" t="s">
        <v>62</v>
      </c>
      <c r="F57">
        <v>17</v>
      </c>
      <c r="G57">
        <v>9</v>
      </c>
      <c r="H57" s="2">
        <f>IF(loty3[[#This Row],[data wylotu]] = loty3[[#This Row],[data przylotu]], loty3[[#This Row],[godzina przylotu]]-loty3[[#This Row],[godzina wylotu]], $O$3-loty3[[#This Row],[godzina wylotu]]+loty3[[#This Row],[godzina przylotu]])</f>
        <v>3.4629629629629566E-2</v>
      </c>
      <c r="I57" s="3">
        <f>ROUND(loty3[[#This Row],[roznica]]*60*24, 2)</f>
        <v>49.87</v>
      </c>
      <c r="J57" s="3"/>
      <c r="K57" s="3"/>
    </row>
    <row r="58" spans="1:11" x14ac:dyDescent="0.35">
      <c r="A58">
        <v>57</v>
      </c>
      <c r="B58" s="1">
        <v>44450</v>
      </c>
      <c r="C58" s="2">
        <v>0.66475694444444444</v>
      </c>
      <c r="D58" s="1">
        <v>44450</v>
      </c>
      <c r="E58" s="2" t="s">
        <v>63</v>
      </c>
      <c r="F58">
        <v>3</v>
      </c>
      <c r="G58">
        <v>9</v>
      </c>
      <c r="H58" s="2">
        <f>IF(loty3[[#This Row],[data wylotu]] = loty3[[#This Row],[data przylotu]], loty3[[#This Row],[godzina przylotu]]-loty3[[#This Row],[godzina wylotu]], $O$3-loty3[[#This Row],[godzina wylotu]]+loty3[[#This Row],[godzina przylotu]])</f>
        <v>5.4548611111111089E-2</v>
      </c>
      <c r="I58" s="3">
        <f>ROUND(loty3[[#This Row],[roznica]]*60*24, 2)</f>
        <v>78.55</v>
      </c>
      <c r="J58" s="3"/>
      <c r="K58" s="3"/>
    </row>
    <row r="59" spans="1:11" x14ac:dyDescent="0.35">
      <c r="A59">
        <v>58</v>
      </c>
      <c r="B59" s="1">
        <v>44450</v>
      </c>
      <c r="C59" s="2">
        <v>0.79238425925925926</v>
      </c>
      <c r="D59" s="1">
        <v>44450</v>
      </c>
      <c r="E59" s="2" t="s">
        <v>64</v>
      </c>
      <c r="F59">
        <v>11</v>
      </c>
      <c r="G59">
        <v>3</v>
      </c>
      <c r="H59" s="2">
        <f>IF(loty3[[#This Row],[data wylotu]] = loty3[[#This Row],[data przylotu]], loty3[[#This Row],[godzina przylotu]]-loty3[[#This Row],[godzina wylotu]], $O$3-loty3[[#This Row],[godzina wylotu]]+loty3[[#This Row],[godzina przylotu]])</f>
        <v>9.0266203703703751E-2</v>
      </c>
      <c r="I59" s="3">
        <f>ROUND(loty3[[#This Row],[roznica]]*60*24, 2)</f>
        <v>129.97999999999999</v>
      </c>
      <c r="J59" s="3"/>
      <c r="K59" s="3"/>
    </row>
    <row r="60" spans="1:11" x14ac:dyDescent="0.35">
      <c r="A60">
        <v>59</v>
      </c>
      <c r="B60" s="1">
        <v>44451</v>
      </c>
      <c r="C60" s="2">
        <v>0.16666666666666666</v>
      </c>
      <c r="D60" s="1">
        <v>44451</v>
      </c>
      <c r="E60" s="2" t="s">
        <v>65</v>
      </c>
      <c r="F60">
        <v>8</v>
      </c>
      <c r="G60">
        <v>4</v>
      </c>
      <c r="H60" s="2">
        <f>IF(loty3[[#This Row],[data wylotu]] = loty3[[#This Row],[data przylotu]], loty3[[#This Row],[godzina przylotu]]-loty3[[#This Row],[godzina wylotu]], $O$3-loty3[[#This Row],[godzina wylotu]]+loty3[[#This Row],[godzina przylotu]])</f>
        <v>6.6041666666666665E-2</v>
      </c>
      <c r="I60" s="3">
        <f>ROUND(loty3[[#This Row],[roznica]]*60*24, 2)</f>
        <v>95.1</v>
      </c>
      <c r="J60" s="3"/>
      <c r="K60" s="3"/>
    </row>
    <row r="61" spans="1:11" x14ac:dyDescent="0.35">
      <c r="A61">
        <v>60</v>
      </c>
      <c r="B61" s="1">
        <v>44451</v>
      </c>
      <c r="C61" s="2">
        <v>0.34324074074074074</v>
      </c>
      <c r="D61" s="1">
        <v>44451</v>
      </c>
      <c r="E61" s="2" t="s">
        <v>66</v>
      </c>
      <c r="F61">
        <v>1</v>
      </c>
      <c r="G61">
        <v>6</v>
      </c>
      <c r="H61" s="2">
        <f>IF(loty3[[#This Row],[data wylotu]] = loty3[[#This Row],[data przylotu]], loty3[[#This Row],[godzina przylotu]]-loty3[[#This Row],[godzina wylotu]], $O$3-loty3[[#This Row],[godzina wylotu]]+loty3[[#This Row],[godzina przylotu]])</f>
        <v>8.4756944444444482E-2</v>
      </c>
      <c r="I61" s="3">
        <f>ROUND(loty3[[#This Row],[roznica]]*60*24, 2)</f>
        <v>122.05</v>
      </c>
      <c r="J61" s="3"/>
      <c r="K61" s="3"/>
    </row>
    <row r="62" spans="1:11" x14ac:dyDescent="0.35">
      <c r="A62">
        <v>61</v>
      </c>
      <c r="B62" s="1">
        <v>44451</v>
      </c>
      <c r="C62" s="2">
        <v>0.52084490740740741</v>
      </c>
      <c r="D62" s="1">
        <v>44451</v>
      </c>
      <c r="E62" s="2" t="s">
        <v>67</v>
      </c>
      <c r="F62">
        <v>4</v>
      </c>
      <c r="G62">
        <v>21</v>
      </c>
      <c r="H62" s="2">
        <f>IF(loty3[[#This Row],[data wylotu]] = loty3[[#This Row],[data przylotu]], loty3[[#This Row],[godzina przylotu]]-loty3[[#This Row],[godzina wylotu]], $O$3-loty3[[#This Row],[godzina wylotu]]+loty3[[#This Row],[godzina przylotu]])</f>
        <v>7.3194444444444451E-2</v>
      </c>
      <c r="I62" s="3">
        <f>ROUND(loty3[[#This Row],[roznica]]*60*24, 2)</f>
        <v>105.4</v>
      </c>
      <c r="J62" s="3"/>
      <c r="K62" s="3"/>
    </row>
    <row r="63" spans="1:11" x14ac:dyDescent="0.35">
      <c r="A63">
        <v>62</v>
      </c>
      <c r="B63" s="1">
        <v>44451</v>
      </c>
      <c r="C63" s="2">
        <v>0.73968750000000005</v>
      </c>
      <c r="D63" s="1">
        <v>44451</v>
      </c>
      <c r="E63" s="2" t="s">
        <v>68</v>
      </c>
      <c r="F63">
        <v>9</v>
      </c>
      <c r="G63">
        <v>11</v>
      </c>
      <c r="H63" s="2">
        <f>IF(loty3[[#This Row],[data wylotu]] = loty3[[#This Row],[data przylotu]], loty3[[#This Row],[godzina przylotu]]-loty3[[#This Row],[godzina wylotu]], $O$3-loty3[[#This Row],[godzina wylotu]]+loty3[[#This Row],[godzina przylotu]])</f>
        <v>5.8935185185185035E-2</v>
      </c>
      <c r="I63" s="3">
        <f>ROUND(loty3[[#This Row],[roznica]]*60*24, 2)</f>
        <v>84.87</v>
      </c>
      <c r="J63" s="3"/>
      <c r="K63" s="3"/>
    </row>
    <row r="64" spans="1:11" x14ac:dyDescent="0.35">
      <c r="A64">
        <v>63</v>
      </c>
      <c r="B64" s="1">
        <v>44452</v>
      </c>
      <c r="C64" s="2">
        <v>0.21440972222222221</v>
      </c>
      <c r="D64" s="1">
        <v>44452</v>
      </c>
      <c r="E64" s="2" t="s">
        <v>69</v>
      </c>
      <c r="F64">
        <v>12</v>
      </c>
      <c r="G64">
        <v>7</v>
      </c>
      <c r="H64" s="2">
        <f>IF(loty3[[#This Row],[data wylotu]] = loty3[[#This Row],[data przylotu]], loty3[[#This Row],[godzina przylotu]]-loty3[[#This Row],[godzina wylotu]], $O$3-loty3[[#This Row],[godzina wylotu]]+loty3[[#This Row],[godzina przylotu]])</f>
        <v>0.16630787037037037</v>
      </c>
      <c r="I64" s="3">
        <f>ROUND(loty3[[#This Row],[roznica]]*60*24, 2)</f>
        <v>239.48</v>
      </c>
      <c r="J64" s="3"/>
      <c r="K64" s="3"/>
    </row>
    <row r="65" spans="1:11" x14ac:dyDescent="0.35">
      <c r="A65">
        <v>64</v>
      </c>
      <c r="B65" s="1">
        <v>44452</v>
      </c>
      <c r="C65" s="2">
        <v>0.46302083333333333</v>
      </c>
      <c r="D65" s="1">
        <v>44452</v>
      </c>
      <c r="E65" s="2" t="s">
        <v>70</v>
      </c>
      <c r="F65">
        <v>11</v>
      </c>
      <c r="G65">
        <v>13</v>
      </c>
      <c r="H65" s="2">
        <f>IF(loty3[[#This Row],[data wylotu]] = loty3[[#This Row],[data przylotu]], loty3[[#This Row],[godzina przylotu]]-loty3[[#This Row],[godzina wylotu]], $O$3-loty3[[#This Row],[godzina wylotu]]+loty3[[#This Row],[godzina przylotu]])</f>
        <v>7.0381944444444455E-2</v>
      </c>
      <c r="I65" s="3">
        <f>ROUND(loty3[[#This Row],[roznica]]*60*24, 2)</f>
        <v>101.35</v>
      </c>
      <c r="J65" s="3"/>
      <c r="K65" s="3"/>
    </row>
    <row r="66" spans="1:11" x14ac:dyDescent="0.35">
      <c r="A66">
        <v>65</v>
      </c>
      <c r="B66" s="1">
        <v>44452</v>
      </c>
      <c r="C66" s="2">
        <v>0.55218750000000005</v>
      </c>
      <c r="D66" s="1">
        <v>44452</v>
      </c>
      <c r="E66" s="2" t="s">
        <v>71</v>
      </c>
      <c r="F66">
        <v>16</v>
      </c>
      <c r="G66">
        <v>21</v>
      </c>
      <c r="H66" s="2">
        <f>IF(loty3[[#This Row],[data wylotu]] = loty3[[#This Row],[data przylotu]], loty3[[#This Row],[godzina przylotu]]-loty3[[#This Row],[godzina wylotu]], $O$3-loty3[[#This Row],[godzina wylotu]]+loty3[[#This Row],[godzina przylotu]])</f>
        <v>6.9791666666666585E-2</v>
      </c>
      <c r="I66" s="3">
        <f>ROUND(loty3[[#This Row],[roznica]]*60*24, 2)</f>
        <v>100.5</v>
      </c>
      <c r="J66" s="3"/>
      <c r="K66" s="3"/>
    </row>
    <row r="67" spans="1:11" x14ac:dyDescent="0.35">
      <c r="A67">
        <v>66</v>
      </c>
      <c r="B67" s="1">
        <v>44452</v>
      </c>
      <c r="C67" s="2">
        <v>0.66996527777777781</v>
      </c>
      <c r="D67" s="1">
        <v>44452</v>
      </c>
      <c r="E67" s="2" t="s">
        <v>72</v>
      </c>
      <c r="F67">
        <v>19</v>
      </c>
      <c r="G67">
        <v>10</v>
      </c>
      <c r="H67" s="2">
        <f>IF(loty3[[#This Row],[data wylotu]] = loty3[[#This Row],[data przylotu]], loty3[[#This Row],[godzina przylotu]]-loty3[[#This Row],[godzina wylotu]], $O$3-loty3[[#This Row],[godzina wylotu]]+loty3[[#This Row],[godzina przylotu]])</f>
        <v>8.0034722222222188E-2</v>
      </c>
      <c r="I67" s="3">
        <f>ROUND(loty3[[#This Row],[roznica]]*60*24, 2)</f>
        <v>115.25</v>
      </c>
      <c r="J67" s="3"/>
      <c r="K67" s="3"/>
    </row>
    <row r="68" spans="1:11" x14ac:dyDescent="0.35">
      <c r="A68">
        <v>67</v>
      </c>
      <c r="B68" s="1">
        <v>44452</v>
      </c>
      <c r="C68" s="2">
        <v>0.83971064814814811</v>
      </c>
      <c r="D68" s="1">
        <v>44452</v>
      </c>
      <c r="E68" s="2" t="s">
        <v>73</v>
      </c>
      <c r="F68">
        <v>3</v>
      </c>
      <c r="G68">
        <v>0</v>
      </c>
      <c r="H68" s="2">
        <f>IF(loty3[[#This Row],[data wylotu]] = loty3[[#This Row],[data przylotu]], loty3[[#This Row],[godzina przylotu]]-loty3[[#This Row],[godzina wylotu]], $O$3-loty3[[#This Row],[godzina wylotu]]+loty3[[#This Row],[godzina przylotu]])</f>
        <v>7.9953703703703694E-2</v>
      </c>
      <c r="I68" s="3">
        <f>ROUND(loty3[[#This Row],[roznica]]*60*24, 2)</f>
        <v>115.13</v>
      </c>
      <c r="J68" s="3"/>
      <c r="K68" s="3"/>
    </row>
    <row r="69" spans="1:11" x14ac:dyDescent="0.35">
      <c r="A69">
        <v>68</v>
      </c>
      <c r="B69" s="1">
        <v>44453</v>
      </c>
      <c r="C69" s="2">
        <v>0.17733796296296298</v>
      </c>
      <c r="D69" s="1">
        <v>44453</v>
      </c>
      <c r="E69" s="2" t="s">
        <v>74</v>
      </c>
      <c r="F69">
        <v>12</v>
      </c>
      <c r="G69">
        <v>21</v>
      </c>
      <c r="H69" s="2">
        <f>IF(loty3[[#This Row],[data wylotu]] = loty3[[#This Row],[data przylotu]], loty3[[#This Row],[godzina przylotu]]-loty3[[#This Row],[godzina wylotu]], $O$3-loty3[[#This Row],[godzina wylotu]]+loty3[[#This Row],[godzina przylotu]])</f>
        <v>8.2662037037037034E-2</v>
      </c>
      <c r="I69" s="3">
        <f>ROUND(loty3[[#This Row],[roznica]]*60*24, 2)</f>
        <v>119.03</v>
      </c>
      <c r="J69" s="3"/>
      <c r="K69" s="3"/>
    </row>
    <row r="70" spans="1:11" x14ac:dyDescent="0.35">
      <c r="A70">
        <v>69</v>
      </c>
      <c r="B70" s="1">
        <v>44453</v>
      </c>
      <c r="C70" s="2">
        <v>0.34437499999999999</v>
      </c>
      <c r="D70" s="1">
        <v>44453</v>
      </c>
      <c r="E70" s="2" t="s">
        <v>75</v>
      </c>
      <c r="F70">
        <v>17</v>
      </c>
      <c r="G70">
        <v>20</v>
      </c>
      <c r="H70" s="2">
        <f>IF(loty3[[#This Row],[data wylotu]] = loty3[[#This Row],[data przylotu]], loty3[[#This Row],[godzina przylotu]]-loty3[[#This Row],[godzina wylotu]], $O$3-loty3[[#This Row],[godzina wylotu]]+loty3[[#This Row],[godzina przylotu]])</f>
        <v>7.5706018518518492E-2</v>
      </c>
      <c r="I70" s="3">
        <f>ROUND(loty3[[#This Row],[roznica]]*60*24, 2)</f>
        <v>109.02</v>
      </c>
      <c r="J70" s="3"/>
      <c r="K70" s="3"/>
    </row>
    <row r="71" spans="1:11" x14ac:dyDescent="0.35">
      <c r="A71">
        <v>70</v>
      </c>
      <c r="B71" s="1">
        <v>44453</v>
      </c>
      <c r="C71" s="2">
        <v>0.5</v>
      </c>
      <c r="D71" s="1">
        <v>44453</v>
      </c>
      <c r="E71" s="2" t="s">
        <v>76</v>
      </c>
      <c r="F71">
        <v>11</v>
      </c>
      <c r="G71">
        <v>22</v>
      </c>
      <c r="H71" s="2">
        <f>IF(loty3[[#This Row],[data wylotu]] = loty3[[#This Row],[data przylotu]], loty3[[#This Row],[godzina przylotu]]-loty3[[#This Row],[godzina wylotu]], $O$3-loty3[[#This Row],[godzina wylotu]]+loty3[[#This Row],[godzina przylotu]])</f>
        <v>8.1192129629629628E-2</v>
      </c>
      <c r="I71" s="3">
        <f>ROUND(loty3[[#This Row],[roznica]]*60*24, 2)</f>
        <v>116.92</v>
      </c>
      <c r="J71" s="3"/>
      <c r="K71" s="3"/>
    </row>
    <row r="72" spans="1:11" x14ac:dyDescent="0.35">
      <c r="A72">
        <v>71</v>
      </c>
      <c r="B72" s="1">
        <v>44453</v>
      </c>
      <c r="C72" s="2">
        <v>0.64340277777777777</v>
      </c>
      <c r="D72" s="1">
        <v>44453</v>
      </c>
      <c r="E72" s="2" t="s">
        <v>77</v>
      </c>
      <c r="F72">
        <v>7</v>
      </c>
      <c r="G72">
        <v>2</v>
      </c>
      <c r="H72" s="2">
        <f>IF(loty3[[#This Row],[data wylotu]] = loty3[[#This Row],[data przylotu]], loty3[[#This Row],[godzina przylotu]]-loty3[[#This Row],[godzina wylotu]], $O$3-loty3[[#This Row],[godzina wylotu]]+loty3[[#This Row],[godzina przylotu]])</f>
        <v>6.510416666666663E-2</v>
      </c>
      <c r="I72" s="3">
        <f>ROUND(loty3[[#This Row],[roznica]]*60*24, 2)</f>
        <v>93.75</v>
      </c>
      <c r="J72" s="3"/>
      <c r="K72" s="3"/>
    </row>
    <row r="73" spans="1:11" x14ac:dyDescent="0.35">
      <c r="A73">
        <v>72</v>
      </c>
      <c r="B73" s="1">
        <v>44453</v>
      </c>
      <c r="C73" s="2">
        <v>0.77552083333333333</v>
      </c>
      <c r="D73" s="1">
        <v>44453</v>
      </c>
      <c r="E73" s="2" t="s">
        <v>78</v>
      </c>
      <c r="F73">
        <v>8</v>
      </c>
      <c r="G73">
        <v>7</v>
      </c>
      <c r="H73" s="2">
        <f>IF(loty3[[#This Row],[data wylotu]] = loty3[[#This Row],[data przylotu]], loty3[[#This Row],[godzina przylotu]]-loty3[[#This Row],[godzina wylotu]], $O$3-loty3[[#This Row],[godzina wylotu]]+loty3[[#This Row],[godzina przylotu]])</f>
        <v>2.7187500000000031E-2</v>
      </c>
      <c r="I73" s="3">
        <f>ROUND(loty3[[#This Row],[roznica]]*60*24, 2)</f>
        <v>39.15</v>
      </c>
      <c r="J73" s="3"/>
      <c r="K73" s="3"/>
    </row>
    <row r="74" spans="1:11" x14ac:dyDescent="0.35">
      <c r="A74">
        <v>73</v>
      </c>
      <c r="B74" s="1">
        <v>44453</v>
      </c>
      <c r="C74" s="2">
        <v>0.87285879629629626</v>
      </c>
      <c r="D74" s="1">
        <v>44453</v>
      </c>
      <c r="E74" s="2" t="s">
        <v>79</v>
      </c>
      <c r="F74">
        <v>6</v>
      </c>
      <c r="G74">
        <v>1</v>
      </c>
      <c r="H74" s="2">
        <f>IF(loty3[[#This Row],[data wylotu]] = loty3[[#This Row],[data przylotu]], loty3[[#This Row],[godzina przylotu]]-loty3[[#This Row],[godzina wylotu]], $O$3-loty3[[#This Row],[godzina wylotu]]+loty3[[#This Row],[godzina przylotu]])</f>
        <v>4.6655092592592595E-2</v>
      </c>
      <c r="I74" s="3">
        <f>ROUND(loty3[[#This Row],[roznica]]*60*24, 2)</f>
        <v>67.180000000000007</v>
      </c>
      <c r="J74" s="3"/>
      <c r="K74" s="3"/>
    </row>
    <row r="75" spans="1:11" x14ac:dyDescent="0.35">
      <c r="A75">
        <v>74</v>
      </c>
      <c r="B75" s="1">
        <v>44454</v>
      </c>
      <c r="C75" s="2">
        <v>4.2361111111111113E-2</v>
      </c>
      <c r="D75" s="1">
        <v>44454</v>
      </c>
      <c r="E75" s="2" t="s">
        <v>80</v>
      </c>
      <c r="F75">
        <v>0</v>
      </c>
      <c r="G75">
        <v>6</v>
      </c>
      <c r="H75" s="2">
        <f>IF(loty3[[#This Row],[data wylotu]] = loty3[[#This Row],[data przylotu]], loty3[[#This Row],[godzina przylotu]]-loty3[[#This Row],[godzina wylotu]], $O$3-loty3[[#This Row],[godzina wylotu]]+loty3[[#This Row],[godzina przylotu]])</f>
        <v>0.13062499999999999</v>
      </c>
      <c r="I75" s="3">
        <f>ROUND(loty3[[#This Row],[roznica]]*60*24, 2)</f>
        <v>188.1</v>
      </c>
      <c r="J75" s="3"/>
      <c r="K75" s="3"/>
    </row>
    <row r="76" spans="1:11" x14ac:dyDescent="0.35">
      <c r="A76">
        <v>75</v>
      </c>
      <c r="B76" s="1">
        <v>44454</v>
      </c>
      <c r="C76" s="2">
        <v>0.28885416666666669</v>
      </c>
      <c r="D76" s="1">
        <v>44454</v>
      </c>
      <c r="E76" s="2" t="s">
        <v>81</v>
      </c>
      <c r="F76">
        <v>0</v>
      </c>
      <c r="G76">
        <v>5</v>
      </c>
      <c r="H76" s="2">
        <f>IF(loty3[[#This Row],[data wylotu]] = loty3[[#This Row],[data przylotu]], loty3[[#This Row],[godzina przylotu]]-loty3[[#This Row],[godzina wylotu]], $O$3-loty3[[#This Row],[godzina wylotu]]+loty3[[#This Row],[godzina przylotu]])</f>
        <v>5.5520833333333353E-2</v>
      </c>
      <c r="I76" s="3">
        <f>ROUND(loty3[[#This Row],[roznica]]*60*24, 2)</f>
        <v>79.95</v>
      </c>
      <c r="J76" s="3"/>
      <c r="K76" s="3"/>
    </row>
    <row r="77" spans="1:11" x14ac:dyDescent="0.35">
      <c r="A77">
        <v>76</v>
      </c>
      <c r="B77" s="1">
        <v>44454</v>
      </c>
      <c r="C77" s="2">
        <v>0.42424768518518519</v>
      </c>
      <c r="D77" s="1">
        <v>44454</v>
      </c>
      <c r="E77" s="2" t="s">
        <v>82</v>
      </c>
      <c r="F77">
        <v>10</v>
      </c>
      <c r="G77">
        <v>1</v>
      </c>
      <c r="H77" s="2">
        <f>IF(loty3[[#This Row],[data wylotu]] = loty3[[#This Row],[data przylotu]], loty3[[#This Row],[godzina przylotu]]-loty3[[#This Row],[godzina wylotu]], $O$3-loty3[[#This Row],[godzina wylotu]]+loty3[[#This Row],[godzina przylotu]])</f>
        <v>0.10754629629629631</v>
      </c>
      <c r="I77" s="3">
        <f>ROUND(loty3[[#This Row],[roznica]]*60*24, 2)</f>
        <v>154.87</v>
      </c>
      <c r="J77" s="3"/>
      <c r="K77" s="3"/>
    </row>
    <row r="78" spans="1:11" x14ac:dyDescent="0.35">
      <c r="A78">
        <v>77</v>
      </c>
      <c r="B78" s="1">
        <v>44454</v>
      </c>
      <c r="C78" s="2">
        <v>0.5991319444444444</v>
      </c>
      <c r="D78" s="1">
        <v>44454</v>
      </c>
      <c r="E78" s="2" t="s">
        <v>83</v>
      </c>
      <c r="F78">
        <v>14</v>
      </c>
      <c r="G78">
        <v>21</v>
      </c>
      <c r="H78" s="2">
        <f>IF(loty3[[#This Row],[data wylotu]] = loty3[[#This Row],[data przylotu]], loty3[[#This Row],[godzina przylotu]]-loty3[[#This Row],[godzina wylotu]], $O$3-loty3[[#This Row],[godzina wylotu]]+loty3[[#This Row],[godzina przylotu]])</f>
        <v>3.4479166666666727E-2</v>
      </c>
      <c r="I78" s="3">
        <f>ROUND(loty3[[#This Row],[roznica]]*60*24, 2)</f>
        <v>49.65</v>
      </c>
      <c r="J78" s="3"/>
      <c r="K78" s="3"/>
    </row>
    <row r="79" spans="1:11" x14ac:dyDescent="0.35">
      <c r="A79">
        <v>78</v>
      </c>
      <c r="B79" s="1">
        <v>44454</v>
      </c>
      <c r="C79" s="2">
        <v>0.7228472222222222</v>
      </c>
      <c r="D79" s="1">
        <v>44454</v>
      </c>
      <c r="E79" s="2" t="s">
        <v>84</v>
      </c>
      <c r="F79">
        <v>4</v>
      </c>
      <c r="G79">
        <v>1</v>
      </c>
      <c r="H79" s="2">
        <f>IF(loty3[[#This Row],[data wylotu]] = loty3[[#This Row],[data przylotu]], loty3[[#This Row],[godzina przylotu]]-loty3[[#This Row],[godzina wylotu]], $O$3-loty3[[#This Row],[godzina wylotu]]+loty3[[#This Row],[godzina przylotu]])</f>
        <v>5.2673611111111129E-2</v>
      </c>
      <c r="I79" s="3">
        <f>ROUND(loty3[[#This Row],[roznica]]*60*24, 2)</f>
        <v>75.849999999999994</v>
      </c>
      <c r="J79" s="3"/>
      <c r="K79" s="3"/>
    </row>
    <row r="80" spans="1:11" x14ac:dyDescent="0.35">
      <c r="A80">
        <v>79</v>
      </c>
      <c r="B80" s="1">
        <v>44454</v>
      </c>
      <c r="C80" s="2">
        <v>0.86644675925925929</v>
      </c>
      <c r="D80" s="1">
        <v>44454</v>
      </c>
      <c r="E80" s="2" t="s">
        <v>85</v>
      </c>
      <c r="F80">
        <v>7</v>
      </c>
      <c r="G80">
        <v>2</v>
      </c>
      <c r="H80" s="2">
        <f>IF(loty3[[#This Row],[data wylotu]] = loty3[[#This Row],[data przylotu]], loty3[[#This Row],[godzina przylotu]]-loty3[[#This Row],[godzina wylotu]], $O$3-loty3[[#This Row],[godzina wylotu]]+loty3[[#This Row],[godzina przylotu]])</f>
        <v>4.035879629629624E-2</v>
      </c>
      <c r="I80" s="3">
        <f>ROUND(loty3[[#This Row],[roznica]]*60*24, 2)</f>
        <v>58.12</v>
      </c>
      <c r="J80" s="3"/>
      <c r="K80" s="3"/>
    </row>
    <row r="81" spans="1:11" x14ac:dyDescent="0.35">
      <c r="A81">
        <v>80</v>
      </c>
      <c r="B81" s="1">
        <v>44455</v>
      </c>
      <c r="C81" s="2">
        <v>0.13571759259259258</v>
      </c>
      <c r="D81" s="1">
        <v>44455</v>
      </c>
      <c r="E81" s="2" t="s">
        <v>86</v>
      </c>
      <c r="F81">
        <v>13</v>
      </c>
      <c r="G81">
        <v>5</v>
      </c>
      <c r="H81" s="2">
        <f>IF(loty3[[#This Row],[data wylotu]] = loty3[[#This Row],[data przylotu]], loty3[[#This Row],[godzina przylotu]]-loty3[[#This Row],[godzina wylotu]], $O$3-loty3[[#This Row],[godzina wylotu]]+loty3[[#This Row],[godzina przylotu]])</f>
        <v>0.11716435185185187</v>
      </c>
      <c r="I81" s="3">
        <f>ROUND(loty3[[#This Row],[roznica]]*60*24, 2)</f>
        <v>168.72</v>
      </c>
      <c r="J81" s="3"/>
      <c r="K81" s="3"/>
    </row>
    <row r="82" spans="1:11" x14ac:dyDescent="0.35">
      <c r="A82">
        <v>81</v>
      </c>
      <c r="B82" s="1">
        <v>44455</v>
      </c>
      <c r="C82" s="2">
        <v>0.2996064814814815</v>
      </c>
      <c r="D82" s="1">
        <v>44455</v>
      </c>
      <c r="E82" s="2" t="s">
        <v>87</v>
      </c>
      <c r="F82">
        <v>13</v>
      </c>
      <c r="G82">
        <v>11</v>
      </c>
      <c r="H82" s="2">
        <f>IF(loty3[[#This Row],[data wylotu]] = loty3[[#This Row],[data przylotu]], loty3[[#This Row],[godzina przylotu]]-loty3[[#This Row],[godzina wylotu]], $O$3-loty3[[#This Row],[godzina wylotu]]+loty3[[#This Row],[godzina przylotu]])</f>
        <v>7.7523148148148147E-2</v>
      </c>
      <c r="I82" s="3">
        <f>ROUND(loty3[[#This Row],[roznica]]*60*24, 2)</f>
        <v>111.63</v>
      </c>
      <c r="J82" s="3"/>
      <c r="K82" s="3"/>
    </row>
    <row r="83" spans="1:11" x14ac:dyDescent="0.35">
      <c r="A83">
        <v>82</v>
      </c>
      <c r="B83" s="1">
        <v>44455</v>
      </c>
      <c r="C83" s="2">
        <v>0.46118055555555554</v>
      </c>
      <c r="D83" s="1">
        <v>44455</v>
      </c>
      <c r="E83" s="2" t="s">
        <v>88</v>
      </c>
      <c r="F83">
        <v>14</v>
      </c>
      <c r="G83">
        <v>9</v>
      </c>
      <c r="H83" s="2">
        <f>IF(loty3[[#This Row],[data wylotu]] = loty3[[#This Row],[data przylotu]], loty3[[#This Row],[godzina przylotu]]-loty3[[#This Row],[godzina wylotu]], $O$3-loty3[[#This Row],[godzina wylotu]]+loty3[[#This Row],[godzina przylotu]])</f>
        <v>3.9340277777777766E-2</v>
      </c>
      <c r="I83" s="3">
        <f>ROUND(loty3[[#This Row],[roznica]]*60*24, 2)</f>
        <v>56.65</v>
      </c>
      <c r="J83" s="3"/>
      <c r="K83" s="3"/>
    </row>
    <row r="84" spans="1:11" x14ac:dyDescent="0.35">
      <c r="A84">
        <v>83</v>
      </c>
      <c r="B84" s="1">
        <v>44455</v>
      </c>
      <c r="C84" s="2">
        <v>0.57986111111111116</v>
      </c>
      <c r="D84" s="1">
        <v>44455</v>
      </c>
      <c r="E84" s="2" t="s">
        <v>89</v>
      </c>
      <c r="F84">
        <v>14</v>
      </c>
      <c r="G84">
        <v>9</v>
      </c>
      <c r="H84" s="2">
        <f>IF(loty3[[#This Row],[data wylotu]] = loty3[[#This Row],[data przylotu]], loty3[[#This Row],[godzina przylotu]]-loty3[[#This Row],[godzina wylotu]], $O$3-loty3[[#This Row],[godzina wylotu]]+loty3[[#This Row],[godzina przylotu]])</f>
        <v>3.4837962962962932E-2</v>
      </c>
      <c r="I84" s="3">
        <f>ROUND(loty3[[#This Row],[roznica]]*60*24, 2)</f>
        <v>50.17</v>
      </c>
      <c r="J84" s="3"/>
      <c r="K84" s="3"/>
    </row>
    <row r="85" spans="1:11" x14ac:dyDescent="0.35">
      <c r="A85">
        <v>84</v>
      </c>
      <c r="B85" s="1">
        <v>44455</v>
      </c>
      <c r="C85" s="2">
        <v>0.6744444444444444</v>
      </c>
      <c r="D85" s="1">
        <v>44455</v>
      </c>
      <c r="E85" s="2" t="s">
        <v>90</v>
      </c>
      <c r="F85">
        <v>12</v>
      </c>
      <c r="G85">
        <v>7</v>
      </c>
      <c r="H85" s="2">
        <f>IF(loty3[[#This Row],[data wylotu]] = loty3[[#This Row],[data przylotu]], loty3[[#This Row],[godzina przylotu]]-loty3[[#This Row],[godzina wylotu]], $O$3-loty3[[#This Row],[godzina wylotu]]+loty3[[#This Row],[godzina przylotu]])</f>
        <v>4.9178240740740842E-2</v>
      </c>
      <c r="I85" s="3">
        <f>ROUND(loty3[[#This Row],[roznica]]*60*24, 2)</f>
        <v>70.819999999999993</v>
      </c>
      <c r="J85" s="3"/>
      <c r="K85" s="3"/>
    </row>
    <row r="86" spans="1:11" x14ac:dyDescent="0.35">
      <c r="A86">
        <v>85</v>
      </c>
      <c r="B86" s="1">
        <v>44455</v>
      </c>
      <c r="C86" s="2">
        <v>0.7926157407407407</v>
      </c>
      <c r="D86" s="1">
        <v>44455</v>
      </c>
      <c r="E86" s="2" t="s">
        <v>91</v>
      </c>
      <c r="F86">
        <v>2</v>
      </c>
      <c r="G86">
        <v>19</v>
      </c>
      <c r="H86" s="2">
        <f>IF(loty3[[#This Row],[data wylotu]] = loty3[[#This Row],[data przylotu]], loty3[[#This Row],[godzina przylotu]]-loty3[[#This Row],[godzina wylotu]], $O$3-loty3[[#This Row],[godzina wylotu]]+loty3[[#This Row],[godzina przylotu]])</f>
        <v>7.2615740740740731E-2</v>
      </c>
      <c r="I86" s="3">
        <f>ROUND(loty3[[#This Row],[roznica]]*60*24, 2)</f>
        <v>104.57</v>
      </c>
      <c r="J86" s="3"/>
      <c r="K86" s="3"/>
    </row>
    <row r="87" spans="1:11" x14ac:dyDescent="0.35">
      <c r="A87">
        <v>86</v>
      </c>
      <c r="B87" s="1">
        <v>44456</v>
      </c>
      <c r="C87" s="2">
        <v>0.28914351851851849</v>
      </c>
      <c r="D87" s="1">
        <v>44456</v>
      </c>
      <c r="E87" s="2" t="s">
        <v>92</v>
      </c>
      <c r="F87">
        <v>4</v>
      </c>
      <c r="G87">
        <v>11</v>
      </c>
      <c r="H87" s="2">
        <f>IF(loty3[[#This Row],[data wylotu]] = loty3[[#This Row],[data przylotu]], loty3[[#This Row],[godzina przylotu]]-loty3[[#This Row],[godzina wylotu]], $O$3-loty3[[#This Row],[godzina wylotu]]+loty3[[#This Row],[godzina przylotu]])</f>
        <v>4.4930555555555529E-2</v>
      </c>
      <c r="I87" s="3">
        <f>ROUND(loty3[[#This Row],[roznica]]*60*24, 2)</f>
        <v>64.7</v>
      </c>
      <c r="J87" s="3"/>
      <c r="K87" s="3"/>
    </row>
    <row r="88" spans="1:11" x14ac:dyDescent="0.35">
      <c r="A88">
        <v>87</v>
      </c>
      <c r="B88" s="1">
        <v>44456</v>
      </c>
      <c r="C88" s="2">
        <v>0.45840277777777777</v>
      </c>
      <c r="D88" s="1">
        <v>44456</v>
      </c>
      <c r="E88" s="2" t="s">
        <v>93</v>
      </c>
      <c r="F88">
        <v>21</v>
      </c>
      <c r="G88">
        <v>15</v>
      </c>
      <c r="H88" s="2">
        <f>IF(loty3[[#This Row],[data wylotu]] = loty3[[#This Row],[data przylotu]], loty3[[#This Row],[godzina przylotu]]-loty3[[#This Row],[godzina wylotu]], $O$3-loty3[[#This Row],[godzina wylotu]]+loty3[[#This Row],[godzina przylotu]])</f>
        <v>2.0868055555555542E-2</v>
      </c>
      <c r="I88" s="3">
        <f>ROUND(loty3[[#This Row],[roznica]]*60*24, 2)</f>
        <v>30.05</v>
      </c>
      <c r="J88" s="3"/>
      <c r="K88" s="3"/>
    </row>
    <row r="89" spans="1:11" x14ac:dyDescent="0.35">
      <c r="A89">
        <v>88</v>
      </c>
      <c r="B89" s="1">
        <v>44456</v>
      </c>
      <c r="C89" s="2">
        <v>0.55218750000000005</v>
      </c>
      <c r="D89" s="1">
        <v>44456</v>
      </c>
      <c r="E89" s="2" t="s">
        <v>94</v>
      </c>
      <c r="F89">
        <v>7</v>
      </c>
      <c r="G89">
        <v>13</v>
      </c>
      <c r="H89" s="2">
        <f>IF(loty3[[#This Row],[data wylotu]] = loty3[[#This Row],[data przylotu]], loty3[[#This Row],[godzina przylotu]]-loty3[[#This Row],[godzina wylotu]], $O$3-loty3[[#This Row],[godzina wylotu]]+loty3[[#This Row],[godzina przylotu]])</f>
        <v>6.9374999999999964E-2</v>
      </c>
      <c r="I89" s="3">
        <f>ROUND(loty3[[#This Row],[roznica]]*60*24, 2)</f>
        <v>99.9</v>
      </c>
      <c r="J89" s="3"/>
      <c r="K89" s="3"/>
    </row>
    <row r="90" spans="1:11" x14ac:dyDescent="0.35">
      <c r="A90">
        <v>89</v>
      </c>
      <c r="B90" s="1">
        <v>44456</v>
      </c>
      <c r="C90" s="2">
        <v>0.64994212962962961</v>
      </c>
      <c r="D90" s="1">
        <v>44456</v>
      </c>
      <c r="E90" s="2" t="s">
        <v>95</v>
      </c>
      <c r="F90">
        <v>14</v>
      </c>
      <c r="G90">
        <v>16</v>
      </c>
      <c r="H90" s="2">
        <f>IF(loty3[[#This Row],[data wylotu]] = loty3[[#This Row],[data przylotu]], loty3[[#This Row],[godzina przylotu]]-loty3[[#This Row],[godzina wylotu]], $O$3-loty3[[#This Row],[godzina wylotu]]+loty3[[#This Row],[godzina przylotu]])</f>
        <v>6.8032407407407458E-2</v>
      </c>
      <c r="I90" s="3">
        <f>ROUND(loty3[[#This Row],[roznica]]*60*24, 2)</f>
        <v>97.97</v>
      </c>
      <c r="J90" s="3"/>
      <c r="K90" s="3"/>
    </row>
    <row r="91" spans="1:11" x14ac:dyDescent="0.35">
      <c r="A91">
        <v>90</v>
      </c>
      <c r="B91" s="1">
        <v>44456</v>
      </c>
      <c r="C91" s="2">
        <v>0.80049768518518516</v>
      </c>
      <c r="D91" s="1">
        <v>44456</v>
      </c>
      <c r="E91" s="2" t="s">
        <v>96</v>
      </c>
      <c r="F91">
        <v>7</v>
      </c>
      <c r="G91">
        <v>0</v>
      </c>
      <c r="H91" s="2">
        <f>IF(loty3[[#This Row],[data wylotu]] = loty3[[#This Row],[data przylotu]], loty3[[#This Row],[godzina przylotu]]-loty3[[#This Row],[godzina wylotu]], $O$3-loty3[[#This Row],[godzina wylotu]]+loty3[[#This Row],[godzina przylotu]])</f>
        <v>6.4594907407407365E-2</v>
      </c>
      <c r="I91" s="3">
        <f>ROUND(loty3[[#This Row],[roznica]]*60*24, 2)</f>
        <v>93.02</v>
      </c>
      <c r="J91" s="3"/>
      <c r="K91" s="3"/>
    </row>
    <row r="92" spans="1:11" x14ac:dyDescent="0.35">
      <c r="A92">
        <v>91</v>
      </c>
      <c r="B92" s="1">
        <v>44457</v>
      </c>
      <c r="C92" s="2">
        <v>0.21187500000000001</v>
      </c>
      <c r="D92" s="1">
        <v>44457</v>
      </c>
      <c r="E92" s="2" t="s">
        <v>97</v>
      </c>
      <c r="F92">
        <v>17</v>
      </c>
      <c r="G92">
        <v>15</v>
      </c>
      <c r="H92" s="2">
        <f>IF(loty3[[#This Row],[data wylotu]] = loty3[[#This Row],[data przylotu]], loty3[[#This Row],[godzina przylotu]]-loty3[[#This Row],[godzina wylotu]], $O$3-loty3[[#This Row],[godzina wylotu]]+loty3[[#This Row],[godzina przylotu]])</f>
        <v>5.486111111111111E-2</v>
      </c>
      <c r="I92" s="3">
        <f>ROUND(loty3[[#This Row],[roznica]]*60*24, 2)</f>
        <v>79</v>
      </c>
      <c r="J92" s="3"/>
      <c r="K92" s="3"/>
    </row>
    <row r="93" spans="1:11" x14ac:dyDescent="0.35">
      <c r="A93">
        <v>92</v>
      </c>
      <c r="B93" s="1">
        <v>44457</v>
      </c>
      <c r="C93" s="2">
        <v>0.38490740740740742</v>
      </c>
      <c r="D93" s="1">
        <v>44457</v>
      </c>
      <c r="E93" s="2" t="s">
        <v>98</v>
      </c>
      <c r="F93">
        <v>5</v>
      </c>
      <c r="G93">
        <v>8</v>
      </c>
      <c r="H93" s="2">
        <f>IF(loty3[[#This Row],[data wylotu]] = loty3[[#This Row],[data przylotu]], loty3[[#This Row],[godzina przylotu]]-loty3[[#This Row],[godzina wylotu]], $O$3-loty3[[#This Row],[godzina wylotu]]+loty3[[#This Row],[godzina przylotu]])</f>
        <v>3.1886574074074026E-2</v>
      </c>
      <c r="I93" s="3">
        <f>ROUND(loty3[[#This Row],[roznica]]*60*24, 2)</f>
        <v>45.92</v>
      </c>
      <c r="J93" s="3"/>
      <c r="K93" s="3"/>
    </row>
    <row r="94" spans="1:11" x14ac:dyDescent="0.35">
      <c r="A94">
        <v>93</v>
      </c>
      <c r="B94" s="1">
        <v>44457</v>
      </c>
      <c r="C94" s="2">
        <v>0.47458333333333336</v>
      </c>
      <c r="D94" s="1">
        <v>44457</v>
      </c>
      <c r="E94" s="2" t="s">
        <v>99</v>
      </c>
      <c r="F94">
        <v>14</v>
      </c>
      <c r="G94">
        <v>9</v>
      </c>
      <c r="H94" s="2">
        <f>IF(loty3[[#This Row],[data wylotu]] = loty3[[#This Row],[data przylotu]], loty3[[#This Row],[godzina przylotu]]-loty3[[#This Row],[godzina wylotu]], $O$3-loty3[[#This Row],[godzina wylotu]]+loty3[[#This Row],[godzina przylotu]])</f>
        <v>8.5405092592592546E-2</v>
      </c>
      <c r="I94" s="3">
        <f>ROUND(loty3[[#This Row],[roznica]]*60*24, 2)</f>
        <v>122.98</v>
      </c>
      <c r="J94" s="3"/>
      <c r="K94" s="3"/>
    </row>
    <row r="95" spans="1:11" x14ac:dyDescent="0.35">
      <c r="A95">
        <v>94</v>
      </c>
      <c r="B95" s="1">
        <v>44457</v>
      </c>
      <c r="C95" s="2">
        <v>0.62175925925925923</v>
      </c>
      <c r="D95" s="1">
        <v>44457</v>
      </c>
      <c r="E95" s="2" t="s">
        <v>100</v>
      </c>
      <c r="F95">
        <v>11</v>
      </c>
      <c r="G95">
        <v>17</v>
      </c>
      <c r="H95" s="2">
        <f>IF(loty3[[#This Row],[data wylotu]] = loty3[[#This Row],[data przylotu]], loty3[[#This Row],[godzina przylotu]]-loty3[[#This Row],[godzina wylotu]], $O$3-loty3[[#This Row],[godzina wylotu]]+loty3[[#This Row],[godzina przylotu]])</f>
        <v>2.082175925925922E-2</v>
      </c>
      <c r="I95" s="3">
        <f>ROUND(loty3[[#This Row],[roznica]]*60*24, 2)</f>
        <v>29.98</v>
      </c>
      <c r="J95" s="3"/>
      <c r="K95" s="3"/>
    </row>
    <row r="96" spans="1:11" x14ac:dyDescent="0.35">
      <c r="A96">
        <v>95</v>
      </c>
      <c r="B96" s="1">
        <v>44457</v>
      </c>
      <c r="C96" s="2">
        <v>0.72517361111111112</v>
      </c>
      <c r="D96" s="1">
        <v>44457</v>
      </c>
      <c r="E96" s="2" t="s">
        <v>101</v>
      </c>
      <c r="F96">
        <v>7</v>
      </c>
      <c r="G96">
        <v>16</v>
      </c>
      <c r="H96" s="2">
        <f>IF(loty3[[#This Row],[data wylotu]] = loty3[[#This Row],[data przylotu]], loty3[[#This Row],[godzina przylotu]]-loty3[[#This Row],[godzina wylotu]], $O$3-loty3[[#This Row],[godzina wylotu]]+loty3[[#This Row],[godzina przylotu]])</f>
        <v>5.6215277777777795E-2</v>
      </c>
      <c r="I96" s="3">
        <f>ROUND(loty3[[#This Row],[roznica]]*60*24, 2)</f>
        <v>80.95</v>
      </c>
      <c r="J96" s="3"/>
      <c r="K96" s="3"/>
    </row>
    <row r="97" spans="1:11" x14ac:dyDescent="0.35">
      <c r="A97">
        <v>96</v>
      </c>
      <c r="B97" s="1">
        <v>44458</v>
      </c>
      <c r="C97" s="2">
        <v>0.37921296296296297</v>
      </c>
      <c r="D97" s="1">
        <v>44458</v>
      </c>
      <c r="E97" s="2" t="s">
        <v>102</v>
      </c>
      <c r="F97">
        <v>5</v>
      </c>
      <c r="G97">
        <v>1</v>
      </c>
      <c r="H97" s="2">
        <f>IF(loty3[[#This Row],[data wylotu]] = loty3[[#This Row],[data przylotu]], loty3[[#This Row],[godzina przylotu]]-loty3[[#This Row],[godzina wylotu]], $O$3-loty3[[#This Row],[godzina wylotu]]+loty3[[#This Row],[godzina przylotu]])</f>
        <v>6.9525462962962969E-2</v>
      </c>
      <c r="I97" s="3">
        <f>ROUND(loty3[[#This Row],[roznica]]*60*24, 2)</f>
        <v>100.12</v>
      </c>
      <c r="J97" s="3"/>
      <c r="K97" s="3"/>
    </row>
    <row r="98" spans="1:11" x14ac:dyDescent="0.35">
      <c r="A98">
        <v>97</v>
      </c>
      <c r="B98" s="1">
        <v>44458</v>
      </c>
      <c r="C98" s="2">
        <v>0.58005787037037038</v>
      </c>
      <c r="D98" s="1">
        <v>44458</v>
      </c>
      <c r="E98" s="2" t="s">
        <v>103</v>
      </c>
      <c r="F98">
        <v>14</v>
      </c>
      <c r="G98">
        <v>7</v>
      </c>
      <c r="H98" s="2">
        <f>IF(loty3[[#This Row],[data wylotu]] = loty3[[#This Row],[data przylotu]], loty3[[#This Row],[godzina przylotu]]-loty3[[#This Row],[godzina wylotu]], $O$3-loty3[[#This Row],[godzina wylotu]]+loty3[[#This Row],[godzina przylotu]])</f>
        <v>4.5671296296296293E-2</v>
      </c>
      <c r="I98" s="3">
        <f>ROUND(loty3[[#This Row],[roznica]]*60*24, 2)</f>
        <v>65.77</v>
      </c>
      <c r="J98" s="3"/>
      <c r="K98" s="3"/>
    </row>
    <row r="99" spans="1:11" x14ac:dyDescent="0.35">
      <c r="A99">
        <v>98</v>
      </c>
      <c r="B99" s="1">
        <v>44458</v>
      </c>
      <c r="C99" s="2">
        <v>0.67716435185185186</v>
      </c>
      <c r="D99" s="1">
        <v>44458</v>
      </c>
      <c r="E99" s="2" t="s">
        <v>104</v>
      </c>
      <c r="F99">
        <v>12</v>
      </c>
      <c r="G99">
        <v>9</v>
      </c>
      <c r="H99" s="2">
        <f>IF(loty3[[#This Row],[data wylotu]] = loty3[[#This Row],[data przylotu]], loty3[[#This Row],[godzina przylotu]]-loty3[[#This Row],[godzina wylotu]], $O$3-loty3[[#This Row],[godzina wylotu]]+loty3[[#This Row],[godzina przylotu]])</f>
        <v>5.4618055555555545E-2</v>
      </c>
      <c r="I99" s="3">
        <f>ROUND(loty3[[#This Row],[roznica]]*60*24, 2)</f>
        <v>78.650000000000006</v>
      </c>
      <c r="J99" s="3"/>
      <c r="K99" s="3"/>
    </row>
    <row r="100" spans="1:11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2" t="s">
        <v>105</v>
      </c>
      <c r="F100">
        <v>11</v>
      </c>
      <c r="G100">
        <v>9</v>
      </c>
      <c r="H100" s="2">
        <f>IF(loty3[[#This Row],[data wylotu]] = loty3[[#This Row],[data przylotu]], loty3[[#This Row],[godzina przylotu]]-loty3[[#This Row],[godzina wylotu]], $O$3-loty3[[#This Row],[godzina wylotu]]+loty3[[#This Row],[godzina przylotu]])</f>
        <v>3.5011574074074181E-2</v>
      </c>
      <c r="I100" s="3">
        <f>ROUND(loty3[[#This Row],[roznica]]*60*24, 2)</f>
        <v>50.42</v>
      </c>
      <c r="J100" s="3"/>
      <c r="K100" s="3"/>
    </row>
    <row r="101" spans="1:11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2" t="s">
        <v>106</v>
      </c>
      <c r="F101">
        <v>11</v>
      </c>
      <c r="G101">
        <v>8</v>
      </c>
      <c r="H101" s="2">
        <f>IF(loty3[[#This Row],[data wylotu]] = loty3[[#This Row],[data przylotu]], loty3[[#This Row],[godzina przylotu]]-loty3[[#This Row],[godzina wylotu]], $O$3-loty3[[#This Row],[godzina wylotu]]+loty3[[#This Row],[godzina przylotu]])</f>
        <v>9.4976851851851868E-2</v>
      </c>
      <c r="I101" s="3">
        <f>ROUND(loty3[[#This Row],[roznica]]*60*24, 2)</f>
        <v>136.77000000000001</v>
      </c>
      <c r="J101" s="3"/>
      <c r="K101" s="3"/>
    </row>
    <row r="102" spans="1:11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2" t="s">
        <v>107</v>
      </c>
      <c r="F102">
        <v>12</v>
      </c>
      <c r="G102">
        <v>3</v>
      </c>
      <c r="H102" s="2">
        <f>IF(loty3[[#This Row],[data wylotu]] = loty3[[#This Row],[data przylotu]], loty3[[#This Row],[godzina przylotu]]-loty3[[#This Row],[godzina wylotu]], $O$3-loty3[[#This Row],[godzina wylotu]]+loty3[[#This Row],[godzina przylotu]])</f>
        <v>6.4432870370370321E-2</v>
      </c>
      <c r="I102" s="3">
        <f>ROUND(loty3[[#This Row],[roznica]]*60*24, 2)</f>
        <v>92.78</v>
      </c>
      <c r="J102" s="3"/>
      <c r="K102" s="3"/>
    </row>
    <row r="103" spans="1:11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2" t="s">
        <v>108</v>
      </c>
      <c r="F103">
        <v>7</v>
      </c>
      <c r="G103">
        <v>12</v>
      </c>
      <c r="H103" s="2">
        <f>IF(loty3[[#This Row],[data wylotu]] = loty3[[#This Row],[data przylotu]], loty3[[#This Row],[godzina przylotu]]-loty3[[#This Row],[godzina wylotu]], $O$3-loty3[[#This Row],[godzina wylotu]]+loty3[[#This Row],[godzina przylotu]])</f>
        <v>5.4849537037036988E-2</v>
      </c>
      <c r="I103" s="3">
        <f>ROUND(loty3[[#This Row],[roznica]]*60*24, 2)</f>
        <v>78.98</v>
      </c>
      <c r="J103" s="3"/>
      <c r="K103" s="3"/>
    </row>
    <row r="104" spans="1:11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2" t="s">
        <v>109</v>
      </c>
      <c r="F104">
        <v>9</v>
      </c>
      <c r="G104">
        <v>14</v>
      </c>
      <c r="H104" s="2">
        <f>IF(loty3[[#This Row],[data wylotu]] = loty3[[#This Row],[data przylotu]], loty3[[#This Row],[godzina przylotu]]-loty3[[#This Row],[godzina wylotu]], $O$3-loty3[[#This Row],[godzina wylotu]]+loty3[[#This Row],[godzina przylotu]])</f>
        <v>4.4432870370370248E-2</v>
      </c>
      <c r="I104" s="3">
        <f>ROUND(loty3[[#This Row],[roznica]]*60*24, 2)</f>
        <v>63.98</v>
      </c>
      <c r="J104" s="3"/>
      <c r="K104" s="3"/>
    </row>
    <row r="105" spans="1:11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2" t="s">
        <v>110</v>
      </c>
      <c r="F105">
        <v>8</v>
      </c>
      <c r="G105">
        <v>19</v>
      </c>
      <c r="H105" s="2">
        <f>IF(loty3[[#This Row],[data wylotu]] = loty3[[#This Row],[data przylotu]], loty3[[#This Row],[godzina przylotu]]-loty3[[#This Row],[godzina wylotu]], $O$3-loty3[[#This Row],[godzina wylotu]]+loty3[[#This Row],[godzina przylotu]])</f>
        <v>4.238425925925926E-2</v>
      </c>
      <c r="I105" s="3">
        <f>ROUND(loty3[[#This Row],[roznica]]*60*24, 2)</f>
        <v>61.03</v>
      </c>
      <c r="J105" s="3"/>
      <c r="K105" s="3"/>
    </row>
    <row r="106" spans="1:11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2" t="s">
        <v>111</v>
      </c>
      <c r="F106">
        <v>23</v>
      </c>
      <c r="G106">
        <v>14</v>
      </c>
      <c r="H106" s="2">
        <f>IF(loty3[[#This Row],[data wylotu]] = loty3[[#This Row],[data przylotu]], loty3[[#This Row],[godzina przylotu]]-loty3[[#This Row],[godzina wylotu]], $O$3-loty3[[#This Row],[godzina wylotu]]+loty3[[#This Row],[godzina przylotu]])</f>
        <v>1.9895833333333335E-2</v>
      </c>
      <c r="I106" s="3">
        <f>ROUND(loty3[[#This Row],[roznica]]*60*24, 2)</f>
        <v>28.65</v>
      </c>
      <c r="J106" s="3"/>
      <c r="K106" s="3"/>
    </row>
    <row r="107" spans="1:11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2" t="s">
        <v>112</v>
      </c>
      <c r="F107">
        <v>19</v>
      </c>
      <c r="G107">
        <v>9</v>
      </c>
      <c r="H107" s="2">
        <f>IF(loty3[[#This Row],[data wylotu]] = loty3[[#This Row],[data przylotu]], loty3[[#This Row],[godzina przylotu]]-loty3[[#This Row],[godzina wylotu]], $O$3-loty3[[#This Row],[godzina wylotu]]+loty3[[#This Row],[godzina przylotu]])</f>
        <v>3.499999999999992E-2</v>
      </c>
      <c r="I107" s="3">
        <f>ROUND(loty3[[#This Row],[roznica]]*60*24, 2)</f>
        <v>50.4</v>
      </c>
      <c r="J107" s="3"/>
      <c r="K107" s="3"/>
    </row>
    <row r="108" spans="1:11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2" t="s">
        <v>113</v>
      </c>
      <c r="F108">
        <v>0</v>
      </c>
      <c r="G108">
        <v>6</v>
      </c>
      <c r="H108" s="2">
        <f>IF(loty3[[#This Row],[data wylotu]] = loty3[[#This Row],[data przylotu]], loty3[[#This Row],[godzina przylotu]]-loty3[[#This Row],[godzina wylotu]], $O$3-loty3[[#This Row],[godzina wylotu]]+loty3[[#This Row],[godzina przylotu]])</f>
        <v>9.3946759259259216E-2</v>
      </c>
      <c r="I108" s="3">
        <f>ROUND(loty3[[#This Row],[roznica]]*60*24, 2)</f>
        <v>135.28</v>
      </c>
      <c r="J108" s="3"/>
      <c r="K108" s="3"/>
    </row>
    <row r="109" spans="1:11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2" t="s">
        <v>114</v>
      </c>
      <c r="F109">
        <v>4</v>
      </c>
      <c r="G109">
        <v>15</v>
      </c>
      <c r="H109" s="2">
        <f>IF(loty3[[#This Row],[data wylotu]] = loty3[[#This Row],[data przylotu]], loty3[[#This Row],[godzina przylotu]]-loty3[[#This Row],[godzina wylotu]], $O$3-loty3[[#This Row],[godzina wylotu]]+loty3[[#This Row],[godzina przylotu]])</f>
        <v>8.1423611111111072E-2</v>
      </c>
      <c r="I109" s="3">
        <f>ROUND(loty3[[#This Row],[roznica]]*60*24, 2)</f>
        <v>117.25</v>
      </c>
      <c r="J109" s="3"/>
      <c r="K109" s="3"/>
    </row>
    <row r="110" spans="1:11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2" t="s">
        <v>115</v>
      </c>
      <c r="F110">
        <v>11</v>
      </c>
      <c r="G110">
        <v>0</v>
      </c>
      <c r="H110" s="2">
        <f>IF(loty3[[#This Row],[data wylotu]] = loty3[[#This Row],[data przylotu]], loty3[[#This Row],[godzina przylotu]]-loty3[[#This Row],[godzina wylotu]], $O$3-loty3[[#This Row],[godzina wylotu]]+loty3[[#This Row],[godzina przylotu]])</f>
        <v>4.4687499999999936E-2</v>
      </c>
      <c r="I110" s="3">
        <f>ROUND(loty3[[#This Row],[roznica]]*60*24, 2)</f>
        <v>64.349999999999994</v>
      </c>
      <c r="J110" s="3"/>
      <c r="K110" s="3"/>
    </row>
    <row r="111" spans="1:11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2" t="s">
        <v>116</v>
      </c>
      <c r="F111">
        <v>9</v>
      </c>
      <c r="G111">
        <v>4</v>
      </c>
      <c r="H111" s="2">
        <f>IF(loty3[[#This Row],[data wylotu]] = loty3[[#This Row],[data przylotu]], loty3[[#This Row],[godzina przylotu]]-loty3[[#This Row],[godzina wylotu]], $O$3-loty3[[#This Row],[godzina wylotu]]+loty3[[#This Row],[godzina przylotu]])</f>
        <v>0.15409722222222222</v>
      </c>
      <c r="I111" s="3">
        <f>ROUND(loty3[[#This Row],[roznica]]*60*24, 2)</f>
        <v>221.9</v>
      </c>
      <c r="J111" s="3"/>
      <c r="K111" s="3"/>
    </row>
    <row r="112" spans="1:11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2" t="s">
        <v>117</v>
      </c>
      <c r="F112">
        <v>9</v>
      </c>
      <c r="G112">
        <v>28</v>
      </c>
      <c r="H112" s="2">
        <f>IF(loty3[[#This Row],[data wylotu]] = loty3[[#This Row],[data przylotu]], loty3[[#This Row],[godzina przylotu]]-loty3[[#This Row],[godzina wylotu]], $O$3-loty3[[#This Row],[godzina wylotu]]+loty3[[#This Row],[godzina przylotu]])</f>
        <v>4.7291666666666621E-2</v>
      </c>
      <c r="I112" s="3">
        <f>ROUND(loty3[[#This Row],[roznica]]*60*24, 2)</f>
        <v>68.099999999999994</v>
      </c>
      <c r="J112" s="3"/>
      <c r="K112" s="3"/>
    </row>
    <row r="113" spans="1:11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2" t="s">
        <v>118</v>
      </c>
      <c r="F113">
        <v>0</v>
      </c>
      <c r="G113">
        <v>10</v>
      </c>
      <c r="H113" s="2">
        <f>IF(loty3[[#This Row],[data wylotu]] = loty3[[#This Row],[data przylotu]], loty3[[#This Row],[godzina przylotu]]-loty3[[#This Row],[godzina wylotu]], $O$3-loty3[[#This Row],[godzina wylotu]]+loty3[[#This Row],[godzina przylotu]])</f>
        <v>5.0370370370370288E-2</v>
      </c>
      <c r="I113" s="3">
        <f>ROUND(loty3[[#This Row],[roznica]]*60*24, 2)</f>
        <v>72.53</v>
      </c>
      <c r="J113" s="3"/>
      <c r="K113" s="3"/>
    </row>
    <row r="114" spans="1:11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2" t="s">
        <v>119</v>
      </c>
      <c r="F114">
        <v>12</v>
      </c>
      <c r="G114">
        <v>6</v>
      </c>
      <c r="H114" s="2">
        <f>IF(loty3[[#This Row],[data wylotu]] = loty3[[#This Row],[data przylotu]], loty3[[#This Row],[godzina przylotu]]-loty3[[#This Row],[godzina wylotu]], $O$3-loty3[[#This Row],[godzina wylotu]]+loty3[[#This Row],[godzina przylotu]])</f>
        <v>0.10479166666666662</v>
      </c>
      <c r="I114" s="3">
        <f>ROUND(loty3[[#This Row],[roznica]]*60*24, 2)</f>
        <v>150.9</v>
      </c>
      <c r="J114" s="3"/>
      <c r="K114" s="3"/>
    </row>
    <row r="115" spans="1:11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2" t="s">
        <v>120</v>
      </c>
      <c r="F115">
        <v>11</v>
      </c>
      <c r="G115">
        <v>5</v>
      </c>
      <c r="H115" s="2">
        <f>IF(loty3[[#This Row],[data wylotu]] = loty3[[#This Row],[data przylotu]], loty3[[#This Row],[godzina przylotu]]-loty3[[#This Row],[godzina wylotu]], $O$3-loty3[[#This Row],[godzina wylotu]]+loty3[[#This Row],[godzina przylotu]])</f>
        <v>4.666666666666669E-2</v>
      </c>
      <c r="I115" s="3">
        <f>ROUND(loty3[[#This Row],[roznica]]*60*24, 2)</f>
        <v>67.2</v>
      </c>
      <c r="J115" s="3"/>
      <c r="K115" s="3"/>
    </row>
    <row r="116" spans="1:11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2" t="s">
        <v>121</v>
      </c>
      <c r="F116">
        <v>13</v>
      </c>
      <c r="G116">
        <v>9</v>
      </c>
      <c r="H116" s="2">
        <f>IF(loty3[[#This Row],[data wylotu]] = loty3[[#This Row],[data przylotu]], loty3[[#This Row],[godzina przylotu]]-loty3[[#This Row],[godzina wylotu]], $O$3-loty3[[#This Row],[godzina wylotu]]+loty3[[#This Row],[godzina przylotu]])</f>
        <v>7.4305555555555569E-2</v>
      </c>
      <c r="I116" s="3">
        <f>ROUND(loty3[[#This Row],[roznica]]*60*24, 2)</f>
        <v>107</v>
      </c>
      <c r="J116" s="3"/>
      <c r="K116" s="3"/>
    </row>
    <row r="117" spans="1:11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2" t="s">
        <v>122</v>
      </c>
      <c r="F117">
        <v>14</v>
      </c>
      <c r="G117">
        <v>11</v>
      </c>
      <c r="H117" s="2">
        <f>IF(loty3[[#This Row],[data wylotu]] = loty3[[#This Row],[data przylotu]], loty3[[#This Row],[godzina przylotu]]-loty3[[#This Row],[godzina wylotu]], $O$3-loty3[[#This Row],[godzina wylotu]]+loty3[[#This Row],[godzina przylotu]])</f>
        <v>2.633101851851849E-2</v>
      </c>
      <c r="I117" s="3">
        <f>ROUND(loty3[[#This Row],[roznica]]*60*24, 2)</f>
        <v>37.92</v>
      </c>
      <c r="J117" s="3"/>
      <c r="K117" s="3"/>
    </row>
    <row r="118" spans="1:11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2" t="s">
        <v>123</v>
      </c>
      <c r="F118">
        <v>2</v>
      </c>
      <c r="G118">
        <v>0</v>
      </c>
      <c r="H118" s="2">
        <f>IF(loty3[[#This Row],[data wylotu]] = loty3[[#This Row],[data przylotu]], loty3[[#This Row],[godzina przylotu]]-loty3[[#This Row],[godzina wylotu]], $O$3-loty3[[#This Row],[godzina wylotu]]+loty3[[#This Row],[godzina przylotu]])</f>
        <v>5.4178240740740735E-2</v>
      </c>
      <c r="I118" s="3">
        <f>ROUND(loty3[[#This Row],[roznica]]*60*24, 2)</f>
        <v>78.02</v>
      </c>
      <c r="J118" s="3"/>
      <c r="K118" s="3"/>
    </row>
    <row r="119" spans="1:11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2" t="s">
        <v>124</v>
      </c>
      <c r="F119">
        <v>6</v>
      </c>
      <c r="G119">
        <v>0</v>
      </c>
      <c r="H119" s="2">
        <f>IF(loty3[[#This Row],[data wylotu]] = loty3[[#This Row],[data przylotu]], loty3[[#This Row],[godzina przylotu]]-loty3[[#This Row],[godzina wylotu]], $O$3-loty3[[#This Row],[godzina wylotu]]+loty3[[#This Row],[godzina przylotu]])</f>
        <v>8.3935185185185279E-2</v>
      </c>
      <c r="I119" s="3">
        <f>ROUND(loty3[[#This Row],[roznica]]*60*24, 2)</f>
        <v>120.87</v>
      </c>
      <c r="J119" s="3"/>
      <c r="K119" s="3"/>
    </row>
    <row r="120" spans="1:11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2" t="s">
        <v>125</v>
      </c>
      <c r="F120">
        <v>4</v>
      </c>
      <c r="G120">
        <v>11</v>
      </c>
      <c r="H120" s="2">
        <f>IF(loty3[[#This Row],[data wylotu]] = loty3[[#This Row],[data przylotu]], loty3[[#This Row],[godzina przylotu]]-loty3[[#This Row],[godzina wylotu]], $O$3-loty3[[#This Row],[godzina wylotu]]+loty3[[#This Row],[godzina przylotu]])</f>
        <v>5.9212962962962967E-2</v>
      </c>
      <c r="I120" s="3">
        <f>ROUND(loty3[[#This Row],[roznica]]*60*24, 2)</f>
        <v>85.27</v>
      </c>
      <c r="J120" s="3"/>
      <c r="K120" s="3"/>
    </row>
    <row r="121" spans="1:11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2" t="s">
        <v>126</v>
      </c>
      <c r="F121">
        <v>19</v>
      </c>
      <c r="G121">
        <v>3</v>
      </c>
      <c r="H121" s="2">
        <f>IF(loty3[[#This Row],[data wylotu]] = loty3[[#This Row],[data przylotu]], loty3[[#This Row],[godzina przylotu]]-loty3[[#This Row],[godzina wylotu]], $O$3-loty3[[#This Row],[godzina wylotu]]+loty3[[#This Row],[godzina przylotu]])</f>
        <v>9.3414351851851818E-2</v>
      </c>
      <c r="I121" s="3">
        <f>ROUND(loty3[[#This Row],[roznica]]*60*24, 2)</f>
        <v>134.52000000000001</v>
      </c>
      <c r="J121" s="3"/>
      <c r="K121" s="3"/>
    </row>
    <row r="122" spans="1:11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2" t="s">
        <v>127</v>
      </c>
      <c r="F122">
        <v>3</v>
      </c>
      <c r="G122">
        <v>21</v>
      </c>
      <c r="H122" s="2">
        <f>IF(loty3[[#This Row],[data wylotu]] = loty3[[#This Row],[data przylotu]], loty3[[#This Row],[godzina przylotu]]-loty3[[#This Row],[godzina wylotu]], $O$3-loty3[[#This Row],[godzina wylotu]]+loty3[[#This Row],[godzina przylotu]])</f>
        <v>7.6215277777777757E-2</v>
      </c>
      <c r="I122" s="3">
        <f>ROUND(loty3[[#This Row],[roznica]]*60*24, 2)</f>
        <v>109.75</v>
      </c>
      <c r="J122" s="3"/>
      <c r="K122" s="3"/>
    </row>
    <row r="123" spans="1:11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2" t="s">
        <v>128</v>
      </c>
      <c r="F123">
        <v>19</v>
      </c>
      <c r="G123">
        <v>22</v>
      </c>
      <c r="H123" s="2">
        <f>IF(loty3[[#This Row],[data wylotu]] = loty3[[#This Row],[data przylotu]], loty3[[#This Row],[godzina przylotu]]-loty3[[#This Row],[godzina wylotu]], $O$3-loty3[[#This Row],[godzina wylotu]]+loty3[[#This Row],[godzina przylotu]])</f>
        <v>4.2569444444444438E-2</v>
      </c>
      <c r="I123" s="3">
        <f>ROUND(loty3[[#This Row],[roznica]]*60*24, 2)</f>
        <v>61.3</v>
      </c>
      <c r="J123" s="3"/>
      <c r="K123" s="3"/>
    </row>
    <row r="124" spans="1:11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2" t="s">
        <v>129</v>
      </c>
      <c r="F124">
        <v>13</v>
      </c>
      <c r="G124">
        <v>14</v>
      </c>
      <c r="H124" s="2">
        <f>IF(loty3[[#This Row],[data wylotu]] = loty3[[#This Row],[data przylotu]], loty3[[#This Row],[godzina przylotu]]-loty3[[#This Row],[godzina wylotu]], $O$3-loty3[[#This Row],[godzina wylotu]]+loty3[[#This Row],[godzina przylotu]])</f>
        <v>0.11515046296296305</v>
      </c>
      <c r="I124" s="3">
        <f>ROUND(loty3[[#This Row],[roznica]]*60*24, 2)</f>
        <v>165.82</v>
      </c>
      <c r="J124" s="3"/>
      <c r="K124" s="3"/>
    </row>
    <row r="125" spans="1:11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2" t="s">
        <v>130</v>
      </c>
      <c r="F125">
        <v>19</v>
      </c>
      <c r="G125">
        <v>25</v>
      </c>
      <c r="H125" s="2">
        <f>IF(loty3[[#This Row],[data wylotu]] = loty3[[#This Row],[data przylotu]], loty3[[#This Row],[godzina przylotu]]-loty3[[#This Row],[godzina wylotu]], $O$3-loty3[[#This Row],[godzina wylotu]]+loty3[[#This Row],[godzina przylotu]])</f>
        <v>0.10021990740740738</v>
      </c>
      <c r="I125" s="3">
        <f>ROUND(loty3[[#This Row],[roznica]]*60*24, 2)</f>
        <v>144.32</v>
      </c>
      <c r="J125" s="3"/>
      <c r="K125" s="3"/>
    </row>
    <row r="126" spans="1:11" x14ac:dyDescent="0.35">
      <c r="A126">
        <v>125</v>
      </c>
      <c r="B126" s="1">
        <v>44463</v>
      </c>
      <c r="C126" s="2">
        <v>0.174375</v>
      </c>
      <c r="D126" s="1">
        <v>44463</v>
      </c>
      <c r="E126" s="2" t="s">
        <v>131</v>
      </c>
      <c r="F126">
        <v>19</v>
      </c>
      <c r="G126">
        <v>11</v>
      </c>
      <c r="H126" s="2">
        <f>IF(loty3[[#This Row],[data wylotu]] = loty3[[#This Row],[data przylotu]], loty3[[#This Row],[godzina przylotu]]-loty3[[#This Row],[godzina wylotu]], $O$3-loty3[[#This Row],[godzina wylotu]]+loty3[[#This Row],[godzina przylotu]])</f>
        <v>0.12586805555555558</v>
      </c>
      <c r="I126" s="3">
        <f>ROUND(loty3[[#This Row],[roznica]]*60*24, 2)</f>
        <v>181.25</v>
      </c>
      <c r="J126" s="3"/>
      <c r="K126" s="3"/>
    </row>
    <row r="127" spans="1:11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2" t="s">
        <v>132</v>
      </c>
      <c r="F127">
        <v>13</v>
      </c>
      <c r="G127">
        <v>4</v>
      </c>
      <c r="H127" s="2">
        <f>IF(loty3[[#This Row],[data wylotu]] = loty3[[#This Row],[data przylotu]], loty3[[#This Row],[godzina przylotu]]-loty3[[#This Row],[godzina wylotu]], $O$3-loty3[[#This Row],[godzina wylotu]]+loty3[[#This Row],[godzina przylotu]])</f>
        <v>0.13484953703703706</v>
      </c>
      <c r="I127" s="3">
        <f>ROUND(loty3[[#This Row],[roznica]]*60*24, 2)</f>
        <v>194.18</v>
      </c>
      <c r="J127" s="3"/>
      <c r="K127" s="3"/>
    </row>
    <row r="128" spans="1:11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2" t="s">
        <v>133</v>
      </c>
      <c r="F128">
        <v>13</v>
      </c>
      <c r="G128">
        <v>9</v>
      </c>
      <c r="H128" s="2">
        <f>IF(loty3[[#This Row],[data wylotu]] = loty3[[#This Row],[data przylotu]], loty3[[#This Row],[godzina przylotu]]-loty3[[#This Row],[godzina wylotu]], $O$3-loty3[[#This Row],[godzina wylotu]]+loty3[[#This Row],[godzina przylotu]])</f>
        <v>5.7407407407407463E-2</v>
      </c>
      <c r="I128" s="3">
        <f>ROUND(loty3[[#This Row],[roznica]]*60*24, 2)</f>
        <v>82.67</v>
      </c>
      <c r="J128" s="3"/>
      <c r="K128" s="3"/>
    </row>
    <row r="129" spans="1:11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2" t="s">
        <v>134</v>
      </c>
      <c r="F129">
        <v>10</v>
      </c>
      <c r="G129">
        <v>12</v>
      </c>
      <c r="H129" s="2">
        <f>IF(loty3[[#This Row],[data wylotu]] = loty3[[#This Row],[data przylotu]], loty3[[#This Row],[godzina przylotu]]-loty3[[#This Row],[godzina wylotu]], $O$3-loty3[[#This Row],[godzina wylotu]]+loty3[[#This Row],[godzina przylotu]])</f>
        <v>6.436342592592581E-2</v>
      </c>
      <c r="I129" s="3">
        <f>ROUND(loty3[[#This Row],[roznica]]*60*24, 2)</f>
        <v>92.68</v>
      </c>
      <c r="J129" s="3"/>
      <c r="K129" s="3"/>
    </row>
    <row r="130" spans="1:11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2" t="s">
        <v>135</v>
      </c>
      <c r="F130">
        <v>9</v>
      </c>
      <c r="G130">
        <v>11</v>
      </c>
      <c r="H130" s="2">
        <f>IF(loty3[[#This Row],[data wylotu]] = loty3[[#This Row],[data przylotu]], loty3[[#This Row],[godzina przylotu]]-loty3[[#This Row],[godzina wylotu]], $O$3-loty3[[#This Row],[godzina wylotu]]+loty3[[#This Row],[godzina przylotu]])</f>
        <v>5.7129629629629586E-2</v>
      </c>
      <c r="I130" s="3">
        <f>ROUND(loty3[[#This Row],[roznica]]*60*24, 2)</f>
        <v>82.27</v>
      </c>
      <c r="J130" s="3"/>
      <c r="K130" s="3"/>
    </row>
    <row r="131" spans="1:11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2" t="s">
        <v>136</v>
      </c>
      <c r="F131">
        <v>14</v>
      </c>
      <c r="G131">
        <v>20</v>
      </c>
      <c r="H131" s="2">
        <f>IF(loty3[[#This Row],[data wylotu]] = loty3[[#This Row],[data przylotu]], loty3[[#This Row],[godzina przylotu]]-loty3[[#This Row],[godzina wylotu]], $O$3-loty3[[#This Row],[godzina wylotu]]+loty3[[#This Row],[godzina przylotu]])</f>
        <v>7.6192129629629624E-2</v>
      </c>
      <c r="I131" s="3">
        <f>ROUND(loty3[[#This Row],[roznica]]*60*24, 2)</f>
        <v>109.72</v>
      </c>
      <c r="J131" s="3"/>
      <c r="K131" s="3"/>
    </row>
    <row r="132" spans="1:11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2" t="s">
        <v>137</v>
      </c>
      <c r="F132">
        <v>1</v>
      </c>
      <c r="G132">
        <v>3</v>
      </c>
      <c r="H132" s="2">
        <f>IF(loty3[[#This Row],[data wylotu]] = loty3[[#This Row],[data przylotu]], loty3[[#This Row],[godzina przylotu]]-loty3[[#This Row],[godzina wylotu]], $O$3-loty3[[#This Row],[godzina wylotu]]+loty3[[#This Row],[godzina przylotu]])</f>
        <v>3.0995370370370368E-2</v>
      </c>
      <c r="I132" s="3">
        <f>ROUND(loty3[[#This Row],[roznica]]*60*24, 2)</f>
        <v>44.63</v>
      </c>
      <c r="J132" s="3"/>
      <c r="K132" s="3"/>
    </row>
    <row r="133" spans="1:11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2" t="s">
        <v>138</v>
      </c>
      <c r="F133">
        <v>5</v>
      </c>
      <c r="G133">
        <v>6</v>
      </c>
      <c r="H133" s="2">
        <f>IF(loty3[[#This Row],[data wylotu]] = loty3[[#This Row],[data przylotu]], loty3[[#This Row],[godzina przylotu]]-loty3[[#This Row],[godzina wylotu]], $O$3-loty3[[#This Row],[godzina wylotu]]+loty3[[#This Row],[godzina przylotu]])</f>
        <v>3.8888888888888973E-2</v>
      </c>
      <c r="I133" s="3">
        <f>ROUND(loty3[[#This Row],[roznica]]*60*24, 2)</f>
        <v>56</v>
      </c>
      <c r="J133" s="3"/>
      <c r="K133" s="3"/>
    </row>
    <row r="134" spans="1:11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2" t="s">
        <v>139</v>
      </c>
      <c r="F134">
        <v>12</v>
      </c>
      <c r="G134">
        <v>6</v>
      </c>
      <c r="H134" s="2">
        <f>IF(loty3[[#This Row],[data wylotu]] = loty3[[#This Row],[data przylotu]], loty3[[#This Row],[godzina przylotu]]-loty3[[#This Row],[godzina wylotu]], $O$3-loty3[[#This Row],[godzina wylotu]]+loty3[[#This Row],[godzina przylotu]])</f>
        <v>4.4884259259259207E-2</v>
      </c>
      <c r="I134" s="3">
        <f>ROUND(loty3[[#This Row],[roznica]]*60*24, 2)</f>
        <v>64.63</v>
      </c>
      <c r="J134" s="3"/>
      <c r="K134" s="3"/>
    </row>
    <row r="135" spans="1:11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2" t="s">
        <v>140</v>
      </c>
      <c r="F135">
        <v>13</v>
      </c>
      <c r="G135">
        <v>24</v>
      </c>
      <c r="H135" s="2">
        <f>IF(loty3[[#This Row],[data wylotu]] = loty3[[#This Row],[data przylotu]], loty3[[#This Row],[godzina przylotu]]-loty3[[#This Row],[godzina wylotu]], $O$3-loty3[[#This Row],[godzina wylotu]]+loty3[[#This Row],[godzina przylotu]])</f>
        <v>6.1932870370370374E-2</v>
      </c>
      <c r="I135" s="3">
        <f>ROUND(loty3[[#This Row],[roznica]]*60*24, 2)</f>
        <v>89.18</v>
      </c>
      <c r="J135" s="3"/>
      <c r="K135" s="3"/>
    </row>
    <row r="136" spans="1:11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2" t="s">
        <v>141</v>
      </c>
      <c r="F136">
        <v>9</v>
      </c>
      <c r="G136">
        <v>2</v>
      </c>
      <c r="H136" s="2">
        <f>IF(loty3[[#This Row],[data wylotu]] = loty3[[#This Row],[data przylotu]], loty3[[#This Row],[godzina przylotu]]-loty3[[#This Row],[godzina wylotu]], $O$3-loty3[[#This Row],[godzina wylotu]]+loty3[[#This Row],[godzina przylotu]])</f>
        <v>4.0462962962962978E-2</v>
      </c>
      <c r="I136" s="3">
        <f>ROUND(loty3[[#This Row],[roznica]]*60*24, 2)</f>
        <v>58.27</v>
      </c>
      <c r="J136" s="3"/>
      <c r="K136" s="3"/>
    </row>
    <row r="137" spans="1:11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2" t="s">
        <v>142</v>
      </c>
      <c r="F137">
        <v>11</v>
      </c>
      <c r="G137">
        <v>6</v>
      </c>
      <c r="H137" s="2">
        <f>IF(loty3[[#This Row],[data wylotu]] = loty3[[#This Row],[data przylotu]], loty3[[#This Row],[godzina przylotu]]-loty3[[#This Row],[godzina wylotu]], $O$3-loty3[[#This Row],[godzina wylotu]]+loty3[[#This Row],[godzina przylotu]])</f>
        <v>4.1041666666666698E-2</v>
      </c>
      <c r="I137" s="3">
        <f>ROUND(loty3[[#This Row],[roznica]]*60*24, 2)</f>
        <v>59.1</v>
      </c>
      <c r="J137" s="3"/>
      <c r="K137" s="3"/>
    </row>
    <row r="138" spans="1:11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2" t="s">
        <v>143</v>
      </c>
      <c r="F138">
        <v>11</v>
      </c>
      <c r="G138">
        <v>9</v>
      </c>
      <c r="H138" s="2">
        <f>IF(loty3[[#This Row],[data wylotu]] = loty3[[#This Row],[data przylotu]], loty3[[#This Row],[godzina przylotu]]-loty3[[#This Row],[godzina wylotu]], $O$3-loty3[[#This Row],[godzina wylotu]]+loty3[[#This Row],[godzina przylotu]])</f>
        <v>4.3009259259259247E-2</v>
      </c>
      <c r="I138" s="3">
        <f>ROUND(loty3[[#This Row],[roznica]]*60*24, 2)</f>
        <v>61.93</v>
      </c>
      <c r="J138" s="3"/>
      <c r="K138" s="3"/>
    </row>
    <row r="139" spans="1:11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2" t="s">
        <v>144</v>
      </c>
      <c r="F139">
        <v>13</v>
      </c>
      <c r="G139">
        <v>24</v>
      </c>
      <c r="H139" s="2">
        <f>IF(loty3[[#This Row],[data wylotu]] = loty3[[#This Row],[data przylotu]], loty3[[#This Row],[godzina przylotu]]-loty3[[#This Row],[godzina wylotu]], $O$3-loty3[[#This Row],[godzina wylotu]]+loty3[[#This Row],[godzina przylotu]])</f>
        <v>7.3831018518518587E-2</v>
      </c>
      <c r="I139" s="3">
        <f>ROUND(loty3[[#This Row],[roznica]]*60*24, 2)</f>
        <v>106.32</v>
      </c>
      <c r="J139" s="3"/>
      <c r="K139" s="3"/>
    </row>
    <row r="140" spans="1:11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2" t="s">
        <v>145</v>
      </c>
      <c r="F140">
        <v>15</v>
      </c>
      <c r="G140">
        <v>6</v>
      </c>
      <c r="H140" s="2">
        <f>IF(loty3[[#This Row],[data wylotu]] = loty3[[#This Row],[data przylotu]], loty3[[#This Row],[godzina przylotu]]-loty3[[#This Row],[godzina wylotu]], $O$3-loty3[[#This Row],[godzina wylotu]]+loty3[[#This Row],[godzina przylotu]])</f>
        <v>5.9722222222222232E-2</v>
      </c>
      <c r="I140" s="3">
        <f>ROUND(loty3[[#This Row],[roznica]]*60*24, 2)</f>
        <v>86</v>
      </c>
      <c r="J140" s="3"/>
      <c r="K140" s="3"/>
    </row>
    <row r="141" spans="1:11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2" t="s">
        <v>146</v>
      </c>
      <c r="F141">
        <v>15</v>
      </c>
      <c r="G141">
        <v>9</v>
      </c>
      <c r="H141" s="2">
        <f>IF(loty3[[#This Row],[data wylotu]] = loty3[[#This Row],[data przylotu]], loty3[[#This Row],[godzina przylotu]]-loty3[[#This Row],[godzina wylotu]], $O$3-loty3[[#This Row],[godzina wylotu]]+loty3[[#This Row],[godzina przylotu]])</f>
        <v>7.8356481481481499E-2</v>
      </c>
      <c r="I141" s="3">
        <f>ROUND(loty3[[#This Row],[roznica]]*60*24, 2)</f>
        <v>112.83</v>
      </c>
      <c r="J141" s="3"/>
      <c r="K141" s="3"/>
    </row>
    <row r="142" spans="1:11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2" t="s">
        <v>147</v>
      </c>
      <c r="F142">
        <v>10</v>
      </c>
      <c r="G142">
        <v>19</v>
      </c>
      <c r="H142" s="2">
        <f>IF(loty3[[#This Row],[data wylotu]] = loty3[[#This Row],[data przylotu]], loty3[[#This Row],[godzina przylotu]]-loty3[[#This Row],[godzina wylotu]], $O$3-loty3[[#This Row],[godzina wylotu]]+loty3[[#This Row],[godzina przylotu]])</f>
        <v>4.2442129629629677E-2</v>
      </c>
      <c r="I142" s="3">
        <f>ROUND(loty3[[#This Row],[roznica]]*60*24, 2)</f>
        <v>61.12</v>
      </c>
      <c r="J142" s="3"/>
      <c r="K142" s="3"/>
    </row>
    <row r="143" spans="1:11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2" t="s">
        <v>148</v>
      </c>
      <c r="F143">
        <v>1</v>
      </c>
      <c r="G143">
        <v>0</v>
      </c>
      <c r="H143" s="2">
        <f>IF(loty3[[#This Row],[data wylotu]] = loty3[[#This Row],[data przylotu]], loty3[[#This Row],[godzina przylotu]]-loty3[[#This Row],[godzina wylotu]], $O$3-loty3[[#This Row],[godzina wylotu]]+loty3[[#This Row],[godzina przylotu]])</f>
        <v>8.333333333333337E-2</v>
      </c>
      <c r="I143" s="3">
        <f>ROUND(loty3[[#This Row],[roznica]]*60*24, 2)</f>
        <v>120</v>
      </c>
      <c r="J143" s="3"/>
      <c r="K143" s="3"/>
    </row>
    <row r="144" spans="1:11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2" t="s">
        <v>149</v>
      </c>
      <c r="F144">
        <v>3</v>
      </c>
      <c r="G144">
        <v>0</v>
      </c>
      <c r="H144" s="2">
        <f>IF(loty3[[#This Row],[data wylotu]] = loty3[[#This Row],[data przylotu]], loty3[[#This Row],[godzina przylotu]]-loty3[[#This Row],[godzina wylotu]], $O$3-loty3[[#This Row],[godzina wylotu]]+loty3[[#This Row],[godzina przylotu]])</f>
        <v>8.1921296296296187E-2</v>
      </c>
      <c r="I144" s="3">
        <f>ROUND(loty3[[#This Row],[roznica]]*60*24, 2)</f>
        <v>117.97</v>
      </c>
      <c r="J144" s="3"/>
      <c r="K144" s="3"/>
    </row>
    <row r="145" spans="1:11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2" t="s">
        <v>150</v>
      </c>
      <c r="F145">
        <v>9</v>
      </c>
      <c r="G145">
        <v>14</v>
      </c>
      <c r="H145" s="2">
        <f>IF(loty3[[#This Row],[data wylotu]] = loty3[[#This Row],[data przylotu]], loty3[[#This Row],[godzina przylotu]]-loty3[[#This Row],[godzina wylotu]], $O$3-loty3[[#This Row],[godzina wylotu]]+loty3[[#This Row],[godzina przylotu]])</f>
        <v>7.6388888888888895E-2</v>
      </c>
      <c r="I145" s="3">
        <f>ROUND(loty3[[#This Row],[roznica]]*60*24, 2)</f>
        <v>110</v>
      </c>
      <c r="J145" s="3"/>
      <c r="K145" s="3"/>
    </row>
    <row r="146" spans="1:11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2" t="s">
        <v>151</v>
      </c>
      <c r="F146">
        <v>11</v>
      </c>
      <c r="G146">
        <v>13</v>
      </c>
      <c r="H146" s="2">
        <f>IF(loty3[[#This Row],[data wylotu]] = loty3[[#This Row],[data przylotu]], loty3[[#This Row],[godzina przylotu]]-loty3[[#This Row],[godzina wylotu]], $O$3-loty3[[#This Row],[godzina wylotu]]+loty3[[#This Row],[godzina przylotu]])</f>
        <v>8.7407407407407378E-2</v>
      </c>
      <c r="I146" s="3">
        <f>ROUND(loty3[[#This Row],[roznica]]*60*24, 2)</f>
        <v>125.87</v>
      </c>
      <c r="J146" s="3"/>
      <c r="K146" s="3"/>
    </row>
    <row r="147" spans="1:11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2" t="s">
        <v>152</v>
      </c>
      <c r="F147">
        <v>12</v>
      </c>
      <c r="G147">
        <v>9</v>
      </c>
      <c r="H147" s="2">
        <f>IF(loty3[[#This Row],[data wylotu]] = loty3[[#This Row],[data przylotu]], loty3[[#This Row],[godzina przylotu]]-loty3[[#This Row],[godzina wylotu]], $O$3-loty3[[#This Row],[godzina wylotu]]+loty3[[#This Row],[godzina przylotu]])</f>
        <v>4.2187500000000044E-2</v>
      </c>
      <c r="I147" s="3">
        <f>ROUND(loty3[[#This Row],[roznica]]*60*24, 2)</f>
        <v>60.75</v>
      </c>
      <c r="J147" s="3"/>
      <c r="K147" s="3"/>
    </row>
    <row r="148" spans="1:11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2" t="s">
        <v>153</v>
      </c>
      <c r="F148">
        <v>14</v>
      </c>
      <c r="G148">
        <v>9</v>
      </c>
      <c r="H148" s="2">
        <f>IF(loty3[[#This Row],[data wylotu]] = loty3[[#This Row],[data przylotu]], loty3[[#This Row],[godzina przylotu]]-loty3[[#This Row],[godzina wylotu]], $O$3-loty3[[#This Row],[godzina wylotu]]+loty3[[#This Row],[godzina przylotu]])</f>
        <v>8.4039351851851851E-2</v>
      </c>
      <c r="I148" s="3">
        <f>ROUND(loty3[[#This Row],[roznica]]*60*24, 2)</f>
        <v>121.02</v>
      </c>
      <c r="J148" s="3"/>
      <c r="K148" s="3"/>
    </row>
    <row r="149" spans="1:11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2" t="s">
        <v>154</v>
      </c>
      <c r="F149">
        <v>12</v>
      </c>
      <c r="G149">
        <v>16</v>
      </c>
      <c r="H149" s="2">
        <f>IF(loty3[[#This Row],[data wylotu]] = loty3[[#This Row],[data przylotu]], loty3[[#This Row],[godzina przylotu]]-loty3[[#This Row],[godzina wylotu]], $O$3-loty3[[#This Row],[godzina wylotu]]+loty3[[#This Row],[godzina przylotu]])</f>
        <v>7.4641203703703696E-2</v>
      </c>
      <c r="I149" s="3">
        <f>ROUND(loty3[[#This Row],[roznica]]*60*24, 2)</f>
        <v>107.48</v>
      </c>
      <c r="J149" s="3"/>
      <c r="K149" s="3"/>
    </row>
    <row r="150" spans="1:11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2" t="s">
        <v>155</v>
      </c>
      <c r="F150">
        <v>9</v>
      </c>
      <c r="G150">
        <v>21</v>
      </c>
      <c r="H150" s="2">
        <f>IF(loty3[[#This Row],[data wylotu]] = loty3[[#This Row],[data przylotu]], loty3[[#This Row],[godzina przylotu]]-loty3[[#This Row],[godzina wylotu]], $O$3-loty3[[#This Row],[godzina wylotu]]+loty3[[#This Row],[godzina przylotu]])</f>
        <v>8.3310185185185126E-2</v>
      </c>
      <c r="I150" s="3">
        <f>ROUND(loty3[[#This Row],[roznica]]*60*24, 2)</f>
        <v>119.97</v>
      </c>
      <c r="J150" s="3"/>
      <c r="K150" s="3"/>
    </row>
    <row r="151" spans="1:11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2" t="s">
        <v>156</v>
      </c>
      <c r="F151">
        <v>15</v>
      </c>
      <c r="G151">
        <v>9</v>
      </c>
      <c r="H151" s="2">
        <f>IF(loty3[[#This Row],[data wylotu]] = loty3[[#This Row],[data przylotu]], loty3[[#This Row],[godzina przylotu]]-loty3[[#This Row],[godzina wylotu]], $O$3-loty3[[#This Row],[godzina wylotu]]+loty3[[#This Row],[godzina przylotu]])</f>
        <v>5.6956018518518503E-2</v>
      </c>
      <c r="I151" s="3">
        <f>ROUND(loty3[[#This Row],[roznica]]*60*24, 2)</f>
        <v>82.02</v>
      </c>
      <c r="J151" s="3"/>
      <c r="K151" s="3"/>
    </row>
    <row r="152" spans="1:11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2" t="s">
        <v>157</v>
      </c>
      <c r="F152">
        <v>14</v>
      </c>
      <c r="G152">
        <v>8</v>
      </c>
      <c r="H152" s="2">
        <f>IF(loty3[[#This Row],[data wylotu]] = loty3[[#This Row],[data przylotu]], loty3[[#This Row],[godzina przylotu]]-loty3[[#This Row],[godzina wylotu]], $O$3-loty3[[#This Row],[godzina wylotu]]+loty3[[#This Row],[godzina przylotu]])</f>
        <v>5.902777777777779E-2</v>
      </c>
      <c r="I152" s="3">
        <f>ROUND(loty3[[#This Row],[roznica]]*60*24, 2)</f>
        <v>85</v>
      </c>
      <c r="J152" s="3"/>
      <c r="K152" s="3"/>
    </row>
    <row r="153" spans="1:11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2" t="s">
        <v>158</v>
      </c>
      <c r="F153">
        <v>16</v>
      </c>
      <c r="G153">
        <v>21</v>
      </c>
      <c r="H153" s="2">
        <f>IF(loty3[[#This Row],[data wylotu]] = loty3[[#This Row],[data przylotu]], loty3[[#This Row],[godzina przylotu]]-loty3[[#This Row],[godzina wylotu]], $O$3-loty3[[#This Row],[godzina wylotu]]+loty3[[#This Row],[godzina przylotu]])</f>
        <v>4.8854166666666643E-2</v>
      </c>
      <c r="I153" s="3">
        <f>ROUND(loty3[[#This Row],[roznica]]*60*24, 2)</f>
        <v>70.349999999999994</v>
      </c>
      <c r="J153" s="3"/>
      <c r="K153" s="3"/>
    </row>
    <row r="154" spans="1:11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2" t="s">
        <v>159</v>
      </c>
      <c r="F154">
        <v>14</v>
      </c>
      <c r="G154">
        <v>9</v>
      </c>
      <c r="H154" s="2">
        <f>IF(loty3[[#This Row],[data wylotu]] = loty3[[#This Row],[data przylotu]], loty3[[#This Row],[godzina przylotu]]-loty3[[#This Row],[godzina wylotu]], $O$3-loty3[[#This Row],[godzina wylotu]]+loty3[[#This Row],[godzina przylotu]])</f>
        <v>7.8472222222222221E-2</v>
      </c>
      <c r="I154" s="3">
        <f>ROUND(loty3[[#This Row],[roznica]]*60*24, 2)</f>
        <v>113</v>
      </c>
      <c r="J154" s="3"/>
      <c r="K154" s="3"/>
    </row>
    <row r="155" spans="1:11" x14ac:dyDescent="0.35">
      <c r="A155">
        <v>154</v>
      </c>
      <c r="B155" s="1">
        <v>44469</v>
      </c>
      <c r="C155" s="2">
        <v>0.3125</v>
      </c>
      <c r="D155" s="1">
        <v>44469</v>
      </c>
      <c r="E155" s="2" t="s">
        <v>160</v>
      </c>
      <c r="F155">
        <v>17</v>
      </c>
      <c r="G155">
        <v>3</v>
      </c>
      <c r="H155" s="2">
        <f>IF(loty3[[#This Row],[data wylotu]] = loty3[[#This Row],[data przylotu]], loty3[[#This Row],[godzina przylotu]]-loty3[[#This Row],[godzina wylotu]], $O$3-loty3[[#This Row],[godzina wylotu]]+loty3[[#This Row],[godzina przylotu]])</f>
        <v>2.1354166666666619E-2</v>
      </c>
      <c r="I155" s="3">
        <f>ROUND(loty3[[#This Row],[roznica]]*60*24, 2)</f>
        <v>30.75</v>
      </c>
      <c r="J155" s="3"/>
      <c r="K155" s="3"/>
    </row>
    <row r="156" spans="1:11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2" t="s">
        <v>136</v>
      </c>
      <c r="F156">
        <v>0</v>
      </c>
      <c r="G156">
        <v>9</v>
      </c>
      <c r="H156" s="2">
        <f>IF(loty3[[#This Row],[data wylotu]] = loty3[[#This Row],[data przylotu]], loty3[[#This Row],[godzina przylotu]]-loty3[[#This Row],[godzina wylotu]], $O$3-loty3[[#This Row],[godzina wylotu]]+loty3[[#This Row],[godzina przylotu]])</f>
        <v>5.8449074074074014E-2</v>
      </c>
      <c r="I156" s="3">
        <f>ROUND(loty3[[#This Row],[roznica]]*60*24, 2)</f>
        <v>84.17</v>
      </c>
      <c r="J156" s="3"/>
      <c r="K156" s="3"/>
    </row>
    <row r="157" spans="1:11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2" t="s">
        <v>161</v>
      </c>
      <c r="F157">
        <v>14</v>
      </c>
      <c r="G157">
        <v>8</v>
      </c>
      <c r="H157" s="2">
        <f>IF(loty3[[#This Row],[data wylotu]] = loty3[[#This Row],[data przylotu]], loty3[[#This Row],[godzina przylotu]]-loty3[[#This Row],[godzina wylotu]], $O$3-loty3[[#This Row],[godzina wylotu]]+loty3[[#This Row],[godzina przylotu]])</f>
        <v>4.020833333333329E-2</v>
      </c>
      <c r="I157" s="3">
        <f>ROUND(loty3[[#This Row],[roznica]]*60*24, 2)</f>
        <v>57.9</v>
      </c>
      <c r="J157" s="3"/>
      <c r="K157" s="3"/>
    </row>
    <row r="158" spans="1:11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2" t="s">
        <v>162</v>
      </c>
      <c r="F158">
        <v>6</v>
      </c>
      <c r="G158">
        <v>39</v>
      </c>
      <c r="H158" s="2">
        <f>IF(loty3[[#This Row],[data wylotu]] = loty3[[#This Row],[data przylotu]], loty3[[#This Row],[godzina przylotu]]-loty3[[#This Row],[godzina wylotu]], $O$3-loty3[[#This Row],[godzina wylotu]]+loty3[[#This Row],[godzina przylotu]])</f>
        <v>7.5254629629629699E-2</v>
      </c>
      <c r="I158" s="3">
        <f>ROUND(loty3[[#This Row],[roznica]]*60*24, 2)</f>
        <v>108.37</v>
      </c>
      <c r="J158" s="3"/>
      <c r="K158" s="3"/>
    </row>
  </sheetData>
  <conditionalFormatting sqref="A1:I158">
    <cfRule type="cellIs" dxfId="0" priority="1" operator="equal">
      <formula>$L$3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AEF1-960C-486A-AF8B-2D12ECA2F17D}">
  <dimension ref="A1:G158"/>
  <sheetViews>
    <sheetView zoomScale="70" zoomScaleNormal="70" workbookViewId="0">
      <selection activeCell="H4" sqref="H4"/>
    </sheetView>
  </sheetViews>
  <sheetFormatPr defaultRowHeight="14.5" x14ac:dyDescent="0.35"/>
  <cols>
    <col min="1" max="1" width="4.6328125" bestFit="1" customWidth="1"/>
    <col min="2" max="2" width="13.08984375" bestFit="1" customWidth="1"/>
    <col min="3" max="3" width="15.81640625" bestFit="1" customWidth="1"/>
    <col min="4" max="4" width="14.26953125" bestFit="1" customWidth="1"/>
    <col min="5" max="5" width="17" bestFit="1" customWidth="1"/>
    <col min="6" max="6" width="17.08984375" bestFit="1" customWidth="1"/>
    <col min="7" max="7" width="17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s="1">
        <v>44440</v>
      </c>
      <c r="C2" s="2">
        <v>0.33333333333333331</v>
      </c>
      <c r="D2" s="1">
        <v>44440</v>
      </c>
      <c r="E2" s="3" t="s">
        <v>7</v>
      </c>
      <c r="F2">
        <v>12</v>
      </c>
      <c r="G2">
        <v>0</v>
      </c>
    </row>
    <row r="3" spans="1:7" x14ac:dyDescent="0.35">
      <c r="A3">
        <v>2</v>
      </c>
      <c r="B3" s="1">
        <v>44440</v>
      </c>
      <c r="C3" s="2">
        <v>0.42430555555555555</v>
      </c>
      <c r="D3" s="1">
        <v>44440</v>
      </c>
      <c r="E3" s="3" t="s">
        <v>8</v>
      </c>
      <c r="F3">
        <v>11</v>
      </c>
      <c r="G3">
        <v>16</v>
      </c>
    </row>
    <row r="4" spans="1:7" x14ac:dyDescent="0.35">
      <c r="A4">
        <v>3</v>
      </c>
      <c r="B4" s="1">
        <v>44440</v>
      </c>
      <c r="C4" s="2">
        <v>0.64613425925925927</v>
      </c>
      <c r="D4" s="1">
        <v>44440</v>
      </c>
      <c r="E4" s="3" t="s">
        <v>9</v>
      </c>
      <c r="F4">
        <v>9</v>
      </c>
      <c r="G4">
        <v>0</v>
      </c>
    </row>
    <row r="5" spans="1:7" x14ac:dyDescent="0.35">
      <c r="A5">
        <v>4</v>
      </c>
      <c r="B5" s="1">
        <v>44440</v>
      </c>
      <c r="C5" s="2">
        <v>0.76347222222222222</v>
      </c>
      <c r="D5" s="1">
        <v>44440</v>
      </c>
      <c r="E5" s="3" t="s">
        <v>10</v>
      </c>
      <c r="F5">
        <v>14</v>
      </c>
      <c r="G5">
        <v>11</v>
      </c>
    </row>
    <row r="6" spans="1:7" x14ac:dyDescent="0.35">
      <c r="A6">
        <v>5</v>
      </c>
      <c r="B6" s="1">
        <v>44441</v>
      </c>
      <c r="C6" s="2">
        <v>0.17721064814814816</v>
      </c>
      <c r="D6" s="1">
        <v>44441</v>
      </c>
      <c r="E6" s="3" t="s">
        <v>11</v>
      </c>
      <c r="F6">
        <v>21</v>
      </c>
      <c r="G6">
        <v>15</v>
      </c>
    </row>
    <row r="7" spans="1:7" x14ac:dyDescent="0.35">
      <c r="A7">
        <v>6</v>
      </c>
      <c r="B7" s="1">
        <v>44441</v>
      </c>
      <c r="C7" s="2">
        <v>0.34736111111111112</v>
      </c>
      <c r="D7" s="1">
        <v>44441</v>
      </c>
      <c r="E7" s="3" t="s">
        <v>12</v>
      </c>
      <c r="F7">
        <v>11</v>
      </c>
      <c r="G7">
        <v>24</v>
      </c>
    </row>
    <row r="8" spans="1:7" x14ac:dyDescent="0.35">
      <c r="A8">
        <v>7</v>
      </c>
      <c r="B8" s="1">
        <v>44441</v>
      </c>
      <c r="C8" s="2">
        <v>0.48079861111111111</v>
      </c>
      <c r="D8" s="1">
        <v>44441</v>
      </c>
      <c r="E8" s="3" t="s">
        <v>13</v>
      </c>
      <c r="F8">
        <v>19</v>
      </c>
      <c r="G8">
        <v>10</v>
      </c>
    </row>
    <row r="9" spans="1:7" x14ac:dyDescent="0.35">
      <c r="A9">
        <v>8</v>
      </c>
      <c r="B9" s="1">
        <v>44441</v>
      </c>
      <c r="C9" s="2">
        <v>0.63290509259259264</v>
      </c>
      <c r="D9" s="1">
        <v>44441</v>
      </c>
      <c r="E9" s="3" t="s">
        <v>14</v>
      </c>
      <c r="F9">
        <v>9</v>
      </c>
      <c r="G9">
        <v>11</v>
      </c>
    </row>
    <row r="10" spans="1:7" x14ac:dyDescent="0.35">
      <c r="A10">
        <v>9</v>
      </c>
      <c r="B10" s="1">
        <v>44441</v>
      </c>
      <c r="C10" s="2">
        <v>0.80592592592592593</v>
      </c>
      <c r="D10" s="1">
        <v>44441</v>
      </c>
      <c r="E10" s="3" t="s">
        <v>15</v>
      </c>
      <c r="F10">
        <v>12</v>
      </c>
      <c r="G10">
        <v>15</v>
      </c>
    </row>
    <row r="11" spans="1:7" x14ac:dyDescent="0.35">
      <c r="A11">
        <v>10</v>
      </c>
      <c r="B11" s="1">
        <v>44442</v>
      </c>
      <c r="C11" s="2">
        <v>0.13548611111111111</v>
      </c>
      <c r="D11" s="1">
        <v>44442</v>
      </c>
      <c r="E11" s="3" t="s">
        <v>16</v>
      </c>
      <c r="F11">
        <v>17</v>
      </c>
      <c r="G11">
        <v>22</v>
      </c>
    </row>
    <row r="12" spans="1:7" x14ac:dyDescent="0.35">
      <c r="A12">
        <v>11</v>
      </c>
      <c r="B12" s="1">
        <v>44442</v>
      </c>
      <c r="C12" s="2">
        <v>0.37784722222222222</v>
      </c>
      <c r="D12" s="1">
        <v>44442</v>
      </c>
      <c r="E12" s="3" t="s">
        <v>17</v>
      </c>
      <c r="F12">
        <v>14</v>
      </c>
      <c r="G12">
        <v>10</v>
      </c>
    </row>
    <row r="13" spans="1:7" x14ac:dyDescent="0.35">
      <c r="A13">
        <v>12</v>
      </c>
      <c r="B13" s="1">
        <v>44442</v>
      </c>
      <c r="C13" s="2">
        <v>0.50086805555555558</v>
      </c>
      <c r="D13" s="1">
        <v>44442</v>
      </c>
      <c r="E13" s="3" t="s">
        <v>18</v>
      </c>
      <c r="F13">
        <v>24</v>
      </c>
      <c r="G13">
        <v>19</v>
      </c>
    </row>
    <row r="14" spans="1:7" x14ac:dyDescent="0.35">
      <c r="A14">
        <v>13</v>
      </c>
      <c r="B14" s="1">
        <v>44442</v>
      </c>
      <c r="C14" s="2">
        <v>0.7049305555555555</v>
      </c>
      <c r="D14" s="1">
        <v>44442</v>
      </c>
      <c r="E14" s="3" t="s">
        <v>19</v>
      </c>
      <c r="F14">
        <v>16</v>
      </c>
      <c r="G14">
        <v>11</v>
      </c>
    </row>
    <row r="15" spans="1:7" x14ac:dyDescent="0.35">
      <c r="A15">
        <v>14</v>
      </c>
      <c r="B15" s="1">
        <v>44442</v>
      </c>
      <c r="C15" s="2">
        <v>0.80994212962962964</v>
      </c>
      <c r="D15" s="1">
        <v>44442</v>
      </c>
      <c r="E15" s="3" t="s">
        <v>20</v>
      </c>
      <c r="F15">
        <v>15</v>
      </c>
      <c r="G15">
        <v>9</v>
      </c>
    </row>
    <row r="16" spans="1:7" x14ac:dyDescent="0.35">
      <c r="A16">
        <v>15</v>
      </c>
      <c r="B16" s="1">
        <v>44443</v>
      </c>
      <c r="C16" s="2">
        <v>0.17093749999999999</v>
      </c>
      <c r="D16" s="1">
        <v>44443</v>
      </c>
      <c r="E16" s="3" t="s">
        <v>21</v>
      </c>
      <c r="F16">
        <v>7</v>
      </c>
      <c r="G16">
        <v>16</v>
      </c>
    </row>
    <row r="17" spans="1:7" x14ac:dyDescent="0.35">
      <c r="A17">
        <v>16</v>
      </c>
      <c r="B17" s="1">
        <v>44443</v>
      </c>
      <c r="C17" s="2">
        <v>0.29620370370370369</v>
      </c>
      <c r="D17" s="1">
        <v>44443</v>
      </c>
      <c r="E17" s="3" t="s">
        <v>22</v>
      </c>
      <c r="F17">
        <v>9</v>
      </c>
      <c r="G17">
        <v>11</v>
      </c>
    </row>
    <row r="18" spans="1:7" x14ac:dyDescent="0.35">
      <c r="A18">
        <v>17</v>
      </c>
      <c r="B18" s="1">
        <v>44443</v>
      </c>
      <c r="C18" s="2">
        <v>0.3578587962962963</v>
      </c>
      <c r="D18" s="1">
        <v>44443</v>
      </c>
      <c r="E18" s="3" t="s">
        <v>23</v>
      </c>
      <c r="F18">
        <v>13</v>
      </c>
      <c r="G18">
        <v>18</v>
      </c>
    </row>
    <row r="19" spans="1:7" x14ac:dyDescent="0.35">
      <c r="A19">
        <v>18</v>
      </c>
      <c r="B19" s="1">
        <v>44443</v>
      </c>
      <c r="C19" s="2">
        <v>0.48564814814814816</v>
      </c>
      <c r="D19" s="1">
        <v>44443</v>
      </c>
      <c r="E19" s="3" t="s">
        <v>24</v>
      </c>
      <c r="F19">
        <v>22</v>
      </c>
      <c r="G19">
        <v>5</v>
      </c>
    </row>
    <row r="20" spans="1:7" x14ac:dyDescent="0.35">
      <c r="A20">
        <v>19</v>
      </c>
      <c r="B20" s="1">
        <v>44443</v>
      </c>
      <c r="C20" s="2">
        <v>0.70219907407407411</v>
      </c>
      <c r="D20" s="1">
        <v>44443</v>
      </c>
      <c r="E20" s="3" t="s">
        <v>25</v>
      </c>
      <c r="F20">
        <v>8</v>
      </c>
      <c r="G20">
        <v>23</v>
      </c>
    </row>
    <row r="21" spans="1:7" x14ac:dyDescent="0.35">
      <c r="A21">
        <v>20</v>
      </c>
      <c r="B21" s="1">
        <v>44443</v>
      </c>
      <c r="C21" s="2">
        <v>0.80978009259259254</v>
      </c>
      <c r="D21" s="1">
        <v>44443</v>
      </c>
      <c r="E21" s="3" t="s">
        <v>26</v>
      </c>
      <c r="F21">
        <v>11</v>
      </c>
      <c r="G21">
        <v>14</v>
      </c>
    </row>
    <row r="22" spans="1:7" x14ac:dyDescent="0.35">
      <c r="A22">
        <v>21</v>
      </c>
      <c r="B22" s="1">
        <v>44444</v>
      </c>
      <c r="C22" s="2">
        <v>0.30270833333333336</v>
      </c>
      <c r="D22" s="1">
        <v>44444</v>
      </c>
      <c r="E22" s="3" t="s">
        <v>27</v>
      </c>
      <c r="F22">
        <v>17</v>
      </c>
      <c r="G22">
        <v>23</v>
      </c>
    </row>
    <row r="23" spans="1:7" x14ac:dyDescent="0.35">
      <c r="A23">
        <v>22</v>
      </c>
      <c r="B23" s="1">
        <v>44444</v>
      </c>
      <c r="C23" s="2">
        <v>0.43002314814814813</v>
      </c>
      <c r="D23" s="1">
        <v>44444</v>
      </c>
      <c r="E23" s="3" t="s">
        <v>28</v>
      </c>
      <c r="F23">
        <v>15</v>
      </c>
      <c r="G23">
        <v>11</v>
      </c>
    </row>
    <row r="24" spans="1:7" x14ac:dyDescent="0.35">
      <c r="A24">
        <v>23</v>
      </c>
      <c r="B24" s="1">
        <v>44444</v>
      </c>
      <c r="C24" s="2">
        <v>0.55909722222222225</v>
      </c>
      <c r="D24" s="1">
        <v>44444</v>
      </c>
      <c r="E24" s="3" t="s">
        <v>29</v>
      </c>
      <c r="F24">
        <v>19</v>
      </c>
      <c r="G24">
        <v>21</v>
      </c>
    </row>
    <row r="25" spans="1:7" x14ac:dyDescent="0.35">
      <c r="A25">
        <v>24</v>
      </c>
      <c r="B25" s="1">
        <v>44444</v>
      </c>
      <c r="C25" s="2">
        <v>0.69188657407407406</v>
      </c>
      <c r="D25" s="1">
        <v>44444</v>
      </c>
      <c r="E25" s="3" t="s">
        <v>30</v>
      </c>
      <c r="F25">
        <v>11</v>
      </c>
      <c r="G25">
        <v>9</v>
      </c>
    </row>
    <row r="26" spans="1:7" x14ac:dyDescent="0.35">
      <c r="A26">
        <v>25</v>
      </c>
      <c r="B26" s="1">
        <v>44444</v>
      </c>
      <c r="C26" s="2">
        <v>0.77118055555555554</v>
      </c>
      <c r="D26" s="1">
        <v>44444</v>
      </c>
      <c r="E26" s="3" t="s">
        <v>31</v>
      </c>
      <c r="F26">
        <v>15</v>
      </c>
      <c r="G26">
        <v>11</v>
      </c>
    </row>
    <row r="27" spans="1:7" x14ac:dyDescent="0.35">
      <c r="A27">
        <v>26</v>
      </c>
      <c r="B27" s="1">
        <v>44444</v>
      </c>
      <c r="C27" s="2">
        <v>0.875</v>
      </c>
      <c r="D27" s="1">
        <v>44445</v>
      </c>
      <c r="E27" s="3" t="s">
        <v>32</v>
      </c>
      <c r="F27">
        <v>15</v>
      </c>
      <c r="G27">
        <v>17</v>
      </c>
    </row>
    <row r="28" spans="1:7" x14ac:dyDescent="0.35">
      <c r="A28">
        <v>27</v>
      </c>
      <c r="B28" s="1">
        <v>44445</v>
      </c>
      <c r="C28" s="2">
        <v>0.21719907407407407</v>
      </c>
      <c r="D28" s="1">
        <v>44445</v>
      </c>
      <c r="E28" s="3" t="s">
        <v>33</v>
      </c>
      <c r="F28">
        <v>9</v>
      </c>
      <c r="G28">
        <v>6</v>
      </c>
    </row>
    <row r="29" spans="1:7" x14ac:dyDescent="0.35">
      <c r="A29">
        <v>28</v>
      </c>
      <c r="B29" s="1">
        <v>44445</v>
      </c>
      <c r="C29" s="2">
        <v>0.38305555555555554</v>
      </c>
      <c r="D29" s="1">
        <v>44445</v>
      </c>
      <c r="E29" s="3" t="s">
        <v>34</v>
      </c>
      <c r="F29">
        <v>14</v>
      </c>
      <c r="G29">
        <v>22</v>
      </c>
    </row>
    <row r="30" spans="1:7" x14ac:dyDescent="0.35">
      <c r="A30">
        <v>29</v>
      </c>
      <c r="B30" s="1">
        <v>44445</v>
      </c>
      <c r="C30" s="2">
        <v>0.55920138888888893</v>
      </c>
      <c r="D30" s="1">
        <v>44445</v>
      </c>
      <c r="E30" s="3" t="s">
        <v>35</v>
      </c>
      <c r="F30">
        <v>14</v>
      </c>
      <c r="G30">
        <v>3</v>
      </c>
    </row>
    <row r="31" spans="1:7" x14ac:dyDescent="0.35">
      <c r="A31">
        <v>30</v>
      </c>
      <c r="B31" s="1">
        <v>44445</v>
      </c>
      <c r="C31" s="2">
        <v>0.7160185185185185</v>
      </c>
      <c r="D31" s="1">
        <v>44445</v>
      </c>
      <c r="E31" s="3" t="s">
        <v>36</v>
      </c>
      <c r="F31">
        <v>18</v>
      </c>
      <c r="G31">
        <v>14</v>
      </c>
    </row>
    <row r="32" spans="1:7" x14ac:dyDescent="0.35">
      <c r="A32">
        <v>31</v>
      </c>
      <c r="B32" s="1">
        <v>44445</v>
      </c>
      <c r="C32" s="2">
        <v>0.82097222222222221</v>
      </c>
      <c r="D32" s="1">
        <v>44445</v>
      </c>
      <c r="E32" s="3" t="s">
        <v>37</v>
      </c>
      <c r="F32">
        <v>16</v>
      </c>
      <c r="G32">
        <v>21</v>
      </c>
    </row>
    <row r="33" spans="1:7" x14ac:dyDescent="0.35">
      <c r="A33">
        <v>32</v>
      </c>
      <c r="B33" s="1">
        <v>44446</v>
      </c>
      <c r="C33" s="2">
        <v>0.32383101851851853</v>
      </c>
      <c r="D33" s="1">
        <v>44446</v>
      </c>
      <c r="E33" s="3" t="s">
        <v>38</v>
      </c>
      <c r="F33">
        <v>15</v>
      </c>
      <c r="G33">
        <v>14</v>
      </c>
    </row>
    <row r="34" spans="1:7" x14ac:dyDescent="0.35">
      <c r="A34">
        <v>33</v>
      </c>
      <c r="B34" s="1">
        <v>44446</v>
      </c>
      <c r="C34" s="2">
        <v>0.46467592592592594</v>
      </c>
      <c r="D34" s="1">
        <v>44446</v>
      </c>
      <c r="E34" s="3" t="s">
        <v>39</v>
      </c>
      <c r="F34">
        <v>12</v>
      </c>
      <c r="G34">
        <v>23</v>
      </c>
    </row>
    <row r="35" spans="1:7" x14ac:dyDescent="0.35">
      <c r="A35">
        <v>34</v>
      </c>
      <c r="B35" s="1">
        <v>44446</v>
      </c>
      <c r="C35" s="2">
        <v>0.57347222222222227</v>
      </c>
      <c r="D35" s="1">
        <v>44446</v>
      </c>
      <c r="E35" s="3" t="s">
        <v>40</v>
      </c>
      <c r="F35">
        <v>17</v>
      </c>
      <c r="G35">
        <v>6</v>
      </c>
    </row>
    <row r="36" spans="1:7" x14ac:dyDescent="0.35">
      <c r="A36">
        <v>35</v>
      </c>
      <c r="B36" s="1">
        <v>44446</v>
      </c>
      <c r="C36" s="2">
        <v>0.70577546296296301</v>
      </c>
      <c r="D36" s="1">
        <v>44446</v>
      </c>
      <c r="E36" s="3" t="s">
        <v>41</v>
      </c>
      <c r="F36">
        <v>19</v>
      </c>
      <c r="G36">
        <v>16</v>
      </c>
    </row>
    <row r="37" spans="1:7" x14ac:dyDescent="0.35">
      <c r="A37">
        <v>36</v>
      </c>
      <c r="B37" s="1">
        <v>44446</v>
      </c>
      <c r="C37" s="2">
        <v>0.84167824074074071</v>
      </c>
      <c r="D37" s="1">
        <v>44446</v>
      </c>
      <c r="E37" s="3" t="s">
        <v>42</v>
      </c>
      <c r="F37">
        <v>11</v>
      </c>
      <c r="G37">
        <v>14</v>
      </c>
    </row>
    <row r="38" spans="1:7" x14ac:dyDescent="0.35">
      <c r="A38">
        <v>37</v>
      </c>
      <c r="B38" s="1">
        <v>44447</v>
      </c>
      <c r="C38" s="2">
        <v>0.13560185185185186</v>
      </c>
      <c r="D38" s="1">
        <v>44447</v>
      </c>
      <c r="E38" s="3" t="s">
        <v>43</v>
      </c>
      <c r="F38">
        <v>13</v>
      </c>
      <c r="G38">
        <v>22</v>
      </c>
    </row>
    <row r="39" spans="1:7" x14ac:dyDescent="0.35">
      <c r="A39">
        <v>38</v>
      </c>
      <c r="B39" s="1">
        <v>44447</v>
      </c>
      <c r="C39" s="2">
        <v>0.32587962962962963</v>
      </c>
      <c r="D39" s="1">
        <v>44447</v>
      </c>
      <c r="E39" s="3" t="s">
        <v>44</v>
      </c>
      <c r="F39">
        <v>11</v>
      </c>
      <c r="G39">
        <v>4</v>
      </c>
    </row>
    <row r="40" spans="1:7" x14ac:dyDescent="0.35">
      <c r="A40">
        <v>39</v>
      </c>
      <c r="B40" s="1">
        <v>44447</v>
      </c>
      <c r="C40" s="2">
        <v>0.41761574074074076</v>
      </c>
      <c r="D40" s="1">
        <v>44447</v>
      </c>
      <c r="E40" s="3" t="s">
        <v>45</v>
      </c>
      <c r="F40">
        <v>14</v>
      </c>
      <c r="G40">
        <v>21</v>
      </c>
    </row>
    <row r="41" spans="1:7" x14ac:dyDescent="0.35">
      <c r="A41">
        <v>40</v>
      </c>
      <c r="B41" s="1">
        <v>44447</v>
      </c>
      <c r="C41" s="2">
        <v>0.59138888888888885</v>
      </c>
      <c r="D41" s="1">
        <v>44447</v>
      </c>
      <c r="E41" s="3" t="s">
        <v>46</v>
      </c>
      <c r="F41">
        <v>16</v>
      </c>
      <c r="G41">
        <v>9</v>
      </c>
    </row>
    <row r="42" spans="1:7" x14ac:dyDescent="0.35">
      <c r="A42">
        <v>41</v>
      </c>
      <c r="B42" s="1">
        <v>44447</v>
      </c>
      <c r="C42" s="2">
        <v>0.7338541666666667</v>
      </c>
      <c r="D42" s="1">
        <v>44447</v>
      </c>
      <c r="E42" s="3" t="s">
        <v>47</v>
      </c>
      <c r="F42">
        <v>12</v>
      </c>
      <c r="G42">
        <v>24</v>
      </c>
    </row>
    <row r="43" spans="1:7" x14ac:dyDescent="0.35">
      <c r="A43">
        <v>42</v>
      </c>
      <c r="B43" s="1">
        <v>44447</v>
      </c>
      <c r="C43" s="2">
        <v>0.83333333333333337</v>
      </c>
      <c r="D43" s="1">
        <v>44447</v>
      </c>
      <c r="E43" s="3" t="s">
        <v>48</v>
      </c>
      <c r="F43">
        <v>9</v>
      </c>
      <c r="G43">
        <v>2</v>
      </c>
    </row>
    <row r="44" spans="1:7" x14ac:dyDescent="0.35">
      <c r="A44">
        <v>43</v>
      </c>
      <c r="B44" s="1">
        <v>44448</v>
      </c>
      <c r="C44" s="2">
        <v>0.25793981481481482</v>
      </c>
      <c r="D44" s="1">
        <v>44448</v>
      </c>
      <c r="E44" s="3" t="s">
        <v>49</v>
      </c>
      <c r="F44">
        <v>9</v>
      </c>
      <c r="G44">
        <v>4</v>
      </c>
    </row>
    <row r="45" spans="1:7" x14ac:dyDescent="0.35">
      <c r="A45">
        <v>44</v>
      </c>
      <c r="B45" s="1">
        <v>44448</v>
      </c>
      <c r="C45" s="2">
        <v>0.41349537037037037</v>
      </c>
      <c r="D45" s="1">
        <v>44448</v>
      </c>
      <c r="E45" s="3" t="s">
        <v>50</v>
      </c>
      <c r="F45">
        <v>9</v>
      </c>
      <c r="G45">
        <v>14</v>
      </c>
    </row>
    <row r="46" spans="1:7" x14ac:dyDescent="0.35">
      <c r="A46">
        <v>45</v>
      </c>
      <c r="B46" s="1">
        <v>44448</v>
      </c>
      <c r="C46" s="2">
        <v>0.50607638888888884</v>
      </c>
      <c r="D46" s="1">
        <v>44448</v>
      </c>
      <c r="E46" s="3" t="s">
        <v>51</v>
      </c>
      <c r="F46">
        <v>12</v>
      </c>
      <c r="G46">
        <v>10</v>
      </c>
    </row>
    <row r="47" spans="1:7" x14ac:dyDescent="0.35">
      <c r="A47">
        <v>46</v>
      </c>
      <c r="B47" s="1">
        <v>44448</v>
      </c>
      <c r="C47" s="2">
        <v>0.68482638888888892</v>
      </c>
      <c r="D47" s="1">
        <v>44448</v>
      </c>
      <c r="E47" s="3" t="s">
        <v>52</v>
      </c>
      <c r="F47">
        <v>16</v>
      </c>
      <c r="G47">
        <v>11</v>
      </c>
    </row>
    <row r="48" spans="1:7" x14ac:dyDescent="0.35">
      <c r="A48">
        <v>47</v>
      </c>
      <c r="B48" s="1">
        <v>44448</v>
      </c>
      <c r="C48" s="2">
        <v>0.85435185185185181</v>
      </c>
      <c r="D48" s="1">
        <v>44448</v>
      </c>
      <c r="E48" s="3" t="s">
        <v>53</v>
      </c>
      <c r="F48">
        <v>13</v>
      </c>
      <c r="G48">
        <v>21</v>
      </c>
    </row>
    <row r="49" spans="1:7" x14ac:dyDescent="0.35">
      <c r="A49">
        <v>48</v>
      </c>
      <c r="B49" s="1">
        <v>44449</v>
      </c>
      <c r="C49" s="2">
        <v>0.21634259259259259</v>
      </c>
      <c r="D49" s="1">
        <v>44449</v>
      </c>
      <c r="E49" s="3" t="s">
        <v>54</v>
      </c>
      <c r="F49">
        <v>7</v>
      </c>
      <c r="G49">
        <v>15</v>
      </c>
    </row>
    <row r="50" spans="1:7" x14ac:dyDescent="0.35">
      <c r="A50">
        <v>49</v>
      </c>
      <c r="B50" s="1">
        <v>44449</v>
      </c>
      <c r="C50" s="2">
        <v>0.38201388888888888</v>
      </c>
      <c r="D50" s="1">
        <v>44449</v>
      </c>
      <c r="E50" s="3" t="s">
        <v>55</v>
      </c>
      <c r="F50">
        <v>7</v>
      </c>
      <c r="G50">
        <v>0</v>
      </c>
    </row>
    <row r="51" spans="1:7" x14ac:dyDescent="0.35">
      <c r="A51">
        <v>50</v>
      </c>
      <c r="B51" s="1">
        <v>44449</v>
      </c>
      <c r="C51" s="2">
        <v>0.49995370370370368</v>
      </c>
      <c r="D51" s="1">
        <v>44449</v>
      </c>
      <c r="E51" s="3" t="s">
        <v>56</v>
      </c>
      <c r="F51">
        <v>7</v>
      </c>
      <c r="G51">
        <v>1</v>
      </c>
    </row>
    <row r="52" spans="1:7" x14ac:dyDescent="0.35">
      <c r="A52">
        <v>51</v>
      </c>
      <c r="B52" s="1">
        <v>44449</v>
      </c>
      <c r="C52" s="2">
        <v>0.64993055555555557</v>
      </c>
      <c r="D52" s="1">
        <v>44449</v>
      </c>
      <c r="E52" s="3" t="s">
        <v>57</v>
      </c>
      <c r="F52">
        <v>13</v>
      </c>
      <c r="G52">
        <v>20</v>
      </c>
    </row>
    <row r="53" spans="1:7" x14ac:dyDescent="0.35">
      <c r="A53">
        <v>52</v>
      </c>
      <c r="B53" s="1">
        <v>44449</v>
      </c>
      <c r="C53" s="2">
        <v>0.79276620370370365</v>
      </c>
      <c r="D53" s="1">
        <v>44449</v>
      </c>
      <c r="E53" s="3" t="s">
        <v>58</v>
      </c>
      <c r="F53">
        <v>12</v>
      </c>
      <c r="G53">
        <v>4</v>
      </c>
    </row>
    <row r="54" spans="1:7" x14ac:dyDescent="0.35">
      <c r="A54">
        <v>53</v>
      </c>
      <c r="B54" s="1">
        <v>44449</v>
      </c>
      <c r="C54" s="2">
        <v>0.87574074074074071</v>
      </c>
      <c r="D54" s="1">
        <v>44450</v>
      </c>
      <c r="E54" s="3" t="s">
        <v>59</v>
      </c>
      <c r="F54">
        <v>11</v>
      </c>
      <c r="G54">
        <v>9</v>
      </c>
    </row>
    <row r="55" spans="1:7" x14ac:dyDescent="0.35">
      <c r="A55">
        <v>54</v>
      </c>
      <c r="B55" s="1">
        <v>44450</v>
      </c>
      <c r="C55" s="2">
        <v>0.26106481481481481</v>
      </c>
      <c r="D55" s="1">
        <v>44450</v>
      </c>
      <c r="E55" s="3" t="s">
        <v>60</v>
      </c>
      <c r="F55">
        <v>12</v>
      </c>
      <c r="G55">
        <v>21</v>
      </c>
    </row>
    <row r="56" spans="1:7" x14ac:dyDescent="0.35">
      <c r="A56">
        <v>55</v>
      </c>
      <c r="B56" s="1">
        <v>44450</v>
      </c>
      <c r="C56" s="2">
        <v>0.46128472222222222</v>
      </c>
      <c r="D56" s="1">
        <v>44450</v>
      </c>
      <c r="E56" s="3" t="s">
        <v>61</v>
      </c>
      <c r="F56">
        <v>14</v>
      </c>
      <c r="G56">
        <v>2</v>
      </c>
    </row>
    <row r="57" spans="1:7" x14ac:dyDescent="0.35">
      <c r="A57">
        <v>56</v>
      </c>
      <c r="B57" s="1">
        <v>44450</v>
      </c>
      <c r="C57" s="2">
        <v>0.56730324074074079</v>
      </c>
      <c r="D57" s="1">
        <v>44450</v>
      </c>
      <c r="E57" s="3" t="s">
        <v>62</v>
      </c>
      <c r="F57">
        <v>17</v>
      </c>
      <c r="G57">
        <v>9</v>
      </c>
    </row>
    <row r="58" spans="1:7" x14ac:dyDescent="0.35">
      <c r="A58">
        <v>57</v>
      </c>
      <c r="B58" s="1">
        <v>44450</v>
      </c>
      <c r="C58" s="2">
        <v>0.66475694444444444</v>
      </c>
      <c r="D58" s="1">
        <v>44450</v>
      </c>
      <c r="E58" s="3" t="s">
        <v>63</v>
      </c>
      <c r="F58">
        <v>3</v>
      </c>
      <c r="G58">
        <v>9</v>
      </c>
    </row>
    <row r="59" spans="1:7" x14ac:dyDescent="0.35">
      <c r="A59">
        <v>58</v>
      </c>
      <c r="B59" s="1">
        <v>44450</v>
      </c>
      <c r="C59" s="2">
        <v>0.79238425925925926</v>
      </c>
      <c r="D59" s="1">
        <v>44450</v>
      </c>
      <c r="E59" s="3" t="s">
        <v>64</v>
      </c>
      <c r="F59">
        <v>11</v>
      </c>
      <c r="G59">
        <v>3</v>
      </c>
    </row>
    <row r="60" spans="1:7" x14ac:dyDescent="0.35">
      <c r="A60">
        <v>59</v>
      </c>
      <c r="B60" s="1">
        <v>44451</v>
      </c>
      <c r="C60" s="2">
        <v>0.16666666666666666</v>
      </c>
      <c r="D60" s="1">
        <v>44451</v>
      </c>
      <c r="E60" s="3" t="s">
        <v>65</v>
      </c>
      <c r="F60">
        <v>8</v>
      </c>
      <c r="G60">
        <v>4</v>
      </c>
    </row>
    <row r="61" spans="1:7" x14ac:dyDescent="0.35">
      <c r="A61">
        <v>60</v>
      </c>
      <c r="B61" s="1">
        <v>44451</v>
      </c>
      <c r="C61" s="2">
        <v>0.34324074074074074</v>
      </c>
      <c r="D61" s="1">
        <v>44451</v>
      </c>
      <c r="E61" s="3" t="s">
        <v>66</v>
      </c>
      <c r="F61">
        <v>1</v>
      </c>
      <c r="G61">
        <v>6</v>
      </c>
    </row>
    <row r="62" spans="1:7" x14ac:dyDescent="0.35">
      <c r="A62">
        <v>61</v>
      </c>
      <c r="B62" s="1">
        <v>44451</v>
      </c>
      <c r="C62" s="2">
        <v>0.52084490740740741</v>
      </c>
      <c r="D62" s="1">
        <v>44451</v>
      </c>
      <c r="E62" s="3" t="s">
        <v>67</v>
      </c>
      <c r="F62">
        <v>4</v>
      </c>
      <c r="G62">
        <v>21</v>
      </c>
    </row>
    <row r="63" spans="1:7" x14ac:dyDescent="0.35">
      <c r="A63">
        <v>62</v>
      </c>
      <c r="B63" s="1">
        <v>44451</v>
      </c>
      <c r="C63" s="2">
        <v>0.73968750000000005</v>
      </c>
      <c r="D63" s="1">
        <v>44451</v>
      </c>
      <c r="E63" s="3" t="s">
        <v>68</v>
      </c>
      <c r="F63">
        <v>9</v>
      </c>
      <c r="G63">
        <v>11</v>
      </c>
    </row>
    <row r="64" spans="1:7" x14ac:dyDescent="0.35">
      <c r="A64">
        <v>63</v>
      </c>
      <c r="B64" s="1">
        <v>44452</v>
      </c>
      <c r="C64" s="2">
        <v>0.21440972222222221</v>
      </c>
      <c r="D64" s="1">
        <v>44452</v>
      </c>
      <c r="E64" s="3" t="s">
        <v>69</v>
      </c>
      <c r="F64">
        <v>12</v>
      </c>
      <c r="G64">
        <v>7</v>
      </c>
    </row>
    <row r="65" spans="1:7" x14ac:dyDescent="0.35">
      <c r="A65">
        <v>64</v>
      </c>
      <c r="B65" s="1">
        <v>44452</v>
      </c>
      <c r="C65" s="2">
        <v>0.46302083333333333</v>
      </c>
      <c r="D65" s="1">
        <v>44452</v>
      </c>
      <c r="E65" s="3" t="s">
        <v>70</v>
      </c>
      <c r="F65">
        <v>11</v>
      </c>
      <c r="G65">
        <v>13</v>
      </c>
    </row>
    <row r="66" spans="1:7" x14ac:dyDescent="0.35">
      <c r="A66">
        <v>65</v>
      </c>
      <c r="B66" s="1">
        <v>44452</v>
      </c>
      <c r="C66" s="2">
        <v>0.55218750000000005</v>
      </c>
      <c r="D66" s="1">
        <v>44452</v>
      </c>
      <c r="E66" s="3" t="s">
        <v>71</v>
      </c>
      <c r="F66">
        <v>16</v>
      </c>
      <c r="G66">
        <v>21</v>
      </c>
    </row>
    <row r="67" spans="1:7" x14ac:dyDescent="0.35">
      <c r="A67">
        <v>66</v>
      </c>
      <c r="B67" s="1">
        <v>44452</v>
      </c>
      <c r="C67" s="2">
        <v>0.66996527777777781</v>
      </c>
      <c r="D67" s="1">
        <v>44452</v>
      </c>
      <c r="E67" s="3" t="s">
        <v>72</v>
      </c>
      <c r="F67">
        <v>19</v>
      </c>
      <c r="G67">
        <v>10</v>
      </c>
    </row>
    <row r="68" spans="1:7" x14ac:dyDescent="0.35">
      <c r="A68">
        <v>67</v>
      </c>
      <c r="B68" s="1">
        <v>44452</v>
      </c>
      <c r="C68" s="2">
        <v>0.83971064814814811</v>
      </c>
      <c r="D68" s="1">
        <v>44452</v>
      </c>
      <c r="E68" s="3" t="s">
        <v>73</v>
      </c>
      <c r="F68">
        <v>3</v>
      </c>
      <c r="G68">
        <v>0</v>
      </c>
    </row>
    <row r="69" spans="1:7" x14ac:dyDescent="0.35">
      <c r="A69">
        <v>68</v>
      </c>
      <c r="B69" s="1">
        <v>44453</v>
      </c>
      <c r="C69" s="2">
        <v>0.17733796296296298</v>
      </c>
      <c r="D69" s="1">
        <v>44453</v>
      </c>
      <c r="E69" s="3" t="s">
        <v>74</v>
      </c>
      <c r="F69">
        <v>12</v>
      </c>
      <c r="G69">
        <v>21</v>
      </c>
    </row>
    <row r="70" spans="1:7" x14ac:dyDescent="0.35">
      <c r="A70">
        <v>69</v>
      </c>
      <c r="B70" s="1">
        <v>44453</v>
      </c>
      <c r="C70" s="2">
        <v>0.34437499999999999</v>
      </c>
      <c r="D70" s="1">
        <v>44453</v>
      </c>
      <c r="E70" s="3" t="s">
        <v>75</v>
      </c>
      <c r="F70">
        <v>17</v>
      </c>
      <c r="G70">
        <v>20</v>
      </c>
    </row>
    <row r="71" spans="1:7" x14ac:dyDescent="0.35">
      <c r="A71">
        <v>70</v>
      </c>
      <c r="B71" s="1">
        <v>44453</v>
      </c>
      <c r="C71" s="2">
        <v>0.5</v>
      </c>
      <c r="D71" s="1">
        <v>44453</v>
      </c>
      <c r="E71" s="3" t="s">
        <v>76</v>
      </c>
      <c r="F71">
        <v>11</v>
      </c>
      <c r="G71">
        <v>22</v>
      </c>
    </row>
    <row r="72" spans="1:7" x14ac:dyDescent="0.35">
      <c r="A72">
        <v>71</v>
      </c>
      <c r="B72" s="1">
        <v>44453</v>
      </c>
      <c r="C72" s="2">
        <v>0.64340277777777777</v>
      </c>
      <c r="D72" s="1">
        <v>44453</v>
      </c>
      <c r="E72" s="3" t="s">
        <v>77</v>
      </c>
      <c r="F72">
        <v>7</v>
      </c>
      <c r="G72">
        <v>2</v>
      </c>
    </row>
    <row r="73" spans="1:7" x14ac:dyDescent="0.35">
      <c r="A73">
        <v>72</v>
      </c>
      <c r="B73" s="1">
        <v>44453</v>
      </c>
      <c r="C73" s="2">
        <v>0.77552083333333333</v>
      </c>
      <c r="D73" s="1">
        <v>44453</v>
      </c>
      <c r="E73" s="3" t="s">
        <v>78</v>
      </c>
      <c r="F73">
        <v>8</v>
      </c>
      <c r="G73">
        <v>7</v>
      </c>
    </row>
    <row r="74" spans="1:7" x14ac:dyDescent="0.35">
      <c r="A74">
        <v>73</v>
      </c>
      <c r="B74" s="1">
        <v>44453</v>
      </c>
      <c r="C74" s="2">
        <v>0.87285879629629626</v>
      </c>
      <c r="D74" s="1">
        <v>44453</v>
      </c>
      <c r="E74" s="3" t="s">
        <v>79</v>
      </c>
      <c r="F74">
        <v>6</v>
      </c>
      <c r="G74">
        <v>1</v>
      </c>
    </row>
    <row r="75" spans="1:7" x14ac:dyDescent="0.35">
      <c r="A75">
        <v>74</v>
      </c>
      <c r="B75" s="1">
        <v>44454</v>
      </c>
      <c r="C75" s="2">
        <v>4.2361111111111113E-2</v>
      </c>
      <c r="D75" s="1">
        <v>44454</v>
      </c>
      <c r="E75" s="3" t="s">
        <v>80</v>
      </c>
      <c r="F75">
        <v>0</v>
      </c>
      <c r="G75">
        <v>6</v>
      </c>
    </row>
    <row r="76" spans="1:7" x14ac:dyDescent="0.35">
      <c r="A76">
        <v>75</v>
      </c>
      <c r="B76" s="1">
        <v>44454</v>
      </c>
      <c r="C76" s="2">
        <v>0.28885416666666669</v>
      </c>
      <c r="D76" s="1">
        <v>44454</v>
      </c>
      <c r="E76" s="3" t="s">
        <v>81</v>
      </c>
      <c r="F76">
        <v>0</v>
      </c>
      <c r="G76">
        <v>5</v>
      </c>
    </row>
    <row r="77" spans="1:7" x14ac:dyDescent="0.35">
      <c r="A77">
        <v>76</v>
      </c>
      <c r="B77" s="1">
        <v>44454</v>
      </c>
      <c r="C77" s="2">
        <v>0.42424768518518519</v>
      </c>
      <c r="D77" s="1">
        <v>44454</v>
      </c>
      <c r="E77" s="3" t="s">
        <v>82</v>
      </c>
      <c r="F77">
        <v>10</v>
      </c>
      <c r="G77">
        <v>1</v>
      </c>
    </row>
    <row r="78" spans="1:7" x14ac:dyDescent="0.35">
      <c r="A78">
        <v>77</v>
      </c>
      <c r="B78" s="1">
        <v>44454</v>
      </c>
      <c r="C78" s="2">
        <v>0.5991319444444444</v>
      </c>
      <c r="D78" s="1">
        <v>44454</v>
      </c>
      <c r="E78" s="3" t="s">
        <v>83</v>
      </c>
      <c r="F78">
        <v>14</v>
      </c>
      <c r="G78">
        <v>21</v>
      </c>
    </row>
    <row r="79" spans="1:7" x14ac:dyDescent="0.35">
      <c r="A79">
        <v>78</v>
      </c>
      <c r="B79" s="1">
        <v>44454</v>
      </c>
      <c r="C79" s="2">
        <v>0.7228472222222222</v>
      </c>
      <c r="D79" s="1">
        <v>44454</v>
      </c>
      <c r="E79" s="3" t="s">
        <v>84</v>
      </c>
      <c r="F79">
        <v>4</v>
      </c>
      <c r="G79">
        <v>1</v>
      </c>
    </row>
    <row r="80" spans="1:7" x14ac:dyDescent="0.35">
      <c r="A80">
        <v>79</v>
      </c>
      <c r="B80" s="1">
        <v>44454</v>
      </c>
      <c r="C80" s="2">
        <v>0.86644675925925929</v>
      </c>
      <c r="D80" s="1">
        <v>44454</v>
      </c>
      <c r="E80" s="3" t="s">
        <v>85</v>
      </c>
      <c r="F80">
        <v>7</v>
      </c>
      <c r="G80">
        <v>2</v>
      </c>
    </row>
    <row r="81" spans="1:7" x14ac:dyDescent="0.35">
      <c r="A81">
        <v>80</v>
      </c>
      <c r="B81" s="1">
        <v>44455</v>
      </c>
      <c r="C81" s="2">
        <v>0.13571759259259258</v>
      </c>
      <c r="D81" s="1">
        <v>44455</v>
      </c>
      <c r="E81" s="3" t="s">
        <v>86</v>
      </c>
      <c r="F81">
        <v>13</v>
      </c>
      <c r="G81">
        <v>5</v>
      </c>
    </row>
    <row r="82" spans="1:7" x14ac:dyDescent="0.35">
      <c r="A82">
        <v>81</v>
      </c>
      <c r="B82" s="1">
        <v>44455</v>
      </c>
      <c r="C82" s="2">
        <v>0.2996064814814815</v>
      </c>
      <c r="D82" s="1">
        <v>44455</v>
      </c>
      <c r="E82" s="3" t="s">
        <v>87</v>
      </c>
      <c r="F82">
        <v>13</v>
      </c>
      <c r="G82">
        <v>11</v>
      </c>
    </row>
    <row r="83" spans="1:7" x14ac:dyDescent="0.35">
      <c r="A83">
        <v>82</v>
      </c>
      <c r="B83" s="1">
        <v>44455</v>
      </c>
      <c r="C83" s="2">
        <v>0.46118055555555554</v>
      </c>
      <c r="D83" s="1">
        <v>44455</v>
      </c>
      <c r="E83" s="3" t="s">
        <v>88</v>
      </c>
      <c r="F83">
        <v>14</v>
      </c>
      <c r="G83">
        <v>9</v>
      </c>
    </row>
    <row r="84" spans="1:7" x14ac:dyDescent="0.35">
      <c r="A84">
        <v>83</v>
      </c>
      <c r="B84" s="1">
        <v>44455</v>
      </c>
      <c r="C84" s="2">
        <v>0.57986111111111116</v>
      </c>
      <c r="D84" s="1">
        <v>44455</v>
      </c>
      <c r="E84" s="3" t="s">
        <v>89</v>
      </c>
      <c r="F84">
        <v>14</v>
      </c>
      <c r="G84">
        <v>9</v>
      </c>
    </row>
    <row r="85" spans="1:7" x14ac:dyDescent="0.35">
      <c r="A85">
        <v>84</v>
      </c>
      <c r="B85" s="1">
        <v>44455</v>
      </c>
      <c r="C85" s="2">
        <v>0.6744444444444444</v>
      </c>
      <c r="D85" s="1">
        <v>44455</v>
      </c>
      <c r="E85" s="3" t="s">
        <v>90</v>
      </c>
      <c r="F85">
        <v>12</v>
      </c>
      <c r="G85">
        <v>7</v>
      </c>
    </row>
    <row r="86" spans="1:7" x14ac:dyDescent="0.35">
      <c r="A86">
        <v>85</v>
      </c>
      <c r="B86" s="1">
        <v>44455</v>
      </c>
      <c r="C86" s="2">
        <v>0.7926157407407407</v>
      </c>
      <c r="D86" s="1">
        <v>44455</v>
      </c>
      <c r="E86" s="3" t="s">
        <v>91</v>
      </c>
      <c r="F86">
        <v>2</v>
      </c>
      <c r="G86">
        <v>19</v>
      </c>
    </row>
    <row r="87" spans="1:7" x14ac:dyDescent="0.35">
      <c r="A87">
        <v>86</v>
      </c>
      <c r="B87" s="1">
        <v>44456</v>
      </c>
      <c r="C87" s="2">
        <v>0.28914351851851849</v>
      </c>
      <c r="D87" s="1">
        <v>44456</v>
      </c>
      <c r="E87" s="3" t="s">
        <v>92</v>
      </c>
      <c r="F87">
        <v>4</v>
      </c>
      <c r="G87">
        <v>11</v>
      </c>
    </row>
    <row r="88" spans="1:7" x14ac:dyDescent="0.35">
      <c r="A88">
        <v>87</v>
      </c>
      <c r="B88" s="1">
        <v>44456</v>
      </c>
      <c r="C88" s="2">
        <v>0.45840277777777777</v>
      </c>
      <c r="D88" s="1">
        <v>44456</v>
      </c>
      <c r="E88" s="3" t="s">
        <v>93</v>
      </c>
      <c r="F88">
        <v>21</v>
      </c>
      <c r="G88">
        <v>15</v>
      </c>
    </row>
    <row r="89" spans="1:7" x14ac:dyDescent="0.35">
      <c r="A89">
        <v>88</v>
      </c>
      <c r="B89" s="1">
        <v>44456</v>
      </c>
      <c r="C89" s="2">
        <v>0.55218750000000005</v>
      </c>
      <c r="D89" s="1">
        <v>44456</v>
      </c>
      <c r="E89" s="3" t="s">
        <v>94</v>
      </c>
      <c r="F89">
        <v>7</v>
      </c>
      <c r="G89">
        <v>13</v>
      </c>
    </row>
    <row r="90" spans="1:7" x14ac:dyDescent="0.35">
      <c r="A90">
        <v>89</v>
      </c>
      <c r="B90" s="1">
        <v>44456</v>
      </c>
      <c r="C90" s="2">
        <v>0.64994212962962961</v>
      </c>
      <c r="D90" s="1">
        <v>44456</v>
      </c>
      <c r="E90" s="3" t="s">
        <v>95</v>
      </c>
      <c r="F90">
        <v>14</v>
      </c>
      <c r="G90">
        <v>16</v>
      </c>
    </row>
    <row r="91" spans="1:7" x14ac:dyDescent="0.35">
      <c r="A91">
        <v>90</v>
      </c>
      <c r="B91" s="1">
        <v>44456</v>
      </c>
      <c r="C91" s="2">
        <v>0.80049768518518516</v>
      </c>
      <c r="D91" s="1">
        <v>44456</v>
      </c>
      <c r="E91" s="3" t="s">
        <v>96</v>
      </c>
      <c r="F91">
        <v>7</v>
      </c>
      <c r="G91">
        <v>0</v>
      </c>
    </row>
    <row r="92" spans="1:7" x14ac:dyDescent="0.35">
      <c r="A92">
        <v>91</v>
      </c>
      <c r="B92" s="1">
        <v>44457</v>
      </c>
      <c r="C92" s="2">
        <v>0.21187500000000001</v>
      </c>
      <c r="D92" s="1">
        <v>44457</v>
      </c>
      <c r="E92" s="3" t="s">
        <v>97</v>
      </c>
      <c r="F92">
        <v>17</v>
      </c>
      <c r="G92">
        <v>15</v>
      </c>
    </row>
    <row r="93" spans="1:7" x14ac:dyDescent="0.35">
      <c r="A93">
        <v>92</v>
      </c>
      <c r="B93" s="1">
        <v>44457</v>
      </c>
      <c r="C93" s="2">
        <v>0.38490740740740742</v>
      </c>
      <c r="D93" s="1">
        <v>44457</v>
      </c>
      <c r="E93" s="3" t="s">
        <v>98</v>
      </c>
      <c r="F93">
        <v>5</v>
      </c>
      <c r="G93">
        <v>8</v>
      </c>
    </row>
    <row r="94" spans="1:7" x14ac:dyDescent="0.35">
      <c r="A94">
        <v>93</v>
      </c>
      <c r="B94" s="1">
        <v>44457</v>
      </c>
      <c r="C94" s="2">
        <v>0.47458333333333336</v>
      </c>
      <c r="D94" s="1">
        <v>44457</v>
      </c>
      <c r="E94" s="3" t="s">
        <v>99</v>
      </c>
      <c r="F94">
        <v>14</v>
      </c>
      <c r="G94">
        <v>9</v>
      </c>
    </row>
    <row r="95" spans="1:7" x14ac:dyDescent="0.35">
      <c r="A95">
        <v>94</v>
      </c>
      <c r="B95" s="1">
        <v>44457</v>
      </c>
      <c r="C95" s="2">
        <v>0.62175925925925923</v>
      </c>
      <c r="D95" s="1">
        <v>44457</v>
      </c>
      <c r="E95" s="3" t="s">
        <v>100</v>
      </c>
      <c r="F95">
        <v>11</v>
      </c>
      <c r="G95">
        <v>17</v>
      </c>
    </row>
    <row r="96" spans="1:7" x14ac:dyDescent="0.35">
      <c r="A96">
        <v>95</v>
      </c>
      <c r="B96" s="1">
        <v>44457</v>
      </c>
      <c r="C96" s="2">
        <v>0.72517361111111112</v>
      </c>
      <c r="D96" s="1">
        <v>44457</v>
      </c>
      <c r="E96" s="3" t="s">
        <v>101</v>
      </c>
      <c r="F96">
        <v>7</v>
      </c>
      <c r="G96">
        <v>16</v>
      </c>
    </row>
    <row r="97" spans="1:7" x14ac:dyDescent="0.35">
      <c r="A97">
        <v>96</v>
      </c>
      <c r="B97" s="1">
        <v>44458</v>
      </c>
      <c r="C97" s="2">
        <v>0.37921296296296297</v>
      </c>
      <c r="D97" s="1">
        <v>44458</v>
      </c>
      <c r="E97" s="3" t="s">
        <v>102</v>
      </c>
      <c r="F97">
        <v>5</v>
      </c>
      <c r="G97">
        <v>1</v>
      </c>
    </row>
    <row r="98" spans="1:7" x14ac:dyDescent="0.35">
      <c r="A98">
        <v>97</v>
      </c>
      <c r="B98" s="1">
        <v>44458</v>
      </c>
      <c r="C98" s="2">
        <v>0.58005787037037038</v>
      </c>
      <c r="D98" s="1">
        <v>44458</v>
      </c>
      <c r="E98" s="3" t="s">
        <v>103</v>
      </c>
      <c r="F98">
        <v>14</v>
      </c>
      <c r="G98">
        <v>7</v>
      </c>
    </row>
    <row r="99" spans="1:7" x14ac:dyDescent="0.35">
      <c r="A99">
        <v>98</v>
      </c>
      <c r="B99" s="1">
        <v>44458</v>
      </c>
      <c r="C99" s="2">
        <v>0.67716435185185186</v>
      </c>
      <c r="D99" s="1">
        <v>44458</v>
      </c>
      <c r="E99" s="3" t="s">
        <v>104</v>
      </c>
      <c r="F99">
        <v>12</v>
      </c>
      <c r="G99">
        <v>9</v>
      </c>
    </row>
    <row r="100" spans="1:7" x14ac:dyDescent="0.3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105</v>
      </c>
      <c r="F100">
        <v>11</v>
      </c>
      <c r="G100">
        <v>9</v>
      </c>
    </row>
    <row r="101" spans="1:7" x14ac:dyDescent="0.3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106</v>
      </c>
      <c r="F101">
        <v>11</v>
      </c>
      <c r="G101">
        <v>8</v>
      </c>
    </row>
    <row r="102" spans="1:7" x14ac:dyDescent="0.3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107</v>
      </c>
      <c r="F102">
        <v>12</v>
      </c>
      <c r="G102">
        <v>3</v>
      </c>
    </row>
    <row r="103" spans="1:7" x14ac:dyDescent="0.3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108</v>
      </c>
      <c r="F103">
        <v>7</v>
      </c>
      <c r="G103">
        <v>12</v>
      </c>
    </row>
    <row r="104" spans="1:7" x14ac:dyDescent="0.3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109</v>
      </c>
      <c r="F104">
        <v>9</v>
      </c>
      <c r="G104">
        <v>14</v>
      </c>
    </row>
    <row r="105" spans="1:7" x14ac:dyDescent="0.3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110</v>
      </c>
      <c r="F105">
        <v>8</v>
      </c>
      <c r="G105">
        <v>19</v>
      </c>
    </row>
    <row r="106" spans="1:7" x14ac:dyDescent="0.3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111</v>
      </c>
      <c r="F106">
        <v>23</v>
      </c>
      <c r="G106">
        <v>14</v>
      </c>
    </row>
    <row r="107" spans="1:7" x14ac:dyDescent="0.3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112</v>
      </c>
      <c r="F107">
        <v>19</v>
      </c>
      <c r="G107">
        <v>9</v>
      </c>
    </row>
    <row r="108" spans="1:7" x14ac:dyDescent="0.3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113</v>
      </c>
      <c r="F108">
        <v>0</v>
      </c>
      <c r="G108">
        <v>6</v>
      </c>
    </row>
    <row r="109" spans="1:7" x14ac:dyDescent="0.3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114</v>
      </c>
      <c r="F109">
        <v>4</v>
      </c>
      <c r="G109">
        <v>15</v>
      </c>
    </row>
    <row r="110" spans="1:7" x14ac:dyDescent="0.3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115</v>
      </c>
      <c r="F110">
        <v>11</v>
      </c>
      <c r="G110">
        <v>0</v>
      </c>
    </row>
    <row r="111" spans="1:7" x14ac:dyDescent="0.3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116</v>
      </c>
      <c r="F111">
        <v>9</v>
      </c>
      <c r="G111">
        <v>4</v>
      </c>
    </row>
    <row r="112" spans="1:7" x14ac:dyDescent="0.3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117</v>
      </c>
      <c r="F112">
        <v>9</v>
      </c>
      <c r="G112">
        <v>28</v>
      </c>
    </row>
    <row r="113" spans="1:7" x14ac:dyDescent="0.3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118</v>
      </c>
      <c r="F113">
        <v>0</v>
      </c>
      <c r="G113">
        <v>10</v>
      </c>
    </row>
    <row r="114" spans="1:7" x14ac:dyDescent="0.3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119</v>
      </c>
      <c r="F114">
        <v>12</v>
      </c>
      <c r="G114">
        <v>6</v>
      </c>
    </row>
    <row r="115" spans="1:7" x14ac:dyDescent="0.3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120</v>
      </c>
      <c r="F115">
        <v>11</v>
      </c>
      <c r="G115">
        <v>5</v>
      </c>
    </row>
    <row r="116" spans="1:7" x14ac:dyDescent="0.3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121</v>
      </c>
      <c r="F116">
        <v>13</v>
      </c>
      <c r="G116">
        <v>9</v>
      </c>
    </row>
    <row r="117" spans="1:7" x14ac:dyDescent="0.3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122</v>
      </c>
      <c r="F117">
        <v>14</v>
      </c>
      <c r="G117">
        <v>11</v>
      </c>
    </row>
    <row r="118" spans="1:7" x14ac:dyDescent="0.3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123</v>
      </c>
      <c r="F118">
        <v>2</v>
      </c>
      <c r="G118">
        <v>0</v>
      </c>
    </row>
    <row r="119" spans="1:7" x14ac:dyDescent="0.3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124</v>
      </c>
      <c r="F119">
        <v>6</v>
      </c>
      <c r="G119">
        <v>0</v>
      </c>
    </row>
    <row r="120" spans="1:7" x14ac:dyDescent="0.3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125</v>
      </c>
      <c r="F120">
        <v>4</v>
      </c>
      <c r="G120">
        <v>11</v>
      </c>
    </row>
    <row r="121" spans="1:7" x14ac:dyDescent="0.3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126</v>
      </c>
      <c r="F121">
        <v>19</v>
      </c>
      <c r="G121">
        <v>3</v>
      </c>
    </row>
    <row r="122" spans="1:7" x14ac:dyDescent="0.3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127</v>
      </c>
      <c r="F122">
        <v>3</v>
      </c>
      <c r="G122">
        <v>21</v>
      </c>
    </row>
    <row r="123" spans="1:7" x14ac:dyDescent="0.3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128</v>
      </c>
      <c r="F123">
        <v>19</v>
      </c>
      <c r="G123">
        <v>22</v>
      </c>
    </row>
    <row r="124" spans="1:7" x14ac:dyDescent="0.3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129</v>
      </c>
      <c r="F124">
        <v>13</v>
      </c>
      <c r="G124">
        <v>14</v>
      </c>
    </row>
    <row r="125" spans="1:7" x14ac:dyDescent="0.3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130</v>
      </c>
      <c r="F125">
        <v>19</v>
      </c>
      <c r="G125">
        <v>25</v>
      </c>
    </row>
    <row r="126" spans="1:7" x14ac:dyDescent="0.35">
      <c r="A126">
        <v>125</v>
      </c>
      <c r="B126" s="1">
        <v>44463</v>
      </c>
      <c r="C126" s="2">
        <v>0.174375</v>
      </c>
      <c r="D126" s="1">
        <v>44463</v>
      </c>
      <c r="E126" s="3" t="s">
        <v>131</v>
      </c>
      <c r="F126">
        <v>19</v>
      </c>
      <c r="G126">
        <v>11</v>
      </c>
    </row>
    <row r="127" spans="1:7" x14ac:dyDescent="0.3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132</v>
      </c>
      <c r="F127">
        <v>13</v>
      </c>
      <c r="G127">
        <v>4</v>
      </c>
    </row>
    <row r="128" spans="1:7" x14ac:dyDescent="0.3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133</v>
      </c>
      <c r="F128">
        <v>13</v>
      </c>
      <c r="G128">
        <v>9</v>
      </c>
    </row>
    <row r="129" spans="1:7" x14ac:dyDescent="0.3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134</v>
      </c>
      <c r="F129">
        <v>10</v>
      </c>
      <c r="G129">
        <v>12</v>
      </c>
    </row>
    <row r="130" spans="1:7" x14ac:dyDescent="0.3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135</v>
      </c>
      <c r="F130">
        <v>9</v>
      </c>
      <c r="G130">
        <v>11</v>
      </c>
    </row>
    <row r="131" spans="1:7" x14ac:dyDescent="0.3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136</v>
      </c>
      <c r="F131">
        <v>14</v>
      </c>
      <c r="G131">
        <v>20</v>
      </c>
    </row>
    <row r="132" spans="1:7" x14ac:dyDescent="0.3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137</v>
      </c>
      <c r="F132">
        <v>1</v>
      </c>
      <c r="G132">
        <v>3</v>
      </c>
    </row>
    <row r="133" spans="1:7" x14ac:dyDescent="0.3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138</v>
      </c>
      <c r="F133">
        <v>5</v>
      </c>
      <c r="G133">
        <v>6</v>
      </c>
    </row>
    <row r="134" spans="1:7" x14ac:dyDescent="0.3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139</v>
      </c>
      <c r="F134">
        <v>12</v>
      </c>
      <c r="G134">
        <v>6</v>
      </c>
    </row>
    <row r="135" spans="1:7" x14ac:dyDescent="0.3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140</v>
      </c>
      <c r="F135">
        <v>13</v>
      </c>
      <c r="G135">
        <v>24</v>
      </c>
    </row>
    <row r="136" spans="1:7" x14ac:dyDescent="0.3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141</v>
      </c>
      <c r="F136">
        <v>9</v>
      </c>
      <c r="G136">
        <v>2</v>
      </c>
    </row>
    <row r="137" spans="1:7" x14ac:dyDescent="0.3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142</v>
      </c>
      <c r="F137">
        <v>11</v>
      </c>
      <c r="G137">
        <v>6</v>
      </c>
    </row>
    <row r="138" spans="1:7" x14ac:dyDescent="0.3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143</v>
      </c>
      <c r="F138">
        <v>11</v>
      </c>
      <c r="G138">
        <v>9</v>
      </c>
    </row>
    <row r="139" spans="1:7" x14ac:dyDescent="0.3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144</v>
      </c>
      <c r="F139">
        <v>13</v>
      </c>
      <c r="G139">
        <v>24</v>
      </c>
    </row>
    <row r="140" spans="1:7" x14ac:dyDescent="0.3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145</v>
      </c>
      <c r="F140">
        <v>15</v>
      </c>
      <c r="G140">
        <v>6</v>
      </c>
    </row>
    <row r="141" spans="1:7" x14ac:dyDescent="0.3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146</v>
      </c>
      <c r="F141">
        <v>15</v>
      </c>
      <c r="G141">
        <v>9</v>
      </c>
    </row>
    <row r="142" spans="1:7" x14ac:dyDescent="0.3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147</v>
      </c>
      <c r="F142">
        <v>10</v>
      </c>
      <c r="G142">
        <v>19</v>
      </c>
    </row>
    <row r="143" spans="1:7" x14ac:dyDescent="0.3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148</v>
      </c>
      <c r="F143">
        <v>1</v>
      </c>
      <c r="G143">
        <v>0</v>
      </c>
    </row>
    <row r="144" spans="1:7" x14ac:dyDescent="0.3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149</v>
      </c>
      <c r="F144">
        <v>3</v>
      </c>
      <c r="G144">
        <v>0</v>
      </c>
    </row>
    <row r="145" spans="1:7" x14ac:dyDescent="0.3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150</v>
      </c>
      <c r="F145">
        <v>9</v>
      </c>
      <c r="G145">
        <v>14</v>
      </c>
    </row>
    <row r="146" spans="1:7" x14ac:dyDescent="0.3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151</v>
      </c>
      <c r="F146">
        <v>11</v>
      </c>
      <c r="G146">
        <v>13</v>
      </c>
    </row>
    <row r="147" spans="1:7" x14ac:dyDescent="0.3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152</v>
      </c>
      <c r="F147">
        <v>12</v>
      </c>
      <c r="G147">
        <v>9</v>
      </c>
    </row>
    <row r="148" spans="1:7" x14ac:dyDescent="0.3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153</v>
      </c>
      <c r="F148">
        <v>14</v>
      </c>
      <c r="G148">
        <v>9</v>
      </c>
    </row>
    <row r="149" spans="1:7" x14ac:dyDescent="0.3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154</v>
      </c>
      <c r="F149">
        <v>12</v>
      </c>
      <c r="G149">
        <v>16</v>
      </c>
    </row>
    <row r="150" spans="1:7" x14ac:dyDescent="0.3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155</v>
      </c>
      <c r="F150">
        <v>9</v>
      </c>
      <c r="G150">
        <v>21</v>
      </c>
    </row>
    <row r="151" spans="1:7" x14ac:dyDescent="0.3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156</v>
      </c>
      <c r="F151">
        <v>15</v>
      </c>
      <c r="G151">
        <v>9</v>
      </c>
    </row>
    <row r="152" spans="1:7" x14ac:dyDescent="0.3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157</v>
      </c>
      <c r="F152">
        <v>14</v>
      </c>
      <c r="G152">
        <v>8</v>
      </c>
    </row>
    <row r="153" spans="1:7" x14ac:dyDescent="0.3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158</v>
      </c>
      <c r="F153">
        <v>16</v>
      </c>
      <c r="G153">
        <v>21</v>
      </c>
    </row>
    <row r="154" spans="1:7" x14ac:dyDescent="0.3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159</v>
      </c>
      <c r="F154">
        <v>14</v>
      </c>
      <c r="G154">
        <v>9</v>
      </c>
    </row>
    <row r="155" spans="1:7" x14ac:dyDescent="0.35">
      <c r="A155">
        <v>154</v>
      </c>
      <c r="B155" s="1">
        <v>44469</v>
      </c>
      <c r="C155" s="2">
        <v>0.3125</v>
      </c>
      <c r="D155" s="1">
        <v>44469</v>
      </c>
      <c r="E155" s="3" t="s">
        <v>160</v>
      </c>
      <c r="F155">
        <v>17</v>
      </c>
      <c r="G155">
        <v>3</v>
      </c>
    </row>
    <row r="156" spans="1:7" x14ac:dyDescent="0.3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136</v>
      </c>
      <c r="F156">
        <v>0</v>
      </c>
      <c r="G156">
        <v>9</v>
      </c>
    </row>
    <row r="157" spans="1:7" x14ac:dyDescent="0.3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161</v>
      </c>
      <c r="F157">
        <v>14</v>
      </c>
      <c r="G157">
        <v>8</v>
      </c>
    </row>
    <row r="158" spans="1:7" x14ac:dyDescent="0.3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162</v>
      </c>
      <c r="F158">
        <v>6</v>
      </c>
      <c r="G158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7 F Z v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O x W b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V m 9 U 8 y + A j s 0 B A A C 4 G A A A E w A c A E Z v c m 1 1 b G F z L 1 N l Y 3 R p b 2 4 x L m 0 g o h g A K K A U A A A A A A A A A A A A A A A A A A A A A A A A A A A A 7 Z L N b t N A E M f P R M o 7 r L Y X R 7 I s E t r y J R + Q A 4 J L B U p 6 o U Z o E w 9 m l f W O t T s m t a N e 8 k o 9 I X G r / F 7 d x o i G B h B X S + u D 7 f m e + e t n Y U k S N Z t 1 3 / H L 4 W A 4 s F + F g Y w p p J r F T A E N B 8 w 9 7 X d z c 5 2 1 W 3 T O x H 6 L p r i s C t A U v J E K o g Q 1 O c M G P H m R n l s w N l V i A V k 6 B b s i L N N C U G U E K w 0 u t G B r s K i A y T X L U a V 3 o 3 a v i C 6 J j 8 K L K S h Z S A I T 8 0 c 8 Z A m q q t A 2 H j 8 O 2 W u 9 x E z q P B 5 P T p z 5 o U K C G d U K 4 v v f 6 A w 1 f B q F 3 e J H / E z k 7 f b m e r 2 S D F m J 2 b p u f 9 g G d V 0 4 q 5 F Y S O D u q r l Y u N r 3 B g v X 6 C 2 I z F 0 R / D o 7 Z B c / Q 6 + U m i 2 F E s b G Z K r 9 Q R 9 d J + 2 E R E Z 1 e d 9 y b o S 2 X 9 A U 3 S H z u g Q b / N 9 a 4 W b D V e k 0 e K f p 9 D i 6 K 7 0 K 2 Y Z n g p y K t R O t c k E 3 D Z h z d b E c s 0 b q h 2 G S x V 5 p a Z p / F z 9 M I L i k X U I i T I 6 s E e 1 W Z J W G 1 e F u X Y a 7 5 q 8 Z B 0 0 / j w 9 d k 9 9 c V 6 P h Q O o / C 7 2 P 7 R H f g R t M R t z T 6 + n t K b 1 P P L 2 e 3 t 7 S e + z p 9 f T 2 l t 4 T T 6 + n t 7 f 0 n n p 6 P b 2 9 p f e p p 9 f T 2 1 t 6 n 3 l 6 P b 2 9 p f e 5 p 9 f T 2 w 9 6 b w F Q S w E C L Q A U A A I A C A D s V m 9 U T g X r Q K I A A A D 2 A A A A E g A A A A A A A A A A A A A A A A A A A A A A Q 2 9 u Z m l n L 1 B h Y 2 t h Z 2 U u e G 1 s U E s B A i 0 A F A A C A A g A 7 F Z v V A / K 6 a u k A A A A 6 Q A A A B M A A A A A A A A A A A A A A A A A 7 g A A A F t D b 2 5 0 Z W 5 0 X 1 R 5 c G V z X S 5 4 b W x Q S w E C L Q A U A A I A C A D s V m 9 U 8 y + A j s 0 B A A C 4 G A A A E w A A A A A A A A A A A A A A A A D f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b w A A A A A A A K 1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I w O j M 5 O j I 4 L j Y 5 M z Q 5 M z Z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j A 6 M z k 6 M j g u N j k z N D k z N l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W C Y W R 1 b m V r J n F 1 b 3 Q 7 L C Z x d W 9 0 O 0 N h c m d v I H d 5 x Y J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j A 6 M z k 6 M j g u N j k z N D k z N l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W C Y W R 1 b m V r J n F 1 b 3 Q 7 L C Z x d W 9 0 O 0 N h c m d v I H d 5 x Y J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j A 6 M z k 6 M j g u N j k z N D k z N l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W C Y W R 1 b m V r J n F 1 b 3 Q 7 L C Z x d W 9 0 O 0 N h c m d v I H d 5 x Y J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b 3 R 5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x N F Q y M D o z O T o y O C 4 2 O T M 0 O T M 2 W i I g L z 4 8 R W 5 0 c n k g V H l w Z T 0 i R m l s b E N v b H V t b l R 5 c G V z I i B W Y W x 1 Z T 0 i c 0 F 3 a 0 t D U V l E Q X d Z R 0 J n P T 0 i I C 8 + P E V u d H J 5 I F R 5 c G U 9 I k Z p b G x D b 2 x 1 b W 5 O Y W 1 l c y I g V m F s d W U 9 I n N b J n F 1 b 3 Q 7 b H A m c X V v d D s s J n F 1 b 3 Q 7 Z G F 0 Y S B 3 e W x v d H U m c X V v d D s s J n F 1 b 3 Q 7 Z 2 9 k e m l u Y S B 3 e W x v d H U m c X V v d D s s J n F 1 b 3 Q 7 Z G F 0 Y S B w c n p 5 b G 9 0 d S Z x d W 9 0 O y w m c X V v d D t n b 2 R 6 a W 5 h I H B y e n l s b 3 R 1 J n F 1 b 3 Q 7 L C Z x d W 9 0 O 0 N h c m d v I H p h x Y J h Z H V u Z W s m c X V v d D s s J n F 1 b 3 Q 7 Q 2 F y Z 2 8 g d 3 n F g m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1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w M y 0 x N F Q y M D o z O T o y O C 4 2 O T M 0 O T M 2 W i I g L z 4 8 R W 5 0 c n k g V H l w Z T 0 i R m l s b E N v b H V t b l R 5 c G V z I i B W Y W x 1 Z T 0 i c 0 F 3 a 0 t D U V l E Q X d Z R 0 J n P T 0 i I C 8 + P E V u d H J 5 I F R 5 c G U 9 I k Z p b G x D b 2 x 1 b W 5 O Y W 1 l c y I g V m F s d W U 9 I n N b J n F 1 b 3 Q 7 b H A m c X V v d D s s J n F 1 b 3 Q 7 Z G F 0 Y S B 3 e W x v d H U m c X V v d D s s J n F 1 b 3 Q 7 Z 2 9 k e m l u Y S B 3 e W x v d H U m c X V v d D s s J n F 1 b 3 Q 7 Z G F 0 Y S B w c n p 5 b G 9 0 d S Z x d W 9 0 O y w m c X V v d D t n b 2 R 6 a W 5 h I H B y e n l s b 3 R 1 J n F 1 b 3 Q 7 L C Z x d W 9 0 O 0 N h c m d v I H p h x Y J h Z H V u Z W s m c X V v d D s s J n F 1 b 3 Q 7 Q 2 F y Z 2 8 g d 3 n F g m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I w O j M 5 O j I 4 L j Y 5 M z Q 5 M z Z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G a W x s Q 2 9 1 b n Q i I F Z h b H V l P S J s M T U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0 e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z O T o y O C 4 2 O T M 0 O T M 2 W i I g L z 4 8 R W 5 0 c n k g V H l w Z T 0 i R m l s b E N v b H V t b l R 5 c G V z I i B W Y W x 1 Z T 0 i c 0 F 3 a 0 t D U V l E Q X d Z R 0 J n P T 0 i I C 8 + P E V u d H J 5 I F R 5 c G U 9 I k Z p b G x D b 2 x 1 b W 5 O Y W 1 l c y I g V m F s d W U 9 I n N b J n F 1 b 3 Q 7 b H A m c X V v d D s s J n F 1 b 3 Q 7 Z G F 0 Y S B 3 e W x v d H U m c X V v d D s s J n F 1 b 3 Q 7 Z 2 9 k e m l u Y S B 3 e W x v d H U m c X V v d D s s J n F 1 b 3 Q 7 Z G F 0 Y S B w c n p 5 b G 9 0 d S Z x d W 9 0 O y w m c X V v d D t n b 2 R 6 a W 5 h I H B y e n l s b 3 R 1 J n F 1 b 3 Q 7 L C Z x d W 9 0 O 0 N h c m d v I H p h x Y J h Z H V u Z W s m c X V v d D s s J n F 1 b 3 Q 7 Q 2 F y Z 2 8 g d 3 n F g m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1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b G 9 0 e T U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z L T E 0 V D I w O j M 5 O j I 4 L j Y 5 M z Q 5 M z Z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G a W x s Q 2 9 1 b n Q i I F Z h b H V l P S J s M T U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x v d H k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7 5 T H o b h H u x P F s n C E L 7 k A A A A A A g A A A A A A E G Y A A A A B A A A g A A A A K N d 2 E 8 S F 1 C Q X 2 + r C W j S p o A K Z C e L j h Q W K n o C g M p L s I e o A A A A A D o A A A A A C A A A g A A A A 4 4 A B W N b F S m f Q W h H M S 4 p k G v 7 H v O H e + 7 A J B T F B V C d M m i J Q A A A A w D y i f F 8 8 o 0 g h D r q k x D v V y C s R m o b 9 g 5 y Y B p A + C g u g j q m / H L q E 9 v X D n Y 6 L z G m W I M 9 z b h R Q r 9 O M X o U S 3 E o e Y r J l y L V F H 6 7 e A Y n f l e W h 2 o A F w u l A A A A A E A U J Z t 6 8 p o k k N 2 J 7 k O G z r 6 c Z a O 6 Y M A E F C T m 2 S o l i 5 K G R G T 0 o f P 7 O A k x V j f n j r v e n d t O x z b 6 1 S a 8 F h Z F 9 Y y h x 4 g = = < / D a t a M a s h u p > 
</file>

<file path=customXml/itemProps1.xml><?xml version="1.0" encoding="utf-8"?>
<ds:datastoreItem xmlns:ds="http://schemas.openxmlformats.org/officeDocument/2006/customXml" ds:itemID="{26013217-ECC4-487C-B3A8-6D8F77B38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6)</vt:lpstr>
      <vt:lpstr>5)</vt:lpstr>
      <vt:lpstr>4)</vt:lpstr>
      <vt:lpstr>3)</vt:lpstr>
      <vt:lpstr>2)</vt:lpstr>
      <vt:lpstr>1)</vt:lpstr>
      <vt:lpstr>loty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2022-03-14T20:38:25Z</dcterms:created>
  <dcterms:modified xsi:type="dcterms:W3CDTF">2022-03-15T10:01:37Z</dcterms:modified>
</cp:coreProperties>
</file>