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ed\Desktop\matury rozwiazania\CKE\excel - punkty rekrutacyjne\"/>
    </mc:Choice>
  </mc:AlternateContent>
  <xr:revisionPtr revIDLastSave="0" documentId="13_ncr:1_{8E7127C8-751B-4547-AF42-9F4A280C4E65}" xr6:coauthVersionLast="47" xr6:coauthVersionMax="47" xr10:uidLastSave="{00000000-0000-0000-0000-000000000000}"/>
  <bookViews>
    <workbookView xWindow="-110" yWindow="-110" windowWidth="19420" windowHeight="10300" xr2:uid="{E717B08A-C90D-449E-9ACC-29868DA28368}"/>
  </bookViews>
  <sheets>
    <sheet name="DANE (2)" sheetId="11" r:id="rId1"/>
    <sheet name="4) odp" sheetId="10" r:id="rId2"/>
    <sheet name="3) odp" sheetId="8" r:id="rId3"/>
    <sheet name="2) odp" sheetId="6" r:id="rId4"/>
    <sheet name="1) POM" sheetId="4" r:id="rId5"/>
    <sheet name="1) odp" sheetId="5" r:id="rId6"/>
    <sheet name="DANE" sheetId="3" r:id="rId7"/>
    <sheet name="punkty_rekrutacyjne" sheetId="2" r:id="rId8"/>
  </sheets>
  <definedNames>
    <definedName name="DaneZewnętrzne_1" localSheetId="4" hidden="1">'1) POM'!$A$1:$M$515</definedName>
    <definedName name="DaneZewnętrzne_1" localSheetId="3" hidden="1">'2) odp'!$A$1:$M$515</definedName>
    <definedName name="DaneZewnętrzne_1" localSheetId="2" hidden="1">'3) odp'!$A$1:$M$515</definedName>
    <definedName name="DaneZewnętrzne_1" localSheetId="1" hidden="1">'4) odp'!$A$1:$M$515</definedName>
    <definedName name="DaneZewnętrzne_1" localSheetId="6" hidden="1">DANE!$A$1:$M$515</definedName>
    <definedName name="DaneZewnętrzne_1" localSheetId="0" hidden="1">'DANE (2)'!$A$1:$M$515</definedName>
    <definedName name="DaneZewnętrzne_1" localSheetId="7" hidden="1">punkty_rekrutacyjne!$A$1:$M$515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2" i="11" l="1"/>
  <c r="V50" i="11"/>
  <c r="V58" i="11"/>
  <c r="V66" i="11"/>
  <c r="V194" i="11"/>
  <c r="V202" i="11"/>
  <c r="V210" i="11"/>
  <c r="V218" i="11"/>
  <c r="V234" i="11"/>
  <c r="V242" i="11"/>
  <c r="V250" i="11"/>
  <c r="V258" i="11"/>
  <c r="V306" i="11"/>
  <c r="V362" i="11"/>
  <c r="V402" i="11"/>
  <c r="V418" i="11"/>
  <c r="V507" i="11"/>
  <c r="V511" i="11"/>
  <c r="V515" i="11"/>
  <c r="T515" i="11"/>
  <c r="R515" i="11"/>
  <c r="Q515" i="11"/>
  <c r="P515" i="11"/>
  <c r="O515" i="11"/>
  <c r="S515" i="11" s="1"/>
  <c r="U515" i="11" s="1"/>
  <c r="N515" i="11"/>
  <c r="T514" i="11"/>
  <c r="R514" i="11"/>
  <c r="Q514" i="11"/>
  <c r="P514" i="11"/>
  <c r="O514" i="11"/>
  <c r="N514" i="11"/>
  <c r="T513" i="11"/>
  <c r="R513" i="11"/>
  <c r="Q513" i="11"/>
  <c r="P513" i="11"/>
  <c r="O513" i="11"/>
  <c r="S513" i="11" s="1"/>
  <c r="U513" i="11" s="1"/>
  <c r="N513" i="11"/>
  <c r="T512" i="11"/>
  <c r="R512" i="11"/>
  <c r="Q512" i="11"/>
  <c r="P512" i="11"/>
  <c r="O512" i="11"/>
  <c r="N512" i="11"/>
  <c r="T511" i="11"/>
  <c r="R511" i="11"/>
  <c r="Q511" i="11"/>
  <c r="P511" i="11"/>
  <c r="O511" i="11"/>
  <c r="S511" i="11" s="1"/>
  <c r="U511" i="11" s="1"/>
  <c r="N511" i="11"/>
  <c r="T510" i="11"/>
  <c r="R510" i="11"/>
  <c r="Q510" i="11"/>
  <c r="P510" i="11"/>
  <c r="O510" i="11"/>
  <c r="N510" i="11"/>
  <c r="T509" i="11"/>
  <c r="R509" i="11"/>
  <c r="Q509" i="11"/>
  <c r="P509" i="11"/>
  <c r="O509" i="11"/>
  <c r="S509" i="11" s="1"/>
  <c r="V509" i="11" s="1"/>
  <c r="N509" i="11"/>
  <c r="T508" i="11"/>
  <c r="R508" i="11"/>
  <c r="Q508" i="11"/>
  <c r="P508" i="11"/>
  <c r="O508" i="11"/>
  <c r="N508" i="11"/>
  <c r="T507" i="11"/>
  <c r="R507" i="11"/>
  <c r="Q507" i="11"/>
  <c r="P507" i="11"/>
  <c r="O507" i="11"/>
  <c r="S507" i="11" s="1"/>
  <c r="U507" i="11" s="1"/>
  <c r="N507" i="11"/>
  <c r="T506" i="11"/>
  <c r="R506" i="11"/>
  <c r="Q506" i="11"/>
  <c r="P506" i="11"/>
  <c r="O506" i="11"/>
  <c r="N506" i="11"/>
  <c r="T505" i="11"/>
  <c r="R505" i="11"/>
  <c r="Q505" i="11"/>
  <c r="P505" i="11"/>
  <c r="O505" i="11"/>
  <c r="S505" i="11" s="1"/>
  <c r="U505" i="11" s="1"/>
  <c r="N505" i="11"/>
  <c r="T504" i="11"/>
  <c r="R504" i="11"/>
  <c r="Q504" i="11"/>
  <c r="P504" i="11"/>
  <c r="O504" i="11"/>
  <c r="N504" i="11"/>
  <c r="T503" i="11"/>
  <c r="R503" i="11"/>
  <c r="Q503" i="11"/>
  <c r="P503" i="11"/>
  <c r="O503" i="11"/>
  <c r="S503" i="11" s="1"/>
  <c r="U503" i="11" s="1"/>
  <c r="N503" i="11"/>
  <c r="T502" i="11"/>
  <c r="R502" i="11"/>
  <c r="Q502" i="11"/>
  <c r="P502" i="11"/>
  <c r="O502" i="11"/>
  <c r="N502" i="11"/>
  <c r="T501" i="11"/>
  <c r="R501" i="11"/>
  <c r="Q501" i="11"/>
  <c r="P501" i="11"/>
  <c r="O501" i="11"/>
  <c r="S501" i="11" s="1"/>
  <c r="U501" i="11" s="1"/>
  <c r="N501" i="11"/>
  <c r="T500" i="11"/>
  <c r="R500" i="11"/>
  <c r="Q500" i="11"/>
  <c r="P500" i="11"/>
  <c r="O500" i="11"/>
  <c r="N500" i="11"/>
  <c r="T499" i="11"/>
  <c r="R499" i="11"/>
  <c r="Q499" i="11"/>
  <c r="P499" i="11"/>
  <c r="O499" i="11"/>
  <c r="S499" i="11" s="1"/>
  <c r="U499" i="11" s="1"/>
  <c r="N499" i="11"/>
  <c r="T498" i="11"/>
  <c r="R498" i="11"/>
  <c r="Q498" i="11"/>
  <c r="P498" i="11"/>
  <c r="O498" i="11"/>
  <c r="N498" i="11"/>
  <c r="T497" i="11"/>
  <c r="R497" i="11"/>
  <c r="Q497" i="11"/>
  <c r="P497" i="11"/>
  <c r="O497" i="11"/>
  <c r="S497" i="11" s="1"/>
  <c r="U497" i="11" s="1"/>
  <c r="N497" i="11"/>
  <c r="T496" i="11"/>
  <c r="R496" i="11"/>
  <c r="Q496" i="11"/>
  <c r="P496" i="11"/>
  <c r="O496" i="11"/>
  <c r="N496" i="11"/>
  <c r="T495" i="11"/>
  <c r="R495" i="11"/>
  <c r="Q495" i="11"/>
  <c r="P495" i="11"/>
  <c r="O495" i="11"/>
  <c r="S495" i="11" s="1"/>
  <c r="U495" i="11" s="1"/>
  <c r="N495" i="11"/>
  <c r="T494" i="11"/>
  <c r="R494" i="11"/>
  <c r="Q494" i="11"/>
  <c r="P494" i="11"/>
  <c r="O494" i="11"/>
  <c r="N494" i="11"/>
  <c r="T493" i="11"/>
  <c r="R493" i="11"/>
  <c r="Q493" i="11"/>
  <c r="P493" i="11"/>
  <c r="O493" i="11"/>
  <c r="S493" i="11" s="1"/>
  <c r="U493" i="11" s="1"/>
  <c r="N493" i="11"/>
  <c r="T492" i="11"/>
  <c r="R492" i="11"/>
  <c r="Q492" i="11"/>
  <c r="P492" i="11"/>
  <c r="O492" i="11"/>
  <c r="N492" i="11"/>
  <c r="T491" i="11"/>
  <c r="R491" i="11"/>
  <c r="Q491" i="11"/>
  <c r="P491" i="11"/>
  <c r="O491" i="11"/>
  <c r="S491" i="11" s="1"/>
  <c r="U491" i="11" s="1"/>
  <c r="N491" i="11"/>
  <c r="T490" i="11"/>
  <c r="R490" i="11"/>
  <c r="Q490" i="11"/>
  <c r="P490" i="11"/>
  <c r="O490" i="11"/>
  <c r="N490" i="11"/>
  <c r="T489" i="11"/>
  <c r="R489" i="11"/>
  <c r="Q489" i="11"/>
  <c r="P489" i="11"/>
  <c r="O489" i="11"/>
  <c r="S489" i="11" s="1"/>
  <c r="U489" i="11" s="1"/>
  <c r="N489" i="11"/>
  <c r="T488" i="11"/>
  <c r="R488" i="11"/>
  <c r="Q488" i="11"/>
  <c r="P488" i="11"/>
  <c r="O488" i="11"/>
  <c r="N488" i="11"/>
  <c r="T487" i="11"/>
  <c r="R487" i="11"/>
  <c r="Q487" i="11"/>
  <c r="P487" i="11"/>
  <c r="O487" i="11"/>
  <c r="S487" i="11" s="1"/>
  <c r="U487" i="11" s="1"/>
  <c r="N487" i="11"/>
  <c r="T486" i="11"/>
  <c r="R486" i="11"/>
  <c r="Q486" i="11"/>
  <c r="P486" i="11"/>
  <c r="O486" i="11"/>
  <c r="N486" i="11"/>
  <c r="T485" i="11"/>
  <c r="R485" i="11"/>
  <c r="Q485" i="11"/>
  <c r="P485" i="11"/>
  <c r="O485" i="11"/>
  <c r="S485" i="11" s="1"/>
  <c r="U485" i="11" s="1"/>
  <c r="N485" i="11"/>
  <c r="T484" i="11"/>
  <c r="R484" i="11"/>
  <c r="Q484" i="11"/>
  <c r="P484" i="11"/>
  <c r="O484" i="11"/>
  <c r="N484" i="11"/>
  <c r="T483" i="11"/>
  <c r="R483" i="11"/>
  <c r="Q483" i="11"/>
  <c r="P483" i="11"/>
  <c r="O483" i="11"/>
  <c r="S483" i="11" s="1"/>
  <c r="U483" i="11" s="1"/>
  <c r="N483" i="11"/>
  <c r="T482" i="11"/>
  <c r="R482" i="11"/>
  <c r="Q482" i="11"/>
  <c r="P482" i="11"/>
  <c r="O482" i="11"/>
  <c r="N482" i="11"/>
  <c r="T481" i="11"/>
  <c r="R481" i="11"/>
  <c r="Q481" i="11"/>
  <c r="P481" i="11"/>
  <c r="O481" i="11"/>
  <c r="S481" i="11" s="1"/>
  <c r="U481" i="11" s="1"/>
  <c r="N481" i="11"/>
  <c r="T480" i="11"/>
  <c r="R480" i="11"/>
  <c r="Q480" i="11"/>
  <c r="P480" i="11"/>
  <c r="O480" i="11"/>
  <c r="N480" i="11"/>
  <c r="T479" i="11"/>
  <c r="R479" i="11"/>
  <c r="Q479" i="11"/>
  <c r="P479" i="11"/>
  <c r="O479" i="11"/>
  <c r="S479" i="11" s="1"/>
  <c r="U479" i="11" s="1"/>
  <c r="N479" i="11"/>
  <c r="T478" i="11"/>
  <c r="R478" i="11"/>
  <c r="Q478" i="11"/>
  <c r="P478" i="11"/>
  <c r="O478" i="11"/>
  <c r="N478" i="11"/>
  <c r="T477" i="11"/>
  <c r="R477" i="11"/>
  <c r="Q477" i="11"/>
  <c r="P477" i="11"/>
  <c r="O477" i="11"/>
  <c r="S477" i="11" s="1"/>
  <c r="U477" i="11" s="1"/>
  <c r="N477" i="11"/>
  <c r="T476" i="11"/>
  <c r="R476" i="11"/>
  <c r="Q476" i="11"/>
  <c r="P476" i="11"/>
  <c r="O476" i="11"/>
  <c r="N476" i="11"/>
  <c r="T475" i="11"/>
  <c r="R475" i="11"/>
  <c r="Q475" i="11"/>
  <c r="P475" i="11"/>
  <c r="O475" i="11"/>
  <c r="S475" i="11" s="1"/>
  <c r="U475" i="11" s="1"/>
  <c r="N475" i="11"/>
  <c r="T474" i="11"/>
  <c r="R474" i="11"/>
  <c r="Q474" i="11"/>
  <c r="P474" i="11"/>
  <c r="O474" i="11"/>
  <c r="N474" i="11"/>
  <c r="T473" i="11"/>
  <c r="R473" i="11"/>
  <c r="Q473" i="11"/>
  <c r="P473" i="11"/>
  <c r="O473" i="11"/>
  <c r="S473" i="11" s="1"/>
  <c r="U473" i="11" s="1"/>
  <c r="N473" i="11"/>
  <c r="T472" i="11"/>
  <c r="R472" i="11"/>
  <c r="Q472" i="11"/>
  <c r="P472" i="11"/>
  <c r="O472" i="11"/>
  <c r="N472" i="11"/>
  <c r="T471" i="11"/>
  <c r="R471" i="11"/>
  <c r="Q471" i="11"/>
  <c r="P471" i="11"/>
  <c r="O471" i="11"/>
  <c r="S471" i="11" s="1"/>
  <c r="U471" i="11" s="1"/>
  <c r="N471" i="11"/>
  <c r="T470" i="11"/>
  <c r="R470" i="11"/>
  <c r="Q470" i="11"/>
  <c r="P470" i="11"/>
  <c r="O470" i="11"/>
  <c r="N470" i="11"/>
  <c r="T469" i="11"/>
  <c r="R469" i="11"/>
  <c r="Q469" i="11"/>
  <c r="P469" i="11"/>
  <c r="O469" i="11"/>
  <c r="S469" i="11" s="1"/>
  <c r="U469" i="11" s="1"/>
  <c r="N469" i="11"/>
  <c r="T468" i="11"/>
  <c r="R468" i="11"/>
  <c r="Q468" i="11"/>
  <c r="P468" i="11"/>
  <c r="O468" i="11"/>
  <c r="N468" i="11"/>
  <c r="T467" i="11"/>
  <c r="R467" i="11"/>
  <c r="Q467" i="11"/>
  <c r="P467" i="11"/>
  <c r="O467" i="11"/>
  <c r="S467" i="11" s="1"/>
  <c r="U467" i="11" s="1"/>
  <c r="N467" i="11"/>
  <c r="T466" i="11"/>
  <c r="R466" i="11"/>
  <c r="Q466" i="11"/>
  <c r="P466" i="11"/>
  <c r="O466" i="11"/>
  <c r="N466" i="11"/>
  <c r="T465" i="11"/>
  <c r="R465" i="11"/>
  <c r="Q465" i="11"/>
  <c r="P465" i="11"/>
  <c r="O465" i="11"/>
  <c r="S465" i="11" s="1"/>
  <c r="U465" i="11" s="1"/>
  <c r="N465" i="11"/>
  <c r="T464" i="11"/>
  <c r="R464" i="11"/>
  <c r="Q464" i="11"/>
  <c r="P464" i="11"/>
  <c r="O464" i="11"/>
  <c r="N464" i="11"/>
  <c r="T463" i="11"/>
  <c r="R463" i="11"/>
  <c r="Q463" i="11"/>
  <c r="P463" i="11"/>
  <c r="O463" i="11"/>
  <c r="S463" i="11" s="1"/>
  <c r="U463" i="11" s="1"/>
  <c r="N463" i="11"/>
  <c r="T462" i="11"/>
  <c r="R462" i="11"/>
  <c r="Q462" i="11"/>
  <c r="P462" i="11"/>
  <c r="O462" i="11"/>
  <c r="N462" i="11"/>
  <c r="T461" i="11"/>
  <c r="R461" i="11"/>
  <c r="Q461" i="11"/>
  <c r="P461" i="11"/>
  <c r="O461" i="11"/>
  <c r="S461" i="11" s="1"/>
  <c r="U461" i="11" s="1"/>
  <c r="N461" i="11"/>
  <c r="T460" i="11"/>
  <c r="R460" i="11"/>
  <c r="Q460" i="11"/>
  <c r="P460" i="11"/>
  <c r="O460" i="11"/>
  <c r="N460" i="11"/>
  <c r="T459" i="11"/>
  <c r="R459" i="11"/>
  <c r="Q459" i="11"/>
  <c r="P459" i="11"/>
  <c r="O459" i="11"/>
  <c r="S459" i="11" s="1"/>
  <c r="U459" i="11" s="1"/>
  <c r="N459" i="11"/>
  <c r="T458" i="11"/>
  <c r="R458" i="11"/>
  <c r="Q458" i="11"/>
  <c r="P458" i="11"/>
  <c r="O458" i="11"/>
  <c r="N458" i="11"/>
  <c r="T457" i="11"/>
  <c r="R457" i="11"/>
  <c r="Q457" i="11"/>
  <c r="P457" i="11"/>
  <c r="O457" i="11"/>
  <c r="S457" i="11" s="1"/>
  <c r="U457" i="11" s="1"/>
  <c r="N457" i="11"/>
  <c r="T456" i="11"/>
  <c r="R456" i="11"/>
  <c r="Q456" i="11"/>
  <c r="P456" i="11"/>
  <c r="O456" i="11"/>
  <c r="N456" i="11"/>
  <c r="T455" i="11"/>
  <c r="R455" i="11"/>
  <c r="Q455" i="11"/>
  <c r="P455" i="11"/>
  <c r="O455" i="11"/>
  <c r="S455" i="11" s="1"/>
  <c r="U455" i="11" s="1"/>
  <c r="N455" i="11"/>
  <c r="T454" i="11"/>
  <c r="R454" i="11"/>
  <c r="Q454" i="11"/>
  <c r="P454" i="11"/>
  <c r="O454" i="11"/>
  <c r="N454" i="11"/>
  <c r="T453" i="11"/>
  <c r="R453" i="11"/>
  <c r="Q453" i="11"/>
  <c r="P453" i="11"/>
  <c r="O453" i="11"/>
  <c r="S453" i="11" s="1"/>
  <c r="V453" i="11" s="1"/>
  <c r="N453" i="11"/>
  <c r="T452" i="11"/>
  <c r="R452" i="11"/>
  <c r="Q452" i="11"/>
  <c r="P452" i="11"/>
  <c r="O452" i="11"/>
  <c r="N452" i="11"/>
  <c r="T451" i="11"/>
  <c r="R451" i="11"/>
  <c r="Q451" i="11"/>
  <c r="P451" i="11"/>
  <c r="O451" i="11"/>
  <c r="S451" i="11" s="1"/>
  <c r="V451" i="11" s="1"/>
  <c r="N451" i="11"/>
  <c r="T450" i="11"/>
  <c r="R450" i="11"/>
  <c r="Q450" i="11"/>
  <c r="P450" i="11"/>
  <c r="O450" i="11"/>
  <c r="N450" i="11"/>
  <c r="T449" i="11"/>
  <c r="R449" i="11"/>
  <c r="Q449" i="11"/>
  <c r="P449" i="11"/>
  <c r="O449" i="11"/>
  <c r="S449" i="11" s="1"/>
  <c r="V449" i="11" s="1"/>
  <c r="N449" i="11"/>
  <c r="T448" i="11"/>
  <c r="R448" i="11"/>
  <c r="Q448" i="11"/>
  <c r="P448" i="11"/>
  <c r="O448" i="11"/>
  <c r="N448" i="11"/>
  <c r="T447" i="11"/>
  <c r="R447" i="11"/>
  <c r="Q447" i="11"/>
  <c r="P447" i="11"/>
  <c r="O447" i="11"/>
  <c r="S447" i="11" s="1"/>
  <c r="V447" i="11" s="1"/>
  <c r="N447" i="11"/>
  <c r="T446" i="11"/>
  <c r="R446" i="11"/>
  <c r="Q446" i="11"/>
  <c r="P446" i="11"/>
  <c r="O446" i="11"/>
  <c r="N446" i="11"/>
  <c r="T445" i="11"/>
  <c r="R445" i="11"/>
  <c r="Q445" i="11"/>
  <c r="P445" i="11"/>
  <c r="O445" i="11"/>
  <c r="S445" i="11" s="1"/>
  <c r="V445" i="11" s="1"/>
  <c r="N445" i="11"/>
  <c r="T444" i="11"/>
  <c r="R444" i="11"/>
  <c r="Q444" i="11"/>
  <c r="P444" i="11"/>
  <c r="O444" i="11"/>
  <c r="N444" i="11"/>
  <c r="T443" i="11"/>
  <c r="R443" i="11"/>
  <c r="Q443" i="11"/>
  <c r="P443" i="11"/>
  <c r="O443" i="11"/>
  <c r="S443" i="11" s="1"/>
  <c r="V443" i="11" s="1"/>
  <c r="N443" i="11"/>
  <c r="T442" i="11"/>
  <c r="R442" i="11"/>
  <c r="Q442" i="11"/>
  <c r="P442" i="11"/>
  <c r="O442" i="11"/>
  <c r="N442" i="11"/>
  <c r="T441" i="11"/>
  <c r="R441" i="11"/>
  <c r="Q441" i="11"/>
  <c r="P441" i="11"/>
  <c r="O441" i="11"/>
  <c r="S441" i="11" s="1"/>
  <c r="V441" i="11" s="1"/>
  <c r="N441" i="11"/>
  <c r="T440" i="11"/>
  <c r="R440" i="11"/>
  <c r="Q440" i="11"/>
  <c r="P440" i="11"/>
  <c r="O440" i="11"/>
  <c r="N440" i="11"/>
  <c r="T439" i="11"/>
  <c r="R439" i="11"/>
  <c r="Q439" i="11"/>
  <c r="P439" i="11"/>
  <c r="O439" i="11"/>
  <c r="S439" i="11" s="1"/>
  <c r="V439" i="11" s="1"/>
  <c r="N439" i="11"/>
  <c r="T438" i="11"/>
  <c r="R438" i="11"/>
  <c r="Q438" i="11"/>
  <c r="P438" i="11"/>
  <c r="O438" i="11"/>
  <c r="N438" i="11"/>
  <c r="T437" i="11"/>
  <c r="R437" i="11"/>
  <c r="Q437" i="11"/>
  <c r="P437" i="11"/>
  <c r="O437" i="11"/>
  <c r="S437" i="11" s="1"/>
  <c r="V437" i="11" s="1"/>
  <c r="N437" i="11"/>
  <c r="T436" i="11"/>
  <c r="R436" i="11"/>
  <c r="Q436" i="11"/>
  <c r="P436" i="11"/>
  <c r="O436" i="11"/>
  <c r="N436" i="11"/>
  <c r="T435" i="11"/>
  <c r="R435" i="11"/>
  <c r="Q435" i="11"/>
  <c r="P435" i="11"/>
  <c r="O435" i="11"/>
  <c r="N435" i="11"/>
  <c r="T434" i="11"/>
  <c r="R434" i="11"/>
  <c r="Q434" i="11"/>
  <c r="P434" i="11"/>
  <c r="O434" i="11"/>
  <c r="N434" i="11"/>
  <c r="T433" i="11"/>
  <c r="R433" i="11"/>
  <c r="Q433" i="11"/>
  <c r="P433" i="11"/>
  <c r="O433" i="11"/>
  <c r="N433" i="11"/>
  <c r="T432" i="11"/>
  <c r="R432" i="11"/>
  <c r="Q432" i="11"/>
  <c r="P432" i="11"/>
  <c r="O432" i="11"/>
  <c r="N432" i="11"/>
  <c r="T431" i="11"/>
  <c r="R431" i="11"/>
  <c r="Q431" i="11"/>
  <c r="P431" i="11"/>
  <c r="O431" i="11"/>
  <c r="N431" i="11"/>
  <c r="T430" i="11"/>
  <c r="R430" i="11"/>
  <c r="Q430" i="11"/>
  <c r="P430" i="11"/>
  <c r="O430" i="11"/>
  <c r="N430" i="11"/>
  <c r="T429" i="11"/>
  <c r="R429" i="11"/>
  <c r="Q429" i="11"/>
  <c r="P429" i="11"/>
  <c r="O429" i="11"/>
  <c r="S429" i="11" s="1"/>
  <c r="V429" i="11" s="1"/>
  <c r="N429" i="11"/>
  <c r="T428" i="11"/>
  <c r="R428" i="11"/>
  <c r="Q428" i="11"/>
  <c r="P428" i="11"/>
  <c r="O428" i="11"/>
  <c r="N428" i="11"/>
  <c r="T427" i="11"/>
  <c r="R427" i="11"/>
  <c r="Q427" i="11"/>
  <c r="P427" i="11"/>
  <c r="O427" i="11"/>
  <c r="N427" i="11"/>
  <c r="T426" i="11"/>
  <c r="R426" i="11"/>
  <c r="Q426" i="11"/>
  <c r="P426" i="11"/>
  <c r="O426" i="11"/>
  <c r="N426" i="11"/>
  <c r="T425" i="11"/>
  <c r="R425" i="11"/>
  <c r="Q425" i="11"/>
  <c r="P425" i="11"/>
  <c r="O425" i="11"/>
  <c r="N425" i="11"/>
  <c r="T424" i="11"/>
  <c r="R424" i="11"/>
  <c r="Q424" i="11"/>
  <c r="P424" i="11"/>
  <c r="O424" i="11"/>
  <c r="N424" i="11"/>
  <c r="T423" i="11"/>
  <c r="R423" i="11"/>
  <c r="Q423" i="11"/>
  <c r="P423" i="11"/>
  <c r="O423" i="11"/>
  <c r="N423" i="11"/>
  <c r="T422" i="11"/>
  <c r="R422" i="11"/>
  <c r="Q422" i="11"/>
  <c r="P422" i="11"/>
  <c r="O422" i="11"/>
  <c r="N422" i="11"/>
  <c r="T421" i="11"/>
  <c r="R421" i="11"/>
  <c r="Q421" i="11"/>
  <c r="P421" i="11"/>
  <c r="O421" i="11"/>
  <c r="N421" i="11"/>
  <c r="T420" i="11"/>
  <c r="R420" i="11"/>
  <c r="Q420" i="11"/>
  <c r="P420" i="11"/>
  <c r="O420" i="11"/>
  <c r="S420" i="11" s="1"/>
  <c r="U420" i="11" s="1"/>
  <c r="N420" i="11"/>
  <c r="T419" i="11"/>
  <c r="R419" i="11"/>
  <c r="Q419" i="11"/>
  <c r="P419" i="11"/>
  <c r="O419" i="11"/>
  <c r="N419" i="11"/>
  <c r="T418" i="11"/>
  <c r="R418" i="11"/>
  <c r="Q418" i="11"/>
  <c r="P418" i="11"/>
  <c r="O418" i="11"/>
  <c r="S418" i="11" s="1"/>
  <c r="U418" i="11" s="1"/>
  <c r="N418" i="11"/>
  <c r="T417" i="11"/>
  <c r="R417" i="11"/>
  <c r="Q417" i="11"/>
  <c r="P417" i="11"/>
  <c r="O417" i="11"/>
  <c r="N417" i="11"/>
  <c r="T416" i="11"/>
  <c r="R416" i="11"/>
  <c r="Q416" i="11"/>
  <c r="P416" i="11"/>
  <c r="O416" i="11"/>
  <c r="S416" i="11" s="1"/>
  <c r="U416" i="11" s="1"/>
  <c r="N416" i="11"/>
  <c r="T415" i="11"/>
  <c r="R415" i="11"/>
  <c r="Q415" i="11"/>
  <c r="P415" i="11"/>
  <c r="O415" i="11"/>
  <c r="N415" i="11"/>
  <c r="T414" i="11"/>
  <c r="R414" i="11"/>
  <c r="Q414" i="11"/>
  <c r="P414" i="11"/>
  <c r="O414" i="11"/>
  <c r="N414" i="11"/>
  <c r="T413" i="11"/>
  <c r="R413" i="11"/>
  <c r="Q413" i="11"/>
  <c r="P413" i="11"/>
  <c r="O413" i="11"/>
  <c r="N413" i="11"/>
  <c r="T412" i="11"/>
  <c r="R412" i="11"/>
  <c r="Q412" i="11"/>
  <c r="P412" i="11"/>
  <c r="O412" i="11"/>
  <c r="N412" i="11"/>
  <c r="T411" i="11"/>
  <c r="R411" i="11"/>
  <c r="Q411" i="11"/>
  <c r="P411" i="11"/>
  <c r="O411" i="11"/>
  <c r="S411" i="11" s="1"/>
  <c r="V411" i="11" s="1"/>
  <c r="N411" i="11"/>
  <c r="T410" i="11"/>
  <c r="R410" i="11"/>
  <c r="Q410" i="11"/>
  <c r="P410" i="11"/>
  <c r="O410" i="11"/>
  <c r="N410" i="11"/>
  <c r="T409" i="11"/>
  <c r="R409" i="11"/>
  <c r="Q409" i="11"/>
  <c r="P409" i="11"/>
  <c r="O409" i="11"/>
  <c r="S409" i="11" s="1"/>
  <c r="U409" i="11" s="1"/>
  <c r="N409" i="11"/>
  <c r="T408" i="11"/>
  <c r="R408" i="11"/>
  <c r="Q408" i="11"/>
  <c r="P408" i="11"/>
  <c r="O408" i="11"/>
  <c r="N408" i="11"/>
  <c r="T407" i="11"/>
  <c r="R407" i="11"/>
  <c r="Q407" i="11"/>
  <c r="P407" i="11"/>
  <c r="O407" i="11"/>
  <c r="N407" i="11"/>
  <c r="T406" i="11"/>
  <c r="R406" i="11"/>
  <c r="Q406" i="11"/>
  <c r="P406" i="11"/>
  <c r="O406" i="11"/>
  <c r="N406" i="11"/>
  <c r="T405" i="11"/>
  <c r="R405" i="11"/>
  <c r="Q405" i="11"/>
  <c r="P405" i="11"/>
  <c r="O405" i="11"/>
  <c r="N405" i="11"/>
  <c r="T404" i="11"/>
  <c r="R404" i="11"/>
  <c r="Q404" i="11"/>
  <c r="P404" i="11"/>
  <c r="O404" i="11"/>
  <c r="S404" i="11" s="1"/>
  <c r="U404" i="11" s="1"/>
  <c r="N404" i="11"/>
  <c r="T403" i="11"/>
  <c r="R403" i="11"/>
  <c r="Q403" i="11"/>
  <c r="P403" i="11"/>
  <c r="O403" i="11"/>
  <c r="N403" i="11"/>
  <c r="T402" i="11"/>
  <c r="R402" i="11"/>
  <c r="Q402" i="11"/>
  <c r="P402" i="11"/>
  <c r="O402" i="11"/>
  <c r="S402" i="11" s="1"/>
  <c r="U402" i="11" s="1"/>
  <c r="N402" i="11"/>
  <c r="T401" i="11"/>
  <c r="R401" i="11"/>
  <c r="Q401" i="11"/>
  <c r="P401" i="11"/>
  <c r="O401" i="11"/>
  <c r="N401" i="11"/>
  <c r="T400" i="11"/>
  <c r="R400" i="11"/>
  <c r="Q400" i="11"/>
  <c r="P400" i="11"/>
  <c r="O400" i="11"/>
  <c r="S400" i="11" s="1"/>
  <c r="U400" i="11" s="1"/>
  <c r="N400" i="11"/>
  <c r="T399" i="11"/>
  <c r="R399" i="11"/>
  <c r="Q399" i="11"/>
  <c r="P399" i="11"/>
  <c r="O399" i="11"/>
  <c r="N399" i="11"/>
  <c r="T398" i="11"/>
  <c r="U398" i="11" s="1"/>
  <c r="R398" i="11"/>
  <c r="Q398" i="11"/>
  <c r="P398" i="11"/>
  <c r="O398" i="11"/>
  <c r="S398" i="11" s="1"/>
  <c r="V398" i="11" s="1"/>
  <c r="N398" i="11"/>
  <c r="T397" i="11"/>
  <c r="R397" i="11"/>
  <c r="Q397" i="11"/>
  <c r="P397" i="11"/>
  <c r="O397" i="11"/>
  <c r="N397" i="11"/>
  <c r="T396" i="11"/>
  <c r="R396" i="11"/>
  <c r="Q396" i="11"/>
  <c r="P396" i="11"/>
  <c r="O396" i="11"/>
  <c r="N396" i="11"/>
  <c r="T395" i="11"/>
  <c r="R395" i="11"/>
  <c r="Q395" i="11"/>
  <c r="P395" i="11"/>
  <c r="O395" i="11"/>
  <c r="N395" i="11"/>
  <c r="T394" i="11"/>
  <c r="R394" i="11"/>
  <c r="Q394" i="11"/>
  <c r="P394" i="11"/>
  <c r="O394" i="11"/>
  <c r="N394" i="11"/>
  <c r="T393" i="11"/>
  <c r="R393" i="11"/>
  <c r="Q393" i="11"/>
  <c r="P393" i="11"/>
  <c r="O393" i="11"/>
  <c r="N393" i="11"/>
  <c r="T392" i="11"/>
  <c r="R392" i="11"/>
  <c r="Q392" i="11"/>
  <c r="P392" i="11"/>
  <c r="O392" i="11"/>
  <c r="N392" i="11"/>
  <c r="T391" i="11"/>
  <c r="R391" i="11"/>
  <c r="Q391" i="11"/>
  <c r="P391" i="11"/>
  <c r="O391" i="11"/>
  <c r="S391" i="11" s="1"/>
  <c r="U391" i="11" s="1"/>
  <c r="N391" i="11"/>
  <c r="T390" i="11"/>
  <c r="R390" i="11"/>
  <c r="Q390" i="11"/>
  <c r="P390" i="11"/>
  <c r="O390" i="11"/>
  <c r="N390" i="11"/>
  <c r="T389" i="11"/>
  <c r="R389" i="11"/>
  <c r="Q389" i="11"/>
  <c r="P389" i="11"/>
  <c r="O389" i="11"/>
  <c r="S389" i="11" s="1"/>
  <c r="V389" i="11" s="1"/>
  <c r="N389" i="11"/>
  <c r="T388" i="11"/>
  <c r="R388" i="11"/>
  <c r="Q388" i="11"/>
  <c r="P388" i="11"/>
  <c r="O388" i="11"/>
  <c r="N388" i="11"/>
  <c r="T387" i="11"/>
  <c r="R387" i="11"/>
  <c r="Q387" i="11"/>
  <c r="P387" i="11"/>
  <c r="O387" i="11"/>
  <c r="N387" i="11"/>
  <c r="T386" i="11"/>
  <c r="R386" i="11"/>
  <c r="Q386" i="11"/>
  <c r="P386" i="11"/>
  <c r="O386" i="11"/>
  <c r="N386" i="11"/>
  <c r="T385" i="11"/>
  <c r="R385" i="11"/>
  <c r="Q385" i="11"/>
  <c r="P385" i="11"/>
  <c r="O385" i="11"/>
  <c r="N385" i="11"/>
  <c r="T384" i="11"/>
  <c r="R384" i="11"/>
  <c r="Q384" i="11"/>
  <c r="P384" i="11"/>
  <c r="O384" i="11"/>
  <c r="N384" i="11"/>
  <c r="T383" i="11"/>
  <c r="R383" i="11"/>
  <c r="Q383" i="11"/>
  <c r="P383" i="11"/>
  <c r="O383" i="11"/>
  <c r="N383" i="11"/>
  <c r="T382" i="11"/>
  <c r="R382" i="11"/>
  <c r="Q382" i="11"/>
  <c r="P382" i="11"/>
  <c r="O382" i="11"/>
  <c r="S382" i="11" s="1"/>
  <c r="V382" i="11" s="1"/>
  <c r="N382" i="11"/>
  <c r="T381" i="11"/>
  <c r="R381" i="11"/>
  <c r="Q381" i="11"/>
  <c r="P381" i="11"/>
  <c r="O381" i="11"/>
  <c r="N381" i="11"/>
  <c r="T380" i="11"/>
  <c r="R380" i="11"/>
  <c r="Q380" i="11"/>
  <c r="P380" i="11"/>
  <c r="O380" i="11"/>
  <c r="N380" i="11"/>
  <c r="T379" i="11"/>
  <c r="R379" i="11"/>
  <c r="Q379" i="11"/>
  <c r="P379" i="11"/>
  <c r="O379" i="11"/>
  <c r="N379" i="11"/>
  <c r="T378" i="11"/>
  <c r="R378" i="11"/>
  <c r="Q378" i="11"/>
  <c r="P378" i="11"/>
  <c r="O378" i="11"/>
  <c r="N378" i="11"/>
  <c r="T377" i="11"/>
  <c r="R377" i="11"/>
  <c r="Q377" i="11"/>
  <c r="P377" i="11"/>
  <c r="O377" i="11"/>
  <c r="N377" i="11"/>
  <c r="T376" i="11"/>
  <c r="R376" i="11"/>
  <c r="Q376" i="11"/>
  <c r="P376" i="11"/>
  <c r="O376" i="11"/>
  <c r="N376" i="11"/>
  <c r="T375" i="11"/>
  <c r="R375" i="11"/>
  <c r="Q375" i="11"/>
  <c r="P375" i="11"/>
  <c r="O375" i="11"/>
  <c r="S375" i="11" s="1"/>
  <c r="U375" i="11" s="1"/>
  <c r="N375" i="11"/>
  <c r="T374" i="11"/>
  <c r="R374" i="11"/>
  <c r="Q374" i="11"/>
  <c r="P374" i="11"/>
  <c r="O374" i="11"/>
  <c r="N374" i="11"/>
  <c r="T373" i="11"/>
  <c r="R373" i="11"/>
  <c r="Q373" i="11"/>
  <c r="P373" i="11"/>
  <c r="O373" i="11"/>
  <c r="S373" i="11" s="1"/>
  <c r="V373" i="11" s="1"/>
  <c r="N373" i="11"/>
  <c r="T372" i="11"/>
  <c r="R372" i="11"/>
  <c r="Q372" i="11"/>
  <c r="P372" i="11"/>
  <c r="O372" i="11"/>
  <c r="N372" i="11"/>
  <c r="T371" i="11"/>
  <c r="R371" i="11"/>
  <c r="Q371" i="11"/>
  <c r="P371" i="11"/>
  <c r="O371" i="11"/>
  <c r="N371" i="11"/>
  <c r="T370" i="11"/>
  <c r="R370" i="11"/>
  <c r="Q370" i="11"/>
  <c r="P370" i="11"/>
  <c r="O370" i="11"/>
  <c r="N370" i="11"/>
  <c r="T369" i="11"/>
  <c r="R369" i="11"/>
  <c r="Q369" i="11"/>
  <c r="P369" i="11"/>
  <c r="O369" i="11"/>
  <c r="N369" i="11"/>
  <c r="T368" i="11"/>
  <c r="R368" i="11"/>
  <c r="Q368" i="11"/>
  <c r="P368" i="11"/>
  <c r="O368" i="11"/>
  <c r="N368" i="11"/>
  <c r="T367" i="11"/>
  <c r="R367" i="11"/>
  <c r="Q367" i="11"/>
  <c r="P367" i="11"/>
  <c r="O367" i="11"/>
  <c r="N367" i="11"/>
  <c r="T366" i="11"/>
  <c r="R366" i="11"/>
  <c r="Q366" i="11"/>
  <c r="P366" i="11"/>
  <c r="O366" i="11"/>
  <c r="N366" i="11"/>
  <c r="T365" i="11"/>
  <c r="R365" i="11"/>
  <c r="Q365" i="11"/>
  <c r="P365" i="11"/>
  <c r="O365" i="11"/>
  <c r="N365" i="11"/>
  <c r="T364" i="11"/>
  <c r="R364" i="11"/>
  <c r="Q364" i="11"/>
  <c r="P364" i="11"/>
  <c r="O364" i="11"/>
  <c r="S364" i="11" s="1"/>
  <c r="U364" i="11" s="1"/>
  <c r="N364" i="11"/>
  <c r="T363" i="11"/>
  <c r="R363" i="11"/>
  <c r="Q363" i="11"/>
  <c r="P363" i="11"/>
  <c r="O363" i="11"/>
  <c r="N363" i="11"/>
  <c r="T362" i="11"/>
  <c r="R362" i="11"/>
  <c r="Q362" i="11"/>
  <c r="P362" i="11"/>
  <c r="O362" i="11"/>
  <c r="S362" i="11" s="1"/>
  <c r="U362" i="11" s="1"/>
  <c r="N362" i="11"/>
  <c r="T361" i="11"/>
  <c r="R361" i="11"/>
  <c r="Q361" i="11"/>
  <c r="P361" i="11"/>
  <c r="O361" i="11"/>
  <c r="N361" i="11"/>
  <c r="T360" i="11"/>
  <c r="R360" i="11"/>
  <c r="Q360" i="11"/>
  <c r="P360" i="11"/>
  <c r="O360" i="11"/>
  <c r="N360" i="11"/>
  <c r="T359" i="11"/>
  <c r="R359" i="11"/>
  <c r="Q359" i="11"/>
  <c r="P359" i="11"/>
  <c r="O359" i="11"/>
  <c r="N359" i="11"/>
  <c r="T358" i="11"/>
  <c r="R358" i="11"/>
  <c r="Q358" i="11"/>
  <c r="P358" i="11"/>
  <c r="O358" i="11"/>
  <c r="N358" i="11"/>
  <c r="T357" i="11"/>
  <c r="R357" i="11"/>
  <c r="Q357" i="11"/>
  <c r="P357" i="11"/>
  <c r="O357" i="11"/>
  <c r="N357" i="11"/>
  <c r="T356" i="11"/>
  <c r="R356" i="11"/>
  <c r="Q356" i="11"/>
  <c r="P356" i="11"/>
  <c r="O356" i="11"/>
  <c r="N356" i="11"/>
  <c r="T355" i="11"/>
  <c r="R355" i="11"/>
  <c r="Q355" i="11"/>
  <c r="P355" i="11"/>
  <c r="O355" i="11"/>
  <c r="N355" i="11"/>
  <c r="T354" i="11"/>
  <c r="R354" i="11"/>
  <c r="Q354" i="11"/>
  <c r="P354" i="11"/>
  <c r="O354" i="11"/>
  <c r="N354" i="11"/>
  <c r="T353" i="11"/>
  <c r="R353" i="11"/>
  <c r="Q353" i="11"/>
  <c r="P353" i="11"/>
  <c r="O353" i="11"/>
  <c r="N353" i="11"/>
  <c r="T352" i="11"/>
  <c r="R352" i="11"/>
  <c r="Q352" i="11"/>
  <c r="P352" i="11"/>
  <c r="O352" i="11"/>
  <c r="N352" i="11"/>
  <c r="T351" i="11"/>
  <c r="R351" i="11"/>
  <c r="Q351" i="11"/>
  <c r="P351" i="11"/>
  <c r="O351" i="11"/>
  <c r="N351" i="11"/>
  <c r="T350" i="11"/>
  <c r="R350" i="11"/>
  <c r="Q350" i="11"/>
  <c r="P350" i="11"/>
  <c r="O350" i="11"/>
  <c r="N350" i="11"/>
  <c r="T349" i="11"/>
  <c r="R349" i="11"/>
  <c r="Q349" i="11"/>
  <c r="P349" i="11"/>
  <c r="O349" i="11"/>
  <c r="N349" i="11"/>
  <c r="T348" i="11"/>
  <c r="R348" i="11"/>
  <c r="Q348" i="11"/>
  <c r="P348" i="11"/>
  <c r="O348" i="11"/>
  <c r="N348" i="11"/>
  <c r="T347" i="11"/>
  <c r="R347" i="11"/>
  <c r="Q347" i="11"/>
  <c r="P347" i="11"/>
  <c r="O347" i="11"/>
  <c r="N347" i="11"/>
  <c r="T346" i="11"/>
  <c r="R346" i="11"/>
  <c r="Q346" i="11"/>
  <c r="P346" i="11"/>
  <c r="O346" i="11"/>
  <c r="N346" i="11"/>
  <c r="T345" i="11"/>
  <c r="R345" i="11"/>
  <c r="Q345" i="11"/>
  <c r="P345" i="11"/>
  <c r="O345" i="11"/>
  <c r="S345" i="11" s="1"/>
  <c r="V345" i="11" s="1"/>
  <c r="N345" i="11"/>
  <c r="T344" i="11"/>
  <c r="R344" i="11"/>
  <c r="Q344" i="11"/>
  <c r="P344" i="11"/>
  <c r="O344" i="11"/>
  <c r="N344" i="11"/>
  <c r="T343" i="11"/>
  <c r="R343" i="11"/>
  <c r="Q343" i="11"/>
  <c r="P343" i="11"/>
  <c r="O343" i="11"/>
  <c r="S343" i="11" s="1"/>
  <c r="U343" i="11" s="1"/>
  <c r="N343" i="11"/>
  <c r="T342" i="11"/>
  <c r="R342" i="11"/>
  <c r="Q342" i="11"/>
  <c r="P342" i="11"/>
  <c r="O342" i="11"/>
  <c r="N342" i="11"/>
  <c r="T341" i="11"/>
  <c r="R341" i="11"/>
  <c r="Q341" i="11"/>
  <c r="P341" i="11"/>
  <c r="O341" i="11"/>
  <c r="S341" i="11" s="1"/>
  <c r="V341" i="11" s="1"/>
  <c r="N341" i="11"/>
  <c r="T340" i="11"/>
  <c r="R340" i="11"/>
  <c r="Q340" i="11"/>
  <c r="P340" i="11"/>
  <c r="O340" i="11"/>
  <c r="N340" i="11"/>
  <c r="T339" i="11"/>
  <c r="R339" i="11"/>
  <c r="Q339" i="11"/>
  <c r="P339" i="11"/>
  <c r="O339" i="11"/>
  <c r="N339" i="11"/>
  <c r="T338" i="11"/>
  <c r="R338" i="11"/>
  <c r="Q338" i="11"/>
  <c r="P338" i="11"/>
  <c r="O338" i="11"/>
  <c r="N338" i="11"/>
  <c r="T337" i="11"/>
  <c r="R337" i="11"/>
  <c r="Q337" i="11"/>
  <c r="P337" i="11"/>
  <c r="O337" i="11"/>
  <c r="N337" i="11"/>
  <c r="T336" i="11"/>
  <c r="R336" i="11"/>
  <c r="Q336" i="11"/>
  <c r="P336" i="11"/>
  <c r="O336" i="11"/>
  <c r="N336" i="11"/>
  <c r="T335" i="11"/>
  <c r="R335" i="11"/>
  <c r="Q335" i="11"/>
  <c r="P335" i="11"/>
  <c r="O335" i="11"/>
  <c r="N335" i="11"/>
  <c r="T334" i="11"/>
  <c r="R334" i="11"/>
  <c r="Q334" i="11"/>
  <c r="P334" i="11"/>
  <c r="O334" i="11"/>
  <c r="N334" i="11"/>
  <c r="T333" i="11"/>
  <c r="R333" i="11"/>
  <c r="Q333" i="11"/>
  <c r="P333" i="11"/>
  <c r="O333" i="11"/>
  <c r="N333" i="11"/>
  <c r="T332" i="11"/>
  <c r="R332" i="11"/>
  <c r="Q332" i="11"/>
  <c r="P332" i="11"/>
  <c r="O332" i="11"/>
  <c r="N332" i="11"/>
  <c r="T331" i="11"/>
  <c r="R331" i="11"/>
  <c r="Q331" i="11"/>
  <c r="P331" i="11"/>
  <c r="O331" i="11"/>
  <c r="N331" i="11"/>
  <c r="T330" i="11"/>
  <c r="R330" i="11"/>
  <c r="Q330" i="11"/>
  <c r="P330" i="11"/>
  <c r="O330" i="11"/>
  <c r="N330" i="11"/>
  <c r="T329" i="11"/>
  <c r="R329" i="11"/>
  <c r="Q329" i="11"/>
  <c r="P329" i="11"/>
  <c r="O329" i="11"/>
  <c r="N329" i="11"/>
  <c r="T328" i="11"/>
  <c r="R328" i="11"/>
  <c r="Q328" i="11"/>
  <c r="P328" i="11"/>
  <c r="O328" i="11"/>
  <c r="N328" i="11"/>
  <c r="T327" i="11"/>
  <c r="R327" i="11"/>
  <c r="Q327" i="11"/>
  <c r="P327" i="11"/>
  <c r="O327" i="11"/>
  <c r="N327" i="11"/>
  <c r="T326" i="11"/>
  <c r="R326" i="11"/>
  <c r="Q326" i="11"/>
  <c r="P326" i="11"/>
  <c r="O326" i="11"/>
  <c r="N326" i="11"/>
  <c r="T325" i="11"/>
  <c r="R325" i="11"/>
  <c r="Q325" i="11"/>
  <c r="P325" i="11"/>
  <c r="O325" i="11"/>
  <c r="N325" i="11"/>
  <c r="T324" i="11"/>
  <c r="R324" i="11"/>
  <c r="Q324" i="11"/>
  <c r="P324" i="11"/>
  <c r="O324" i="11"/>
  <c r="N324" i="11"/>
  <c r="T323" i="11"/>
  <c r="R323" i="11"/>
  <c r="Q323" i="11"/>
  <c r="P323" i="11"/>
  <c r="O323" i="11"/>
  <c r="N323" i="11"/>
  <c r="T322" i="11"/>
  <c r="R322" i="11"/>
  <c r="Q322" i="11"/>
  <c r="P322" i="11"/>
  <c r="O322" i="11"/>
  <c r="N322" i="11"/>
  <c r="T321" i="11"/>
  <c r="R321" i="11"/>
  <c r="Q321" i="11"/>
  <c r="P321" i="11"/>
  <c r="O321" i="11"/>
  <c r="S321" i="11" s="1"/>
  <c r="V321" i="11" s="1"/>
  <c r="N321" i="11"/>
  <c r="T320" i="11"/>
  <c r="R320" i="11"/>
  <c r="Q320" i="11"/>
  <c r="P320" i="11"/>
  <c r="O320" i="11"/>
  <c r="N320" i="11"/>
  <c r="T319" i="11"/>
  <c r="R319" i="11"/>
  <c r="Q319" i="11"/>
  <c r="P319" i="11"/>
  <c r="O319" i="11"/>
  <c r="S319" i="11" s="1"/>
  <c r="U319" i="11" s="1"/>
  <c r="N319" i="11"/>
  <c r="T318" i="11"/>
  <c r="R318" i="11"/>
  <c r="Q318" i="11"/>
  <c r="P318" i="11"/>
  <c r="O318" i="11"/>
  <c r="N318" i="11"/>
  <c r="T317" i="11"/>
  <c r="R317" i="11"/>
  <c r="Q317" i="11"/>
  <c r="P317" i="11"/>
  <c r="O317" i="11"/>
  <c r="S317" i="11" s="1"/>
  <c r="V317" i="11" s="1"/>
  <c r="N317" i="11"/>
  <c r="T316" i="11"/>
  <c r="R316" i="11"/>
  <c r="Q316" i="11"/>
  <c r="P316" i="11"/>
  <c r="O316" i="11"/>
  <c r="N316" i="11"/>
  <c r="T315" i="11"/>
  <c r="R315" i="11"/>
  <c r="Q315" i="11"/>
  <c r="P315" i="11"/>
  <c r="O315" i="11"/>
  <c r="N315" i="11"/>
  <c r="T314" i="11"/>
  <c r="R314" i="11"/>
  <c r="Q314" i="11"/>
  <c r="P314" i="11"/>
  <c r="O314" i="11"/>
  <c r="N314" i="11"/>
  <c r="T313" i="11"/>
  <c r="R313" i="11"/>
  <c r="Q313" i="11"/>
  <c r="P313" i="11"/>
  <c r="O313" i="11"/>
  <c r="N313" i="11"/>
  <c r="T312" i="11"/>
  <c r="R312" i="11"/>
  <c r="Q312" i="11"/>
  <c r="P312" i="11"/>
  <c r="O312" i="11"/>
  <c r="N312" i="11"/>
  <c r="T311" i="11"/>
  <c r="R311" i="11"/>
  <c r="Q311" i="11"/>
  <c r="P311" i="11"/>
  <c r="O311" i="11"/>
  <c r="N311" i="11"/>
  <c r="T310" i="11"/>
  <c r="R310" i="11"/>
  <c r="Q310" i="11"/>
  <c r="P310" i="11"/>
  <c r="O310" i="11"/>
  <c r="N310" i="11"/>
  <c r="T309" i="11"/>
  <c r="R309" i="11"/>
  <c r="Q309" i="11"/>
  <c r="P309" i="11"/>
  <c r="O309" i="11"/>
  <c r="N309" i="11"/>
  <c r="T308" i="11"/>
  <c r="R308" i="11"/>
  <c r="Q308" i="11"/>
  <c r="P308" i="11"/>
  <c r="O308" i="11"/>
  <c r="S308" i="11" s="1"/>
  <c r="U308" i="11" s="1"/>
  <c r="N308" i="11"/>
  <c r="T307" i="11"/>
  <c r="R307" i="11"/>
  <c r="Q307" i="11"/>
  <c r="P307" i="11"/>
  <c r="O307" i="11"/>
  <c r="N307" i="11"/>
  <c r="T306" i="11"/>
  <c r="R306" i="11"/>
  <c r="Q306" i="11"/>
  <c r="P306" i="11"/>
  <c r="O306" i="11"/>
  <c r="S306" i="11" s="1"/>
  <c r="U306" i="11" s="1"/>
  <c r="N306" i="11"/>
  <c r="T305" i="11"/>
  <c r="R305" i="11"/>
  <c r="Q305" i="11"/>
  <c r="P305" i="11"/>
  <c r="O305" i="11"/>
  <c r="N305" i="11"/>
  <c r="T304" i="11"/>
  <c r="R304" i="11"/>
  <c r="Q304" i="11"/>
  <c r="P304" i="11"/>
  <c r="O304" i="11"/>
  <c r="N304" i="11"/>
  <c r="T303" i="11"/>
  <c r="R303" i="11"/>
  <c r="Q303" i="11"/>
  <c r="P303" i="11"/>
  <c r="O303" i="11"/>
  <c r="N303" i="11"/>
  <c r="T302" i="11"/>
  <c r="R302" i="11"/>
  <c r="Q302" i="11"/>
  <c r="P302" i="11"/>
  <c r="O302" i="11"/>
  <c r="N302" i="11"/>
  <c r="T301" i="11"/>
  <c r="R301" i="11"/>
  <c r="Q301" i="11"/>
  <c r="P301" i="11"/>
  <c r="O301" i="11"/>
  <c r="N301" i="11"/>
  <c r="T300" i="11"/>
  <c r="R300" i="11"/>
  <c r="Q300" i="11"/>
  <c r="P300" i="11"/>
  <c r="O300" i="11"/>
  <c r="N300" i="11"/>
  <c r="T299" i="11"/>
  <c r="R299" i="11"/>
  <c r="Q299" i="11"/>
  <c r="P299" i="11"/>
  <c r="O299" i="11"/>
  <c r="N299" i="11"/>
  <c r="T298" i="11"/>
  <c r="R298" i="11"/>
  <c r="Q298" i="11"/>
  <c r="P298" i="11"/>
  <c r="O298" i="11"/>
  <c r="N298" i="11"/>
  <c r="T297" i="11"/>
  <c r="R297" i="11"/>
  <c r="Q297" i="11"/>
  <c r="P297" i="11"/>
  <c r="O297" i="11"/>
  <c r="N297" i="11"/>
  <c r="T296" i="11"/>
  <c r="R296" i="11"/>
  <c r="Q296" i="11"/>
  <c r="P296" i="11"/>
  <c r="O296" i="11"/>
  <c r="N296" i="11"/>
  <c r="T295" i="11"/>
  <c r="R295" i="11"/>
  <c r="Q295" i="11"/>
  <c r="P295" i="11"/>
  <c r="O295" i="11"/>
  <c r="N295" i="11"/>
  <c r="T294" i="11"/>
  <c r="R294" i="11"/>
  <c r="Q294" i="11"/>
  <c r="P294" i="11"/>
  <c r="O294" i="11"/>
  <c r="N294" i="11"/>
  <c r="T293" i="11"/>
  <c r="R293" i="11"/>
  <c r="Q293" i="11"/>
  <c r="P293" i="11"/>
  <c r="O293" i="11"/>
  <c r="N293" i="11"/>
  <c r="T292" i="11"/>
  <c r="R292" i="11"/>
  <c r="Q292" i="11"/>
  <c r="P292" i="11"/>
  <c r="O292" i="11"/>
  <c r="N292" i="11"/>
  <c r="T291" i="11"/>
  <c r="R291" i="11"/>
  <c r="Q291" i="11"/>
  <c r="P291" i="11"/>
  <c r="O291" i="11"/>
  <c r="N291" i="11"/>
  <c r="T290" i="11"/>
  <c r="R290" i="11"/>
  <c r="Q290" i="11"/>
  <c r="P290" i="11"/>
  <c r="O290" i="11"/>
  <c r="N290" i="11"/>
  <c r="T289" i="11"/>
  <c r="R289" i="11"/>
  <c r="Q289" i="11"/>
  <c r="P289" i="11"/>
  <c r="O289" i="11"/>
  <c r="N289" i="11"/>
  <c r="T288" i="11"/>
  <c r="R288" i="11"/>
  <c r="Q288" i="11"/>
  <c r="P288" i="11"/>
  <c r="O288" i="11"/>
  <c r="N288" i="11"/>
  <c r="T287" i="11"/>
  <c r="R287" i="11"/>
  <c r="Q287" i="11"/>
  <c r="P287" i="11"/>
  <c r="O287" i="11"/>
  <c r="N287" i="11"/>
  <c r="T286" i="11"/>
  <c r="R286" i="11"/>
  <c r="Q286" i="11"/>
  <c r="P286" i="11"/>
  <c r="O286" i="11"/>
  <c r="N286" i="11"/>
  <c r="T285" i="11"/>
  <c r="R285" i="11"/>
  <c r="Q285" i="11"/>
  <c r="P285" i="11"/>
  <c r="O285" i="11"/>
  <c r="N285" i="11"/>
  <c r="T284" i="11"/>
  <c r="R284" i="11"/>
  <c r="Q284" i="11"/>
  <c r="P284" i="11"/>
  <c r="O284" i="11"/>
  <c r="N284" i="11"/>
  <c r="T283" i="11"/>
  <c r="R283" i="11"/>
  <c r="Q283" i="11"/>
  <c r="P283" i="11"/>
  <c r="O283" i="11"/>
  <c r="N283" i="11"/>
  <c r="T282" i="11"/>
  <c r="R282" i="11"/>
  <c r="Q282" i="11"/>
  <c r="P282" i="11"/>
  <c r="O282" i="11"/>
  <c r="N282" i="11"/>
  <c r="T281" i="11"/>
  <c r="R281" i="11"/>
  <c r="Q281" i="11"/>
  <c r="P281" i="11"/>
  <c r="O281" i="11"/>
  <c r="N281" i="11"/>
  <c r="T280" i="11"/>
  <c r="R280" i="11"/>
  <c r="Q280" i="11"/>
  <c r="P280" i="11"/>
  <c r="O280" i="11"/>
  <c r="N280" i="11"/>
  <c r="T279" i="11"/>
  <c r="R279" i="11"/>
  <c r="Q279" i="11"/>
  <c r="P279" i="11"/>
  <c r="O279" i="11"/>
  <c r="N279" i="11"/>
  <c r="T278" i="11"/>
  <c r="R278" i="11"/>
  <c r="Q278" i="11"/>
  <c r="P278" i="11"/>
  <c r="O278" i="11"/>
  <c r="N278" i="11"/>
  <c r="T277" i="11"/>
  <c r="R277" i="11"/>
  <c r="Q277" i="11"/>
  <c r="P277" i="11"/>
  <c r="O277" i="11"/>
  <c r="N277" i="11"/>
  <c r="T276" i="11"/>
  <c r="R276" i="11"/>
  <c r="Q276" i="11"/>
  <c r="P276" i="11"/>
  <c r="O276" i="11"/>
  <c r="N276" i="11"/>
  <c r="T275" i="11"/>
  <c r="R275" i="11"/>
  <c r="Q275" i="11"/>
  <c r="P275" i="11"/>
  <c r="O275" i="11"/>
  <c r="N275" i="11"/>
  <c r="T274" i="11"/>
  <c r="R274" i="11"/>
  <c r="Q274" i="11"/>
  <c r="P274" i="11"/>
  <c r="O274" i="11"/>
  <c r="N274" i="11"/>
  <c r="T273" i="11"/>
  <c r="R273" i="11"/>
  <c r="Q273" i="11"/>
  <c r="P273" i="11"/>
  <c r="O273" i="11"/>
  <c r="N273" i="11"/>
  <c r="T272" i="11"/>
  <c r="R272" i="11"/>
  <c r="Q272" i="11"/>
  <c r="P272" i="11"/>
  <c r="O272" i="11"/>
  <c r="N272" i="11"/>
  <c r="T271" i="11"/>
  <c r="R271" i="11"/>
  <c r="Q271" i="11"/>
  <c r="P271" i="11"/>
  <c r="O271" i="11"/>
  <c r="N271" i="11"/>
  <c r="T270" i="11"/>
  <c r="R270" i="11"/>
  <c r="Q270" i="11"/>
  <c r="P270" i="11"/>
  <c r="O270" i="11"/>
  <c r="N270" i="11"/>
  <c r="T269" i="11"/>
  <c r="R269" i="11"/>
  <c r="Q269" i="11"/>
  <c r="P269" i="11"/>
  <c r="O269" i="11"/>
  <c r="N269" i="11"/>
  <c r="T268" i="11"/>
  <c r="R268" i="11"/>
  <c r="Q268" i="11"/>
  <c r="P268" i="11"/>
  <c r="O268" i="11"/>
  <c r="N268" i="11"/>
  <c r="T267" i="11"/>
  <c r="R267" i="11"/>
  <c r="Q267" i="11"/>
  <c r="P267" i="11"/>
  <c r="O267" i="11"/>
  <c r="N267" i="11"/>
  <c r="T266" i="11"/>
  <c r="R266" i="11"/>
  <c r="Q266" i="11"/>
  <c r="P266" i="11"/>
  <c r="O266" i="11"/>
  <c r="N266" i="11"/>
  <c r="T265" i="11"/>
  <c r="R265" i="11"/>
  <c r="Q265" i="11"/>
  <c r="P265" i="11"/>
  <c r="O265" i="11"/>
  <c r="N265" i="11"/>
  <c r="T264" i="11"/>
  <c r="R264" i="11"/>
  <c r="Q264" i="11"/>
  <c r="P264" i="11"/>
  <c r="O264" i="11"/>
  <c r="N264" i="11"/>
  <c r="T263" i="11"/>
  <c r="R263" i="11"/>
  <c r="Q263" i="11"/>
  <c r="P263" i="11"/>
  <c r="O263" i="11"/>
  <c r="N263" i="11"/>
  <c r="T262" i="11"/>
  <c r="R262" i="11"/>
  <c r="Q262" i="11"/>
  <c r="P262" i="11"/>
  <c r="O262" i="11"/>
  <c r="N262" i="11"/>
  <c r="T261" i="11"/>
  <c r="R261" i="11"/>
  <c r="Q261" i="11"/>
  <c r="P261" i="11"/>
  <c r="O261" i="11"/>
  <c r="S261" i="11" s="1"/>
  <c r="V261" i="11" s="1"/>
  <c r="N261" i="11"/>
  <c r="T260" i="11"/>
  <c r="R260" i="11"/>
  <c r="Q260" i="11"/>
  <c r="P260" i="11"/>
  <c r="O260" i="11"/>
  <c r="S260" i="11" s="1"/>
  <c r="V260" i="11" s="1"/>
  <c r="N260" i="11"/>
  <c r="T259" i="11"/>
  <c r="R259" i="11"/>
  <c r="Q259" i="11"/>
  <c r="P259" i="11"/>
  <c r="O259" i="11"/>
  <c r="S259" i="11" s="1"/>
  <c r="V259" i="11" s="1"/>
  <c r="N259" i="11"/>
  <c r="T258" i="11"/>
  <c r="R258" i="11"/>
  <c r="Q258" i="11"/>
  <c r="P258" i="11"/>
  <c r="O258" i="11"/>
  <c r="S258" i="11" s="1"/>
  <c r="N258" i="11"/>
  <c r="T257" i="11"/>
  <c r="S257" i="11"/>
  <c r="V257" i="11" s="1"/>
  <c r="R257" i="11"/>
  <c r="Q257" i="11"/>
  <c r="P257" i="11"/>
  <c r="O257" i="11"/>
  <c r="N257" i="11"/>
  <c r="T256" i="11"/>
  <c r="R256" i="11"/>
  <c r="Q256" i="11"/>
  <c r="P256" i="11"/>
  <c r="O256" i="11"/>
  <c r="S256" i="11" s="1"/>
  <c r="V256" i="11" s="1"/>
  <c r="N256" i="11"/>
  <c r="T255" i="11"/>
  <c r="R255" i="11"/>
  <c r="Q255" i="11"/>
  <c r="P255" i="11"/>
  <c r="O255" i="11"/>
  <c r="S255" i="11" s="1"/>
  <c r="V255" i="11" s="1"/>
  <c r="N255" i="11"/>
  <c r="T254" i="11"/>
  <c r="R254" i="11"/>
  <c r="Q254" i="11"/>
  <c r="P254" i="11"/>
  <c r="O254" i="11"/>
  <c r="S254" i="11" s="1"/>
  <c r="V254" i="11" s="1"/>
  <c r="N254" i="11"/>
  <c r="T253" i="11"/>
  <c r="R253" i="11"/>
  <c r="Q253" i="11"/>
  <c r="P253" i="11"/>
  <c r="O253" i="11"/>
  <c r="S253" i="11" s="1"/>
  <c r="V253" i="11" s="1"/>
  <c r="N253" i="11"/>
  <c r="T252" i="11"/>
  <c r="R252" i="11"/>
  <c r="Q252" i="11"/>
  <c r="P252" i="11"/>
  <c r="O252" i="11"/>
  <c r="S252" i="11" s="1"/>
  <c r="V252" i="11" s="1"/>
  <c r="N252" i="11"/>
  <c r="T251" i="11"/>
  <c r="R251" i="11"/>
  <c r="Q251" i="11"/>
  <c r="S251" i="11" s="1"/>
  <c r="V251" i="11" s="1"/>
  <c r="P251" i="11"/>
  <c r="O251" i="11"/>
  <c r="N251" i="11"/>
  <c r="T250" i="11"/>
  <c r="R250" i="11"/>
  <c r="Q250" i="11"/>
  <c r="P250" i="11"/>
  <c r="O250" i="11"/>
  <c r="S250" i="11" s="1"/>
  <c r="N250" i="11"/>
  <c r="T249" i="11"/>
  <c r="R249" i="11"/>
  <c r="Q249" i="11"/>
  <c r="P249" i="11"/>
  <c r="O249" i="11"/>
  <c r="S249" i="11" s="1"/>
  <c r="V249" i="11" s="1"/>
  <c r="N249" i="11"/>
  <c r="T248" i="11"/>
  <c r="R248" i="11"/>
  <c r="Q248" i="11"/>
  <c r="P248" i="11"/>
  <c r="O248" i="11"/>
  <c r="S248" i="11" s="1"/>
  <c r="V248" i="11" s="1"/>
  <c r="N248" i="11"/>
  <c r="T247" i="11"/>
  <c r="R247" i="11"/>
  <c r="Q247" i="11"/>
  <c r="P247" i="11"/>
  <c r="O247" i="11"/>
  <c r="S247" i="11" s="1"/>
  <c r="V247" i="11" s="1"/>
  <c r="N247" i="11"/>
  <c r="T246" i="11"/>
  <c r="R246" i="11"/>
  <c r="Q246" i="11"/>
  <c r="P246" i="11"/>
  <c r="O246" i="11"/>
  <c r="S246" i="11" s="1"/>
  <c r="V246" i="11" s="1"/>
  <c r="N246" i="11"/>
  <c r="T245" i="11"/>
  <c r="S245" i="11"/>
  <c r="V245" i="11" s="1"/>
  <c r="R245" i="11"/>
  <c r="Q245" i="11"/>
  <c r="P245" i="11"/>
  <c r="O245" i="11"/>
  <c r="N245" i="11"/>
  <c r="T244" i="11"/>
  <c r="R244" i="11"/>
  <c r="S244" i="11" s="1"/>
  <c r="V244" i="11" s="1"/>
  <c r="Q244" i="11"/>
  <c r="P244" i="11"/>
  <c r="O244" i="11"/>
  <c r="N244" i="11"/>
  <c r="T243" i="11"/>
  <c r="R243" i="11"/>
  <c r="Q243" i="11"/>
  <c r="S243" i="11" s="1"/>
  <c r="V243" i="11" s="1"/>
  <c r="P243" i="11"/>
  <c r="O243" i="11"/>
  <c r="N243" i="11"/>
  <c r="T242" i="11"/>
  <c r="R242" i="11"/>
  <c r="Q242" i="11"/>
  <c r="P242" i="11"/>
  <c r="O242" i="11"/>
  <c r="S242" i="11" s="1"/>
  <c r="N242" i="11"/>
  <c r="T241" i="11"/>
  <c r="R241" i="11"/>
  <c r="Q241" i="11"/>
  <c r="P241" i="11"/>
  <c r="O241" i="11"/>
  <c r="S241" i="11" s="1"/>
  <c r="V241" i="11" s="1"/>
  <c r="N241" i="11"/>
  <c r="T240" i="11"/>
  <c r="R240" i="11"/>
  <c r="Q240" i="11"/>
  <c r="P240" i="11"/>
  <c r="O240" i="11"/>
  <c r="S240" i="11" s="1"/>
  <c r="V240" i="11" s="1"/>
  <c r="N240" i="11"/>
  <c r="T239" i="11"/>
  <c r="R239" i="11"/>
  <c r="Q239" i="11"/>
  <c r="P239" i="11"/>
  <c r="O239" i="11"/>
  <c r="S239" i="11" s="1"/>
  <c r="V239" i="11" s="1"/>
  <c r="N239" i="11"/>
  <c r="T238" i="11"/>
  <c r="R238" i="11"/>
  <c r="Q238" i="11"/>
  <c r="P238" i="11"/>
  <c r="O238" i="11"/>
  <c r="S238" i="11" s="1"/>
  <c r="V238" i="11" s="1"/>
  <c r="N238" i="11"/>
  <c r="T237" i="11"/>
  <c r="S237" i="11"/>
  <c r="V237" i="11" s="1"/>
  <c r="R237" i="11"/>
  <c r="Q237" i="11"/>
  <c r="P237" i="11"/>
  <c r="O237" i="11"/>
  <c r="N237" i="11"/>
  <c r="T236" i="11"/>
  <c r="R236" i="11"/>
  <c r="S236" i="11" s="1"/>
  <c r="V236" i="11" s="1"/>
  <c r="Q236" i="11"/>
  <c r="P236" i="11"/>
  <c r="O236" i="11"/>
  <c r="N236" i="11"/>
  <c r="T235" i="11"/>
  <c r="R235" i="11"/>
  <c r="Q235" i="11"/>
  <c r="S235" i="11" s="1"/>
  <c r="V235" i="11" s="1"/>
  <c r="P235" i="11"/>
  <c r="O235" i="11"/>
  <c r="N235" i="11"/>
  <c r="T234" i="11"/>
  <c r="R234" i="11"/>
  <c r="Q234" i="11"/>
  <c r="P234" i="11"/>
  <c r="O234" i="11"/>
  <c r="S234" i="11" s="1"/>
  <c r="N234" i="11"/>
  <c r="T233" i="11"/>
  <c r="R233" i="11"/>
  <c r="Q233" i="11"/>
  <c r="P233" i="11"/>
  <c r="O233" i="11"/>
  <c r="S233" i="11" s="1"/>
  <c r="V233" i="11" s="1"/>
  <c r="N233" i="11"/>
  <c r="T232" i="11"/>
  <c r="R232" i="11"/>
  <c r="Q232" i="11"/>
  <c r="P232" i="11"/>
  <c r="O232" i="11"/>
  <c r="S232" i="11" s="1"/>
  <c r="V232" i="11" s="1"/>
  <c r="N232" i="11"/>
  <c r="T231" i="11"/>
  <c r="R231" i="11"/>
  <c r="Q231" i="11"/>
  <c r="P231" i="11"/>
  <c r="O231" i="11"/>
  <c r="S231" i="11" s="1"/>
  <c r="V231" i="11" s="1"/>
  <c r="N231" i="11"/>
  <c r="T230" i="11"/>
  <c r="R230" i="11"/>
  <c r="Q230" i="11"/>
  <c r="P230" i="11"/>
  <c r="O230" i="11"/>
  <c r="S230" i="11" s="1"/>
  <c r="V230" i="11" s="1"/>
  <c r="N230" i="11"/>
  <c r="T229" i="11"/>
  <c r="S229" i="11"/>
  <c r="V229" i="11" s="1"/>
  <c r="R229" i="11"/>
  <c r="Q229" i="11"/>
  <c r="P229" i="11"/>
  <c r="O229" i="11"/>
  <c r="N229" i="11"/>
  <c r="T228" i="11"/>
  <c r="R228" i="11"/>
  <c r="S228" i="11" s="1"/>
  <c r="V228" i="11" s="1"/>
  <c r="Q228" i="11"/>
  <c r="P228" i="11"/>
  <c r="O228" i="11"/>
  <c r="N228" i="11"/>
  <c r="T227" i="11"/>
  <c r="R227" i="11"/>
  <c r="Q227" i="11"/>
  <c r="S227" i="11" s="1"/>
  <c r="V227" i="11" s="1"/>
  <c r="P227" i="11"/>
  <c r="O227" i="11"/>
  <c r="N227" i="11"/>
  <c r="T226" i="11"/>
  <c r="R226" i="11"/>
  <c r="Q226" i="11"/>
  <c r="P226" i="11"/>
  <c r="O226" i="11"/>
  <c r="S226" i="11" s="1"/>
  <c r="V226" i="11" s="1"/>
  <c r="N226" i="11"/>
  <c r="T225" i="11"/>
  <c r="R225" i="11"/>
  <c r="Q225" i="11"/>
  <c r="P225" i="11"/>
  <c r="O225" i="11"/>
  <c r="S225" i="11" s="1"/>
  <c r="V225" i="11" s="1"/>
  <c r="N225" i="11"/>
  <c r="T224" i="11"/>
  <c r="R224" i="11"/>
  <c r="Q224" i="11"/>
  <c r="P224" i="11"/>
  <c r="O224" i="11"/>
  <c r="S224" i="11" s="1"/>
  <c r="V224" i="11" s="1"/>
  <c r="N224" i="11"/>
  <c r="T223" i="11"/>
  <c r="R223" i="11"/>
  <c r="Q223" i="11"/>
  <c r="P223" i="11"/>
  <c r="O223" i="11"/>
  <c r="S223" i="11" s="1"/>
  <c r="V223" i="11" s="1"/>
  <c r="N223" i="11"/>
  <c r="T222" i="11"/>
  <c r="R222" i="11"/>
  <c r="Q222" i="11"/>
  <c r="P222" i="11"/>
  <c r="O222" i="11"/>
  <c r="S222" i="11" s="1"/>
  <c r="V222" i="11" s="1"/>
  <c r="N222" i="11"/>
  <c r="T221" i="11"/>
  <c r="S221" i="11"/>
  <c r="V221" i="11" s="1"/>
  <c r="R221" i="11"/>
  <c r="Q221" i="11"/>
  <c r="P221" i="11"/>
  <c r="O221" i="11"/>
  <c r="N221" i="11"/>
  <c r="T220" i="11"/>
  <c r="R220" i="11"/>
  <c r="S220" i="11" s="1"/>
  <c r="V220" i="11" s="1"/>
  <c r="Q220" i="11"/>
  <c r="P220" i="11"/>
  <c r="O220" i="11"/>
  <c r="N220" i="11"/>
  <c r="T219" i="11"/>
  <c r="R219" i="11"/>
  <c r="Q219" i="11"/>
  <c r="S219" i="11" s="1"/>
  <c r="V219" i="11" s="1"/>
  <c r="P219" i="11"/>
  <c r="O219" i="11"/>
  <c r="N219" i="11"/>
  <c r="T218" i="11"/>
  <c r="R218" i="11"/>
  <c r="Q218" i="11"/>
  <c r="P218" i="11"/>
  <c r="O218" i="11"/>
  <c r="S218" i="11" s="1"/>
  <c r="N218" i="11"/>
  <c r="T217" i="11"/>
  <c r="R217" i="11"/>
  <c r="Q217" i="11"/>
  <c r="P217" i="11"/>
  <c r="O217" i="11"/>
  <c r="S217" i="11" s="1"/>
  <c r="V217" i="11" s="1"/>
  <c r="N217" i="11"/>
  <c r="T216" i="11"/>
  <c r="R216" i="11"/>
  <c r="Q216" i="11"/>
  <c r="P216" i="11"/>
  <c r="O216" i="11"/>
  <c r="S216" i="11" s="1"/>
  <c r="V216" i="11" s="1"/>
  <c r="N216" i="11"/>
  <c r="T215" i="11"/>
  <c r="R215" i="11"/>
  <c r="Q215" i="11"/>
  <c r="P215" i="11"/>
  <c r="O215" i="11"/>
  <c r="S215" i="11" s="1"/>
  <c r="V215" i="11" s="1"/>
  <c r="N215" i="11"/>
  <c r="T214" i="11"/>
  <c r="R214" i="11"/>
  <c r="Q214" i="11"/>
  <c r="P214" i="11"/>
  <c r="O214" i="11"/>
  <c r="S214" i="11" s="1"/>
  <c r="V214" i="11" s="1"/>
  <c r="N214" i="11"/>
  <c r="T213" i="11"/>
  <c r="S213" i="11"/>
  <c r="V213" i="11" s="1"/>
  <c r="R213" i="11"/>
  <c r="Q213" i="11"/>
  <c r="P213" i="11"/>
  <c r="O213" i="11"/>
  <c r="N213" i="11"/>
  <c r="T212" i="11"/>
  <c r="R212" i="11"/>
  <c r="S212" i="11" s="1"/>
  <c r="V212" i="11" s="1"/>
  <c r="Q212" i="11"/>
  <c r="P212" i="11"/>
  <c r="O212" i="11"/>
  <c r="N212" i="11"/>
  <c r="T211" i="11"/>
  <c r="R211" i="11"/>
  <c r="Q211" i="11"/>
  <c r="S211" i="11" s="1"/>
  <c r="V211" i="11" s="1"/>
  <c r="P211" i="11"/>
  <c r="O211" i="11"/>
  <c r="N211" i="11"/>
  <c r="T210" i="11"/>
  <c r="R210" i="11"/>
  <c r="Q210" i="11"/>
  <c r="P210" i="11"/>
  <c r="O210" i="11"/>
  <c r="S210" i="11" s="1"/>
  <c r="N210" i="11"/>
  <c r="T209" i="11"/>
  <c r="R209" i="11"/>
  <c r="Q209" i="11"/>
  <c r="P209" i="11"/>
  <c r="O209" i="11"/>
  <c r="S209" i="11" s="1"/>
  <c r="V209" i="11" s="1"/>
  <c r="N209" i="11"/>
  <c r="T208" i="11"/>
  <c r="R208" i="11"/>
  <c r="Q208" i="11"/>
  <c r="P208" i="11"/>
  <c r="O208" i="11"/>
  <c r="S208" i="11" s="1"/>
  <c r="V208" i="11" s="1"/>
  <c r="N208" i="11"/>
  <c r="T207" i="11"/>
  <c r="R207" i="11"/>
  <c r="Q207" i="11"/>
  <c r="P207" i="11"/>
  <c r="O207" i="11"/>
  <c r="S207" i="11" s="1"/>
  <c r="V207" i="11" s="1"/>
  <c r="N207" i="11"/>
  <c r="T206" i="11"/>
  <c r="R206" i="11"/>
  <c r="Q206" i="11"/>
  <c r="P206" i="11"/>
  <c r="O206" i="11"/>
  <c r="S206" i="11" s="1"/>
  <c r="V206" i="11" s="1"/>
  <c r="N206" i="11"/>
  <c r="T205" i="11"/>
  <c r="S205" i="11"/>
  <c r="V205" i="11" s="1"/>
  <c r="R205" i="11"/>
  <c r="Q205" i="11"/>
  <c r="P205" i="11"/>
  <c r="O205" i="11"/>
  <c r="N205" i="11"/>
  <c r="T204" i="11"/>
  <c r="R204" i="11"/>
  <c r="S204" i="11" s="1"/>
  <c r="V204" i="11" s="1"/>
  <c r="Q204" i="11"/>
  <c r="P204" i="11"/>
  <c r="O204" i="11"/>
  <c r="N204" i="11"/>
  <c r="T203" i="11"/>
  <c r="R203" i="11"/>
  <c r="Q203" i="11"/>
  <c r="S203" i="11" s="1"/>
  <c r="V203" i="11" s="1"/>
  <c r="P203" i="11"/>
  <c r="O203" i="11"/>
  <c r="N203" i="11"/>
  <c r="T202" i="11"/>
  <c r="R202" i="11"/>
  <c r="Q202" i="11"/>
  <c r="P202" i="11"/>
  <c r="O202" i="11"/>
  <c r="S202" i="11" s="1"/>
  <c r="N202" i="11"/>
  <c r="T201" i="11"/>
  <c r="R201" i="11"/>
  <c r="Q201" i="11"/>
  <c r="P201" i="11"/>
  <c r="O201" i="11"/>
  <c r="S201" i="11" s="1"/>
  <c r="V201" i="11" s="1"/>
  <c r="N201" i="11"/>
  <c r="T200" i="11"/>
  <c r="R200" i="11"/>
  <c r="Q200" i="11"/>
  <c r="P200" i="11"/>
  <c r="O200" i="11"/>
  <c r="S200" i="11" s="1"/>
  <c r="V200" i="11" s="1"/>
  <c r="N200" i="11"/>
  <c r="T199" i="11"/>
  <c r="R199" i="11"/>
  <c r="Q199" i="11"/>
  <c r="P199" i="11"/>
  <c r="O199" i="11"/>
  <c r="S199" i="11" s="1"/>
  <c r="V199" i="11" s="1"/>
  <c r="N199" i="11"/>
  <c r="T198" i="11"/>
  <c r="R198" i="11"/>
  <c r="Q198" i="11"/>
  <c r="P198" i="11"/>
  <c r="O198" i="11"/>
  <c r="S198" i="11" s="1"/>
  <c r="V198" i="11" s="1"/>
  <c r="N198" i="11"/>
  <c r="T197" i="11"/>
  <c r="S197" i="11"/>
  <c r="V197" i="11" s="1"/>
  <c r="R197" i="11"/>
  <c r="Q197" i="11"/>
  <c r="P197" i="11"/>
  <c r="O197" i="11"/>
  <c r="N197" i="11"/>
  <c r="T196" i="11"/>
  <c r="R196" i="11"/>
  <c r="S196" i="11" s="1"/>
  <c r="V196" i="11" s="1"/>
  <c r="Q196" i="11"/>
  <c r="P196" i="11"/>
  <c r="O196" i="11"/>
  <c r="N196" i="11"/>
  <c r="T195" i="11"/>
  <c r="R195" i="11"/>
  <c r="Q195" i="11"/>
  <c r="S195" i="11" s="1"/>
  <c r="V195" i="11" s="1"/>
  <c r="P195" i="11"/>
  <c r="O195" i="11"/>
  <c r="N195" i="11"/>
  <c r="T194" i="11"/>
  <c r="R194" i="11"/>
  <c r="Q194" i="11"/>
  <c r="P194" i="11"/>
  <c r="O194" i="11"/>
  <c r="S194" i="11" s="1"/>
  <c r="N194" i="11"/>
  <c r="T193" i="11"/>
  <c r="R193" i="11"/>
  <c r="Q193" i="11"/>
  <c r="P193" i="11"/>
  <c r="O193" i="11"/>
  <c r="S193" i="11" s="1"/>
  <c r="V193" i="11" s="1"/>
  <c r="N193" i="11"/>
  <c r="T192" i="11"/>
  <c r="R192" i="11"/>
  <c r="Q192" i="11"/>
  <c r="P192" i="11"/>
  <c r="O192" i="11"/>
  <c r="S192" i="11" s="1"/>
  <c r="V192" i="11" s="1"/>
  <c r="N192" i="11"/>
  <c r="T191" i="11"/>
  <c r="R191" i="11"/>
  <c r="Q191" i="11"/>
  <c r="P191" i="11"/>
  <c r="O191" i="11"/>
  <c r="S191" i="11" s="1"/>
  <c r="V191" i="11" s="1"/>
  <c r="N191" i="11"/>
  <c r="T190" i="11"/>
  <c r="R190" i="11"/>
  <c r="Q190" i="11"/>
  <c r="P190" i="11"/>
  <c r="O190" i="11"/>
  <c r="S190" i="11" s="1"/>
  <c r="V190" i="11" s="1"/>
  <c r="N190" i="11"/>
  <c r="T189" i="11"/>
  <c r="S189" i="11"/>
  <c r="V189" i="11" s="1"/>
  <c r="R189" i="11"/>
  <c r="Q189" i="11"/>
  <c r="P189" i="11"/>
  <c r="O189" i="11"/>
  <c r="N189" i="11"/>
  <c r="T188" i="11"/>
  <c r="R188" i="11"/>
  <c r="S188" i="11" s="1"/>
  <c r="V188" i="11" s="1"/>
  <c r="Q188" i="11"/>
  <c r="P188" i="11"/>
  <c r="O188" i="11"/>
  <c r="N188" i="11"/>
  <c r="T187" i="11"/>
  <c r="R187" i="11"/>
  <c r="Q187" i="11"/>
  <c r="P187" i="11"/>
  <c r="O187" i="11"/>
  <c r="N187" i="11"/>
  <c r="T186" i="11"/>
  <c r="R186" i="11"/>
  <c r="Q186" i="11"/>
  <c r="P186" i="11"/>
  <c r="O186" i="11"/>
  <c r="N186" i="11"/>
  <c r="T185" i="11"/>
  <c r="R185" i="11"/>
  <c r="Q185" i="11"/>
  <c r="P185" i="11"/>
  <c r="O185" i="11"/>
  <c r="N185" i="11"/>
  <c r="T184" i="11"/>
  <c r="R184" i="11"/>
  <c r="Q184" i="11"/>
  <c r="P184" i="11"/>
  <c r="O184" i="11"/>
  <c r="N184" i="11"/>
  <c r="T183" i="11"/>
  <c r="R183" i="11"/>
  <c r="Q183" i="11"/>
  <c r="P183" i="11"/>
  <c r="O183" i="11"/>
  <c r="N183" i="11"/>
  <c r="T182" i="11"/>
  <c r="R182" i="11"/>
  <c r="Q182" i="11"/>
  <c r="P182" i="11"/>
  <c r="O182" i="11"/>
  <c r="N182" i="11"/>
  <c r="T181" i="11"/>
  <c r="R181" i="11"/>
  <c r="Q181" i="11"/>
  <c r="P181" i="11"/>
  <c r="O181" i="11"/>
  <c r="N181" i="11"/>
  <c r="T180" i="11"/>
  <c r="R180" i="11"/>
  <c r="Q180" i="11"/>
  <c r="P180" i="11"/>
  <c r="O180" i="11"/>
  <c r="N180" i="11"/>
  <c r="T179" i="11"/>
  <c r="R179" i="11"/>
  <c r="Q179" i="11"/>
  <c r="P179" i="11"/>
  <c r="O179" i="11"/>
  <c r="N179" i="11"/>
  <c r="T178" i="11"/>
  <c r="R178" i="11"/>
  <c r="Q178" i="11"/>
  <c r="P178" i="11"/>
  <c r="O178" i="11"/>
  <c r="N178" i="11"/>
  <c r="T177" i="11"/>
  <c r="R177" i="11"/>
  <c r="Q177" i="11"/>
  <c r="P177" i="11"/>
  <c r="O177" i="11"/>
  <c r="N177" i="11"/>
  <c r="T176" i="11"/>
  <c r="R176" i="11"/>
  <c r="Q176" i="11"/>
  <c r="P176" i="11"/>
  <c r="O176" i="11"/>
  <c r="N176" i="11"/>
  <c r="T175" i="11"/>
  <c r="R175" i="11"/>
  <c r="Q175" i="11"/>
  <c r="P175" i="11"/>
  <c r="O175" i="11"/>
  <c r="N175" i="11"/>
  <c r="T174" i="11"/>
  <c r="R174" i="11"/>
  <c r="Q174" i="11"/>
  <c r="P174" i="11"/>
  <c r="O174" i="11"/>
  <c r="N174" i="11"/>
  <c r="T173" i="11"/>
  <c r="R173" i="11"/>
  <c r="Q173" i="11"/>
  <c r="P173" i="11"/>
  <c r="O173" i="11"/>
  <c r="N173" i="11"/>
  <c r="T172" i="11"/>
  <c r="R172" i="11"/>
  <c r="Q172" i="11"/>
  <c r="P172" i="11"/>
  <c r="O172" i="11"/>
  <c r="N172" i="11"/>
  <c r="T171" i="11"/>
  <c r="R171" i="11"/>
  <c r="Q171" i="11"/>
  <c r="P171" i="11"/>
  <c r="O171" i="11"/>
  <c r="N171" i="11"/>
  <c r="T170" i="11"/>
  <c r="R170" i="11"/>
  <c r="Q170" i="11"/>
  <c r="P170" i="11"/>
  <c r="O170" i="11"/>
  <c r="N170" i="11"/>
  <c r="T169" i="11"/>
  <c r="R169" i="11"/>
  <c r="Q169" i="11"/>
  <c r="P169" i="11"/>
  <c r="O169" i="11"/>
  <c r="N169" i="11"/>
  <c r="T168" i="11"/>
  <c r="R168" i="11"/>
  <c r="Q168" i="11"/>
  <c r="P168" i="11"/>
  <c r="O168" i="11"/>
  <c r="N168" i="11"/>
  <c r="T167" i="11"/>
  <c r="R167" i="11"/>
  <c r="Q167" i="11"/>
  <c r="P167" i="11"/>
  <c r="O167" i="11"/>
  <c r="N167" i="11"/>
  <c r="T166" i="11"/>
  <c r="R166" i="11"/>
  <c r="Q166" i="11"/>
  <c r="P166" i="11"/>
  <c r="O166" i="11"/>
  <c r="N166" i="11"/>
  <c r="T165" i="11"/>
  <c r="R165" i="11"/>
  <c r="Q165" i="11"/>
  <c r="P165" i="11"/>
  <c r="O165" i="11"/>
  <c r="N165" i="11"/>
  <c r="T164" i="11"/>
  <c r="R164" i="11"/>
  <c r="Q164" i="11"/>
  <c r="P164" i="11"/>
  <c r="O164" i="11"/>
  <c r="N164" i="11"/>
  <c r="T163" i="11"/>
  <c r="R163" i="11"/>
  <c r="Q163" i="11"/>
  <c r="P163" i="11"/>
  <c r="O163" i="11"/>
  <c r="N163" i="11"/>
  <c r="T162" i="11"/>
  <c r="R162" i="11"/>
  <c r="Q162" i="11"/>
  <c r="P162" i="11"/>
  <c r="O162" i="11"/>
  <c r="N162" i="11"/>
  <c r="T161" i="11"/>
  <c r="R161" i="11"/>
  <c r="Q161" i="11"/>
  <c r="P161" i="11"/>
  <c r="O161" i="11"/>
  <c r="S161" i="11" s="1"/>
  <c r="V161" i="11" s="1"/>
  <c r="N161" i="11"/>
  <c r="T160" i="11"/>
  <c r="R160" i="11"/>
  <c r="Q160" i="11"/>
  <c r="P160" i="11"/>
  <c r="O160" i="11"/>
  <c r="S160" i="11" s="1"/>
  <c r="V160" i="11" s="1"/>
  <c r="N160" i="11"/>
  <c r="T159" i="11"/>
  <c r="R159" i="11"/>
  <c r="Q159" i="11"/>
  <c r="P159" i="11"/>
  <c r="O159" i="11"/>
  <c r="N159" i="11"/>
  <c r="T158" i="11"/>
  <c r="R158" i="11"/>
  <c r="Q158" i="11"/>
  <c r="P158" i="11"/>
  <c r="O158" i="11"/>
  <c r="N158" i="11"/>
  <c r="T157" i="11"/>
  <c r="R157" i="11"/>
  <c r="Q157" i="11"/>
  <c r="P157" i="11"/>
  <c r="O157" i="11"/>
  <c r="S157" i="11" s="1"/>
  <c r="V157" i="11" s="1"/>
  <c r="N157" i="11"/>
  <c r="T156" i="11"/>
  <c r="R156" i="11"/>
  <c r="Q156" i="11"/>
  <c r="P156" i="11"/>
  <c r="O156" i="11"/>
  <c r="S156" i="11" s="1"/>
  <c r="V156" i="11" s="1"/>
  <c r="N156" i="11"/>
  <c r="T155" i="11"/>
  <c r="R155" i="11"/>
  <c r="Q155" i="11"/>
  <c r="P155" i="11"/>
  <c r="O155" i="11"/>
  <c r="N155" i="11"/>
  <c r="T154" i="11"/>
  <c r="R154" i="11"/>
  <c r="Q154" i="11"/>
  <c r="P154" i="11"/>
  <c r="O154" i="11"/>
  <c r="N154" i="11"/>
  <c r="T153" i="11"/>
  <c r="R153" i="11"/>
  <c r="Q153" i="11"/>
  <c r="S153" i="11" s="1"/>
  <c r="V153" i="11" s="1"/>
  <c r="P153" i="11"/>
  <c r="O153" i="11"/>
  <c r="N153" i="11"/>
  <c r="T152" i="11"/>
  <c r="R152" i="11"/>
  <c r="Q152" i="11"/>
  <c r="P152" i="11"/>
  <c r="O152" i="11"/>
  <c r="N152" i="11"/>
  <c r="T151" i="11"/>
  <c r="R151" i="11"/>
  <c r="Q151" i="11"/>
  <c r="S151" i="11" s="1"/>
  <c r="V151" i="11" s="1"/>
  <c r="P151" i="11"/>
  <c r="O151" i="11"/>
  <c r="N151" i="11"/>
  <c r="T150" i="11"/>
  <c r="R150" i="11"/>
  <c r="Q150" i="11"/>
  <c r="P150" i="11"/>
  <c r="O150" i="11"/>
  <c r="N150" i="11"/>
  <c r="T149" i="11"/>
  <c r="R149" i="11"/>
  <c r="Q149" i="11"/>
  <c r="P149" i="11"/>
  <c r="O149" i="11"/>
  <c r="N149" i="11"/>
  <c r="T148" i="11"/>
  <c r="R148" i="11"/>
  <c r="Q148" i="11"/>
  <c r="P148" i="11"/>
  <c r="O148" i="11"/>
  <c r="S148" i="11" s="1"/>
  <c r="V148" i="11" s="1"/>
  <c r="N148" i="11"/>
  <c r="T147" i="11"/>
  <c r="R147" i="11"/>
  <c r="Q147" i="11"/>
  <c r="P147" i="11"/>
  <c r="O147" i="11"/>
  <c r="N147" i="11"/>
  <c r="T146" i="11"/>
  <c r="R146" i="11"/>
  <c r="Q146" i="11"/>
  <c r="P146" i="11"/>
  <c r="O146" i="11"/>
  <c r="N146" i="11"/>
  <c r="T145" i="11"/>
  <c r="R145" i="11"/>
  <c r="Q145" i="11"/>
  <c r="P145" i="11"/>
  <c r="O145" i="11"/>
  <c r="N145" i="11"/>
  <c r="T144" i="11"/>
  <c r="R144" i="11"/>
  <c r="Q144" i="11"/>
  <c r="P144" i="11"/>
  <c r="O144" i="11"/>
  <c r="S144" i="11" s="1"/>
  <c r="V144" i="11" s="1"/>
  <c r="N144" i="11"/>
  <c r="T143" i="11"/>
  <c r="R143" i="11"/>
  <c r="Q143" i="11"/>
  <c r="P143" i="11"/>
  <c r="O143" i="11"/>
  <c r="N143" i="11"/>
  <c r="T142" i="11"/>
  <c r="R142" i="11"/>
  <c r="Q142" i="11"/>
  <c r="P142" i="11"/>
  <c r="O142" i="11"/>
  <c r="N142" i="11"/>
  <c r="T141" i="11"/>
  <c r="R141" i="11"/>
  <c r="Q141" i="11"/>
  <c r="P141" i="11"/>
  <c r="O141" i="11"/>
  <c r="N141" i="11"/>
  <c r="T140" i="11"/>
  <c r="R140" i="11"/>
  <c r="Q140" i="11"/>
  <c r="P140" i="11"/>
  <c r="O140" i="11"/>
  <c r="N140" i="11"/>
  <c r="T139" i="11"/>
  <c r="R139" i="11"/>
  <c r="Q139" i="11"/>
  <c r="P139" i="11"/>
  <c r="O139" i="11"/>
  <c r="N139" i="11"/>
  <c r="T138" i="11"/>
  <c r="R138" i="11"/>
  <c r="Q138" i="11"/>
  <c r="P138" i="11"/>
  <c r="O138" i="11"/>
  <c r="N138" i="11"/>
  <c r="T137" i="11"/>
  <c r="R137" i="11"/>
  <c r="Q137" i="11"/>
  <c r="P137" i="11"/>
  <c r="O137" i="11"/>
  <c r="N137" i="11"/>
  <c r="T136" i="11"/>
  <c r="R136" i="11"/>
  <c r="Q136" i="11"/>
  <c r="P136" i="11"/>
  <c r="O136" i="11"/>
  <c r="N136" i="11"/>
  <c r="T135" i="11"/>
  <c r="R135" i="11"/>
  <c r="Q135" i="11"/>
  <c r="P135" i="11"/>
  <c r="O135" i="11"/>
  <c r="N135" i="11"/>
  <c r="T134" i="11"/>
  <c r="R134" i="11"/>
  <c r="Q134" i="11"/>
  <c r="P134" i="11"/>
  <c r="O134" i="11"/>
  <c r="N134" i="11"/>
  <c r="T133" i="11"/>
  <c r="R133" i="11"/>
  <c r="Q133" i="11"/>
  <c r="P133" i="11"/>
  <c r="O133" i="11"/>
  <c r="S133" i="11" s="1"/>
  <c r="V133" i="11" s="1"/>
  <c r="N133" i="11"/>
  <c r="T132" i="11"/>
  <c r="R132" i="11"/>
  <c r="Q132" i="11"/>
  <c r="P132" i="11"/>
  <c r="O132" i="11"/>
  <c r="N132" i="11"/>
  <c r="T131" i="11"/>
  <c r="R131" i="11"/>
  <c r="Q131" i="11"/>
  <c r="P131" i="11"/>
  <c r="O131" i="11"/>
  <c r="N131" i="11"/>
  <c r="T130" i="11"/>
  <c r="R130" i="11"/>
  <c r="Q130" i="11"/>
  <c r="P130" i="11"/>
  <c r="O130" i="11"/>
  <c r="N130" i="11"/>
  <c r="T129" i="11"/>
  <c r="R129" i="11"/>
  <c r="Q129" i="11"/>
  <c r="P129" i="11"/>
  <c r="O129" i="11"/>
  <c r="S129" i="11" s="1"/>
  <c r="U129" i="11" s="1"/>
  <c r="N129" i="11"/>
  <c r="T128" i="11"/>
  <c r="R128" i="11"/>
  <c r="Q128" i="11"/>
  <c r="P128" i="11"/>
  <c r="O128" i="11"/>
  <c r="N128" i="11"/>
  <c r="T127" i="11"/>
  <c r="R127" i="11"/>
  <c r="Q127" i="11"/>
  <c r="P127" i="11"/>
  <c r="O127" i="11"/>
  <c r="N127" i="11"/>
  <c r="T126" i="11"/>
  <c r="R126" i="11"/>
  <c r="Q126" i="11"/>
  <c r="P126" i="11"/>
  <c r="O126" i="11"/>
  <c r="N126" i="11"/>
  <c r="T125" i="11"/>
  <c r="R125" i="11"/>
  <c r="Q125" i="11"/>
  <c r="P125" i="11"/>
  <c r="O125" i="11"/>
  <c r="N125" i="11"/>
  <c r="T124" i="11"/>
  <c r="R124" i="11"/>
  <c r="Q124" i="11"/>
  <c r="P124" i="11"/>
  <c r="O124" i="11"/>
  <c r="N124" i="11"/>
  <c r="T123" i="11"/>
  <c r="R123" i="11"/>
  <c r="Q123" i="11"/>
  <c r="P123" i="11"/>
  <c r="O123" i="11"/>
  <c r="N123" i="11"/>
  <c r="T122" i="11"/>
  <c r="R122" i="11"/>
  <c r="Q122" i="11"/>
  <c r="P122" i="11"/>
  <c r="O122" i="11"/>
  <c r="N122" i="11"/>
  <c r="T121" i="11"/>
  <c r="R121" i="11"/>
  <c r="Q121" i="11"/>
  <c r="P121" i="11"/>
  <c r="O121" i="11"/>
  <c r="N121" i="11"/>
  <c r="T120" i="11"/>
  <c r="R120" i="11"/>
  <c r="Q120" i="11"/>
  <c r="P120" i="11"/>
  <c r="O120" i="11"/>
  <c r="N120" i="11"/>
  <c r="T119" i="11"/>
  <c r="R119" i="11"/>
  <c r="Q119" i="11"/>
  <c r="P119" i="11"/>
  <c r="O119" i="11"/>
  <c r="N119" i="11"/>
  <c r="T118" i="11"/>
  <c r="R118" i="11"/>
  <c r="Q118" i="11"/>
  <c r="P118" i="11"/>
  <c r="O118" i="11"/>
  <c r="S118" i="11" s="1"/>
  <c r="V118" i="11" s="1"/>
  <c r="N118" i="11"/>
  <c r="U118" i="11" s="1"/>
  <c r="T117" i="11"/>
  <c r="R117" i="11"/>
  <c r="Q117" i="11"/>
  <c r="P117" i="11"/>
  <c r="O117" i="11"/>
  <c r="N117" i="11"/>
  <c r="T116" i="11"/>
  <c r="R116" i="11"/>
  <c r="Q116" i="11"/>
  <c r="P116" i="11"/>
  <c r="O116" i="11"/>
  <c r="N116" i="11"/>
  <c r="T115" i="11"/>
  <c r="R115" i="11"/>
  <c r="Q115" i="11"/>
  <c r="P115" i="11"/>
  <c r="O115" i="11"/>
  <c r="N115" i="11"/>
  <c r="T114" i="11"/>
  <c r="R114" i="11"/>
  <c r="Q114" i="11"/>
  <c r="P114" i="11"/>
  <c r="O114" i="11"/>
  <c r="N114" i="11"/>
  <c r="T113" i="11"/>
  <c r="R113" i="11"/>
  <c r="Q113" i="11"/>
  <c r="P113" i="11"/>
  <c r="O113" i="11"/>
  <c r="N113" i="11"/>
  <c r="T112" i="11"/>
  <c r="R112" i="11"/>
  <c r="Q112" i="11"/>
  <c r="P112" i="11"/>
  <c r="O112" i="11"/>
  <c r="N112" i="11"/>
  <c r="T111" i="11"/>
  <c r="R111" i="11"/>
  <c r="Q111" i="11"/>
  <c r="P111" i="11"/>
  <c r="O111" i="11"/>
  <c r="N111" i="11"/>
  <c r="T110" i="11"/>
  <c r="R110" i="11"/>
  <c r="Q110" i="11"/>
  <c r="P110" i="11"/>
  <c r="O110" i="11"/>
  <c r="N110" i="11"/>
  <c r="T109" i="11"/>
  <c r="R109" i="11"/>
  <c r="Q109" i="11"/>
  <c r="P109" i="11"/>
  <c r="O109" i="11"/>
  <c r="N109" i="11"/>
  <c r="T108" i="11"/>
  <c r="R108" i="11"/>
  <c r="Q108" i="11"/>
  <c r="P108" i="11"/>
  <c r="O108" i="11"/>
  <c r="N108" i="11"/>
  <c r="T107" i="11"/>
  <c r="R107" i="11"/>
  <c r="Q107" i="11"/>
  <c r="P107" i="11"/>
  <c r="O107" i="11"/>
  <c r="N107" i="11"/>
  <c r="T106" i="11"/>
  <c r="R106" i="11"/>
  <c r="Q106" i="11"/>
  <c r="P106" i="11"/>
  <c r="O106" i="11"/>
  <c r="N106" i="11"/>
  <c r="T105" i="11"/>
  <c r="R105" i="11"/>
  <c r="Q105" i="11"/>
  <c r="P105" i="11"/>
  <c r="O105" i="11"/>
  <c r="N105" i="11"/>
  <c r="T104" i="11"/>
  <c r="R104" i="11"/>
  <c r="Q104" i="11"/>
  <c r="P104" i="11"/>
  <c r="O104" i="11"/>
  <c r="N104" i="11"/>
  <c r="T103" i="11"/>
  <c r="R103" i="11"/>
  <c r="Q103" i="11"/>
  <c r="P103" i="11"/>
  <c r="O103" i="11"/>
  <c r="N103" i="11"/>
  <c r="T102" i="11"/>
  <c r="R102" i="11"/>
  <c r="Q102" i="11"/>
  <c r="P102" i="11"/>
  <c r="O102" i="11"/>
  <c r="N102" i="11"/>
  <c r="T101" i="11"/>
  <c r="R101" i="11"/>
  <c r="Q101" i="11"/>
  <c r="P101" i="11"/>
  <c r="O101" i="11"/>
  <c r="S101" i="11" s="1"/>
  <c r="V101" i="11" s="1"/>
  <c r="N101" i="11"/>
  <c r="T100" i="11"/>
  <c r="R100" i="11"/>
  <c r="Q100" i="11"/>
  <c r="P100" i="11"/>
  <c r="O100" i="11"/>
  <c r="N100" i="11"/>
  <c r="T99" i="11"/>
  <c r="R99" i="11"/>
  <c r="Q99" i="11"/>
  <c r="P99" i="11"/>
  <c r="O99" i="11"/>
  <c r="N99" i="11"/>
  <c r="T98" i="11"/>
  <c r="R98" i="11"/>
  <c r="Q98" i="11"/>
  <c r="P98" i="11"/>
  <c r="O98" i="11"/>
  <c r="N98" i="11"/>
  <c r="T97" i="11"/>
  <c r="R97" i="11"/>
  <c r="Q97" i="11"/>
  <c r="P97" i="11"/>
  <c r="O97" i="11"/>
  <c r="S97" i="11" s="1"/>
  <c r="V97" i="11" s="1"/>
  <c r="N97" i="11"/>
  <c r="T96" i="11"/>
  <c r="R96" i="11"/>
  <c r="Q96" i="11"/>
  <c r="P96" i="11"/>
  <c r="O96" i="11"/>
  <c r="N96" i="11"/>
  <c r="T95" i="11"/>
  <c r="R95" i="11"/>
  <c r="Q95" i="11"/>
  <c r="P95" i="11"/>
  <c r="O95" i="11"/>
  <c r="N95" i="11"/>
  <c r="T94" i="11"/>
  <c r="R94" i="11"/>
  <c r="Q94" i="11"/>
  <c r="P94" i="11"/>
  <c r="O94" i="11"/>
  <c r="N94" i="11"/>
  <c r="T93" i="11"/>
  <c r="R93" i="11"/>
  <c r="Q93" i="11"/>
  <c r="P93" i="11"/>
  <c r="O93" i="11"/>
  <c r="N93" i="11"/>
  <c r="T92" i="11"/>
  <c r="R92" i="11"/>
  <c r="Q92" i="11"/>
  <c r="P92" i="11"/>
  <c r="O92" i="11"/>
  <c r="N92" i="11"/>
  <c r="T91" i="11"/>
  <c r="R91" i="11"/>
  <c r="Q91" i="11"/>
  <c r="P91" i="11"/>
  <c r="O91" i="11"/>
  <c r="N91" i="11"/>
  <c r="T90" i="11"/>
  <c r="R90" i="11"/>
  <c r="Q90" i="11"/>
  <c r="P90" i="11"/>
  <c r="O90" i="11"/>
  <c r="N90" i="11"/>
  <c r="T89" i="11"/>
  <c r="R89" i="11"/>
  <c r="Q89" i="11"/>
  <c r="P89" i="11"/>
  <c r="O89" i="11"/>
  <c r="N89" i="11"/>
  <c r="T88" i="11"/>
  <c r="R88" i="11"/>
  <c r="Q88" i="11"/>
  <c r="P88" i="11"/>
  <c r="O88" i="11"/>
  <c r="N88" i="11"/>
  <c r="T87" i="11"/>
  <c r="R87" i="11"/>
  <c r="Q87" i="11"/>
  <c r="P87" i="11"/>
  <c r="O87" i="11"/>
  <c r="N87" i="11"/>
  <c r="T86" i="11"/>
  <c r="R86" i="11"/>
  <c r="Q86" i="11"/>
  <c r="P86" i="11"/>
  <c r="O86" i="11"/>
  <c r="S86" i="11" s="1"/>
  <c r="U86" i="11" s="1"/>
  <c r="N86" i="11"/>
  <c r="T85" i="11"/>
  <c r="R85" i="11"/>
  <c r="Q85" i="11"/>
  <c r="P85" i="11"/>
  <c r="O85" i="11"/>
  <c r="N85" i="11"/>
  <c r="T84" i="11"/>
  <c r="R84" i="11"/>
  <c r="Q84" i="11"/>
  <c r="P84" i="11"/>
  <c r="O84" i="11"/>
  <c r="N84" i="11"/>
  <c r="T83" i="11"/>
  <c r="R83" i="11"/>
  <c r="Q83" i="11"/>
  <c r="P83" i="11"/>
  <c r="O83" i="11"/>
  <c r="N83" i="11"/>
  <c r="T82" i="11"/>
  <c r="R82" i="11"/>
  <c r="Q82" i="11"/>
  <c r="P82" i="11"/>
  <c r="O82" i="11"/>
  <c r="N82" i="11"/>
  <c r="T81" i="11"/>
  <c r="R81" i="11"/>
  <c r="Q81" i="11"/>
  <c r="P81" i="11"/>
  <c r="O81" i="11"/>
  <c r="N81" i="11"/>
  <c r="T80" i="11"/>
  <c r="R80" i="11"/>
  <c r="Q80" i="11"/>
  <c r="P80" i="11"/>
  <c r="O80" i="11"/>
  <c r="N80" i="11"/>
  <c r="T79" i="11"/>
  <c r="R79" i="11"/>
  <c r="Q79" i="11"/>
  <c r="P79" i="11"/>
  <c r="O79" i="11"/>
  <c r="N79" i="11"/>
  <c r="T78" i="11"/>
  <c r="R78" i="11"/>
  <c r="Q78" i="11"/>
  <c r="P78" i="11"/>
  <c r="O78" i="11"/>
  <c r="N78" i="11"/>
  <c r="T77" i="11"/>
  <c r="R77" i="11"/>
  <c r="Q77" i="11"/>
  <c r="P77" i="11"/>
  <c r="O77" i="11"/>
  <c r="N77" i="11"/>
  <c r="T76" i="11"/>
  <c r="R76" i="11"/>
  <c r="Q76" i="11"/>
  <c r="P76" i="11"/>
  <c r="O76" i="11"/>
  <c r="N76" i="11"/>
  <c r="T75" i="11"/>
  <c r="R75" i="11"/>
  <c r="Q75" i="11"/>
  <c r="P75" i="11"/>
  <c r="O75" i="11"/>
  <c r="N75" i="11"/>
  <c r="T74" i="11"/>
  <c r="R74" i="11"/>
  <c r="Q74" i="11"/>
  <c r="P74" i="11"/>
  <c r="O74" i="11"/>
  <c r="N74" i="11"/>
  <c r="T73" i="11"/>
  <c r="R73" i="11"/>
  <c r="Q73" i="11"/>
  <c r="P73" i="11"/>
  <c r="O73" i="11"/>
  <c r="N73" i="11"/>
  <c r="T72" i="11"/>
  <c r="R72" i="11"/>
  <c r="Q72" i="11"/>
  <c r="P72" i="11"/>
  <c r="O72" i="11"/>
  <c r="N72" i="11"/>
  <c r="T71" i="11"/>
  <c r="R71" i="11"/>
  <c r="Q71" i="11"/>
  <c r="P71" i="11"/>
  <c r="O71" i="11"/>
  <c r="N71" i="11"/>
  <c r="T70" i="11"/>
  <c r="R70" i="11"/>
  <c r="Q70" i="11"/>
  <c r="P70" i="11"/>
  <c r="O70" i="11"/>
  <c r="N70" i="11"/>
  <c r="T69" i="11"/>
  <c r="R69" i="11"/>
  <c r="Q69" i="11"/>
  <c r="P69" i="11"/>
  <c r="O69" i="11"/>
  <c r="N69" i="11"/>
  <c r="T68" i="11"/>
  <c r="R68" i="11"/>
  <c r="Q68" i="11"/>
  <c r="P68" i="11"/>
  <c r="O68" i="11"/>
  <c r="S68" i="11" s="1"/>
  <c r="V68" i="11" s="1"/>
  <c r="N68" i="11"/>
  <c r="T67" i="11"/>
  <c r="R67" i="11"/>
  <c r="Q67" i="11"/>
  <c r="P67" i="11"/>
  <c r="O67" i="11"/>
  <c r="S67" i="11" s="1"/>
  <c r="V67" i="11" s="1"/>
  <c r="N67" i="11"/>
  <c r="T66" i="11"/>
  <c r="R66" i="11"/>
  <c r="Q66" i="11"/>
  <c r="P66" i="11"/>
  <c r="O66" i="11"/>
  <c r="S66" i="11" s="1"/>
  <c r="N66" i="11"/>
  <c r="T65" i="11"/>
  <c r="S65" i="11"/>
  <c r="V65" i="11" s="1"/>
  <c r="R65" i="11"/>
  <c r="Q65" i="11"/>
  <c r="P65" i="11"/>
  <c r="O65" i="11"/>
  <c r="N65" i="11"/>
  <c r="T64" i="11"/>
  <c r="R64" i="11"/>
  <c r="Q64" i="11"/>
  <c r="P64" i="11"/>
  <c r="O64" i="11"/>
  <c r="S64" i="11" s="1"/>
  <c r="V64" i="11" s="1"/>
  <c r="N64" i="11"/>
  <c r="T63" i="11"/>
  <c r="R63" i="11"/>
  <c r="Q63" i="11"/>
  <c r="P63" i="11"/>
  <c r="O63" i="11"/>
  <c r="S63" i="11" s="1"/>
  <c r="V63" i="11" s="1"/>
  <c r="N63" i="11"/>
  <c r="T62" i="11"/>
  <c r="R62" i="11"/>
  <c r="Q62" i="11"/>
  <c r="P62" i="11"/>
  <c r="S62" i="11" s="1"/>
  <c r="V62" i="11" s="1"/>
  <c r="O62" i="11"/>
  <c r="N62" i="11"/>
  <c r="T61" i="11"/>
  <c r="R61" i="11"/>
  <c r="Q61" i="11"/>
  <c r="P61" i="11"/>
  <c r="O61" i="11"/>
  <c r="S61" i="11" s="1"/>
  <c r="V61" i="11" s="1"/>
  <c r="N61" i="11"/>
  <c r="T60" i="11"/>
  <c r="R60" i="11"/>
  <c r="Q60" i="11"/>
  <c r="P60" i="11"/>
  <c r="O60" i="11"/>
  <c r="S60" i="11" s="1"/>
  <c r="V60" i="11" s="1"/>
  <c r="N60" i="11"/>
  <c r="T59" i="11"/>
  <c r="R59" i="11"/>
  <c r="Q59" i="11"/>
  <c r="P59" i="11"/>
  <c r="O59" i="11"/>
  <c r="S59" i="11" s="1"/>
  <c r="V59" i="11" s="1"/>
  <c r="N59" i="11"/>
  <c r="T58" i="11"/>
  <c r="R58" i="11"/>
  <c r="Q58" i="11"/>
  <c r="P58" i="11"/>
  <c r="O58" i="11"/>
  <c r="S58" i="11" s="1"/>
  <c r="N58" i="11"/>
  <c r="T57" i="11"/>
  <c r="S57" i="11"/>
  <c r="V57" i="11" s="1"/>
  <c r="R57" i="11"/>
  <c r="Q57" i="11"/>
  <c r="P57" i="11"/>
  <c r="O57" i="11"/>
  <c r="N57" i="11"/>
  <c r="T56" i="11"/>
  <c r="R56" i="11"/>
  <c r="Q56" i="11"/>
  <c r="P56" i="11"/>
  <c r="O56" i="11"/>
  <c r="S56" i="11" s="1"/>
  <c r="V56" i="11" s="1"/>
  <c r="N56" i="11"/>
  <c r="T55" i="11"/>
  <c r="R55" i="11"/>
  <c r="Q55" i="11"/>
  <c r="P55" i="11"/>
  <c r="O55" i="11"/>
  <c r="S55" i="11" s="1"/>
  <c r="V55" i="11" s="1"/>
  <c r="N55" i="11"/>
  <c r="T54" i="11"/>
  <c r="R54" i="11"/>
  <c r="Q54" i="11"/>
  <c r="P54" i="11"/>
  <c r="S54" i="11" s="1"/>
  <c r="V54" i="11" s="1"/>
  <c r="O54" i="11"/>
  <c r="N54" i="11"/>
  <c r="T53" i="11"/>
  <c r="R53" i="11"/>
  <c r="Q53" i="11"/>
  <c r="P53" i="11"/>
  <c r="O53" i="11"/>
  <c r="S53" i="11" s="1"/>
  <c r="V53" i="11" s="1"/>
  <c r="N53" i="11"/>
  <c r="T52" i="11"/>
  <c r="R52" i="11"/>
  <c r="Q52" i="11"/>
  <c r="P52" i="11"/>
  <c r="O52" i="11"/>
  <c r="S52" i="11" s="1"/>
  <c r="V52" i="11" s="1"/>
  <c r="N52" i="11"/>
  <c r="T51" i="11"/>
  <c r="R51" i="11"/>
  <c r="Q51" i="11"/>
  <c r="P51" i="11"/>
  <c r="O51" i="11"/>
  <c r="S51" i="11" s="1"/>
  <c r="V51" i="11" s="1"/>
  <c r="N51" i="11"/>
  <c r="T50" i="11"/>
  <c r="R50" i="11"/>
  <c r="Q50" i="11"/>
  <c r="P50" i="11"/>
  <c r="O50" i="11"/>
  <c r="S50" i="11" s="1"/>
  <c r="N50" i="11"/>
  <c r="T49" i="11"/>
  <c r="S49" i="11"/>
  <c r="V49" i="11" s="1"/>
  <c r="R49" i="11"/>
  <c r="Q49" i="11"/>
  <c r="P49" i="11"/>
  <c r="O49" i="11"/>
  <c r="N49" i="11"/>
  <c r="T48" i="11"/>
  <c r="R48" i="11"/>
  <c r="Q48" i="11"/>
  <c r="P48" i="11"/>
  <c r="O48" i="11"/>
  <c r="S48" i="11" s="1"/>
  <c r="V48" i="11" s="1"/>
  <c r="N48" i="11"/>
  <c r="T47" i="11"/>
  <c r="R47" i="11"/>
  <c r="Q47" i="11"/>
  <c r="P47" i="11"/>
  <c r="O47" i="11"/>
  <c r="S47" i="11" s="1"/>
  <c r="V47" i="11" s="1"/>
  <c r="N47" i="11"/>
  <c r="T46" i="11"/>
  <c r="R46" i="11"/>
  <c r="Q46" i="11"/>
  <c r="P46" i="11"/>
  <c r="S46" i="11" s="1"/>
  <c r="V46" i="11" s="1"/>
  <c r="O46" i="11"/>
  <c r="N46" i="11"/>
  <c r="T45" i="11"/>
  <c r="R45" i="11"/>
  <c r="Q45" i="11"/>
  <c r="P45" i="11"/>
  <c r="O45" i="11"/>
  <c r="S45" i="11" s="1"/>
  <c r="V45" i="11" s="1"/>
  <c r="N45" i="11"/>
  <c r="T44" i="11"/>
  <c r="R44" i="11"/>
  <c r="Q44" i="11"/>
  <c r="S44" i="11" s="1"/>
  <c r="V44" i="11" s="1"/>
  <c r="P44" i="11"/>
  <c r="O44" i="11"/>
  <c r="N44" i="11"/>
  <c r="T43" i="11"/>
  <c r="R43" i="11"/>
  <c r="Q43" i="11"/>
  <c r="P43" i="11"/>
  <c r="O43" i="11"/>
  <c r="S43" i="11" s="1"/>
  <c r="V43" i="11" s="1"/>
  <c r="N43" i="11"/>
  <c r="T42" i="11"/>
  <c r="R42" i="11"/>
  <c r="Q42" i="11"/>
  <c r="P42" i="11"/>
  <c r="O42" i="11"/>
  <c r="S42" i="11" s="1"/>
  <c r="V42" i="11" s="1"/>
  <c r="N42" i="11"/>
  <c r="T41" i="11"/>
  <c r="R41" i="11"/>
  <c r="Q41" i="11"/>
  <c r="P41" i="11"/>
  <c r="O41" i="11"/>
  <c r="S41" i="11" s="1"/>
  <c r="V41" i="11" s="1"/>
  <c r="N41" i="11"/>
  <c r="T40" i="11"/>
  <c r="R40" i="11"/>
  <c r="Q40" i="11"/>
  <c r="P40" i="11"/>
  <c r="O40" i="11"/>
  <c r="S40" i="11" s="1"/>
  <c r="V40" i="11" s="1"/>
  <c r="N40" i="11"/>
  <c r="T39" i="11"/>
  <c r="R39" i="11"/>
  <c r="Q39" i="11"/>
  <c r="P39" i="11"/>
  <c r="O39" i="11"/>
  <c r="S39" i="11" s="1"/>
  <c r="V39" i="11" s="1"/>
  <c r="N39" i="11"/>
  <c r="T38" i="11"/>
  <c r="R38" i="11"/>
  <c r="Q38" i="11"/>
  <c r="P38" i="11"/>
  <c r="O38" i="11"/>
  <c r="S38" i="11" s="1"/>
  <c r="V38" i="11" s="1"/>
  <c r="N38" i="11"/>
  <c r="T37" i="11"/>
  <c r="R37" i="11"/>
  <c r="Q37" i="11"/>
  <c r="P37" i="11"/>
  <c r="O37" i="11"/>
  <c r="S37" i="11" s="1"/>
  <c r="V37" i="11" s="1"/>
  <c r="N37" i="11"/>
  <c r="T36" i="11"/>
  <c r="R36" i="11"/>
  <c r="Q36" i="11"/>
  <c r="S36" i="11" s="1"/>
  <c r="V36" i="11" s="1"/>
  <c r="P36" i="11"/>
  <c r="O36" i="11"/>
  <c r="N36" i="11"/>
  <c r="T35" i="11"/>
  <c r="R35" i="11"/>
  <c r="Q35" i="11"/>
  <c r="P35" i="11"/>
  <c r="O35" i="11"/>
  <c r="S35" i="11" s="1"/>
  <c r="V35" i="11" s="1"/>
  <c r="N35" i="11"/>
  <c r="T34" i="11"/>
  <c r="R34" i="11"/>
  <c r="Q34" i="11"/>
  <c r="P34" i="11"/>
  <c r="O34" i="11"/>
  <c r="S34" i="11" s="1"/>
  <c r="V34" i="11" s="1"/>
  <c r="N34" i="11"/>
  <c r="T33" i="11"/>
  <c r="R33" i="11"/>
  <c r="Q33" i="11"/>
  <c r="P33" i="11"/>
  <c r="O33" i="11"/>
  <c r="S33" i="11" s="1"/>
  <c r="V33" i="11" s="1"/>
  <c r="N33" i="11"/>
  <c r="T32" i="11"/>
  <c r="R32" i="11"/>
  <c r="Q32" i="11"/>
  <c r="P32" i="11"/>
  <c r="O32" i="11"/>
  <c r="S32" i="11" s="1"/>
  <c r="V32" i="11" s="1"/>
  <c r="N32" i="11"/>
  <c r="T31" i="11"/>
  <c r="R31" i="11"/>
  <c r="Q31" i="11"/>
  <c r="P31" i="11"/>
  <c r="O31" i="11"/>
  <c r="S31" i="11" s="1"/>
  <c r="V31" i="11" s="1"/>
  <c r="N31" i="11"/>
  <c r="T30" i="11"/>
  <c r="R30" i="11"/>
  <c r="Q30" i="11"/>
  <c r="P30" i="11"/>
  <c r="O30" i="11"/>
  <c r="S30" i="11" s="1"/>
  <c r="V30" i="11" s="1"/>
  <c r="N30" i="11"/>
  <c r="T29" i="11"/>
  <c r="R29" i="11"/>
  <c r="Q29" i="11"/>
  <c r="P29" i="11"/>
  <c r="O29" i="11"/>
  <c r="S29" i="11" s="1"/>
  <c r="V29" i="11" s="1"/>
  <c r="N29" i="11"/>
  <c r="T28" i="11"/>
  <c r="R28" i="11"/>
  <c r="Q28" i="11"/>
  <c r="S28" i="11" s="1"/>
  <c r="V28" i="11" s="1"/>
  <c r="P28" i="11"/>
  <c r="O28" i="11"/>
  <c r="N28" i="11"/>
  <c r="T27" i="11"/>
  <c r="R27" i="11"/>
  <c r="Q27" i="11"/>
  <c r="P27" i="11"/>
  <c r="O27" i="11"/>
  <c r="S27" i="11" s="1"/>
  <c r="V27" i="11" s="1"/>
  <c r="N27" i="11"/>
  <c r="T26" i="11"/>
  <c r="R26" i="11"/>
  <c r="Q26" i="11"/>
  <c r="P26" i="11"/>
  <c r="O26" i="11"/>
  <c r="S26" i="11" s="1"/>
  <c r="V26" i="11" s="1"/>
  <c r="N26" i="11"/>
  <c r="T25" i="11"/>
  <c r="R25" i="11"/>
  <c r="Q25" i="11"/>
  <c r="P25" i="11"/>
  <c r="O25" i="11"/>
  <c r="S25" i="11" s="1"/>
  <c r="V25" i="11" s="1"/>
  <c r="N25" i="11"/>
  <c r="T24" i="11"/>
  <c r="R24" i="11"/>
  <c r="Q24" i="11"/>
  <c r="P24" i="11"/>
  <c r="O24" i="11"/>
  <c r="S24" i="11" s="1"/>
  <c r="V24" i="11" s="1"/>
  <c r="N24" i="11"/>
  <c r="T23" i="11"/>
  <c r="R23" i="11"/>
  <c r="Q23" i="11"/>
  <c r="P23" i="11"/>
  <c r="O23" i="11"/>
  <c r="S23" i="11" s="1"/>
  <c r="V23" i="11" s="1"/>
  <c r="N23" i="11"/>
  <c r="T22" i="11"/>
  <c r="R22" i="11"/>
  <c r="Q22" i="11"/>
  <c r="P22" i="11"/>
  <c r="S22" i="11" s="1"/>
  <c r="V22" i="11" s="1"/>
  <c r="O22" i="11"/>
  <c r="N22" i="11"/>
  <c r="T21" i="11"/>
  <c r="R21" i="11"/>
  <c r="Q21" i="11"/>
  <c r="P21" i="11"/>
  <c r="O21" i="11"/>
  <c r="S21" i="11" s="1"/>
  <c r="V21" i="11" s="1"/>
  <c r="N21" i="11"/>
  <c r="T20" i="11"/>
  <c r="R20" i="11"/>
  <c r="S20" i="11" s="1"/>
  <c r="V20" i="11" s="1"/>
  <c r="Q20" i="11"/>
  <c r="P20" i="11"/>
  <c r="O20" i="11"/>
  <c r="N20" i="11"/>
  <c r="T19" i="11"/>
  <c r="R19" i="11"/>
  <c r="Q19" i="11"/>
  <c r="P19" i="11"/>
  <c r="O19" i="11"/>
  <c r="S19" i="11" s="1"/>
  <c r="V19" i="11" s="1"/>
  <c r="N19" i="11"/>
  <c r="T18" i="11"/>
  <c r="R18" i="11"/>
  <c r="Q18" i="11"/>
  <c r="P18" i="11"/>
  <c r="O18" i="11"/>
  <c r="S18" i="11" s="1"/>
  <c r="V18" i="11" s="1"/>
  <c r="N18" i="11"/>
  <c r="T17" i="11"/>
  <c r="R17" i="11"/>
  <c r="Q17" i="11"/>
  <c r="P17" i="11"/>
  <c r="O17" i="11"/>
  <c r="S17" i="11" s="1"/>
  <c r="V17" i="11" s="1"/>
  <c r="N17" i="11"/>
  <c r="T16" i="11"/>
  <c r="R16" i="11"/>
  <c r="Q16" i="11"/>
  <c r="P16" i="11"/>
  <c r="O16" i="11"/>
  <c r="S16" i="11" s="1"/>
  <c r="V16" i="11" s="1"/>
  <c r="N16" i="11"/>
  <c r="T15" i="11"/>
  <c r="R15" i="11"/>
  <c r="Q15" i="11"/>
  <c r="P15" i="11"/>
  <c r="O15" i="11"/>
  <c r="S15" i="11" s="1"/>
  <c r="V15" i="11" s="1"/>
  <c r="N15" i="11"/>
  <c r="T14" i="11"/>
  <c r="R14" i="11"/>
  <c r="Q14" i="11"/>
  <c r="P14" i="11"/>
  <c r="S14" i="11" s="1"/>
  <c r="V14" i="11" s="1"/>
  <c r="O14" i="11"/>
  <c r="N14" i="11"/>
  <c r="T13" i="11"/>
  <c r="R13" i="11"/>
  <c r="Q13" i="11"/>
  <c r="P13" i="11"/>
  <c r="O13" i="11"/>
  <c r="S13" i="11" s="1"/>
  <c r="V13" i="11" s="1"/>
  <c r="N13" i="11"/>
  <c r="T12" i="11"/>
  <c r="R12" i="11"/>
  <c r="S12" i="11" s="1"/>
  <c r="V12" i="11" s="1"/>
  <c r="Q12" i="11"/>
  <c r="P12" i="11"/>
  <c r="O12" i="11"/>
  <c r="N12" i="11"/>
  <c r="T11" i="11"/>
  <c r="R11" i="11"/>
  <c r="Q11" i="11"/>
  <c r="P11" i="11"/>
  <c r="S11" i="11" s="1"/>
  <c r="V11" i="11" s="1"/>
  <c r="O11" i="11"/>
  <c r="N11" i="11"/>
  <c r="T10" i="11"/>
  <c r="R10" i="11"/>
  <c r="Q10" i="11"/>
  <c r="P10" i="11"/>
  <c r="O10" i="11"/>
  <c r="S10" i="11" s="1"/>
  <c r="V10" i="11" s="1"/>
  <c r="N10" i="11"/>
  <c r="T9" i="11"/>
  <c r="R9" i="11"/>
  <c r="Q9" i="11"/>
  <c r="P9" i="11"/>
  <c r="O9" i="11"/>
  <c r="S9" i="11" s="1"/>
  <c r="V9" i="11" s="1"/>
  <c r="N9" i="11"/>
  <c r="T8" i="11"/>
  <c r="R8" i="11"/>
  <c r="Q8" i="11"/>
  <c r="P8" i="11"/>
  <c r="O8" i="11"/>
  <c r="S8" i="11" s="1"/>
  <c r="V8" i="11" s="1"/>
  <c r="N8" i="11"/>
  <c r="T7" i="11"/>
  <c r="R7" i="11"/>
  <c r="Q7" i="11"/>
  <c r="P7" i="11"/>
  <c r="O7" i="11"/>
  <c r="S7" i="11" s="1"/>
  <c r="V7" i="11" s="1"/>
  <c r="N7" i="11"/>
  <c r="T6" i="11"/>
  <c r="R6" i="11"/>
  <c r="Q6" i="11"/>
  <c r="P6" i="11"/>
  <c r="O6" i="11"/>
  <c r="S6" i="11" s="1"/>
  <c r="V6" i="11" s="1"/>
  <c r="N6" i="11"/>
  <c r="T5" i="11"/>
  <c r="R5" i="11"/>
  <c r="Q5" i="11"/>
  <c r="P5" i="11"/>
  <c r="O5" i="11"/>
  <c r="S5" i="11" s="1"/>
  <c r="V5" i="11" s="1"/>
  <c r="N5" i="11"/>
  <c r="T4" i="11"/>
  <c r="R4" i="11"/>
  <c r="S4" i="11" s="1"/>
  <c r="V4" i="11" s="1"/>
  <c r="Q4" i="11"/>
  <c r="P4" i="11"/>
  <c r="O4" i="11"/>
  <c r="N4" i="11"/>
  <c r="T3" i="11"/>
  <c r="R3" i="11"/>
  <c r="Q3" i="11"/>
  <c r="P3" i="11"/>
  <c r="S3" i="11" s="1"/>
  <c r="V3" i="11" s="1"/>
  <c r="O3" i="11"/>
  <c r="N3" i="11"/>
  <c r="T2" i="11"/>
  <c r="R2" i="11"/>
  <c r="Q2" i="11"/>
  <c r="P2" i="11"/>
  <c r="O2" i="11"/>
  <c r="S2" i="11" s="1"/>
  <c r="V2" i="11" s="1"/>
  <c r="N2" i="11"/>
  <c r="T9" i="10"/>
  <c r="Q6" i="10"/>
  <c r="R6" i="10"/>
  <c r="S6" i="10"/>
  <c r="T6" i="10"/>
  <c r="Q7" i="10"/>
  <c r="R7" i="10"/>
  <c r="S7" i="10"/>
  <c r="T7" i="10"/>
  <c r="Q8" i="10"/>
  <c r="R8" i="10"/>
  <c r="S8" i="10"/>
  <c r="T8" i="10"/>
  <c r="Q9" i="10"/>
  <c r="R9" i="10"/>
  <c r="S9" i="10"/>
  <c r="R5" i="10"/>
  <c r="S5" i="10"/>
  <c r="T5" i="10"/>
  <c r="Q5" i="10"/>
  <c r="W249" i="8"/>
  <c r="W505" i="8"/>
  <c r="V3" i="8"/>
  <c r="W3" i="8" s="1"/>
  <c r="V4" i="8"/>
  <c r="W4" i="8" s="1"/>
  <c r="V5" i="8"/>
  <c r="W5" i="8" s="1"/>
  <c r="V6" i="8"/>
  <c r="W6" i="8" s="1"/>
  <c r="V7" i="8"/>
  <c r="W7" i="8" s="1"/>
  <c r="V8" i="8"/>
  <c r="W8" i="8" s="1"/>
  <c r="V9" i="8"/>
  <c r="W9" i="8" s="1"/>
  <c r="V10" i="8"/>
  <c r="W10" i="8" s="1"/>
  <c r="V11" i="8"/>
  <c r="W11" i="8" s="1"/>
  <c r="V12" i="8"/>
  <c r="W12" i="8" s="1"/>
  <c r="V13" i="8"/>
  <c r="W13" i="8" s="1"/>
  <c r="V14" i="8"/>
  <c r="W14" i="8" s="1"/>
  <c r="V15" i="8"/>
  <c r="W15" i="8" s="1"/>
  <c r="V16" i="8"/>
  <c r="W16" i="8" s="1"/>
  <c r="V17" i="8"/>
  <c r="W17" i="8" s="1"/>
  <c r="V18" i="8"/>
  <c r="W18" i="8" s="1"/>
  <c r="V19" i="8"/>
  <c r="W19" i="8" s="1"/>
  <c r="V20" i="8"/>
  <c r="W20" i="8" s="1"/>
  <c r="V21" i="8"/>
  <c r="W21" i="8" s="1"/>
  <c r="V22" i="8"/>
  <c r="W22" i="8" s="1"/>
  <c r="V91" i="8"/>
  <c r="W91" i="8" s="1"/>
  <c r="V24" i="8"/>
  <c r="W24" i="8" s="1"/>
  <c r="V25" i="8"/>
  <c r="W25" i="8" s="1"/>
  <c r="V26" i="8"/>
  <c r="W26" i="8" s="1"/>
  <c r="V27" i="8"/>
  <c r="W27" i="8" s="1"/>
  <c r="V28" i="8"/>
  <c r="W28" i="8" s="1"/>
  <c r="V29" i="8"/>
  <c r="W29" i="8" s="1"/>
  <c r="V30" i="8"/>
  <c r="W30" i="8" s="1"/>
  <c r="V31" i="8"/>
  <c r="W31" i="8" s="1"/>
  <c r="V32" i="8"/>
  <c r="W32" i="8" s="1"/>
  <c r="V33" i="8"/>
  <c r="W33" i="8" s="1"/>
  <c r="V34" i="8"/>
  <c r="W34" i="8" s="1"/>
  <c r="V35" i="8"/>
  <c r="W35" i="8" s="1"/>
  <c r="V36" i="8"/>
  <c r="W36" i="8" s="1"/>
  <c r="V37" i="8"/>
  <c r="W37" i="8" s="1"/>
  <c r="V38" i="8"/>
  <c r="W38" i="8" s="1"/>
  <c r="V39" i="8"/>
  <c r="W39" i="8" s="1"/>
  <c r="V40" i="8"/>
  <c r="W40" i="8" s="1"/>
  <c r="V41" i="8"/>
  <c r="W41" i="8" s="1"/>
  <c r="V42" i="8"/>
  <c r="W42" i="8" s="1"/>
  <c r="V43" i="8"/>
  <c r="W43" i="8" s="1"/>
  <c r="V44" i="8"/>
  <c r="W44" i="8" s="1"/>
  <c r="V45" i="8"/>
  <c r="W45" i="8" s="1"/>
  <c r="V46" i="8"/>
  <c r="W46" i="8" s="1"/>
  <c r="V47" i="8"/>
  <c r="W47" i="8" s="1"/>
  <c r="V48" i="8"/>
  <c r="W48" i="8" s="1"/>
  <c r="V49" i="8"/>
  <c r="W49" i="8" s="1"/>
  <c r="V50" i="8"/>
  <c r="W50" i="8" s="1"/>
  <c r="V51" i="8"/>
  <c r="W51" i="8" s="1"/>
  <c r="V52" i="8"/>
  <c r="W52" i="8" s="1"/>
  <c r="V53" i="8"/>
  <c r="W53" i="8" s="1"/>
  <c r="V54" i="8"/>
  <c r="W54" i="8" s="1"/>
  <c r="V55" i="8"/>
  <c r="W55" i="8" s="1"/>
  <c r="V56" i="8"/>
  <c r="W56" i="8" s="1"/>
  <c r="V57" i="8"/>
  <c r="W57" i="8" s="1"/>
  <c r="V58" i="8"/>
  <c r="W58" i="8" s="1"/>
  <c r="V59" i="8"/>
  <c r="W59" i="8" s="1"/>
  <c r="V60" i="8"/>
  <c r="W60" i="8" s="1"/>
  <c r="V61" i="8"/>
  <c r="W61" i="8" s="1"/>
  <c r="V62" i="8"/>
  <c r="W62" i="8" s="1"/>
  <c r="V63" i="8"/>
  <c r="W63" i="8" s="1"/>
  <c r="V64" i="8"/>
  <c r="W64" i="8" s="1"/>
  <c r="V65" i="8"/>
  <c r="W65" i="8" s="1"/>
  <c r="V66" i="8"/>
  <c r="W66" i="8" s="1"/>
  <c r="V67" i="8"/>
  <c r="W67" i="8" s="1"/>
  <c r="V68" i="8"/>
  <c r="W68" i="8" s="1"/>
  <c r="V69" i="8"/>
  <c r="W69" i="8" s="1"/>
  <c r="V70" i="8"/>
  <c r="W70" i="8" s="1"/>
  <c r="V71" i="8"/>
  <c r="W71" i="8" s="1"/>
  <c r="V72" i="8"/>
  <c r="W72" i="8" s="1"/>
  <c r="V73" i="8"/>
  <c r="W73" i="8" s="1"/>
  <c r="V74" i="8"/>
  <c r="W74" i="8" s="1"/>
  <c r="V75" i="8"/>
  <c r="W75" i="8" s="1"/>
  <c r="V76" i="8"/>
  <c r="W76" i="8" s="1"/>
  <c r="V77" i="8"/>
  <c r="W77" i="8" s="1"/>
  <c r="V78" i="8"/>
  <c r="W78" i="8" s="1"/>
  <c r="V79" i="8"/>
  <c r="W79" i="8" s="1"/>
  <c r="V80" i="8"/>
  <c r="W80" i="8" s="1"/>
  <c r="V81" i="8"/>
  <c r="W81" i="8" s="1"/>
  <c r="V82" i="8"/>
  <c r="W82" i="8" s="1"/>
  <c r="V83" i="8"/>
  <c r="W83" i="8" s="1"/>
  <c r="V84" i="8"/>
  <c r="W84" i="8" s="1"/>
  <c r="V85" i="8"/>
  <c r="W85" i="8" s="1"/>
  <c r="V86" i="8"/>
  <c r="W86" i="8" s="1"/>
  <c r="V87" i="8"/>
  <c r="W87" i="8" s="1"/>
  <c r="V88" i="8"/>
  <c r="W88" i="8" s="1"/>
  <c r="V89" i="8"/>
  <c r="W89" i="8" s="1"/>
  <c r="V90" i="8"/>
  <c r="W90" i="8" s="1"/>
  <c r="V23" i="8"/>
  <c r="W23" i="8" s="1"/>
  <c r="V92" i="8"/>
  <c r="W92" i="8" s="1"/>
  <c r="V93" i="8"/>
  <c r="W93" i="8" s="1"/>
  <c r="V94" i="8"/>
  <c r="W94" i="8" s="1"/>
  <c r="V95" i="8"/>
  <c r="W95" i="8" s="1"/>
  <c r="V96" i="8"/>
  <c r="W96" i="8" s="1"/>
  <c r="V97" i="8"/>
  <c r="W97" i="8" s="1"/>
  <c r="V98" i="8"/>
  <c r="W98" i="8" s="1"/>
  <c r="V99" i="8"/>
  <c r="W99" i="8" s="1"/>
  <c r="V100" i="8"/>
  <c r="W100" i="8" s="1"/>
  <c r="V101" i="8"/>
  <c r="W101" i="8" s="1"/>
  <c r="V102" i="8"/>
  <c r="W102" i="8" s="1"/>
  <c r="V103" i="8"/>
  <c r="W103" i="8" s="1"/>
  <c r="V104" i="8"/>
  <c r="W104" i="8" s="1"/>
  <c r="V105" i="8"/>
  <c r="W105" i="8" s="1"/>
  <c r="V106" i="8"/>
  <c r="W106" i="8" s="1"/>
  <c r="V107" i="8"/>
  <c r="W107" i="8" s="1"/>
  <c r="V108" i="8"/>
  <c r="W108" i="8" s="1"/>
  <c r="V109" i="8"/>
  <c r="W109" i="8" s="1"/>
  <c r="V110" i="8"/>
  <c r="W110" i="8" s="1"/>
  <c r="V111" i="8"/>
  <c r="W111" i="8" s="1"/>
  <c r="V112" i="8"/>
  <c r="W112" i="8" s="1"/>
  <c r="V113" i="8"/>
  <c r="W113" i="8" s="1"/>
  <c r="V114" i="8"/>
  <c r="W114" i="8" s="1"/>
  <c r="V115" i="8"/>
  <c r="W115" i="8" s="1"/>
  <c r="V116" i="8"/>
  <c r="W116" i="8" s="1"/>
  <c r="V117" i="8"/>
  <c r="W117" i="8" s="1"/>
  <c r="V118" i="8"/>
  <c r="W118" i="8" s="1"/>
  <c r="V119" i="8"/>
  <c r="W119" i="8" s="1"/>
  <c r="V120" i="8"/>
  <c r="W120" i="8" s="1"/>
  <c r="V121" i="8"/>
  <c r="W121" i="8" s="1"/>
  <c r="V122" i="8"/>
  <c r="W122" i="8" s="1"/>
  <c r="V123" i="8"/>
  <c r="W123" i="8" s="1"/>
  <c r="V124" i="8"/>
  <c r="W124" i="8" s="1"/>
  <c r="V125" i="8"/>
  <c r="W125" i="8" s="1"/>
  <c r="V126" i="8"/>
  <c r="W126" i="8" s="1"/>
  <c r="V127" i="8"/>
  <c r="W127" i="8" s="1"/>
  <c r="V128" i="8"/>
  <c r="W128" i="8" s="1"/>
  <c r="V129" i="8"/>
  <c r="W129" i="8" s="1"/>
  <c r="V130" i="8"/>
  <c r="W130" i="8" s="1"/>
  <c r="V131" i="8"/>
  <c r="W131" i="8" s="1"/>
  <c r="V132" i="8"/>
  <c r="W132" i="8" s="1"/>
  <c r="V133" i="8"/>
  <c r="W133" i="8" s="1"/>
  <c r="V134" i="8"/>
  <c r="W134" i="8" s="1"/>
  <c r="V135" i="8"/>
  <c r="W135" i="8" s="1"/>
  <c r="V136" i="8"/>
  <c r="W136" i="8" s="1"/>
  <c r="V137" i="8"/>
  <c r="W137" i="8" s="1"/>
  <c r="V138" i="8"/>
  <c r="W138" i="8" s="1"/>
  <c r="V139" i="8"/>
  <c r="W139" i="8" s="1"/>
  <c r="V140" i="8"/>
  <c r="W140" i="8" s="1"/>
  <c r="V141" i="8"/>
  <c r="W141" i="8" s="1"/>
  <c r="V142" i="8"/>
  <c r="W142" i="8" s="1"/>
  <c r="V143" i="8"/>
  <c r="W143" i="8" s="1"/>
  <c r="V144" i="8"/>
  <c r="W144" i="8" s="1"/>
  <c r="V145" i="8"/>
  <c r="W145" i="8" s="1"/>
  <c r="V146" i="8"/>
  <c r="W146" i="8" s="1"/>
  <c r="V147" i="8"/>
  <c r="W147" i="8" s="1"/>
  <c r="V148" i="8"/>
  <c r="W148" i="8" s="1"/>
  <c r="V149" i="8"/>
  <c r="W149" i="8" s="1"/>
  <c r="V150" i="8"/>
  <c r="W150" i="8" s="1"/>
  <c r="V151" i="8"/>
  <c r="W151" i="8" s="1"/>
  <c r="V152" i="8"/>
  <c r="W152" i="8" s="1"/>
  <c r="V153" i="8"/>
  <c r="W153" i="8" s="1"/>
  <c r="V154" i="8"/>
  <c r="W154" i="8" s="1"/>
  <c r="V155" i="8"/>
  <c r="W155" i="8" s="1"/>
  <c r="V156" i="8"/>
  <c r="W156" i="8" s="1"/>
  <c r="V157" i="8"/>
  <c r="W157" i="8" s="1"/>
  <c r="V158" i="8"/>
  <c r="W158" i="8" s="1"/>
  <c r="V159" i="8"/>
  <c r="W159" i="8" s="1"/>
  <c r="V160" i="8"/>
  <c r="W160" i="8" s="1"/>
  <c r="V161" i="8"/>
  <c r="W161" i="8" s="1"/>
  <c r="V162" i="8"/>
  <c r="W162" i="8" s="1"/>
  <c r="V163" i="8"/>
  <c r="W163" i="8" s="1"/>
  <c r="V164" i="8"/>
  <c r="W164" i="8" s="1"/>
  <c r="V165" i="8"/>
  <c r="W165" i="8" s="1"/>
  <c r="V166" i="8"/>
  <c r="W166" i="8" s="1"/>
  <c r="V167" i="8"/>
  <c r="W167" i="8" s="1"/>
  <c r="V168" i="8"/>
  <c r="W168" i="8" s="1"/>
  <c r="V169" i="8"/>
  <c r="W169" i="8" s="1"/>
  <c r="V170" i="8"/>
  <c r="W170" i="8" s="1"/>
  <c r="V171" i="8"/>
  <c r="W171" i="8" s="1"/>
  <c r="V172" i="8"/>
  <c r="W172" i="8" s="1"/>
  <c r="V173" i="8"/>
  <c r="W173" i="8" s="1"/>
  <c r="V174" i="8"/>
  <c r="W174" i="8" s="1"/>
  <c r="V175" i="8"/>
  <c r="W175" i="8" s="1"/>
  <c r="V176" i="8"/>
  <c r="W176" i="8" s="1"/>
  <c r="V177" i="8"/>
  <c r="W177" i="8" s="1"/>
  <c r="V178" i="8"/>
  <c r="W178" i="8" s="1"/>
  <c r="V179" i="8"/>
  <c r="W179" i="8" s="1"/>
  <c r="V180" i="8"/>
  <c r="W180" i="8" s="1"/>
  <c r="V181" i="8"/>
  <c r="W181" i="8" s="1"/>
  <c r="V182" i="8"/>
  <c r="W182" i="8" s="1"/>
  <c r="V183" i="8"/>
  <c r="W183" i="8" s="1"/>
  <c r="V184" i="8"/>
  <c r="W184" i="8" s="1"/>
  <c r="V185" i="8"/>
  <c r="W185" i="8" s="1"/>
  <c r="V186" i="8"/>
  <c r="W186" i="8" s="1"/>
  <c r="V187" i="8"/>
  <c r="W187" i="8" s="1"/>
  <c r="V188" i="8"/>
  <c r="W188" i="8" s="1"/>
  <c r="V189" i="8"/>
  <c r="W189" i="8" s="1"/>
  <c r="V190" i="8"/>
  <c r="W190" i="8" s="1"/>
  <c r="V191" i="8"/>
  <c r="W191" i="8" s="1"/>
  <c r="V192" i="8"/>
  <c r="W192" i="8" s="1"/>
  <c r="V193" i="8"/>
  <c r="W193" i="8" s="1"/>
  <c r="V194" i="8"/>
  <c r="W194" i="8" s="1"/>
  <c r="V195" i="8"/>
  <c r="W195" i="8" s="1"/>
  <c r="V196" i="8"/>
  <c r="W196" i="8" s="1"/>
  <c r="V197" i="8"/>
  <c r="W197" i="8" s="1"/>
  <c r="V198" i="8"/>
  <c r="W198" i="8" s="1"/>
  <c r="V199" i="8"/>
  <c r="W199" i="8" s="1"/>
  <c r="V200" i="8"/>
  <c r="W200" i="8" s="1"/>
  <c r="V201" i="8"/>
  <c r="W201" i="8" s="1"/>
  <c r="V202" i="8"/>
  <c r="W202" i="8" s="1"/>
  <c r="V203" i="8"/>
  <c r="W203" i="8" s="1"/>
  <c r="V204" i="8"/>
  <c r="W204" i="8" s="1"/>
  <c r="V205" i="8"/>
  <c r="W205" i="8" s="1"/>
  <c r="V206" i="8"/>
  <c r="W206" i="8" s="1"/>
  <c r="V207" i="8"/>
  <c r="W207" i="8" s="1"/>
  <c r="V208" i="8"/>
  <c r="W208" i="8" s="1"/>
  <c r="V209" i="8"/>
  <c r="W209" i="8" s="1"/>
  <c r="V210" i="8"/>
  <c r="W210" i="8" s="1"/>
  <c r="V211" i="8"/>
  <c r="W211" i="8" s="1"/>
  <c r="V212" i="8"/>
  <c r="W212" i="8" s="1"/>
  <c r="V213" i="8"/>
  <c r="W213" i="8" s="1"/>
  <c r="V214" i="8"/>
  <c r="W214" i="8" s="1"/>
  <c r="V215" i="8"/>
  <c r="W215" i="8" s="1"/>
  <c r="V216" i="8"/>
  <c r="W216" i="8" s="1"/>
  <c r="V217" i="8"/>
  <c r="W217" i="8" s="1"/>
  <c r="V218" i="8"/>
  <c r="W218" i="8" s="1"/>
  <c r="V219" i="8"/>
  <c r="W219" i="8" s="1"/>
  <c r="V220" i="8"/>
  <c r="W220" i="8" s="1"/>
  <c r="V221" i="8"/>
  <c r="W221" i="8" s="1"/>
  <c r="V222" i="8"/>
  <c r="W222" i="8" s="1"/>
  <c r="V223" i="8"/>
  <c r="W223" i="8" s="1"/>
  <c r="V224" i="8"/>
  <c r="W224" i="8" s="1"/>
  <c r="V225" i="8"/>
  <c r="W225" i="8" s="1"/>
  <c r="V226" i="8"/>
  <c r="W226" i="8" s="1"/>
  <c r="V227" i="8"/>
  <c r="W227" i="8" s="1"/>
  <c r="V228" i="8"/>
  <c r="W228" i="8" s="1"/>
  <c r="V229" i="8"/>
  <c r="W229" i="8" s="1"/>
  <c r="V230" i="8"/>
  <c r="W230" i="8" s="1"/>
  <c r="V231" i="8"/>
  <c r="W231" i="8" s="1"/>
  <c r="V232" i="8"/>
  <c r="W232" i="8" s="1"/>
  <c r="V233" i="8"/>
  <c r="W233" i="8" s="1"/>
  <c r="V234" i="8"/>
  <c r="W234" i="8" s="1"/>
  <c r="V235" i="8"/>
  <c r="W235" i="8" s="1"/>
  <c r="V236" i="8"/>
  <c r="W236" i="8" s="1"/>
  <c r="V237" i="8"/>
  <c r="W237" i="8" s="1"/>
  <c r="V238" i="8"/>
  <c r="W238" i="8" s="1"/>
  <c r="V239" i="8"/>
  <c r="W239" i="8" s="1"/>
  <c r="V240" i="8"/>
  <c r="W240" i="8" s="1"/>
  <c r="V241" i="8"/>
  <c r="W241" i="8" s="1"/>
  <c r="V242" i="8"/>
  <c r="W242" i="8" s="1"/>
  <c r="V243" i="8"/>
  <c r="W243" i="8" s="1"/>
  <c r="V244" i="8"/>
  <c r="W244" i="8" s="1"/>
  <c r="V245" i="8"/>
  <c r="W245" i="8" s="1"/>
  <c r="V246" i="8"/>
  <c r="W246" i="8" s="1"/>
  <c r="V247" i="8"/>
  <c r="W247" i="8" s="1"/>
  <c r="V248" i="8"/>
  <c r="W248" i="8" s="1"/>
  <c r="V249" i="8"/>
  <c r="V250" i="8"/>
  <c r="W250" i="8" s="1"/>
  <c r="V251" i="8"/>
  <c r="W251" i="8" s="1"/>
  <c r="V252" i="8"/>
  <c r="W252" i="8" s="1"/>
  <c r="V253" i="8"/>
  <c r="W253" i="8" s="1"/>
  <c r="V254" i="8"/>
  <c r="W254" i="8" s="1"/>
  <c r="V255" i="8"/>
  <c r="W255" i="8" s="1"/>
  <c r="V256" i="8"/>
  <c r="W256" i="8" s="1"/>
  <c r="V257" i="8"/>
  <c r="W257" i="8" s="1"/>
  <c r="V258" i="8"/>
  <c r="W258" i="8" s="1"/>
  <c r="V259" i="8"/>
  <c r="W259" i="8" s="1"/>
  <c r="V260" i="8"/>
  <c r="W260" i="8" s="1"/>
  <c r="V261" i="8"/>
  <c r="W261" i="8" s="1"/>
  <c r="V262" i="8"/>
  <c r="W262" i="8" s="1"/>
  <c r="V263" i="8"/>
  <c r="W263" i="8" s="1"/>
  <c r="V264" i="8"/>
  <c r="W264" i="8" s="1"/>
  <c r="V265" i="8"/>
  <c r="W265" i="8" s="1"/>
  <c r="V266" i="8"/>
  <c r="W266" i="8" s="1"/>
  <c r="V267" i="8"/>
  <c r="W267" i="8" s="1"/>
  <c r="V268" i="8"/>
  <c r="W268" i="8" s="1"/>
  <c r="V269" i="8"/>
  <c r="W269" i="8" s="1"/>
  <c r="V270" i="8"/>
  <c r="W270" i="8" s="1"/>
  <c r="V271" i="8"/>
  <c r="W271" i="8" s="1"/>
  <c r="V272" i="8"/>
  <c r="W272" i="8" s="1"/>
  <c r="V273" i="8"/>
  <c r="W273" i="8" s="1"/>
  <c r="V274" i="8"/>
  <c r="W274" i="8" s="1"/>
  <c r="V275" i="8"/>
  <c r="W275" i="8" s="1"/>
  <c r="V276" i="8"/>
  <c r="W276" i="8" s="1"/>
  <c r="V277" i="8"/>
  <c r="W277" i="8" s="1"/>
  <c r="V278" i="8"/>
  <c r="W278" i="8" s="1"/>
  <c r="V279" i="8"/>
  <c r="W279" i="8" s="1"/>
  <c r="V280" i="8"/>
  <c r="W280" i="8" s="1"/>
  <c r="V281" i="8"/>
  <c r="W281" i="8" s="1"/>
  <c r="V282" i="8"/>
  <c r="W282" i="8" s="1"/>
  <c r="V283" i="8"/>
  <c r="W283" i="8" s="1"/>
  <c r="V284" i="8"/>
  <c r="W284" i="8" s="1"/>
  <c r="V285" i="8"/>
  <c r="W285" i="8" s="1"/>
  <c r="V286" i="8"/>
  <c r="W286" i="8" s="1"/>
  <c r="V287" i="8"/>
  <c r="W287" i="8" s="1"/>
  <c r="V288" i="8"/>
  <c r="W288" i="8" s="1"/>
  <c r="V289" i="8"/>
  <c r="W289" i="8" s="1"/>
  <c r="V290" i="8"/>
  <c r="W290" i="8" s="1"/>
  <c r="V291" i="8"/>
  <c r="W291" i="8" s="1"/>
  <c r="V292" i="8"/>
  <c r="W292" i="8" s="1"/>
  <c r="V293" i="8"/>
  <c r="W293" i="8" s="1"/>
  <c r="V294" i="8"/>
  <c r="W294" i="8" s="1"/>
  <c r="V295" i="8"/>
  <c r="W295" i="8" s="1"/>
  <c r="V296" i="8"/>
  <c r="W296" i="8" s="1"/>
  <c r="V297" i="8"/>
  <c r="W297" i="8" s="1"/>
  <c r="V298" i="8"/>
  <c r="W298" i="8" s="1"/>
  <c r="V299" i="8"/>
  <c r="W299" i="8" s="1"/>
  <c r="V300" i="8"/>
  <c r="W300" i="8" s="1"/>
  <c r="V301" i="8"/>
  <c r="W301" i="8" s="1"/>
  <c r="V302" i="8"/>
  <c r="W302" i="8" s="1"/>
  <c r="V303" i="8"/>
  <c r="W303" i="8" s="1"/>
  <c r="V304" i="8"/>
  <c r="W304" i="8" s="1"/>
  <c r="V305" i="8"/>
  <c r="W305" i="8" s="1"/>
  <c r="V306" i="8"/>
  <c r="W306" i="8" s="1"/>
  <c r="V307" i="8"/>
  <c r="W307" i="8" s="1"/>
  <c r="V308" i="8"/>
  <c r="W308" i="8" s="1"/>
  <c r="V309" i="8"/>
  <c r="W309" i="8" s="1"/>
  <c r="V310" i="8"/>
  <c r="W310" i="8" s="1"/>
  <c r="V311" i="8"/>
  <c r="W311" i="8" s="1"/>
  <c r="V312" i="8"/>
  <c r="W312" i="8" s="1"/>
  <c r="V313" i="8"/>
  <c r="W313" i="8" s="1"/>
  <c r="V314" i="8"/>
  <c r="W314" i="8" s="1"/>
  <c r="V315" i="8"/>
  <c r="W315" i="8" s="1"/>
  <c r="V316" i="8"/>
  <c r="W316" i="8" s="1"/>
  <c r="V317" i="8"/>
  <c r="W317" i="8" s="1"/>
  <c r="V318" i="8"/>
  <c r="W318" i="8" s="1"/>
  <c r="V319" i="8"/>
  <c r="W319" i="8" s="1"/>
  <c r="V320" i="8"/>
  <c r="W320" i="8" s="1"/>
  <c r="V321" i="8"/>
  <c r="W321" i="8" s="1"/>
  <c r="V322" i="8"/>
  <c r="W322" i="8" s="1"/>
  <c r="V323" i="8"/>
  <c r="W323" i="8" s="1"/>
  <c r="V324" i="8"/>
  <c r="W324" i="8" s="1"/>
  <c r="V325" i="8"/>
  <c r="W325" i="8" s="1"/>
  <c r="V326" i="8"/>
  <c r="W326" i="8" s="1"/>
  <c r="V327" i="8"/>
  <c r="W327" i="8" s="1"/>
  <c r="V328" i="8"/>
  <c r="W328" i="8" s="1"/>
  <c r="V329" i="8"/>
  <c r="W329" i="8" s="1"/>
  <c r="V330" i="8"/>
  <c r="W330" i="8" s="1"/>
  <c r="V331" i="8"/>
  <c r="W331" i="8" s="1"/>
  <c r="V332" i="8"/>
  <c r="W332" i="8" s="1"/>
  <c r="V333" i="8"/>
  <c r="W333" i="8" s="1"/>
  <c r="V334" i="8"/>
  <c r="W334" i="8" s="1"/>
  <c r="V335" i="8"/>
  <c r="W335" i="8" s="1"/>
  <c r="V336" i="8"/>
  <c r="W336" i="8" s="1"/>
  <c r="V337" i="8"/>
  <c r="W337" i="8" s="1"/>
  <c r="V338" i="8"/>
  <c r="W338" i="8" s="1"/>
  <c r="V339" i="8"/>
  <c r="W339" i="8" s="1"/>
  <c r="V340" i="8"/>
  <c r="W340" i="8" s="1"/>
  <c r="V341" i="8"/>
  <c r="W341" i="8" s="1"/>
  <c r="V342" i="8"/>
  <c r="W342" i="8" s="1"/>
  <c r="V343" i="8"/>
  <c r="W343" i="8" s="1"/>
  <c r="V344" i="8"/>
  <c r="W344" i="8" s="1"/>
  <c r="V345" i="8"/>
  <c r="W345" i="8" s="1"/>
  <c r="V346" i="8"/>
  <c r="W346" i="8" s="1"/>
  <c r="V347" i="8"/>
  <c r="W347" i="8" s="1"/>
  <c r="V348" i="8"/>
  <c r="W348" i="8" s="1"/>
  <c r="V349" i="8"/>
  <c r="W349" i="8" s="1"/>
  <c r="V350" i="8"/>
  <c r="W350" i="8" s="1"/>
  <c r="V351" i="8"/>
  <c r="W351" i="8" s="1"/>
  <c r="V352" i="8"/>
  <c r="W352" i="8" s="1"/>
  <c r="V353" i="8"/>
  <c r="W353" i="8" s="1"/>
  <c r="V354" i="8"/>
  <c r="W354" i="8" s="1"/>
  <c r="V355" i="8"/>
  <c r="W355" i="8" s="1"/>
  <c r="V356" i="8"/>
  <c r="W356" i="8" s="1"/>
  <c r="V357" i="8"/>
  <c r="W357" i="8" s="1"/>
  <c r="V358" i="8"/>
  <c r="W358" i="8" s="1"/>
  <c r="V359" i="8"/>
  <c r="W359" i="8" s="1"/>
  <c r="V360" i="8"/>
  <c r="W360" i="8" s="1"/>
  <c r="V361" i="8"/>
  <c r="W361" i="8" s="1"/>
  <c r="V362" i="8"/>
  <c r="W362" i="8" s="1"/>
  <c r="V363" i="8"/>
  <c r="W363" i="8" s="1"/>
  <c r="V364" i="8"/>
  <c r="W364" i="8" s="1"/>
  <c r="V365" i="8"/>
  <c r="W365" i="8" s="1"/>
  <c r="V366" i="8"/>
  <c r="W366" i="8" s="1"/>
  <c r="V367" i="8"/>
  <c r="W367" i="8" s="1"/>
  <c r="V368" i="8"/>
  <c r="W368" i="8" s="1"/>
  <c r="V369" i="8"/>
  <c r="W369" i="8" s="1"/>
  <c r="V370" i="8"/>
  <c r="W370" i="8" s="1"/>
  <c r="V371" i="8"/>
  <c r="W371" i="8" s="1"/>
  <c r="V372" i="8"/>
  <c r="W372" i="8" s="1"/>
  <c r="V373" i="8"/>
  <c r="W373" i="8" s="1"/>
  <c r="V374" i="8"/>
  <c r="W374" i="8" s="1"/>
  <c r="V375" i="8"/>
  <c r="W375" i="8" s="1"/>
  <c r="V376" i="8"/>
  <c r="W376" i="8" s="1"/>
  <c r="V377" i="8"/>
  <c r="W377" i="8" s="1"/>
  <c r="V378" i="8"/>
  <c r="W378" i="8" s="1"/>
  <c r="V379" i="8"/>
  <c r="W379" i="8" s="1"/>
  <c r="V380" i="8"/>
  <c r="W380" i="8" s="1"/>
  <c r="V381" i="8"/>
  <c r="W381" i="8" s="1"/>
  <c r="V382" i="8"/>
  <c r="W382" i="8" s="1"/>
  <c r="V383" i="8"/>
  <c r="W383" i="8" s="1"/>
  <c r="V384" i="8"/>
  <c r="W384" i="8" s="1"/>
  <c r="V385" i="8"/>
  <c r="W385" i="8" s="1"/>
  <c r="V386" i="8"/>
  <c r="W386" i="8" s="1"/>
  <c r="V387" i="8"/>
  <c r="W387" i="8" s="1"/>
  <c r="V388" i="8"/>
  <c r="W388" i="8" s="1"/>
  <c r="V389" i="8"/>
  <c r="W389" i="8" s="1"/>
  <c r="V390" i="8"/>
  <c r="W390" i="8" s="1"/>
  <c r="V391" i="8"/>
  <c r="W391" i="8" s="1"/>
  <c r="V392" i="8"/>
  <c r="W392" i="8" s="1"/>
  <c r="V393" i="8"/>
  <c r="W393" i="8" s="1"/>
  <c r="V394" i="8"/>
  <c r="W394" i="8" s="1"/>
  <c r="V395" i="8"/>
  <c r="W395" i="8" s="1"/>
  <c r="V396" i="8"/>
  <c r="W396" i="8" s="1"/>
  <c r="V397" i="8"/>
  <c r="W397" i="8" s="1"/>
  <c r="V398" i="8"/>
  <c r="W398" i="8" s="1"/>
  <c r="V399" i="8"/>
  <c r="W399" i="8" s="1"/>
  <c r="V400" i="8"/>
  <c r="W400" i="8" s="1"/>
  <c r="V401" i="8"/>
  <c r="W401" i="8" s="1"/>
  <c r="V402" i="8"/>
  <c r="W402" i="8" s="1"/>
  <c r="V403" i="8"/>
  <c r="W403" i="8" s="1"/>
  <c r="V404" i="8"/>
  <c r="W404" i="8" s="1"/>
  <c r="V405" i="8"/>
  <c r="W405" i="8" s="1"/>
  <c r="V406" i="8"/>
  <c r="W406" i="8" s="1"/>
  <c r="V407" i="8"/>
  <c r="W407" i="8" s="1"/>
  <c r="V408" i="8"/>
  <c r="W408" i="8" s="1"/>
  <c r="V409" i="8"/>
  <c r="W409" i="8" s="1"/>
  <c r="V410" i="8"/>
  <c r="W410" i="8" s="1"/>
  <c r="V411" i="8"/>
  <c r="W411" i="8" s="1"/>
  <c r="V412" i="8"/>
  <c r="W412" i="8" s="1"/>
  <c r="V413" i="8"/>
  <c r="W413" i="8" s="1"/>
  <c r="V414" i="8"/>
  <c r="W414" i="8" s="1"/>
  <c r="V415" i="8"/>
  <c r="W415" i="8" s="1"/>
  <c r="V416" i="8"/>
  <c r="W416" i="8" s="1"/>
  <c r="V417" i="8"/>
  <c r="W417" i="8" s="1"/>
  <c r="V418" i="8"/>
  <c r="W418" i="8" s="1"/>
  <c r="V419" i="8"/>
  <c r="W419" i="8" s="1"/>
  <c r="V420" i="8"/>
  <c r="W420" i="8" s="1"/>
  <c r="V421" i="8"/>
  <c r="W421" i="8" s="1"/>
  <c r="V422" i="8"/>
  <c r="W422" i="8" s="1"/>
  <c r="V423" i="8"/>
  <c r="W423" i="8" s="1"/>
  <c r="V424" i="8"/>
  <c r="W424" i="8" s="1"/>
  <c r="V425" i="8"/>
  <c r="W425" i="8" s="1"/>
  <c r="V426" i="8"/>
  <c r="W426" i="8" s="1"/>
  <c r="V427" i="8"/>
  <c r="W427" i="8" s="1"/>
  <c r="V428" i="8"/>
  <c r="W428" i="8" s="1"/>
  <c r="V429" i="8"/>
  <c r="W429" i="8" s="1"/>
  <c r="V430" i="8"/>
  <c r="W430" i="8" s="1"/>
  <c r="V431" i="8"/>
  <c r="W431" i="8" s="1"/>
  <c r="V432" i="8"/>
  <c r="W432" i="8" s="1"/>
  <c r="V433" i="8"/>
  <c r="W433" i="8" s="1"/>
  <c r="V434" i="8"/>
  <c r="W434" i="8" s="1"/>
  <c r="V435" i="8"/>
  <c r="W435" i="8" s="1"/>
  <c r="V436" i="8"/>
  <c r="W436" i="8" s="1"/>
  <c r="V437" i="8"/>
  <c r="W437" i="8" s="1"/>
  <c r="V438" i="8"/>
  <c r="W438" i="8" s="1"/>
  <c r="V439" i="8"/>
  <c r="W439" i="8" s="1"/>
  <c r="V440" i="8"/>
  <c r="W440" i="8" s="1"/>
  <c r="V441" i="8"/>
  <c r="W441" i="8" s="1"/>
  <c r="V442" i="8"/>
  <c r="W442" i="8" s="1"/>
  <c r="V443" i="8"/>
  <c r="W443" i="8" s="1"/>
  <c r="V444" i="8"/>
  <c r="W444" i="8" s="1"/>
  <c r="V445" i="8"/>
  <c r="W445" i="8" s="1"/>
  <c r="V446" i="8"/>
  <c r="W446" i="8" s="1"/>
  <c r="V447" i="8"/>
  <c r="W447" i="8" s="1"/>
  <c r="V448" i="8"/>
  <c r="W448" i="8" s="1"/>
  <c r="V449" i="8"/>
  <c r="W449" i="8" s="1"/>
  <c r="V450" i="8"/>
  <c r="W450" i="8" s="1"/>
  <c r="V451" i="8"/>
  <c r="W451" i="8" s="1"/>
  <c r="V452" i="8"/>
  <c r="W452" i="8" s="1"/>
  <c r="V453" i="8"/>
  <c r="W453" i="8" s="1"/>
  <c r="V454" i="8"/>
  <c r="W454" i="8" s="1"/>
  <c r="V455" i="8"/>
  <c r="W455" i="8" s="1"/>
  <c r="V456" i="8"/>
  <c r="W456" i="8" s="1"/>
  <c r="V457" i="8"/>
  <c r="W457" i="8" s="1"/>
  <c r="V458" i="8"/>
  <c r="W458" i="8" s="1"/>
  <c r="V459" i="8"/>
  <c r="W459" i="8" s="1"/>
  <c r="V460" i="8"/>
  <c r="W460" i="8" s="1"/>
  <c r="V461" i="8"/>
  <c r="W461" i="8" s="1"/>
  <c r="V462" i="8"/>
  <c r="W462" i="8" s="1"/>
  <c r="V463" i="8"/>
  <c r="W463" i="8" s="1"/>
  <c r="V464" i="8"/>
  <c r="W464" i="8" s="1"/>
  <c r="V465" i="8"/>
  <c r="W465" i="8" s="1"/>
  <c r="V466" i="8"/>
  <c r="W466" i="8" s="1"/>
  <c r="V467" i="8"/>
  <c r="W467" i="8" s="1"/>
  <c r="V468" i="8"/>
  <c r="W468" i="8" s="1"/>
  <c r="V469" i="8"/>
  <c r="W469" i="8" s="1"/>
  <c r="V470" i="8"/>
  <c r="W470" i="8" s="1"/>
  <c r="V471" i="8"/>
  <c r="W471" i="8" s="1"/>
  <c r="V472" i="8"/>
  <c r="W472" i="8" s="1"/>
  <c r="V473" i="8"/>
  <c r="W473" i="8" s="1"/>
  <c r="V474" i="8"/>
  <c r="W474" i="8" s="1"/>
  <c r="V475" i="8"/>
  <c r="W475" i="8" s="1"/>
  <c r="V476" i="8"/>
  <c r="W476" i="8" s="1"/>
  <c r="V477" i="8"/>
  <c r="W477" i="8" s="1"/>
  <c r="V478" i="8"/>
  <c r="W478" i="8" s="1"/>
  <c r="V479" i="8"/>
  <c r="W479" i="8" s="1"/>
  <c r="V480" i="8"/>
  <c r="W480" i="8" s="1"/>
  <c r="V481" i="8"/>
  <c r="W481" i="8" s="1"/>
  <c r="V482" i="8"/>
  <c r="W482" i="8" s="1"/>
  <c r="V483" i="8"/>
  <c r="W483" i="8" s="1"/>
  <c r="V484" i="8"/>
  <c r="W484" i="8" s="1"/>
  <c r="V485" i="8"/>
  <c r="W485" i="8" s="1"/>
  <c r="V486" i="8"/>
  <c r="W486" i="8" s="1"/>
  <c r="V487" i="8"/>
  <c r="W487" i="8" s="1"/>
  <c r="V488" i="8"/>
  <c r="W488" i="8" s="1"/>
  <c r="V489" i="8"/>
  <c r="W489" i="8" s="1"/>
  <c r="V490" i="8"/>
  <c r="W490" i="8" s="1"/>
  <c r="V491" i="8"/>
  <c r="W491" i="8" s="1"/>
  <c r="V492" i="8"/>
  <c r="W492" i="8" s="1"/>
  <c r="V493" i="8"/>
  <c r="W493" i="8" s="1"/>
  <c r="V494" i="8"/>
  <c r="W494" i="8" s="1"/>
  <c r="V495" i="8"/>
  <c r="W495" i="8" s="1"/>
  <c r="V496" i="8"/>
  <c r="W496" i="8" s="1"/>
  <c r="V497" i="8"/>
  <c r="W497" i="8" s="1"/>
  <c r="V498" i="8"/>
  <c r="W498" i="8" s="1"/>
  <c r="V499" i="8"/>
  <c r="W499" i="8" s="1"/>
  <c r="V500" i="8"/>
  <c r="W500" i="8" s="1"/>
  <c r="V501" i="8"/>
  <c r="W501" i="8" s="1"/>
  <c r="V502" i="8"/>
  <c r="W502" i="8" s="1"/>
  <c r="V503" i="8"/>
  <c r="W503" i="8" s="1"/>
  <c r="V504" i="8"/>
  <c r="W504" i="8" s="1"/>
  <c r="V505" i="8"/>
  <c r="V506" i="8"/>
  <c r="W506" i="8" s="1"/>
  <c r="V507" i="8"/>
  <c r="W507" i="8" s="1"/>
  <c r="V508" i="8"/>
  <c r="W508" i="8" s="1"/>
  <c r="V509" i="8"/>
  <c r="W509" i="8" s="1"/>
  <c r="V510" i="8"/>
  <c r="W510" i="8" s="1"/>
  <c r="V511" i="8"/>
  <c r="W511" i="8" s="1"/>
  <c r="V512" i="8"/>
  <c r="W512" i="8" s="1"/>
  <c r="V513" i="8"/>
  <c r="W513" i="8" s="1"/>
  <c r="V514" i="8"/>
  <c r="W514" i="8" s="1"/>
  <c r="V515" i="8"/>
  <c r="W515" i="8" s="1"/>
  <c r="V2" i="8"/>
  <c r="W2" i="8" s="1"/>
  <c r="T515" i="8"/>
  <c r="R515" i="8"/>
  <c r="Q515" i="8"/>
  <c r="P515" i="8"/>
  <c r="O515" i="8"/>
  <c r="N515" i="8"/>
  <c r="T514" i="8"/>
  <c r="R514" i="8"/>
  <c r="Q514" i="8"/>
  <c r="P514" i="8"/>
  <c r="O514" i="8"/>
  <c r="N514" i="8"/>
  <c r="T513" i="8"/>
  <c r="R513" i="8"/>
  <c r="Q513" i="8"/>
  <c r="P513" i="8"/>
  <c r="O513" i="8"/>
  <c r="N513" i="8"/>
  <c r="T512" i="8"/>
  <c r="R512" i="8"/>
  <c r="Q512" i="8"/>
  <c r="P512" i="8"/>
  <c r="O512" i="8"/>
  <c r="N512" i="8"/>
  <c r="T511" i="8"/>
  <c r="R511" i="8"/>
  <c r="Q511" i="8"/>
  <c r="P511" i="8"/>
  <c r="O511" i="8"/>
  <c r="N511" i="8"/>
  <c r="T510" i="8"/>
  <c r="R510" i="8"/>
  <c r="Q510" i="8"/>
  <c r="P510" i="8"/>
  <c r="O510" i="8"/>
  <c r="N510" i="8"/>
  <c r="T509" i="8"/>
  <c r="R509" i="8"/>
  <c r="Q509" i="8"/>
  <c r="P509" i="8"/>
  <c r="O509" i="8"/>
  <c r="N509" i="8"/>
  <c r="T508" i="8"/>
  <c r="R508" i="8"/>
  <c r="Q508" i="8"/>
  <c r="P508" i="8"/>
  <c r="O508" i="8"/>
  <c r="N508" i="8"/>
  <c r="T507" i="8"/>
  <c r="R507" i="8"/>
  <c r="Q507" i="8"/>
  <c r="P507" i="8"/>
  <c r="O507" i="8"/>
  <c r="N507" i="8"/>
  <c r="T506" i="8"/>
  <c r="R506" i="8"/>
  <c r="Q506" i="8"/>
  <c r="P506" i="8"/>
  <c r="O506" i="8"/>
  <c r="N506" i="8"/>
  <c r="T505" i="8"/>
  <c r="R505" i="8"/>
  <c r="Q505" i="8"/>
  <c r="P505" i="8"/>
  <c r="O505" i="8"/>
  <c r="N505" i="8"/>
  <c r="T504" i="8"/>
  <c r="R504" i="8"/>
  <c r="Q504" i="8"/>
  <c r="P504" i="8"/>
  <c r="O504" i="8"/>
  <c r="N504" i="8"/>
  <c r="T503" i="8"/>
  <c r="R503" i="8"/>
  <c r="Q503" i="8"/>
  <c r="P503" i="8"/>
  <c r="O503" i="8"/>
  <c r="N503" i="8"/>
  <c r="T502" i="8"/>
  <c r="R502" i="8"/>
  <c r="Q502" i="8"/>
  <c r="P502" i="8"/>
  <c r="O502" i="8"/>
  <c r="N502" i="8"/>
  <c r="T501" i="8"/>
  <c r="R501" i="8"/>
  <c r="Q501" i="8"/>
  <c r="P501" i="8"/>
  <c r="O501" i="8"/>
  <c r="N501" i="8"/>
  <c r="T500" i="8"/>
  <c r="R500" i="8"/>
  <c r="Q500" i="8"/>
  <c r="P500" i="8"/>
  <c r="O500" i="8"/>
  <c r="N500" i="8"/>
  <c r="T499" i="8"/>
  <c r="R499" i="8"/>
  <c r="Q499" i="8"/>
  <c r="P499" i="8"/>
  <c r="O499" i="8"/>
  <c r="N499" i="8"/>
  <c r="T498" i="8"/>
  <c r="R498" i="8"/>
  <c r="Q498" i="8"/>
  <c r="P498" i="8"/>
  <c r="O498" i="8"/>
  <c r="N498" i="8"/>
  <c r="T497" i="8"/>
  <c r="R497" i="8"/>
  <c r="Q497" i="8"/>
  <c r="P497" i="8"/>
  <c r="O497" i="8"/>
  <c r="N497" i="8"/>
  <c r="T496" i="8"/>
  <c r="R496" i="8"/>
  <c r="Q496" i="8"/>
  <c r="P496" i="8"/>
  <c r="O496" i="8"/>
  <c r="N496" i="8"/>
  <c r="T495" i="8"/>
  <c r="R495" i="8"/>
  <c r="Q495" i="8"/>
  <c r="P495" i="8"/>
  <c r="O495" i="8"/>
  <c r="N495" i="8"/>
  <c r="T494" i="8"/>
  <c r="R494" i="8"/>
  <c r="Q494" i="8"/>
  <c r="P494" i="8"/>
  <c r="O494" i="8"/>
  <c r="N494" i="8"/>
  <c r="T493" i="8"/>
  <c r="R493" i="8"/>
  <c r="Q493" i="8"/>
  <c r="P493" i="8"/>
  <c r="O493" i="8"/>
  <c r="N493" i="8"/>
  <c r="T492" i="8"/>
  <c r="R492" i="8"/>
  <c r="Q492" i="8"/>
  <c r="P492" i="8"/>
  <c r="O492" i="8"/>
  <c r="N492" i="8"/>
  <c r="T491" i="8"/>
  <c r="R491" i="8"/>
  <c r="Q491" i="8"/>
  <c r="P491" i="8"/>
  <c r="O491" i="8"/>
  <c r="N491" i="8"/>
  <c r="T490" i="8"/>
  <c r="R490" i="8"/>
  <c r="Q490" i="8"/>
  <c r="P490" i="8"/>
  <c r="O490" i="8"/>
  <c r="N490" i="8"/>
  <c r="T489" i="8"/>
  <c r="R489" i="8"/>
  <c r="Q489" i="8"/>
  <c r="P489" i="8"/>
  <c r="O489" i="8"/>
  <c r="N489" i="8"/>
  <c r="T488" i="8"/>
  <c r="R488" i="8"/>
  <c r="Q488" i="8"/>
  <c r="P488" i="8"/>
  <c r="O488" i="8"/>
  <c r="N488" i="8"/>
  <c r="T487" i="8"/>
  <c r="R487" i="8"/>
  <c r="Q487" i="8"/>
  <c r="P487" i="8"/>
  <c r="O487" i="8"/>
  <c r="N487" i="8"/>
  <c r="T486" i="8"/>
  <c r="R486" i="8"/>
  <c r="Q486" i="8"/>
  <c r="P486" i="8"/>
  <c r="O486" i="8"/>
  <c r="N486" i="8"/>
  <c r="T485" i="8"/>
  <c r="R485" i="8"/>
  <c r="Q485" i="8"/>
  <c r="P485" i="8"/>
  <c r="O485" i="8"/>
  <c r="N485" i="8"/>
  <c r="T484" i="8"/>
  <c r="R484" i="8"/>
  <c r="Q484" i="8"/>
  <c r="P484" i="8"/>
  <c r="O484" i="8"/>
  <c r="N484" i="8"/>
  <c r="T483" i="8"/>
  <c r="R483" i="8"/>
  <c r="Q483" i="8"/>
  <c r="P483" i="8"/>
  <c r="O483" i="8"/>
  <c r="N483" i="8"/>
  <c r="T482" i="8"/>
  <c r="R482" i="8"/>
  <c r="Q482" i="8"/>
  <c r="P482" i="8"/>
  <c r="O482" i="8"/>
  <c r="N482" i="8"/>
  <c r="T481" i="8"/>
  <c r="R481" i="8"/>
  <c r="Q481" i="8"/>
  <c r="P481" i="8"/>
  <c r="O481" i="8"/>
  <c r="N481" i="8"/>
  <c r="T480" i="8"/>
  <c r="R480" i="8"/>
  <c r="Q480" i="8"/>
  <c r="P480" i="8"/>
  <c r="O480" i="8"/>
  <c r="N480" i="8"/>
  <c r="T479" i="8"/>
  <c r="R479" i="8"/>
  <c r="Q479" i="8"/>
  <c r="P479" i="8"/>
  <c r="O479" i="8"/>
  <c r="N479" i="8"/>
  <c r="T478" i="8"/>
  <c r="R478" i="8"/>
  <c r="Q478" i="8"/>
  <c r="P478" i="8"/>
  <c r="O478" i="8"/>
  <c r="N478" i="8"/>
  <c r="T477" i="8"/>
  <c r="R477" i="8"/>
  <c r="Q477" i="8"/>
  <c r="P477" i="8"/>
  <c r="O477" i="8"/>
  <c r="N477" i="8"/>
  <c r="T476" i="8"/>
  <c r="R476" i="8"/>
  <c r="Q476" i="8"/>
  <c r="P476" i="8"/>
  <c r="O476" i="8"/>
  <c r="N476" i="8"/>
  <c r="T475" i="8"/>
  <c r="R475" i="8"/>
  <c r="Q475" i="8"/>
  <c r="P475" i="8"/>
  <c r="O475" i="8"/>
  <c r="N475" i="8"/>
  <c r="T474" i="8"/>
  <c r="R474" i="8"/>
  <c r="Q474" i="8"/>
  <c r="P474" i="8"/>
  <c r="O474" i="8"/>
  <c r="N474" i="8"/>
  <c r="T473" i="8"/>
  <c r="R473" i="8"/>
  <c r="Q473" i="8"/>
  <c r="P473" i="8"/>
  <c r="O473" i="8"/>
  <c r="N473" i="8"/>
  <c r="T472" i="8"/>
  <c r="R472" i="8"/>
  <c r="Q472" i="8"/>
  <c r="P472" i="8"/>
  <c r="O472" i="8"/>
  <c r="N472" i="8"/>
  <c r="T471" i="8"/>
  <c r="R471" i="8"/>
  <c r="Q471" i="8"/>
  <c r="P471" i="8"/>
  <c r="O471" i="8"/>
  <c r="N471" i="8"/>
  <c r="T470" i="8"/>
  <c r="R470" i="8"/>
  <c r="Q470" i="8"/>
  <c r="P470" i="8"/>
  <c r="O470" i="8"/>
  <c r="N470" i="8"/>
  <c r="T469" i="8"/>
  <c r="R469" i="8"/>
  <c r="Q469" i="8"/>
  <c r="P469" i="8"/>
  <c r="O469" i="8"/>
  <c r="N469" i="8"/>
  <c r="T468" i="8"/>
  <c r="R468" i="8"/>
  <c r="Q468" i="8"/>
  <c r="P468" i="8"/>
  <c r="O468" i="8"/>
  <c r="N468" i="8"/>
  <c r="T467" i="8"/>
  <c r="R467" i="8"/>
  <c r="Q467" i="8"/>
  <c r="P467" i="8"/>
  <c r="O467" i="8"/>
  <c r="N467" i="8"/>
  <c r="T466" i="8"/>
  <c r="R466" i="8"/>
  <c r="Q466" i="8"/>
  <c r="P466" i="8"/>
  <c r="O466" i="8"/>
  <c r="N466" i="8"/>
  <c r="T465" i="8"/>
  <c r="R465" i="8"/>
  <c r="Q465" i="8"/>
  <c r="P465" i="8"/>
  <c r="O465" i="8"/>
  <c r="N465" i="8"/>
  <c r="T464" i="8"/>
  <c r="R464" i="8"/>
  <c r="Q464" i="8"/>
  <c r="P464" i="8"/>
  <c r="O464" i="8"/>
  <c r="N464" i="8"/>
  <c r="T463" i="8"/>
  <c r="R463" i="8"/>
  <c r="Q463" i="8"/>
  <c r="P463" i="8"/>
  <c r="O463" i="8"/>
  <c r="N463" i="8"/>
  <c r="T462" i="8"/>
  <c r="R462" i="8"/>
  <c r="Q462" i="8"/>
  <c r="P462" i="8"/>
  <c r="O462" i="8"/>
  <c r="N462" i="8"/>
  <c r="T461" i="8"/>
  <c r="R461" i="8"/>
  <c r="Q461" i="8"/>
  <c r="P461" i="8"/>
  <c r="O461" i="8"/>
  <c r="N461" i="8"/>
  <c r="T460" i="8"/>
  <c r="R460" i="8"/>
  <c r="Q460" i="8"/>
  <c r="P460" i="8"/>
  <c r="O460" i="8"/>
  <c r="N460" i="8"/>
  <c r="T459" i="8"/>
  <c r="R459" i="8"/>
  <c r="Q459" i="8"/>
  <c r="P459" i="8"/>
  <c r="O459" i="8"/>
  <c r="N459" i="8"/>
  <c r="T458" i="8"/>
  <c r="R458" i="8"/>
  <c r="Q458" i="8"/>
  <c r="P458" i="8"/>
  <c r="O458" i="8"/>
  <c r="N458" i="8"/>
  <c r="T457" i="8"/>
  <c r="R457" i="8"/>
  <c r="Q457" i="8"/>
  <c r="P457" i="8"/>
  <c r="O457" i="8"/>
  <c r="N457" i="8"/>
  <c r="T456" i="8"/>
  <c r="R456" i="8"/>
  <c r="Q456" i="8"/>
  <c r="P456" i="8"/>
  <c r="O456" i="8"/>
  <c r="N456" i="8"/>
  <c r="T455" i="8"/>
  <c r="R455" i="8"/>
  <c r="Q455" i="8"/>
  <c r="P455" i="8"/>
  <c r="O455" i="8"/>
  <c r="N455" i="8"/>
  <c r="T454" i="8"/>
  <c r="R454" i="8"/>
  <c r="Q454" i="8"/>
  <c r="P454" i="8"/>
  <c r="O454" i="8"/>
  <c r="N454" i="8"/>
  <c r="T453" i="8"/>
  <c r="R453" i="8"/>
  <c r="Q453" i="8"/>
  <c r="P453" i="8"/>
  <c r="O453" i="8"/>
  <c r="N453" i="8"/>
  <c r="T452" i="8"/>
  <c r="R452" i="8"/>
  <c r="Q452" i="8"/>
  <c r="P452" i="8"/>
  <c r="O452" i="8"/>
  <c r="N452" i="8"/>
  <c r="T451" i="8"/>
  <c r="R451" i="8"/>
  <c r="Q451" i="8"/>
  <c r="P451" i="8"/>
  <c r="O451" i="8"/>
  <c r="N451" i="8"/>
  <c r="T450" i="8"/>
  <c r="R450" i="8"/>
  <c r="Q450" i="8"/>
  <c r="P450" i="8"/>
  <c r="O450" i="8"/>
  <c r="N450" i="8"/>
  <c r="T449" i="8"/>
  <c r="R449" i="8"/>
  <c r="Q449" i="8"/>
  <c r="P449" i="8"/>
  <c r="O449" i="8"/>
  <c r="N449" i="8"/>
  <c r="T448" i="8"/>
  <c r="R448" i="8"/>
  <c r="Q448" i="8"/>
  <c r="P448" i="8"/>
  <c r="O448" i="8"/>
  <c r="N448" i="8"/>
  <c r="T447" i="8"/>
  <c r="R447" i="8"/>
  <c r="Q447" i="8"/>
  <c r="P447" i="8"/>
  <c r="O447" i="8"/>
  <c r="N447" i="8"/>
  <c r="T446" i="8"/>
  <c r="R446" i="8"/>
  <c r="Q446" i="8"/>
  <c r="P446" i="8"/>
  <c r="O446" i="8"/>
  <c r="N446" i="8"/>
  <c r="T445" i="8"/>
  <c r="R445" i="8"/>
  <c r="Q445" i="8"/>
  <c r="P445" i="8"/>
  <c r="O445" i="8"/>
  <c r="N445" i="8"/>
  <c r="T444" i="8"/>
  <c r="R444" i="8"/>
  <c r="Q444" i="8"/>
  <c r="P444" i="8"/>
  <c r="O444" i="8"/>
  <c r="N444" i="8"/>
  <c r="T443" i="8"/>
  <c r="R443" i="8"/>
  <c r="Q443" i="8"/>
  <c r="P443" i="8"/>
  <c r="O443" i="8"/>
  <c r="N443" i="8"/>
  <c r="T442" i="8"/>
  <c r="R442" i="8"/>
  <c r="Q442" i="8"/>
  <c r="P442" i="8"/>
  <c r="O442" i="8"/>
  <c r="N442" i="8"/>
  <c r="T441" i="8"/>
  <c r="R441" i="8"/>
  <c r="Q441" i="8"/>
  <c r="P441" i="8"/>
  <c r="O441" i="8"/>
  <c r="N441" i="8"/>
  <c r="T440" i="8"/>
  <c r="R440" i="8"/>
  <c r="Q440" i="8"/>
  <c r="P440" i="8"/>
  <c r="O440" i="8"/>
  <c r="N440" i="8"/>
  <c r="T439" i="8"/>
  <c r="R439" i="8"/>
  <c r="Q439" i="8"/>
  <c r="P439" i="8"/>
  <c r="O439" i="8"/>
  <c r="N439" i="8"/>
  <c r="T438" i="8"/>
  <c r="R438" i="8"/>
  <c r="Q438" i="8"/>
  <c r="P438" i="8"/>
  <c r="O438" i="8"/>
  <c r="N438" i="8"/>
  <c r="T437" i="8"/>
  <c r="R437" i="8"/>
  <c r="Q437" i="8"/>
  <c r="P437" i="8"/>
  <c r="O437" i="8"/>
  <c r="N437" i="8"/>
  <c r="T436" i="8"/>
  <c r="R436" i="8"/>
  <c r="Q436" i="8"/>
  <c r="P436" i="8"/>
  <c r="O436" i="8"/>
  <c r="N436" i="8"/>
  <c r="T435" i="8"/>
  <c r="R435" i="8"/>
  <c r="Q435" i="8"/>
  <c r="P435" i="8"/>
  <c r="O435" i="8"/>
  <c r="N435" i="8"/>
  <c r="T434" i="8"/>
  <c r="R434" i="8"/>
  <c r="Q434" i="8"/>
  <c r="P434" i="8"/>
  <c r="O434" i="8"/>
  <c r="N434" i="8"/>
  <c r="T433" i="8"/>
  <c r="R433" i="8"/>
  <c r="Q433" i="8"/>
  <c r="P433" i="8"/>
  <c r="O433" i="8"/>
  <c r="N433" i="8"/>
  <c r="T432" i="8"/>
  <c r="R432" i="8"/>
  <c r="Q432" i="8"/>
  <c r="P432" i="8"/>
  <c r="O432" i="8"/>
  <c r="N432" i="8"/>
  <c r="T431" i="8"/>
  <c r="R431" i="8"/>
  <c r="Q431" i="8"/>
  <c r="P431" i="8"/>
  <c r="O431" i="8"/>
  <c r="N431" i="8"/>
  <c r="T430" i="8"/>
  <c r="R430" i="8"/>
  <c r="Q430" i="8"/>
  <c r="P430" i="8"/>
  <c r="O430" i="8"/>
  <c r="N430" i="8"/>
  <c r="T429" i="8"/>
  <c r="R429" i="8"/>
  <c r="Q429" i="8"/>
  <c r="P429" i="8"/>
  <c r="O429" i="8"/>
  <c r="N429" i="8"/>
  <c r="T428" i="8"/>
  <c r="R428" i="8"/>
  <c r="Q428" i="8"/>
  <c r="P428" i="8"/>
  <c r="O428" i="8"/>
  <c r="N428" i="8"/>
  <c r="T427" i="8"/>
  <c r="R427" i="8"/>
  <c r="Q427" i="8"/>
  <c r="P427" i="8"/>
  <c r="O427" i="8"/>
  <c r="N427" i="8"/>
  <c r="T426" i="8"/>
  <c r="R426" i="8"/>
  <c r="Q426" i="8"/>
  <c r="P426" i="8"/>
  <c r="O426" i="8"/>
  <c r="N426" i="8"/>
  <c r="T425" i="8"/>
  <c r="R425" i="8"/>
  <c r="Q425" i="8"/>
  <c r="P425" i="8"/>
  <c r="O425" i="8"/>
  <c r="N425" i="8"/>
  <c r="T424" i="8"/>
  <c r="R424" i="8"/>
  <c r="Q424" i="8"/>
  <c r="P424" i="8"/>
  <c r="O424" i="8"/>
  <c r="N424" i="8"/>
  <c r="T423" i="8"/>
  <c r="R423" i="8"/>
  <c r="Q423" i="8"/>
  <c r="P423" i="8"/>
  <c r="O423" i="8"/>
  <c r="N423" i="8"/>
  <c r="T422" i="8"/>
  <c r="R422" i="8"/>
  <c r="Q422" i="8"/>
  <c r="P422" i="8"/>
  <c r="O422" i="8"/>
  <c r="N422" i="8"/>
  <c r="T421" i="8"/>
  <c r="R421" i="8"/>
  <c r="Q421" i="8"/>
  <c r="P421" i="8"/>
  <c r="O421" i="8"/>
  <c r="N421" i="8"/>
  <c r="T420" i="8"/>
  <c r="R420" i="8"/>
  <c r="Q420" i="8"/>
  <c r="P420" i="8"/>
  <c r="O420" i="8"/>
  <c r="N420" i="8"/>
  <c r="T419" i="8"/>
  <c r="R419" i="8"/>
  <c r="Q419" i="8"/>
  <c r="P419" i="8"/>
  <c r="O419" i="8"/>
  <c r="N419" i="8"/>
  <c r="T418" i="8"/>
  <c r="R418" i="8"/>
  <c r="Q418" i="8"/>
  <c r="P418" i="8"/>
  <c r="O418" i="8"/>
  <c r="N418" i="8"/>
  <c r="T417" i="8"/>
  <c r="R417" i="8"/>
  <c r="Q417" i="8"/>
  <c r="P417" i="8"/>
  <c r="O417" i="8"/>
  <c r="N417" i="8"/>
  <c r="T416" i="8"/>
  <c r="R416" i="8"/>
  <c r="Q416" i="8"/>
  <c r="P416" i="8"/>
  <c r="O416" i="8"/>
  <c r="N416" i="8"/>
  <c r="T415" i="8"/>
  <c r="R415" i="8"/>
  <c r="Q415" i="8"/>
  <c r="P415" i="8"/>
  <c r="O415" i="8"/>
  <c r="N415" i="8"/>
  <c r="T414" i="8"/>
  <c r="R414" i="8"/>
  <c r="Q414" i="8"/>
  <c r="P414" i="8"/>
  <c r="O414" i="8"/>
  <c r="N414" i="8"/>
  <c r="T413" i="8"/>
  <c r="R413" i="8"/>
  <c r="Q413" i="8"/>
  <c r="P413" i="8"/>
  <c r="O413" i="8"/>
  <c r="N413" i="8"/>
  <c r="T412" i="8"/>
  <c r="R412" i="8"/>
  <c r="Q412" i="8"/>
  <c r="P412" i="8"/>
  <c r="O412" i="8"/>
  <c r="N412" i="8"/>
  <c r="T411" i="8"/>
  <c r="R411" i="8"/>
  <c r="Q411" i="8"/>
  <c r="P411" i="8"/>
  <c r="O411" i="8"/>
  <c r="N411" i="8"/>
  <c r="T410" i="8"/>
  <c r="R410" i="8"/>
  <c r="Q410" i="8"/>
  <c r="P410" i="8"/>
  <c r="O410" i="8"/>
  <c r="N410" i="8"/>
  <c r="T409" i="8"/>
  <c r="R409" i="8"/>
  <c r="Q409" i="8"/>
  <c r="P409" i="8"/>
  <c r="O409" i="8"/>
  <c r="N409" i="8"/>
  <c r="T408" i="8"/>
  <c r="R408" i="8"/>
  <c r="Q408" i="8"/>
  <c r="P408" i="8"/>
  <c r="O408" i="8"/>
  <c r="N408" i="8"/>
  <c r="T407" i="8"/>
  <c r="R407" i="8"/>
  <c r="Q407" i="8"/>
  <c r="P407" i="8"/>
  <c r="O407" i="8"/>
  <c r="N407" i="8"/>
  <c r="T406" i="8"/>
  <c r="R406" i="8"/>
  <c r="Q406" i="8"/>
  <c r="P406" i="8"/>
  <c r="O406" i="8"/>
  <c r="N406" i="8"/>
  <c r="T405" i="8"/>
  <c r="R405" i="8"/>
  <c r="Q405" i="8"/>
  <c r="P405" i="8"/>
  <c r="O405" i="8"/>
  <c r="N405" i="8"/>
  <c r="T404" i="8"/>
  <c r="R404" i="8"/>
  <c r="Q404" i="8"/>
  <c r="P404" i="8"/>
  <c r="O404" i="8"/>
  <c r="N404" i="8"/>
  <c r="T403" i="8"/>
  <c r="R403" i="8"/>
  <c r="Q403" i="8"/>
  <c r="P403" i="8"/>
  <c r="O403" i="8"/>
  <c r="N403" i="8"/>
  <c r="T402" i="8"/>
  <c r="R402" i="8"/>
  <c r="Q402" i="8"/>
  <c r="P402" i="8"/>
  <c r="O402" i="8"/>
  <c r="N402" i="8"/>
  <c r="T401" i="8"/>
  <c r="R401" i="8"/>
  <c r="Q401" i="8"/>
  <c r="P401" i="8"/>
  <c r="O401" i="8"/>
  <c r="N401" i="8"/>
  <c r="T400" i="8"/>
  <c r="R400" i="8"/>
  <c r="Q400" i="8"/>
  <c r="P400" i="8"/>
  <c r="O400" i="8"/>
  <c r="N400" i="8"/>
  <c r="T399" i="8"/>
  <c r="R399" i="8"/>
  <c r="Q399" i="8"/>
  <c r="P399" i="8"/>
  <c r="O399" i="8"/>
  <c r="N399" i="8"/>
  <c r="T398" i="8"/>
  <c r="R398" i="8"/>
  <c r="Q398" i="8"/>
  <c r="P398" i="8"/>
  <c r="O398" i="8"/>
  <c r="N398" i="8"/>
  <c r="T397" i="8"/>
  <c r="R397" i="8"/>
  <c r="Q397" i="8"/>
  <c r="P397" i="8"/>
  <c r="O397" i="8"/>
  <c r="N397" i="8"/>
  <c r="T396" i="8"/>
  <c r="R396" i="8"/>
  <c r="Q396" i="8"/>
  <c r="P396" i="8"/>
  <c r="O396" i="8"/>
  <c r="N396" i="8"/>
  <c r="T395" i="8"/>
  <c r="R395" i="8"/>
  <c r="Q395" i="8"/>
  <c r="P395" i="8"/>
  <c r="O395" i="8"/>
  <c r="N395" i="8"/>
  <c r="T394" i="8"/>
  <c r="R394" i="8"/>
  <c r="Q394" i="8"/>
  <c r="P394" i="8"/>
  <c r="O394" i="8"/>
  <c r="N394" i="8"/>
  <c r="T393" i="8"/>
  <c r="R393" i="8"/>
  <c r="Q393" i="8"/>
  <c r="P393" i="8"/>
  <c r="O393" i="8"/>
  <c r="N393" i="8"/>
  <c r="T392" i="8"/>
  <c r="R392" i="8"/>
  <c r="Q392" i="8"/>
  <c r="P392" i="8"/>
  <c r="O392" i="8"/>
  <c r="N392" i="8"/>
  <c r="T391" i="8"/>
  <c r="R391" i="8"/>
  <c r="Q391" i="8"/>
  <c r="P391" i="8"/>
  <c r="O391" i="8"/>
  <c r="N391" i="8"/>
  <c r="T390" i="8"/>
  <c r="R390" i="8"/>
  <c r="Q390" i="8"/>
  <c r="P390" i="8"/>
  <c r="O390" i="8"/>
  <c r="N390" i="8"/>
  <c r="T389" i="8"/>
  <c r="R389" i="8"/>
  <c r="Q389" i="8"/>
  <c r="P389" i="8"/>
  <c r="O389" i="8"/>
  <c r="N389" i="8"/>
  <c r="T388" i="8"/>
  <c r="R388" i="8"/>
  <c r="Q388" i="8"/>
  <c r="P388" i="8"/>
  <c r="O388" i="8"/>
  <c r="N388" i="8"/>
  <c r="T387" i="8"/>
  <c r="R387" i="8"/>
  <c r="Q387" i="8"/>
  <c r="P387" i="8"/>
  <c r="O387" i="8"/>
  <c r="N387" i="8"/>
  <c r="T386" i="8"/>
  <c r="R386" i="8"/>
  <c r="Q386" i="8"/>
  <c r="P386" i="8"/>
  <c r="O386" i="8"/>
  <c r="N386" i="8"/>
  <c r="T385" i="8"/>
  <c r="R385" i="8"/>
  <c r="Q385" i="8"/>
  <c r="P385" i="8"/>
  <c r="O385" i="8"/>
  <c r="N385" i="8"/>
  <c r="T384" i="8"/>
  <c r="R384" i="8"/>
  <c r="Q384" i="8"/>
  <c r="P384" i="8"/>
  <c r="O384" i="8"/>
  <c r="N384" i="8"/>
  <c r="T383" i="8"/>
  <c r="R383" i="8"/>
  <c r="Q383" i="8"/>
  <c r="P383" i="8"/>
  <c r="O383" i="8"/>
  <c r="N383" i="8"/>
  <c r="T382" i="8"/>
  <c r="R382" i="8"/>
  <c r="Q382" i="8"/>
  <c r="P382" i="8"/>
  <c r="O382" i="8"/>
  <c r="N382" i="8"/>
  <c r="T381" i="8"/>
  <c r="R381" i="8"/>
  <c r="Q381" i="8"/>
  <c r="P381" i="8"/>
  <c r="O381" i="8"/>
  <c r="N381" i="8"/>
  <c r="T380" i="8"/>
  <c r="R380" i="8"/>
  <c r="Q380" i="8"/>
  <c r="P380" i="8"/>
  <c r="O380" i="8"/>
  <c r="N380" i="8"/>
  <c r="T379" i="8"/>
  <c r="R379" i="8"/>
  <c r="Q379" i="8"/>
  <c r="P379" i="8"/>
  <c r="O379" i="8"/>
  <c r="N379" i="8"/>
  <c r="T378" i="8"/>
  <c r="R378" i="8"/>
  <c r="Q378" i="8"/>
  <c r="P378" i="8"/>
  <c r="O378" i="8"/>
  <c r="N378" i="8"/>
  <c r="T377" i="8"/>
  <c r="R377" i="8"/>
  <c r="Q377" i="8"/>
  <c r="P377" i="8"/>
  <c r="O377" i="8"/>
  <c r="N377" i="8"/>
  <c r="T376" i="8"/>
  <c r="R376" i="8"/>
  <c r="Q376" i="8"/>
  <c r="P376" i="8"/>
  <c r="O376" i="8"/>
  <c r="N376" i="8"/>
  <c r="T375" i="8"/>
  <c r="R375" i="8"/>
  <c r="Q375" i="8"/>
  <c r="P375" i="8"/>
  <c r="O375" i="8"/>
  <c r="N375" i="8"/>
  <c r="T374" i="8"/>
  <c r="R374" i="8"/>
  <c r="Q374" i="8"/>
  <c r="P374" i="8"/>
  <c r="O374" i="8"/>
  <c r="N374" i="8"/>
  <c r="T373" i="8"/>
  <c r="R373" i="8"/>
  <c r="Q373" i="8"/>
  <c r="P373" i="8"/>
  <c r="O373" i="8"/>
  <c r="N373" i="8"/>
  <c r="T372" i="8"/>
  <c r="R372" i="8"/>
  <c r="Q372" i="8"/>
  <c r="P372" i="8"/>
  <c r="O372" i="8"/>
  <c r="N372" i="8"/>
  <c r="T371" i="8"/>
  <c r="R371" i="8"/>
  <c r="Q371" i="8"/>
  <c r="P371" i="8"/>
  <c r="O371" i="8"/>
  <c r="N371" i="8"/>
  <c r="T370" i="8"/>
  <c r="R370" i="8"/>
  <c r="Q370" i="8"/>
  <c r="P370" i="8"/>
  <c r="O370" i="8"/>
  <c r="N370" i="8"/>
  <c r="T369" i="8"/>
  <c r="R369" i="8"/>
  <c r="Q369" i="8"/>
  <c r="P369" i="8"/>
  <c r="O369" i="8"/>
  <c r="N369" i="8"/>
  <c r="T368" i="8"/>
  <c r="R368" i="8"/>
  <c r="Q368" i="8"/>
  <c r="P368" i="8"/>
  <c r="O368" i="8"/>
  <c r="N368" i="8"/>
  <c r="T367" i="8"/>
  <c r="R367" i="8"/>
  <c r="Q367" i="8"/>
  <c r="P367" i="8"/>
  <c r="O367" i="8"/>
  <c r="N367" i="8"/>
  <c r="T366" i="8"/>
  <c r="R366" i="8"/>
  <c r="Q366" i="8"/>
  <c r="P366" i="8"/>
  <c r="O366" i="8"/>
  <c r="N366" i="8"/>
  <c r="T365" i="8"/>
  <c r="R365" i="8"/>
  <c r="Q365" i="8"/>
  <c r="P365" i="8"/>
  <c r="O365" i="8"/>
  <c r="N365" i="8"/>
  <c r="T364" i="8"/>
  <c r="R364" i="8"/>
  <c r="Q364" i="8"/>
  <c r="P364" i="8"/>
  <c r="O364" i="8"/>
  <c r="N364" i="8"/>
  <c r="T363" i="8"/>
  <c r="R363" i="8"/>
  <c r="Q363" i="8"/>
  <c r="P363" i="8"/>
  <c r="O363" i="8"/>
  <c r="N363" i="8"/>
  <c r="T362" i="8"/>
  <c r="R362" i="8"/>
  <c r="Q362" i="8"/>
  <c r="P362" i="8"/>
  <c r="O362" i="8"/>
  <c r="N362" i="8"/>
  <c r="T361" i="8"/>
  <c r="R361" i="8"/>
  <c r="Q361" i="8"/>
  <c r="P361" i="8"/>
  <c r="O361" i="8"/>
  <c r="N361" i="8"/>
  <c r="T360" i="8"/>
  <c r="R360" i="8"/>
  <c r="Q360" i="8"/>
  <c r="P360" i="8"/>
  <c r="O360" i="8"/>
  <c r="N360" i="8"/>
  <c r="T359" i="8"/>
  <c r="R359" i="8"/>
  <c r="Q359" i="8"/>
  <c r="P359" i="8"/>
  <c r="O359" i="8"/>
  <c r="N359" i="8"/>
  <c r="T358" i="8"/>
  <c r="R358" i="8"/>
  <c r="Q358" i="8"/>
  <c r="P358" i="8"/>
  <c r="O358" i="8"/>
  <c r="N358" i="8"/>
  <c r="T357" i="8"/>
  <c r="R357" i="8"/>
  <c r="Q357" i="8"/>
  <c r="P357" i="8"/>
  <c r="O357" i="8"/>
  <c r="N357" i="8"/>
  <c r="T356" i="8"/>
  <c r="R356" i="8"/>
  <c r="Q356" i="8"/>
  <c r="P356" i="8"/>
  <c r="O356" i="8"/>
  <c r="N356" i="8"/>
  <c r="T355" i="8"/>
  <c r="R355" i="8"/>
  <c r="Q355" i="8"/>
  <c r="P355" i="8"/>
  <c r="O355" i="8"/>
  <c r="N355" i="8"/>
  <c r="T354" i="8"/>
  <c r="R354" i="8"/>
  <c r="Q354" i="8"/>
  <c r="P354" i="8"/>
  <c r="O354" i="8"/>
  <c r="N354" i="8"/>
  <c r="T353" i="8"/>
  <c r="R353" i="8"/>
  <c r="Q353" i="8"/>
  <c r="P353" i="8"/>
  <c r="O353" i="8"/>
  <c r="N353" i="8"/>
  <c r="T352" i="8"/>
  <c r="R352" i="8"/>
  <c r="Q352" i="8"/>
  <c r="P352" i="8"/>
  <c r="O352" i="8"/>
  <c r="N352" i="8"/>
  <c r="T351" i="8"/>
  <c r="R351" i="8"/>
  <c r="Q351" i="8"/>
  <c r="P351" i="8"/>
  <c r="O351" i="8"/>
  <c r="N351" i="8"/>
  <c r="T350" i="8"/>
  <c r="R350" i="8"/>
  <c r="Q350" i="8"/>
  <c r="P350" i="8"/>
  <c r="O350" i="8"/>
  <c r="N350" i="8"/>
  <c r="T349" i="8"/>
  <c r="R349" i="8"/>
  <c r="Q349" i="8"/>
  <c r="P349" i="8"/>
  <c r="O349" i="8"/>
  <c r="N349" i="8"/>
  <c r="T348" i="8"/>
  <c r="R348" i="8"/>
  <c r="Q348" i="8"/>
  <c r="P348" i="8"/>
  <c r="O348" i="8"/>
  <c r="N348" i="8"/>
  <c r="T347" i="8"/>
  <c r="R347" i="8"/>
  <c r="Q347" i="8"/>
  <c r="P347" i="8"/>
  <c r="O347" i="8"/>
  <c r="N347" i="8"/>
  <c r="T346" i="8"/>
  <c r="R346" i="8"/>
  <c r="Q346" i="8"/>
  <c r="P346" i="8"/>
  <c r="O346" i="8"/>
  <c r="N346" i="8"/>
  <c r="T345" i="8"/>
  <c r="R345" i="8"/>
  <c r="Q345" i="8"/>
  <c r="P345" i="8"/>
  <c r="O345" i="8"/>
  <c r="N345" i="8"/>
  <c r="T344" i="8"/>
  <c r="R344" i="8"/>
  <c r="Q344" i="8"/>
  <c r="P344" i="8"/>
  <c r="O344" i="8"/>
  <c r="N344" i="8"/>
  <c r="T343" i="8"/>
  <c r="R343" i="8"/>
  <c r="Q343" i="8"/>
  <c r="P343" i="8"/>
  <c r="O343" i="8"/>
  <c r="N343" i="8"/>
  <c r="T342" i="8"/>
  <c r="R342" i="8"/>
  <c r="Q342" i="8"/>
  <c r="P342" i="8"/>
  <c r="O342" i="8"/>
  <c r="N342" i="8"/>
  <c r="T341" i="8"/>
  <c r="R341" i="8"/>
  <c r="Q341" i="8"/>
  <c r="P341" i="8"/>
  <c r="O341" i="8"/>
  <c r="N341" i="8"/>
  <c r="T340" i="8"/>
  <c r="R340" i="8"/>
  <c r="Q340" i="8"/>
  <c r="P340" i="8"/>
  <c r="O340" i="8"/>
  <c r="N340" i="8"/>
  <c r="T339" i="8"/>
  <c r="R339" i="8"/>
  <c r="Q339" i="8"/>
  <c r="P339" i="8"/>
  <c r="O339" i="8"/>
  <c r="N339" i="8"/>
  <c r="T338" i="8"/>
  <c r="R338" i="8"/>
  <c r="Q338" i="8"/>
  <c r="P338" i="8"/>
  <c r="O338" i="8"/>
  <c r="N338" i="8"/>
  <c r="T337" i="8"/>
  <c r="R337" i="8"/>
  <c r="Q337" i="8"/>
  <c r="P337" i="8"/>
  <c r="O337" i="8"/>
  <c r="N337" i="8"/>
  <c r="T336" i="8"/>
  <c r="R336" i="8"/>
  <c r="Q336" i="8"/>
  <c r="P336" i="8"/>
  <c r="O336" i="8"/>
  <c r="N336" i="8"/>
  <c r="T335" i="8"/>
  <c r="R335" i="8"/>
  <c r="Q335" i="8"/>
  <c r="P335" i="8"/>
  <c r="O335" i="8"/>
  <c r="N335" i="8"/>
  <c r="T334" i="8"/>
  <c r="R334" i="8"/>
  <c r="Q334" i="8"/>
  <c r="P334" i="8"/>
  <c r="O334" i="8"/>
  <c r="N334" i="8"/>
  <c r="T333" i="8"/>
  <c r="R333" i="8"/>
  <c r="Q333" i="8"/>
  <c r="P333" i="8"/>
  <c r="O333" i="8"/>
  <c r="N333" i="8"/>
  <c r="T332" i="8"/>
  <c r="R332" i="8"/>
  <c r="Q332" i="8"/>
  <c r="P332" i="8"/>
  <c r="O332" i="8"/>
  <c r="N332" i="8"/>
  <c r="T331" i="8"/>
  <c r="R331" i="8"/>
  <c r="Q331" i="8"/>
  <c r="P331" i="8"/>
  <c r="O331" i="8"/>
  <c r="N331" i="8"/>
  <c r="T330" i="8"/>
  <c r="R330" i="8"/>
  <c r="Q330" i="8"/>
  <c r="P330" i="8"/>
  <c r="O330" i="8"/>
  <c r="N330" i="8"/>
  <c r="T329" i="8"/>
  <c r="R329" i="8"/>
  <c r="Q329" i="8"/>
  <c r="P329" i="8"/>
  <c r="O329" i="8"/>
  <c r="N329" i="8"/>
  <c r="T328" i="8"/>
  <c r="R328" i="8"/>
  <c r="Q328" i="8"/>
  <c r="P328" i="8"/>
  <c r="O328" i="8"/>
  <c r="N328" i="8"/>
  <c r="T327" i="8"/>
  <c r="R327" i="8"/>
  <c r="Q327" i="8"/>
  <c r="P327" i="8"/>
  <c r="O327" i="8"/>
  <c r="N327" i="8"/>
  <c r="T326" i="8"/>
  <c r="R326" i="8"/>
  <c r="Q326" i="8"/>
  <c r="P326" i="8"/>
  <c r="O326" i="8"/>
  <c r="N326" i="8"/>
  <c r="T325" i="8"/>
  <c r="R325" i="8"/>
  <c r="Q325" i="8"/>
  <c r="P325" i="8"/>
  <c r="O325" i="8"/>
  <c r="N325" i="8"/>
  <c r="T324" i="8"/>
  <c r="R324" i="8"/>
  <c r="Q324" i="8"/>
  <c r="P324" i="8"/>
  <c r="O324" i="8"/>
  <c r="N324" i="8"/>
  <c r="T323" i="8"/>
  <c r="R323" i="8"/>
  <c r="Q323" i="8"/>
  <c r="P323" i="8"/>
  <c r="O323" i="8"/>
  <c r="N323" i="8"/>
  <c r="T322" i="8"/>
  <c r="R322" i="8"/>
  <c r="Q322" i="8"/>
  <c r="P322" i="8"/>
  <c r="O322" i="8"/>
  <c r="N322" i="8"/>
  <c r="T321" i="8"/>
  <c r="R321" i="8"/>
  <c r="Q321" i="8"/>
  <c r="P321" i="8"/>
  <c r="O321" i="8"/>
  <c r="N321" i="8"/>
  <c r="T320" i="8"/>
  <c r="R320" i="8"/>
  <c r="Q320" i="8"/>
  <c r="P320" i="8"/>
  <c r="O320" i="8"/>
  <c r="N320" i="8"/>
  <c r="T319" i="8"/>
  <c r="R319" i="8"/>
  <c r="Q319" i="8"/>
  <c r="P319" i="8"/>
  <c r="O319" i="8"/>
  <c r="N319" i="8"/>
  <c r="T318" i="8"/>
  <c r="R318" i="8"/>
  <c r="Q318" i="8"/>
  <c r="P318" i="8"/>
  <c r="O318" i="8"/>
  <c r="N318" i="8"/>
  <c r="T317" i="8"/>
  <c r="R317" i="8"/>
  <c r="Q317" i="8"/>
  <c r="P317" i="8"/>
  <c r="O317" i="8"/>
  <c r="N317" i="8"/>
  <c r="T316" i="8"/>
  <c r="R316" i="8"/>
  <c r="Q316" i="8"/>
  <c r="P316" i="8"/>
  <c r="O316" i="8"/>
  <c r="N316" i="8"/>
  <c r="T315" i="8"/>
  <c r="R315" i="8"/>
  <c r="Q315" i="8"/>
  <c r="P315" i="8"/>
  <c r="O315" i="8"/>
  <c r="N315" i="8"/>
  <c r="T314" i="8"/>
  <c r="R314" i="8"/>
  <c r="Q314" i="8"/>
  <c r="P314" i="8"/>
  <c r="O314" i="8"/>
  <c r="N314" i="8"/>
  <c r="T313" i="8"/>
  <c r="R313" i="8"/>
  <c r="Q313" i="8"/>
  <c r="P313" i="8"/>
  <c r="O313" i="8"/>
  <c r="N313" i="8"/>
  <c r="T312" i="8"/>
  <c r="R312" i="8"/>
  <c r="Q312" i="8"/>
  <c r="P312" i="8"/>
  <c r="O312" i="8"/>
  <c r="N312" i="8"/>
  <c r="T311" i="8"/>
  <c r="R311" i="8"/>
  <c r="Q311" i="8"/>
  <c r="P311" i="8"/>
  <c r="O311" i="8"/>
  <c r="N311" i="8"/>
  <c r="T310" i="8"/>
  <c r="R310" i="8"/>
  <c r="Q310" i="8"/>
  <c r="P310" i="8"/>
  <c r="O310" i="8"/>
  <c r="N310" i="8"/>
  <c r="T309" i="8"/>
  <c r="R309" i="8"/>
  <c r="Q309" i="8"/>
  <c r="P309" i="8"/>
  <c r="O309" i="8"/>
  <c r="N309" i="8"/>
  <c r="T308" i="8"/>
  <c r="R308" i="8"/>
  <c r="Q308" i="8"/>
  <c r="P308" i="8"/>
  <c r="O308" i="8"/>
  <c r="N308" i="8"/>
  <c r="T307" i="8"/>
  <c r="R307" i="8"/>
  <c r="Q307" i="8"/>
  <c r="P307" i="8"/>
  <c r="O307" i="8"/>
  <c r="N307" i="8"/>
  <c r="T306" i="8"/>
  <c r="R306" i="8"/>
  <c r="Q306" i="8"/>
  <c r="P306" i="8"/>
  <c r="O306" i="8"/>
  <c r="N306" i="8"/>
  <c r="T305" i="8"/>
  <c r="R305" i="8"/>
  <c r="Q305" i="8"/>
  <c r="P305" i="8"/>
  <c r="O305" i="8"/>
  <c r="N305" i="8"/>
  <c r="T304" i="8"/>
  <c r="R304" i="8"/>
  <c r="Q304" i="8"/>
  <c r="P304" i="8"/>
  <c r="O304" i="8"/>
  <c r="N304" i="8"/>
  <c r="T303" i="8"/>
  <c r="R303" i="8"/>
  <c r="Q303" i="8"/>
  <c r="P303" i="8"/>
  <c r="O303" i="8"/>
  <c r="N303" i="8"/>
  <c r="T302" i="8"/>
  <c r="R302" i="8"/>
  <c r="Q302" i="8"/>
  <c r="P302" i="8"/>
  <c r="O302" i="8"/>
  <c r="N302" i="8"/>
  <c r="T301" i="8"/>
  <c r="R301" i="8"/>
  <c r="Q301" i="8"/>
  <c r="P301" i="8"/>
  <c r="O301" i="8"/>
  <c r="N301" i="8"/>
  <c r="T300" i="8"/>
  <c r="R300" i="8"/>
  <c r="Q300" i="8"/>
  <c r="P300" i="8"/>
  <c r="O300" i="8"/>
  <c r="N300" i="8"/>
  <c r="T299" i="8"/>
  <c r="R299" i="8"/>
  <c r="Q299" i="8"/>
  <c r="P299" i="8"/>
  <c r="O299" i="8"/>
  <c r="N299" i="8"/>
  <c r="T298" i="8"/>
  <c r="R298" i="8"/>
  <c r="Q298" i="8"/>
  <c r="P298" i="8"/>
  <c r="O298" i="8"/>
  <c r="N298" i="8"/>
  <c r="T297" i="8"/>
  <c r="R297" i="8"/>
  <c r="Q297" i="8"/>
  <c r="P297" i="8"/>
  <c r="O297" i="8"/>
  <c r="N297" i="8"/>
  <c r="T296" i="8"/>
  <c r="R296" i="8"/>
  <c r="Q296" i="8"/>
  <c r="P296" i="8"/>
  <c r="O296" i="8"/>
  <c r="N296" i="8"/>
  <c r="T295" i="8"/>
  <c r="R295" i="8"/>
  <c r="Q295" i="8"/>
  <c r="P295" i="8"/>
  <c r="O295" i="8"/>
  <c r="N295" i="8"/>
  <c r="T294" i="8"/>
  <c r="R294" i="8"/>
  <c r="Q294" i="8"/>
  <c r="P294" i="8"/>
  <c r="O294" i="8"/>
  <c r="N294" i="8"/>
  <c r="T293" i="8"/>
  <c r="R293" i="8"/>
  <c r="Q293" i="8"/>
  <c r="P293" i="8"/>
  <c r="O293" i="8"/>
  <c r="N293" i="8"/>
  <c r="T292" i="8"/>
  <c r="R292" i="8"/>
  <c r="Q292" i="8"/>
  <c r="P292" i="8"/>
  <c r="O292" i="8"/>
  <c r="N292" i="8"/>
  <c r="T291" i="8"/>
  <c r="R291" i="8"/>
  <c r="Q291" i="8"/>
  <c r="P291" i="8"/>
  <c r="O291" i="8"/>
  <c r="N291" i="8"/>
  <c r="T290" i="8"/>
  <c r="R290" i="8"/>
  <c r="Q290" i="8"/>
  <c r="P290" i="8"/>
  <c r="O290" i="8"/>
  <c r="N290" i="8"/>
  <c r="T289" i="8"/>
  <c r="R289" i="8"/>
  <c r="Q289" i="8"/>
  <c r="P289" i="8"/>
  <c r="O289" i="8"/>
  <c r="N289" i="8"/>
  <c r="T288" i="8"/>
  <c r="R288" i="8"/>
  <c r="Q288" i="8"/>
  <c r="P288" i="8"/>
  <c r="O288" i="8"/>
  <c r="N288" i="8"/>
  <c r="T287" i="8"/>
  <c r="R287" i="8"/>
  <c r="Q287" i="8"/>
  <c r="P287" i="8"/>
  <c r="O287" i="8"/>
  <c r="N287" i="8"/>
  <c r="T286" i="8"/>
  <c r="R286" i="8"/>
  <c r="Q286" i="8"/>
  <c r="P286" i="8"/>
  <c r="O286" i="8"/>
  <c r="N286" i="8"/>
  <c r="T285" i="8"/>
  <c r="R285" i="8"/>
  <c r="Q285" i="8"/>
  <c r="P285" i="8"/>
  <c r="O285" i="8"/>
  <c r="N285" i="8"/>
  <c r="T284" i="8"/>
  <c r="R284" i="8"/>
  <c r="Q284" i="8"/>
  <c r="P284" i="8"/>
  <c r="O284" i="8"/>
  <c r="N284" i="8"/>
  <c r="T283" i="8"/>
  <c r="R283" i="8"/>
  <c r="Q283" i="8"/>
  <c r="P283" i="8"/>
  <c r="O283" i="8"/>
  <c r="N283" i="8"/>
  <c r="T282" i="8"/>
  <c r="R282" i="8"/>
  <c r="Q282" i="8"/>
  <c r="P282" i="8"/>
  <c r="O282" i="8"/>
  <c r="N282" i="8"/>
  <c r="T281" i="8"/>
  <c r="R281" i="8"/>
  <c r="Q281" i="8"/>
  <c r="P281" i="8"/>
  <c r="O281" i="8"/>
  <c r="N281" i="8"/>
  <c r="T280" i="8"/>
  <c r="R280" i="8"/>
  <c r="Q280" i="8"/>
  <c r="P280" i="8"/>
  <c r="O280" i="8"/>
  <c r="N280" i="8"/>
  <c r="T279" i="8"/>
  <c r="R279" i="8"/>
  <c r="Q279" i="8"/>
  <c r="P279" i="8"/>
  <c r="O279" i="8"/>
  <c r="N279" i="8"/>
  <c r="T278" i="8"/>
  <c r="R278" i="8"/>
  <c r="Q278" i="8"/>
  <c r="P278" i="8"/>
  <c r="O278" i="8"/>
  <c r="N278" i="8"/>
  <c r="T277" i="8"/>
  <c r="R277" i="8"/>
  <c r="Q277" i="8"/>
  <c r="P277" i="8"/>
  <c r="O277" i="8"/>
  <c r="N277" i="8"/>
  <c r="T276" i="8"/>
  <c r="R276" i="8"/>
  <c r="Q276" i="8"/>
  <c r="P276" i="8"/>
  <c r="O276" i="8"/>
  <c r="N276" i="8"/>
  <c r="T275" i="8"/>
  <c r="R275" i="8"/>
  <c r="Q275" i="8"/>
  <c r="P275" i="8"/>
  <c r="O275" i="8"/>
  <c r="N275" i="8"/>
  <c r="T274" i="8"/>
  <c r="R274" i="8"/>
  <c r="Q274" i="8"/>
  <c r="P274" i="8"/>
  <c r="O274" i="8"/>
  <c r="N274" i="8"/>
  <c r="T273" i="8"/>
  <c r="R273" i="8"/>
  <c r="Q273" i="8"/>
  <c r="P273" i="8"/>
  <c r="O273" i="8"/>
  <c r="N273" i="8"/>
  <c r="T272" i="8"/>
  <c r="R272" i="8"/>
  <c r="Q272" i="8"/>
  <c r="P272" i="8"/>
  <c r="O272" i="8"/>
  <c r="N272" i="8"/>
  <c r="T271" i="8"/>
  <c r="R271" i="8"/>
  <c r="Q271" i="8"/>
  <c r="P271" i="8"/>
  <c r="O271" i="8"/>
  <c r="N271" i="8"/>
  <c r="T270" i="8"/>
  <c r="R270" i="8"/>
  <c r="Q270" i="8"/>
  <c r="P270" i="8"/>
  <c r="O270" i="8"/>
  <c r="N270" i="8"/>
  <c r="T269" i="8"/>
  <c r="R269" i="8"/>
  <c r="Q269" i="8"/>
  <c r="P269" i="8"/>
  <c r="O269" i="8"/>
  <c r="N269" i="8"/>
  <c r="T268" i="8"/>
  <c r="R268" i="8"/>
  <c r="Q268" i="8"/>
  <c r="P268" i="8"/>
  <c r="O268" i="8"/>
  <c r="N268" i="8"/>
  <c r="T267" i="8"/>
  <c r="R267" i="8"/>
  <c r="Q267" i="8"/>
  <c r="P267" i="8"/>
  <c r="O267" i="8"/>
  <c r="N267" i="8"/>
  <c r="T266" i="8"/>
  <c r="R266" i="8"/>
  <c r="Q266" i="8"/>
  <c r="P266" i="8"/>
  <c r="O266" i="8"/>
  <c r="N266" i="8"/>
  <c r="T265" i="8"/>
  <c r="R265" i="8"/>
  <c r="Q265" i="8"/>
  <c r="P265" i="8"/>
  <c r="O265" i="8"/>
  <c r="N265" i="8"/>
  <c r="T264" i="8"/>
  <c r="R264" i="8"/>
  <c r="Q264" i="8"/>
  <c r="P264" i="8"/>
  <c r="O264" i="8"/>
  <c r="N264" i="8"/>
  <c r="T263" i="8"/>
  <c r="R263" i="8"/>
  <c r="Q263" i="8"/>
  <c r="P263" i="8"/>
  <c r="O263" i="8"/>
  <c r="N263" i="8"/>
  <c r="T262" i="8"/>
  <c r="R262" i="8"/>
  <c r="Q262" i="8"/>
  <c r="P262" i="8"/>
  <c r="O262" i="8"/>
  <c r="N262" i="8"/>
  <c r="T261" i="8"/>
  <c r="R261" i="8"/>
  <c r="Q261" i="8"/>
  <c r="P261" i="8"/>
  <c r="O261" i="8"/>
  <c r="N261" i="8"/>
  <c r="T260" i="8"/>
  <c r="R260" i="8"/>
  <c r="Q260" i="8"/>
  <c r="P260" i="8"/>
  <c r="O260" i="8"/>
  <c r="N260" i="8"/>
  <c r="T259" i="8"/>
  <c r="R259" i="8"/>
  <c r="Q259" i="8"/>
  <c r="P259" i="8"/>
  <c r="O259" i="8"/>
  <c r="N259" i="8"/>
  <c r="T258" i="8"/>
  <c r="R258" i="8"/>
  <c r="Q258" i="8"/>
  <c r="P258" i="8"/>
  <c r="O258" i="8"/>
  <c r="N258" i="8"/>
  <c r="T257" i="8"/>
  <c r="R257" i="8"/>
  <c r="Q257" i="8"/>
  <c r="P257" i="8"/>
  <c r="O257" i="8"/>
  <c r="N257" i="8"/>
  <c r="T256" i="8"/>
  <c r="R256" i="8"/>
  <c r="Q256" i="8"/>
  <c r="P256" i="8"/>
  <c r="O256" i="8"/>
  <c r="N256" i="8"/>
  <c r="T255" i="8"/>
  <c r="R255" i="8"/>
  <c r="Q255" i="8"/>
  <c r="P255" i="8"/>
  <c r="O255" i="8"/>
  <c r="N255" i="8"/>
  <c r="T254" i="8"/>
  <c r="R254" i="8"/>
  <c r="Q254" i="8"/>
  <c r="P254" i="8"/>
  <c r="O254" i="8"/>
  <c r="N254" i="8"/>
  <c r="T253" i="8"/>
  <c r="R253" i="8"/>
  <c r="Q253" i="8"/>
  <c r="P253" i="8"/>
  <c r="O253" i="8"/>
  <c r="N253" i="8"/>
  <c r="T252" i="8"/>
  <c r="R252" i="8"/>
  <c r="Q252" i="8"/>
  <c r="P252" i="8"/>
  <c r="O252" i="8"/>
  <c r="N252" i="8"/>
  <c r="T251" i="8"/>
  <c r="R251" i="8"/>
  <c r="Q251" i="8"/>
  <c r="P251" i="8"/>
  <c r="O251" i="8"/>
  <c r="N251" i="8"/>
  <c r="T250" i="8"/>
  <c r="R250" i="8"/>
  <c r="Q250" i="8"/>
  <c r="P250" i="8"/>
  <c r="O250" i="8"/>
  <c r="N250" i="8"/>
  <c r="T249" i="8"/>
  <c r="R249" i="8"/>
  <c r="Q249" i="8"/>
  <c r="P249" i="8"/>
  <c r="O249" i="8"/>
  <c r="N249" i="8"/>
  <c r="T248" i="8"/>
  <c r="R248" i="8"/>
  <c r="Q248" i="8"/>
  <c r="P248" i="8"/>
  <c r="O248" i="8"/>
  <c r="N248" i="8"/>
  <c r="T247" i="8"/>
  <c r="R247" i="8"/>
  <c r="Q247" i="8"/>
  <c r="P247" i="8"/>
  <c r="O247" i="8"/>
  <c r="N247" i="8"/>
  <c r="T246" i="8"/>
  <c r="R246" i="8"/>
  <c r="Q246" i="8"/>
  <c r="P246" i="8"/>
  <c r="O246" i="8"/>
  <c r="N246" i="8"/>
  <c r="T245" i="8"/>
  <c r="R245" i="8"/>
  <c r="Q245" i="8"/>
  <c r="P245" i="8"/>
  <c r="O245" i="8"/>
  <c r="N245" i="8"/>
  <c r="T244" i="8"/>
  <c r="R244" i="8"/>
  <c r="Q244" i="8"/>
  <c r="P244" i="8"/>
  <c r="O244" i="8"/>
  <c r="N244" i="8"/>
  <c r="T243" i="8"/>
  <c r="R243" i="8"/>
  <c r="Q243" i="8"/>
  <c r="P243" i="8"/>
  <c r="O243" i="8"/>
  <c r="N243" i="8"/>
  <c r="T242" i="8"/>
  <c r="R242" i="8"/>
  <c r="Q242" i="8"/>
  <c r="P242" i="8"/>
  <c r="O242" i="8"/>
  <c r="N242" i="8"/>
  <c r="T241" i="8"/>
  <c r="R241" i="8"/>
  <c r="Q241" i="8"/>
  <c r="P241" i="8"/>
  <c r="O241" i="8"/>
  <c r="N241" i="8"/>
  <c r="T240" i="8"/>
  <c r="R240" i="8"/>
  <c r="Q240" i="8"/>
  <c r="P240" i="8"/>
  <c r="O240" i="8"/>
  <c r="N240" i="8"/>
  <c r="T239" i="8"/>
  <c r="R239" i="8"/>
  <c r="Q239" i="8"/>
  <c r="P239" i="8"/>
  <c r="O239" i="8"/>
  <c r="N239" i="8"/>
  <c r="T238" i="8"/>
  <c r="R238" i="8"/>
  <c r="Q238" i="8"/>
  <c r="P238" i="8"/>
  <c r="O238" i="8"/>
  <c r="N238" i="8"/>
  <c r="T237" i="8"/>
  <c r="R237" i="8"/>
  <c r="Q237" i="8"/>
  <c r="P237" i="8"/>
  <c r="O237" i="8"/>
  <c r="N237" i="8"/>
  <c r="T236" i="8"/>
  <c r="R236" i="8"/>
  <c r="Q236" i="8"/>
  <c r="P236" i="8"/>
  <c r="O236" i="8"/>
  <c r="N236" i="8"/>
  <c r="T235" i="8"/>
  <c r="R235" i="8"/>
  <c r="Q235" i="8"/>
  <c r="P235" i="8"/>
  <c r="O235" i="8"/>
  <c r="N235" i="8"/>
  <c r="T234" i="8"/>
  <c r="R234" i="8"/>
  <c r="Q234" i="8"/>
  <c r="P234" i="8"/>
  <c r="O234" i="8"/>
  <c r="N234" i="8"/>
  <c r="T233" i="8"/>
  <c r="R233" i="8"/>
  <c r="Q233" i="8"/>
  <c r="P233" i="8"/>
  <c r="O233" i="8"/>
  <c r="N233" i="8"/>
  <c r="T232" i="8"/>
  <c r="R232" i="8"/>
  <c r="Q232" i="8"/>
  <c r="P232" i="8"/>
  <c r="O232" i="8"/>
  <c r="N232" i="8"/>
  <c r="T231" i="8"/>
  <c r="R231" i="8"/>
  <c r="Q231" i="8"/>
  <c r="P231" i="8"/>
  <c r="O231" i="8"/>
  <c r="N231" i="8"/>
  <c r="T230" i="8"/>
  <c r="R230" i="8"/>
  <c r="Q230" i="8"/>
  <c r="P230" i="8"/>
  <c r="O230" i="8"/>
  <c r="N230" i="8"/>
  <c r="T229" i="8"/>
  <c r="R229" i="8"/>
  <c r="Q229" i="8"/>
  <c r="P229" i="8"/>
  <c r="O229" i="8"/>
  <c r="N229" i="8"/>
  <c r="T228" i="8"/>
  <c r="R228" i="8"/>
  <c r="Q228" i="8"/>
  <c r="P228" i="8"/>
  <c r="O228" i="8"/>
  <c r="N228" i="8"/>
  <c r="T227" i="8"/>
  <c r="R227" i="8"/>
  <c r="Q227" i="8"/>
  <c r="P227" i="8"/>
  <c r="O227" i="8"/>
  <c r="N227" i="8"/>
  <c r="T226" i="8"/>
  <c r="R226" i="8"/>
  <c r="Q226" i="8"/>
  <c r="P226" i="8"/>
  <c r="O226" i="8"/>
  <c r="N226" i="8"/>
  <c r="T225" i="8"/>
  <c r="R225" i="8"/>
  <c r="Q225" i="8"/>
  <c r="P225" i="8"/>
  <c r="O225" i="8"/>
  <c r="N225" i="8"/>
  <c r="T224" i="8"/>
  <c r="R224" i="8"/>
  <c r="Q224" i="8"/>
  <c r="P224" i="8"/>
  <c r="O224" i="8"/>
  <c r="N224" i="8"/>
  <c r="T223" i="8"/>
  <c r="R223" i="8"/>
  <c r="Q223" i="8"/>
  <c r="P223" i="8"/>
  <c r="O223" i="8"/>
  <c r="N223" i="8"/>
  <c r="T222" i="8"/>
  <c r="R222" i="8"/>
  <c r="Q222" i="8"/>
  <c r="P222" i="8"/>
  <c r="O222" i="8"/>
  <c r="N222" i="8"/>
  <c r="T221" i="8"/>
  <c r="R221" i="8"/>
  <c r="Q221" i="8"/>
  <c r="P221" i="8"/>
  <c r="O221" i="8"/>
  <c r="N221" i="8"/>
  <c r="T220" i="8"/>
  <c r="R220" i="8"/>
  <c r="Q220" i="8"/>
  <c r="P220" i="8"/>
  <c r="O220" i="8"/>
  <c r="N220" i="8"/>
  <c r="T219" i="8"/>
  <c r="R219" i="8"/>
  <c r="Q219" i="8"/>
  <c r="P219" i="8"/>
  <c r="O219" i="8"/>
  <c r="N219" i="8"/>
  <c r="T218" i="8"/>
  <c r="R218" i="8"/>
  <c r="Q218" i="8"/>
  <c r="P218" i="8"/>
  <c r="O218" i="8"/>
  <c r="N218" i="8"/>
  <c r="T217" i="8"/>
  <c r="R217" i="8"/>
  <c r="Q217" i="8"/>
  <c r="P217" i="8"/>
  <c r="O217" i="8"/>
  <c r="N217" i="8"/>
  <c r="T216" i="8"/>
  <c r="R216" i="8"/>
  <c r="Q216" i="8"/>
  <c r="P216" i="8"/>
  <c r="O216" i="8"/>
  <c r="N216" i="8"/>
  <c r="T215" i="8"/>
  <c r="R215" i="8"/>
  <c r="Q215" i="8"/>
  <c r="P215" i="8"/>
  <c r="O215" i="8"/>
  <c r="N215" i="8"/>
  <c r="T214" i="8"/>
  <c r="R214" i="8"/>
  <c r="Q214" i="8"/>
  <c r="P214" i="8"/>
  <c r="O214" i="8"/>
  <c r="N214" i="8"/>
  <c r="T213" i="8"/>
  <c r="R213" i="8"/>
  <c r="Q213" i="8"/>
  <c r="P213" i="8"/>
  <c r="O213" i="8"/>
  <c r="N213" i="8"/>
  <c r="T212" i="8"/>
  <c r="R212" i="8"/>
  <c r="Q212" i="8"/>
  <c r="P212" i="8"/>
  <c r="O212" i="8"/>
  <c r="N212" i="8"/>
  <c r="T211" i="8"/>
  <c r="R211" i="8"/>
  <c r="Q211" i="8"/>
  <c r="P211" i="8"/>
  <c r="O211" i="8"/>
  <c r="N211" i="8"/>
  <c r="T210" i="8"/>
  <c r="R210" i="8"/>
  <c r="Q210" i="8"/>
  <c r="P210" i="8"/>
  <c r="O210" i="8"/>
  <c r="N210" i="8"/>
  <c r="T209" i="8"/>
  <c r="R209" i="8"/>
  <c r="Q209" i="8"/>
  <c r="P209" i="8"/>
  <c r="O209" i="8"/>
  <c r="N209" i="8"/>
  <c r="T208" i="8"/>
  <c r="R208" i="8"/>
  <c r="Q208" i="8"/>
  <c r="P208" i="8"/>
  <c r="O208" i="8"/>
  <c r="N208" i="8"/>
  <c r="T207" i="8"/>
  <c r="R207" i="8"/>
  <c r="Q207" i="8"/>
  <c r="P207" i="8"/>
  <c r="O207" i="8"/>
  <c r="N207" i="8"/>
  <c r="T206" i="8"/>
  <c r="R206" i="8"/>
  <c r="Q206" i="8"/>
  <c r="P206" i="8"/>
  <c r="O206" i="8"/>
  <c r="N206" i="8"/>
  <c r="T205" i="8"/>
  <c r="R205" i="8"/>
  <c r="Q205" i="8"/>
  <c r="P205" i="8"/>
  <c r="O205" i="8"/>
  <c r="N205" i="8"/>
  <c r="T204" i="8"/>
  <c r="R204" i="8"/>
  <c r="Q204" i="8"/>
  <c r="P204" i="8"/>
  <c r="O204" i="8"/>
  <c r="N204" i="8"/>
  <c r="T203" i="8"/>
  <c r="R203" i="8"/>
  <c r="Q203" i="8"/>
  <c r="P203" i="8"/>
  <c r="O203" i="8"/>
  <c r="N203" i="8"/>
  <c r="T202" i="8"/>
  <c r="R202" i="8"/>
  <c r="Q202" i="8"/>
  <c r="P202" i="8"/>
  <c r="O202" i="8"/>
  <c r="N202" i="8"/>
  <c r="T201" i="8"/>
  <c r="R201" i="8"/>
  <c r="Q201" i="8"/>
  <c r="P201" i="8"/>
  <c r="O201" i="8"/>
  <c r="N201" i="8"/>
  <c r="T200" i="8"/>
  <c r="R200" i="8"/>
  <c r="Q200" i="8"/>
  <c r="P200" i="8"/>
  <c r="O200" i="8"/>
  <c r="N200" i="8"/>
  <c r="T199" i="8"/>
  <c r="R199" i="8"/>
  <c r="Q199" i="8"/>
  <c r="P199" i="8"/>
  <c r="O199" i="8"/>
  <c r="N199" i="8"/>
  <c r="T198" i="8"/>
  <c r="R198" i="8"/>
  <c r="Q198" i="8"/>
  <c r="P198" i="8"/>
  <c r="O198" i="8"/>
  <c r="N198" i="8"/>
  <c r="T197" i="8"/>
  <c r="R197" i="8"/>
  <c r="Q197" i="8"/>
  <c r="P197" i="8"/>
  <c r="O197" i="8"/>
  <c r="N197" i="8"/>
  <c r="T196" i="8"/>
  <c r="R196" i="8"/>
  <c r="Q196" i="8"/>
  <c r="P196" i="8"/>
  <c r="O196" i="8"/>
  <c r="N196" i="8"/>
  <c r="T195" i="8"/>
  <c r="R195" i="8"/>
  <c r="Q195" i="8"/>
  <c r="P195" i="8"/>
  <c r="O195" i="8"/>
  <c r="N195" i="8"/>
  <c r="T194" i="8"/>
  <c r="R194" i="8"/>
  <c r="Q194" i="8"/>
  <c r="P194" i="8"/>
  <c r="O194" i="8"/>
  <c r="N194" i="8"/>
  <c r="T193" i="8"/>
  <c r="R193" i="8"/>
  <c r="Q193" i="8"/>
  <c r="P193" i="8"/>
  <c r="O193" i="8"/>
  <c r="N193" i="8"/>
  <c r="T192" i="8"/>
  <c r="R192" i="8"/>
  <c r="Q192" i="8"/>
  <c r="P192" i="8"/>
  <c r="O192" i="8"/>
  <c r="N192" i="8"/>
  <c r="T191" i="8"/>
  <c r="R191" i="8"/>
  <c r="Q191" i="8"/>
  <c r="P191" i="8"/>
  <c r="O191" i="8"/>
  <c r="N191" i="8"/>
  <c r="T190" i="8"/>
  <c r="R190" i="8"/>
  <c r="Q190" i="8"/>
  <c r="P190" i="8"/>
  <c r="O190" i="8"/>
  <c r="N190" i="8"/>
  <c r="T189" i="8"/>
  <c r="R189" i="8"/>
  <c r="Q189" i="8"/>
  <c r="P189" i="8"/>
  <c r="O189" i="8"/>
  <c r="N189" i="8"/>
  <c r="T188" i="8"/>
  <c r="R188" i="8"/>
  <c r="Q188" i="8"/>
  <c r="P188" i="8"/>
  <c r="O188" i="8"/>
  <c r="N188" i="8"/>
  <c r="T187" i="8"/>
  <c r="R187" i="8"/>
  <c r="Q187" i="8"/>
  <c r="P187" i="8"/>
  <c r="O187" i="8"/>
  <c r="N187" i="8"/>
  <c r="T186" i="8"/>
  <c r="R186" i="8"/>
  <c r="Q186" i="8"/>
  <c r="P186" i="8"/>
  <c r="O186" i="8"/>
  <c r="N186" i="8"/>
  <c r="T185" i="8"/>
  <c r="R185" i="8"/>
  <c r="Q185" i="8"/>
  <c r="P185" i="8"/>
  <c r="O185" i="8"/>
  <c r="N185" i="8"/>
  <c r="T184" i="8"/>
  <c r="R184" i="8"/>
  <c r="Q184" i="8"/>
  <c r="P184" i="8"/>
  <c r="O184" i="8"/>
  <c r="N184" i="8"/>
  <c r="T183" i="8"/>
  <c r="R183" i="8"/>
  <c r="Q183" i="8"/>
  <c r="P183" i="8"/>
  <c r="O183" i="8"/>
  <c r="N183" i="8"/>
  <c r="T182" i="8"/>
  <c r="R182" i="8"/>
  <c r="Q182" i="8"/>
  <c r="P182" i="8"/>
  <c r="O182" i="8"/>
  <c r="N182" i="8"/>
  <c r="T181" i="8"/>
  <c r="R181" i="8"/>
  <c r="Q181" i="8"/>
  <c r="P181" i="8"/>
  <c r="O181" i="8"/>
  <c r="N181" i="8"/>
  <c r="T180" i="8"/>
  <c r="R180" i="8"/>
  <c r="Q180" i="8"/>
  <c r="P180" i="8"/>
  <c r="O180" i="8"/>
  <c r="N180" i="8"/>
  <c r="T179" i="8"/>
  <c r="R179" i="8"/>
  <c r="Q179" i="8"/>
  <c r="P179" i="8"/>
  <c r="O179" i="8"/>
  <c r="N179" i="8"/>
  <c r="T178" i="8"/>
  <c r="R178" i="8"/>
  <c r="Q178" i="8"/>
  <c r="P178" i="8"/>
  <c r="O178" i="8"/>
  <c r="N178" i="8"/>
  <c r="T177" i="8"/>
  <c r="R177" i="8"/>
  <c r="Q177" i="8"/>
  <c r="P177" i="8"/>
  <c r="O177" i="8"/>
  <c r="N177" i="8"/>
  <c r="T176" i="8"/>
  <c r="R176" i="8"/>
  <c r="Q176" i="8"/>
  <c r="P176" i="8"/>
  <c r="O176" i="8"/>
  <c r="N176" i="8"/>
  <c r="T175" i="8"/>
  <c r="R175" i="8"/>
  <c r="Q175" i="8"/>
  <c r="P175" i="8"/>
  <c r="O175" i="8"/>
  <c r="N175" i="8"/>
  <c r="T174" i="8"/>
  <c r="R174" i="8"/>
  <c r="Q174" i="8"/>
  <c r="P174" i="8"/>
  <c r="O174" i="8"/>
  <c r="N174" i="8"/>
  <c r="T173" i="8"/>
  <c r="R173" i="8"/>
  <c r="Q173" i="8"/>
  <c r="P173" i="8"/>
  <c r="O173" i="8"/>
  <c r="N173" i="8"/>
  <c r="T172" i="8"/>
  <c r="R172" i="8"/>
  <c r="Q172" i="8"/>
  <c r="P172" i="8"/>
  <c r="O172" i="8"/>
  <c r="N172" i="8"/>
  <c r="T171" i="8"/>
  <c r="R171" i="8"/>
  <c r="Q171" i="8"/>
  <c r="P171" i="8"/>
  <c r="O171" i="8"/>
  <c r="N171" i="8"/>
  <c r="T170" i="8"/>
  <c r="R170" i="8"/>
  <c r="Q170" i="8"/>
  <c r="P170" i="8"/>
  <c r="O170" i="8"/>
  <c r="N170" i="8"/>
  <c r="T169" i="8"/>
  <c r="R169" i="8"/>
  <c r="Q169" i="8"/>
  <c r="P169" i="8"/>
  <c r="O169" i="8"/>
  <c r="N169" i="8"/>
  <c r="T168" i="8"/>
  <c r="R168" i="8"/>
  <c r="Q168" i="8"/>
  <c r="P168" i="8"/>
  <c r="O168" i="8"/>
  <c r="N168" i="8"/>
  <c r="T167" i="8"/>
  <c r="R167" i="8"/>
  <c r="Q167" i="8"/>
  <c r="P167" i="8"/>
  <c r="O167" i="8"/>
  <c r="N167" i="8"/>
  <c r="T166" i="8"/>
  <c r="R166" i="8"/>
  <c r="Q166" i="8"/>
  <c r="P166" i="8"/>
  <c r="O166" i="8"/>
  <c r="N166" i="8"/>
  <c r="T165" i="8"/>
  <c r="R165" i="8"/>
  <c r="Q165" i="8"/>
  <c r="P165" i="8"/>
  <c r="O165" i="8"/>
  <c r="N165" i="8"/>
  <c r="T164" i="8"/>
  <c r="R164" i="8"/>
  <c r="Q164" i="8"/>
  <c r="P164" i="8"/>
  <c r="O164" i="8"/>
  <c r="N164" i="8"/>
  <c r="T163" i="8"/>
  <c r="R163" i="8"/>
  <c r="Q163" i="8"/>
  <c r="P163" i="8"/>
  <c r="O163" i="8"/>
  <c r="N163" i="8"/>
  <c r="T162" i="8"/>
  <c r="R162" i="8"/>
  <c r="Q162" i="8"/>
  <c r="P162" i="8"/>
  <c r="O162" i="8"/>
  <c r="N162" i="8"/>
  <c r="T161" i="8"/>
  <c r="R161" i="8"/>
  <c r="Q161" i="8"/>
  <c r="P161" i="8"/>
  <c r="O161" i="8"/>
  <c r="N161" i="8"/>
  <c r="T160" i="8"/>
  <c r="R160" i="8"/>
  <c r="Q160" i="8"/>
  <c r="P160" i="8"/>
  <c r="O160" i="8"/>
  <c r="N160" i="8"/>
  <c r="T159" i="8"/>
  <c r="R159" i="8"/>
  <c r="Q159" i="8"/>
  <c r="P159" i="8"/>
  <c r="O159" i="8"/>
  <c r="N159" i="8"/>
  <c r="T158" i="8"/>
  <c r="R158" i="8"/>
  <c r="Q158" i="8"/>
  <c r="P158" i="8"/>
  <c r="O158" i="8"/>
  <c r="N158" i="8"/>
  <c r="T157" i="8"/>
  <c r="R157" i="8"/>
  <c r="Q157" i="8"/>
  <c r="P157" i="8"/>
  <c r="O157" i="8"/>
  <c r="N157" i="8"/>
  <c r="T156" i="8"/>
  <c r="R156" i="8"/>
  <c r="Q156" i="8"/>
  <c r="P156" i="8"/>
  <c r="O156" i="8"/>
  <c r="N156" i="8"/>
  <c r="T155" i="8"/>
  <c r="R155" i="8"/>
  <c r="Q155" i="8"/>
  <c r="P155" i="8"/>
  <c r="O155" i="8"/>
  <c r="N155" i="8"/>
  <c r="T154" i="8"/>
  <c r="R154" i="8"/>
  <c r="Q154" i="8"/>
  <c r="P154" i="8"/>
  <c r="O154" i="8"/>
  <c r="N154" i="8"/>
  <c r="T153" i="8"/>
  <c r="R153" i="8"/>
  <c r="Q153" i="8"/>
  <c r="P153" i="8"/>
  <c r="O153" i="8"/>
  <c r="N153" i="8"/>
  <c r="T152" i="8"/>
  <c r="R152" i="8"/>
  <c r="Q152" i="8"/>
  <c r="P152" i="8"/>
  <c r="O152" i="8"/>
  <c r="N152" i="8"/>
  <c r="T151" i="8"/>
  <c r="R151" i="8"/>
  <c r="Q151" i="8"/>
  <c r="P151" i="8"/>
  <c r="O151" i="8"/>
  <c r="N151" i="8"/>
  <c r="T150" i="8"/>
  <c r="R150" i="8"/>
  <c r="Q150" i="8"/>
  <c r="P150" i="8"/>
  <c r="O150" i="8"/>
  <c r="N150" i="8"/>
  <c r="T149" i="8"/>
  <c r="R149" i="8"/>
  <c r="Q149" i="8"/>
  <c r="P149" i="8"/>
  <c r="O149" i="8"/>
  <c r="N149" i="8"/>
  <c r="T148" i="8"/>
  <c r="R148" i="8"/>
  <c r="Q148" i="8"/>
  <c r="P148" i="8"/>
  <c r="O148" i="8"/>
  <c r="N148" i="8"/>
  <c r="T147" i="8"/>
  <c r="R147" i="8"/>
  <c r="Q147" i="8"/>
  <c r="P147" i="8"/>
  <c r="O147" i="8"/>
  <c r="N147" i="8"/>
  <c r="T146" i="8"/>
  <c r="R146" i="8"/>
  <c r="Q146" i="8"/>
  <c r="P146" i="8"/>
  <c r="O146" i="8"/>
  <c r="N146" i="8"/>
  <c r="T145" i="8"/>
  <c r="R145" i="8"/>
  <c r="Q145" i="8"/>
  <c r="P145" i="8"/>
  <c r="O145" i="8"/>
  <c r="N145" i="8"/>
  <c r="T144" i="8"/>
  <c r="R144" i="8"/>
  <c r="Q144" i="8"/>
  <c r="P144" i="8"/>
  <c r="O144" i="8"/>
  <c r="N144" i="8"/>
  <c r="T143" i="8"/>
  <c r="R143" i="8"/>
  <c r="Q143" i="8"/>
  <c r="P143" i="8"/>
  <c r="O143" i="8"/>
  <c r="N143" i="8"/>
  <c r="T142" i="8"/>
  <c r="R142" i="8"/>
  <c r="Q142" i="8"/>
  <c r="P142" i="8"/>
  <c r="O142" i="8"/>
  <c r="N142" i="8"/>
  <c r="T141" i="8"/>
  <c r="R141" i="8"/>
  <c r="Q141" i="8"/>
  <c r="P141" i="8"/>
  <c r="O141" i="8"/>
  <c r="N141" i="8"/>
  <c r="T140" i="8"/>
  <c r="R140" i="8"/>
  <c r="Q140" i="8"/>
  <c r="P140" i="8"/>
  <c r="O140" i="8"/>
  <c r="N140" i="8"/>
  <c r="T139" i="8"/>
  <c r="R139" i="8"/>
  <c r="Q139" i="8"/>
  <c r="P139" i="8"/>
  <c r="O139" i="8"/>
  <c r="N139" i="8"/>
  <c r="T138" i="8"/>
  <c r="R138" i="8"/>
  <c r="Q138" i="8"/>
  <c r="P138" i="8"/>
  <c r="O138" i="8"/>
  <c r="N138" i="8"/>
  <c r="T137" i="8"/>
  <c r="R137" i="8"/>
  <c r="Q137" i="8"/>
  <c r="P137" i="8"/>
  <c r="O137" i="8"/>
  <c r="N137" i="8"/>
  <c r="T136" i="8"/>
  <c r="R136" i="8"/>
  <c r="Q136" i="8"/>
  <c r="P136" i="8"/>
  <c r="O136" i="8"/>
  <c r="N136" i="8"/>
  <c r="T135" i="8"/>
  <c r="R135" i="8"/>
  <c r="Q135" i="8"/>
  <c r="P135" i="8"/>
  <c r="O135" i="8"/>
  <c r="N135" i="8"/>
  <c r="T134" i="8"/>
  <c r="R134" i="8"/>
  <c r="Q134" i="8"/>
  <c r="P134" i="8"/>
  <c r="O134" i="8"/>
  <c r="N134" i="8"/>
  <c r="T133" i="8"/>
  <c r="R133" i="8"/>
  <c r="Q133" i="8"/>
  <c r="P133" i="8"/>
  <c r="O133" i="8"/>
  <c r="N133" i="8"/>
  <c r="T132" i="8"/>
  <c r="R132" i="8"/>
  <c r="Q132" i="8"/>
  <c r="P132" i="8"/>
  <c r="O132" i="8"/>
  <c r="N132" i="8"/>
  <c r="T131" i="8"/>
  <c r="R131" i="8"/>
  <c r="Q131" i="8"/>
  <c r="P131" i="8"/>
  <c r="O131" i="8"/>
  <c r="N131" i="8"/>
  <c r="T130" i="8"/>
  <c r="R130" i="8"/>
  <c r="Q130" i="8"/>
  <c r="P130" i="8"/>
  <c r="O130" i="8"/>
  <c r="N130" i="8"/>
  <c r="T129" i="8"/>
  <c r="R129" i="8"/>
  <c r="Q129" i="8"/>
  <c r="P129" i="8"/>
  <c r="O129" i="8"/>
  <c r="N129" i="8"/>
  <c r="T128" i="8"/>
  <c r="R128" i="8"/>
  <c r="Q128" i="8"/>
  <c r="P128" i="8"/>
  <c r="O128" i="8"/>
  <c r="N128" i="8"/>
  <c r="T127" i="8"/>
  <c r="R127" i="8"/>
  <c r="Q127" i="8"/>
  <c r="P127" i="8"/>
  <c r="O127" i="8"/>
  <c r="N127" i="8"/>
  <c r="T126" i="8"/>
  <c r="R126" i="8"/>
  <c r="Q126" i="8"/>
  <c r="P126" i="8"/>
  <c r="O126" i="8"/>
  <c r="N126" i="8"/>
  <c r="T125" i="8"/>
  <c r="R125" i="8"/>
  <c r="Q125" i="8"/>
  <c r="P125" i="8"/>
  <c r="O125" i="8"/>
  <c r="N125" i="8"/>
  <c r="T124" i="8"/>
  <c r="R124" i="8"/>
  <c r="Q124" i="8"/>
  <c r="P124" i="8"/>
  <c r="O124" i="8"/>
  <c r="N124" i="8"/>
  <c r="T123" i="8"/>
  <c r="R123" i="8"/>
  <c r="Q123" i="8"/>
  <c r="P123" i="8"/>
  <c r="O123" i="8"/>
  <c r="N123" i="8"/>
  <c r="T122" i="8"/>
  <c r="R122" i="8"/>
  <c r="Q122" i="8"/>
  <c r="P122" i="8"/>
  <c r="O122" i="8"/>
  <c r="N122" i="8"/>
  <c r="T121" i="8"/>
  <c r="R121" i="8"/>
  <c r="Q121" i="8"/>
  <c r="P121" i="8"/>
  <c r="O121" i="8"/>
  <c r="N121" i="8"/>
  <c r="T120" i="8"/>
  <c r="R120" i="8"/>
  <c r="Q120" i="8"/>
  <c r="P120" i="8"/>
  <c r="O120" i="8"/>
  <c r="N120" i="8"/>
  <c r="T119" i="8"/>
  <c r="R119" i="8"/>
  <c r="Q119" i="8"/>
  <c r="P119" i="8"/>
  <c r="O119" i="8"/>
  <c r="N119" i="8"/>
  <c r="T118" i="8"/>
  <c r="R118" i="8"/>
  <c r="Q118" i="8"/>
  <c r="P118" i="8"/>
  <c r="O118" i="8"/>
  <c r="N118" i="8"/>
  <c r="T117" i="8"/>
  <c r="R117" i="8"/>
  <c r="Q117" i="8"/>
  <c r="P117" i="8"/>
  <c r="O117" i="8"/>
  <c r="N117" i="8"/>
  <c r="T116" i="8"/>
  <c r="R116" i="8"/>
  <c r="Q116" i="8"/>
  <c r="P116" i="8"/>
  <c r="O116" i="8"/>
  <c r="N116" i="8"/>
  <c r="T115" i="8"/>
  <c r="R115" i="8"/>
  <c r="Q115" i="8"/>
  <c r="P115" i="8"/>
  <c r="O115" i="8"/>
  <c r="N115" i="8"/>
  <c r="T114" i="8"/>
  <c r="R114" i="8"/>
  <c r="Q114" i="8"/>
  <c r="P114" i="8"/>
  <c r="O114" i="8"/>
  <c r="N114" i="8"/>
  <c r="T113" i="8"/>
  <c r="R113" i="8"/>
  <c r="Q113" i="8"/>
  <c r="P113" i="8"/>
  <c r="O113" i="8"/>
  <c r="N113" i="8"/>
  <c r="T112" i="8"/>
  <c r="R112" i="8"/>
  <c r="Q112" i="8"/>
  <c r="P112" i="8"/>
  <c r="O112" i="8"/>
  <c r="N112" i="8"/>
  <c r="T111" i="8"/>
  <c r="R111" i="8"/>
  <c r="Q111" i="8"/>
  <c r="P111" i="8"/>
  <c r="O111" i="8"/>
  <c r="N111" i="8"/>
  <c r="T110" i="8"/>
  <c r="R110" i="8"/>
  <c r="Q110" i="8"/>
  <c r="P110" i="8"/>
  <c r="O110" i="8"/>
  <c r="N110" i="8"/>
  <c r="T109" i="8"/>
  <c r="R109" i="8"/>
  <c r="Q109" i="8"/>
  <c r="P109" i="8"/>
  <c r="O109" i="8"/>
  <c r="N109" i="8"/>
  <c r="T108" i="8"/>
  <c r="R108" i="8"/>
  <c r="Q108" i="8"/>
  <c r="P108" i="8"/>
  <c r="O108" i="8"/>
  <c r="N108" i="8"/>
  <c r="T107" i="8"/>
  <c r="R107" i="8"/>
  <c r="Q107" i="8"/>
  <c r="P107" i="8"/>
  <c r="O107" i="8"/>
  <c r="N107" i="8"/>
  <c r="T106" i="8"/>
  <c r="R106" i="8"/>
  <c r="Q106" i="8"/>
  <c r="P106" i="8"/>
  <c r="O106" i="8"/>
  <c r="N106" i="8"/>
  <c r="T105" i="8"/>
  <c r="R105" i="8"/>
  <c r="Q105" i="8"/>
  <c r="P105" i="8"/>
  <c r="O105" i="8"/>
  <c r="N105" i="8"/>
  <c r="T104" i="8"/>
  <c r="R104" i="8"/>
  <c r="Q104" i="8"/>
  <c r="P104" i="8"/>
  <c r="O104" i="8"/>
  <c r="N104" i="8"/>
  <c r="T103" i="8"/>
  <c r="R103" i="8"/>
  <c r="Q103" i="8"/>
  <c r="P103" i="8"/>
  <c r="O103" i="8"/>
  <c r="N103" i="8"/>
  <c r="T102" i="8"/>
  <c r="R102" i="8"/>
  <c r="Q102" i="8"/>
  <c r="P102" i="8"/>
  <c r="O102" i="8"/>
  <c r="N102" i="8"/>
  <c r="T101" i="8"/>
  <c r="R101" i="8"/>
  <c r="Q101" i="8"/>
  <c r="P101" i="8"/>
  <c r="O101" i="8"/>
  <c r="N101" i="8"/>
  <c r="T100" i="8"/>
  <c r="R100" i="8"/>
  <c r="Q100" i="8"/>
  <c r="P100" i="8"/>
  <c r="O100" i="8"/>
  <c r="N100" i="8"/>
  <c r="T99" i="8"/>
  <c r="R99" i="8"/>
  <c r="Q99" i="8"/>
  <c r="P99" i="8"/>
  <c r="O99" i="8"/>
  <c r="N99" i="8"/>
  <c r="T98" i="8"/>
  <c r="R98" i="8"/>
  <c r="Q98" i="8"/>
  <c r="P98" i="8"/>
  <c r="O98" i="8"/>
  <c r="N98" i="8"/>
  <c r="T97" i="8"/>
  <c r="R97" i="8"/>
  <c r="Q97" i="8"/>
  <c r="P97" i="8"/>
  <c r="O97" i="8"/>
  <c r="N97" i="8"/>
  <c r="T96" i="8"/>
  <c r="R96" i="8"/>
  <c r="Q96" i="8"/>
  <c r="P96" i="8"/>
  <c r="O96" i="8"/>
  <c r="N96" i="8"/>
  <c r="T95" i="8"/>
  <c r="R95" i="8"/>
  <c r="Q95" i="8"/>
  <c r="P95" i="8"/>
  <c r="O95" i="8"/>
  <c r="N95" i="8"/>
  <c r="T94" i="8"/>
  <c r="R94" i="8"/>
  <c r="Q94" i="8"/>
  <c r="P94" i="8"/>
  <c r="O94" i="8"/>
  <c r="N94" i="8"/>
  <c r="T93" i="8"/>
  <c r="R93" i="8"/>
  <c r="Q93" i="8"/>
  <c r="P93" i="8"/>
  <c r="O93" i="8"/>
  <c r="N93" i="8"/>
  <c r="T92" i="8"/>
  <c r="R92" i="8"/>
  <c r="Q92" i="8"/>
  <c r="P92" i="8"/>
  <c r="O92" i="8"/>
  <c r="N92" i="8"/>
  <c r="T23" i="8"/>
  <c r="R23" i="8"/>
  <c r="Q23" i="8"/>
  <c r="P23" i="8"/>
  <c r="O23" i="8"/>
  <c r="N23" i="8"/>
  <c r="T90" i="8"/>
  <c r="R90" i="8"/>
  <c r="Q90" i="8"/>
  <c r="P90" i="8"/>
  <c r="O90" i="8"/>
  <c r="N90" i="8"/>
  <c r="T89" i="8"/>
  <c r="R89" i="8"/>
  <c r="Q89" i="8"/>
  <c r="P89" i="8"/>
  <c r="O89" i="8"/>
  <c r="N89" i="8"/>
  <c r="T88" i="8"/>
  <c r="R88" i="8"/>
  <c r="Q88" i="8"/>
  <c r="P88" i="8"/>
  <c r="O88" i="8"/>
  <c r="N88" i="8"/>
  <c r="T87" i="8"/>
  <c r="R87" i="8"/>
  <c r="Q87" i="8"/>
  <c r="P87" i="8"/>
  <c r="O87" i="8"/>
  <c r="N87" i="8"/>
  <c r="T86" i="8"/>
  <c r="R86" i="8"/>
  <c r="Q86" i="8"/>
  <c r="P86" i="8"/>
  <c r="O86" i="8"/>
  <c r="N86" i="8"/>
  <c r="T85" i="8"/>
  <c r="R85" i="8"/>
  <c r="Q85" i="8"/>
  <c r="P85" i="8"/>
  <c r="O85" i="8"/>
  <c r="N85" i="8"/>
  <c r="T84" i="8"/>
  <c r="R84" i="8"/>
  <c r="Q84" i="8"/>
  <c r="P84" i="8"/>
  <c r="O84" i="8"/>
  <c r="N84" i="8"/>
  <c r="T83" i="8"/>
  <c r="R83" i="8"/>
  <c r="Q83" i="8"/>
  <c r="P83" i="8"/>
  <c r="O83" i="8"/>
  <c r="N83" i="8"/>
  <c r="T82" i="8"/>
  <c r="R82" i="8"/>
  <c r="Q82" i="8"/>
  <c r="P82" i="8"/>
  <c r="O82" i="8"/>
  <c r="N82" i="8"/>
  <c r="T81" i="8"/>
  <c r="R81" i="8"/>
  <c r="Q81" i="8"/>
  <c r="P81" i="8"/>
  <c r="O81" i="8"/>
  <c r="N81" i="8"/>
  <c r="T80" i="8"/>
  <c r="R80" i="8"/>
  <c r="Q80" i="8"/>
  <c r="P80" i="8"/>
  <c r="O80" i="8"/>
  <c r="N80" i="8"/>
  <c r="T79" i="8"/>
  <c r="R79" i="8"/>
  <c r="Q79" i="8"/>
  <c r="P79" i="8"/>
  <c r="O79" i="8"/>
  <c r="N79" i="8"/>
  <c r="T78" i="8"/>
  <c r="R78" i="8"/>
  <c r="Q78" i="8"/>
  <c r="P78" i="8"/>
  <c r="O78" i="8"/>
  <c r="N78" i="8"/>
  <c r="T77" i="8"/>
  <c r="R77" i="8"/>
  <c r="Q77" i="8"/>
  <c r="P77" i="8"/>
  <c r="O77" i="8"/>
  <c r="N77" i="8"/>
  <c r="T76" i="8"/>
  <c r="R76" i="8"/>
  <c r="Q76" i="8"/>
  <c r="P76" i="8"/>
  <c r="O76" i="8"/>
  <c r="N76" i="8"/>
  <c r="T75" i="8"/>
  <c r="R75" i="8"/>
  <c r="Q75" i="8"/>
  <c r="P75" i="8"/>
  <c r="O75" i="8"/>
  <c r="N75" i="8"/>
  <c r="T74" i="8"/>
  <c r="R74" i="8"/>
  <c r="Q74" i="8"/>
  <c r="P74" i="8"/>
  <c r="O74" i="8"/>
  <c r="N74" i="8"/>
  <c r="T73" i="8"/>
  <c r="R73" i="8"/>
  <c r="Q73" i="8"/>
  <c r="P73" i="8"/>
  <c r="O73" i="8"/>
  <c r="N73" i="8"/>
  <c r="T72" i="8"/>
  <c r="R72" i="8"/>
  <c r="Q72" i="8"/>
  <c r="P72" i="8"/>
  <c r="O72" i="8"/>
  <c r="N72" i="8"/>
  <c r="T71" i="8"/>
  <c r="R71" i="8"/>
  <c r="Q71" i="8"/>
  <c r="P71" i="8"/>
  <c r="O71" i="8"/>
  <c r="N71" i="8"/>
  <c r="T70" i="8"/>
  <c r="R70" i="8"/>
  <c r="Q70" i="8"/>
  <c r="P70" i="8"/>
  <c r="O70" i="8"/>
  <c r="N70" i="8"/>
  <c r="T69" i="8"/>
  <c r="R69" i="8"/>
  <c r="Q69" i="8"/>
  <c r="P69" i="8"/>
  <c r="O69" i="8"/>
  <c r="N69" i="8"/>
  <c r="T68" i="8"/>
  <c r="R68" i="8"/>
  <c r="Q68" i="8"/>
  <c r="P68" i="8"/>
  <c r="O68" i="8"/>
  <c r="N68" i="8"/>
  <c r="T67" i="8"/>
  <c r="R67" i="8"/>
  <c r="Q67" i="8"/>
  <c r="P67" i="8"/>
  <c r="O67" i="8"/>
  <c r="N67" i="8"/>
  <c r="T66" i="8"/>
  <c r="R66" i="8"/>
  <c r="Q66" i="8"/>
  <c r="P66" i="8"/>
  <c r="O66" i="8"/>
  <c r="N66" i="8"/>
  <c r="T65" i="8"/>
  <c r="R65" i="8"/>
  <c r="Q65" i="8"/>
  <c r="P65" i="8"/>
  <c r="O65" i="8"/>
  <c r="N65" i="8"/>
  <c r="T64" i="8"/>
  <c r="R64" i="8"/>
  <c r="Q64" i="8"/>
  <c r="P64" i="8"/>
  <c r="O64" i="8"/>
  <c r="N64" i="8"/>
  <c r="T63" i="8"/>
  <c r="R63" i="8"/>
  <c r="Q63" i="8"/>
  <c r="P63" i="8"/>
  <c r="O63" i="8"/>
  <c r="N63" i="8"/>
  <c r="T62" i="8"/>
  <c r="R62" i="8"/>
  <c r="Q62" i="8"/>
  <c r="P62" i="8"/>
  <c r="O62" i="8"/>
  <c r="N62" i="8"/>
  <c r="T61" i="8"/>
  <c r="R61" i="8"/>
  <c r="Q61" i="8"/>
  <c r="P61" i="8"/>
  <c r="O61" i="8"/>
  <c r="N61" i="8"/>
  <c r="T60" i="8"/>
  <c r="R60" i="8"/>
  <c r="Q60" i="8"/>
  <c r="P60" i="8"/>
  <c r="O60" i="8"/>
  <c r="N60" i="8"/>
  <c r="T59" i="8"/>
  <c r="R59" i="8"/>
  <c r="Q59" i="8"/>
  <c r="P59" i="8"/>
  <c r="O59" i="8"/>
  <c r="N59" i="8"/>
  <c r="T58" i="8"/>
  <c r="R58" i="8"/>
  <c r="Q58" i="8"/>
  <c r="P58" i="8"/>
  <c r="O58" i="8"/>
  <c r="N58" i="8"/>
  <c r="T57" i="8"/>
  <c r="R57" i="8"/>
  <c r="Q57" i="8"/>
  <c r="P57" i="8"/>
  <c r="O57" i="8"/>
  <c r="N57" i="8"/>
  <c r="T56" i="8"/>
  <c r="R56" i="8"/>
  <c r="Q56" i="8"/>
  <c r="P56" i="8"/>
  <c r="O56" i="8"/>
  <c r="N56" i="8"/>
  <c r="T55" i="8"/>
  <c r="R55" i="8"/>
  <c r="Q55" i="8"/>
  <c r="P55" i="8"/>
  <c r="O55" i="8"/>
  <c r="N55" i="8"/>
  <c r="T54" i="8"/>
  <c r="R54" i="8"/>
  <c r="Q54" i="8"/>
  <c r="P54" i="8"/>
  <c r="O54" i="8"/>
  <c r="N54" i="8"/>
  <c r="T53" i="8"/>
  <c r="R53" i="8"/>
  <c r="Q53" i="8"/>
  <c r="P53" i="8"/>
  <c r="O53" i="8"/>
  <c r="N53" i="8"/>
  <c r="T52" i="8"/>
  <c r="R52" i="8"/>
  <c r="Q52" i="8"/>
  <c r="P52" i="8"/>
  <c r="O52" i="8"/>
  <c r="N52" i="8"/>
  <c r="T51" i="8"/>
  <c r="R51" i="8"/>
  <c r="Q51" i="8"/>
  <c r="P51" i="8"/>
  <c r="O51" i="8"/>
  <c r="N51" i="8"/>
  <c r="T50" i="8"/>
  <c r="R50" i="8"/>
  <c r="Q50" i="8"/>
  <c r="P50" i="8"/>
  <c r="O50" i="8"/>
  <c r="N50" i="8"/>
  <c r="T49" i="8"/>
  <c r="R49" i="8"/>
  <c r="Q49" i="8"/>
  <c r="P49" i="8"/>
  <c r="O49" i="8"/>
  <c r="N49" i="8"/>
  <c r="T48" i="8"/>
  <c r="R48" i="8"/>
  <c r="Q48" i="8"/>
  <c r="P48" i="8"/>
  <c r="O48" i="8"/>
  <c r="N48" i="8"/>
  <c r="T47" i="8"/>
  <c r="R47" i="8"/>
  <c r="Q47" i="8"/>
  <c r="P47" i="8"/>
  <c r="O47" i="8"/>
  <c r="N47" i="8"/>
  <c r="T46" i="8"/>
  <c r="R46" i="8"/>
  <c r="Q46" i="8"/>
  <c r="P46" i="8"/>
  <c r="O46" i="8"/>
  <c r="N46" i="8"/>
  <c r="T45" i="8"/>
  <c r="R45" i="8"/>
  <c r="Q45" i="8"/>
  <c r="P45" i="8"/>
  <c r="O45" i="8"/>
  <c r="N45" i="8"/>
  <c r="T44" i="8"/>
  <c r="R44" i="8"/>
  <c r="Q44" i="8"/>
  <c r="P44" i="8"/>
  <c r="O44" i="8"/>
  <c r="N44" i="8"/>
  <c r="T43" i="8"/>
  <c r="R43" i="8"/>
  <c r="Q43" i="8"/>
  <c r="P43" i="8"/>
  <c r="O43" i="8"/>
  <c r="N43" i="8"/>
  <c r="T42" i="8"/>
  <c r="R42" i="8"/>
  <c r="Q42" i="8"/>
  <c r="P42" i="8"/>
  <c r="O42" i="8"/>
  <c r="N42" i="8"/>
  <c r="T41" i="8"/>
  <c r="R41" i="8"/>
  <c r="Q41" i="8"/>
  <c r="P41" i="8"/>
  <c r="O41" i="8"/>
  <c r="N41" i="8"/>
  <c r="T40" i="8"/>
  <c r="R40" i="8"/>
  <c r="Q40" i="8"/>
  <c r="P40" i="8"/>
  <c r="O40" i="8"/>
  <c r="N40" i="8"/>
  <c r="T39" i="8"/>
  <c r="R39" i="8"/>
  <c r="Q39" i="8"/>
  <c r="P39" i="8"/>
  <c r="O39" i="8"/>
  <c r="N39" i="8"/>
  <c r="T38" i="8"/>
  <c r="R38" i="8"/>
  <c r="Q38" i="8"/>
  <c r="P38" i="8"/>
  <c r="O38" i="8"/>
  <c r="N38" i="8"/>
  <c r="T37" i="8"/>
  <c r="R37" i="8"/>
  <c r="Q37" i="8"/>
  <c r="P37" i="8"/>
  <c r="O37" i="8"/>
  <c r="N37" i="8"/>
  <c r="T36" i="8"/>
  <c r="R36" i="8"/>
  <c r="Q36" i="8"/>
  <c r="P36" i="8"/>
  <c r="O36" i="8"/>
  <c r="N36" i="8"/>
  <c r="T35" i="8"/>
  <c r="R35" i="8"/>
  <c r="Q35" i="8"/>
  <c r="P35" i="8"/>
  <c r="O35" i="8"/>
  <c r="N35" i="8"/>
  <c r="T34" i="8"/>
  <c r="R34" i="8"/>
  <c r="Q34" i="8"/>
  <c r="P34" i="8"/>
  <c r="O34" i="8"/>
  <c r="N34" i="8"/>
  <c r="T33" i="8"/>
  <c r="R33" i="8"/>
  <c r="Q33" i="8"/>
  <c r="P33" i="8"/>
  <c r="O33" i="8"/>
  <c r="N33" i="8"/>
  <c r="T32" i="8"/>
  <c r="R32" i="8"/>
  <c r="Q32" i="8"/>
  <c r="P32" i="8"/>
  <c r="O32" i="8"/>
  <c r="N32" i="8"/>
  <c r="T31" i="8"/>
  <c r="R31" i="8"/>
  <c r="Q31" i="8"/>
  <c r="P31" i="8"/>
  <c r="O31" i="8"/>
  <c r="N31" i="8"/>
  <c r="T30" i="8"/>
  <c r="R30" i="8"/>
  <c r="Q30" i="8"/>
  <c r="P30" i="8"/>
  <c r="O30" i="8"/>
  <c r="N30" i="8"/>
  <c r="T29" i="8"/>
  <c r="R29" i="8"/>
  <c r="Q29" i="8"/>
  <c r="P29" i="8"/>
  <c r="O29" i="8"/>
  <c r="N29" i="8"/>
  <c r="T28" i="8"/>
  <c r="R28" i="8"/>
  <c r="Q28" i="8"/>
  <c r="P28" i="8"/>
  <c r="O28" i="8"/>
  <c r="N28" i="8"/>
  <c r="T27" i="8"/>
  <c r="R27" i="8"/>
  <c r="Q27" i="8"/>
  <c r="P27" i="8"/>
  <c r="O27" i="8"/>
  <c r="N27" i="8"/>
  <c r="T26" i="8"/>
  <c r="R26" i="8"/>
  <c r="Q26" i="8"/>
  <c r="P26" i="8"/>
  <c r="O26" i="8"/>
  <c r="N26" i="8"/>
  <c r="T25" i="8"/>
  <c r="R25" i="8"/>
  <c r="Q25" i="8"/>
  <c r="P25" i="8"/>
  <c r="O25" i="8"/>
  <c r="N25" i="8"/>
  <c r="T24" i="8"/>
  <c r="R24" i="8"/>
  <c r="Q24" i="8"/>
  <c r="P24" i="8"/>
  <c r="O24" i="8"/>
  <c r="N24" i="8"/>
  <c r="T91" i="8"/>
  <c r="R91" i="8"/>
  <c r="Q91" i="8"/>
  <c r="P91" i="8"/>
  <c r="O91" i="8"/>
  <c r="N91" i="8"/>
  <c r="T22" i="8"/>
  <c r="R22" i="8"/>
  <c r="Q22" i="8"/>
  <c r="P22" i="8"/>
  <c r="O22" i="8"/>
  <c r="N22" i="8"/>
  <c r="T21" i="8"/>
  <c r="R21" i="8"/>
  <c r="Q21" i="8"/>
  <c r="P21" i="8"/>
  <c r="O21" i="8"/>
  <c r="N21" i="8"/>
  <c r="T20" i="8"/>
  <c r="R20" i="8"/>
  <c r="Q20" i="8"/>
  <c r="P20" i="8"/>
  <c r="O20" i="8"/>
  <c r="N20" i="8"/>
  <c r="T19" i="8"/>
  <c r="R19" i="8"/>
  <c r="Q19" i="8"/>
  <c r="P19" i="8"/>
  <c r="O19" i="8"/>
  <c r="N19" i="8"/>
  <c r="T18" i="8"/>
  <c r="R18" i="8"/>
  <c r="Q18" i="8"/>
  <c r="P18" i="8"/>
  <c r="O18" i="8"/>
  <c r="N18" i="8"/>
  <c r="T17" i="8"/>
  <c r="R17" i="8"/>
  <c r="Q17" i="8"/>
  <c r="P17" i="8"/>
  <c r="O17" i="8"/>
  <c r="N17" i="8"/>
  <c r="T16" i="8"/>
  <c r="R16" i="8"/>
  <c r="Q16" i="8"/>
  <c r="P16" i="8"/>
  <c r="O16" i="8"/>
  <c r="N16" i="8"/>
  <c r="T15" i="8"/>
  <c r="R15" i="8"/>
  <c r="Q15" i="8"/>
  <c r="P15" i="8"/>
  <c r="O15" i="8"/>
  <c r="N15" i="8"/>
  <c r="T14" i="8"/>
  <c r="R14" i="8"/>
  <c r="Q14" i="8"/>
  <c r="P14" i="8"/>
  <c r="O14" i="8"/>
  <c r="N14" i="8"/>
  <c r="T13" i="8"/>
  <c r="R13" i="8"/>
  <c r="Q13" i="8"/>
  <c r="P13" i="8"/>
  <c r="O13" i="8"/>
  <c r="N13" i="8"/>
  <c r="T12" i="8"/>
  <c r="R12" i="8"/>
  <c r="Q12" i="8"/>
  <c r="P12" i="8"/>
  <c r="O12" i="8"/>
  <c r="N12" i="8"/>
  <c r="T11" i="8"/>
  <c r="R11" i="8"/>
  <c r="Q11" i="8"/>
  <c r="P11" i="8"/>
  <c r="O11" i="8"/>
  <c r="N11" i="8"/>
  <c r="T10" i="8"/>
  <c r="R10" i="8"/>
  <c r="Q10" i="8"/>
  <c r="P10" i="8"/>
  <c r="O10" i="8"/>
  <c r="N10" i="8"/>
  <c r="T9" i="8"/>
  <c r="R9" i="8"/>
  <c r="Q9" i="8"/>
  <c r="P9" i="8"/>
  <c r="O9" i="8"/>
  <c r="N9" i="8"/>
  <c r="T8" i="8"/>
  <c r="R8" i="8"/>
  <c r="Q8" i="8"/>
  <c r="P8" i="8"/>
  <c r="O8" i="8"/>
  <c r="N8" i="8"/>
  <c r="T7" i="8"/>
  <c r="R7" i="8"/>
  <c r="Q7" i="8"/>
  <c r="P7" i="8"/>
  <c r="O7" i="8"/>
  <c r="N7" i="8"/>
  <c r="T6" i="8"/>
  <c r="R6" i="8"/>
  <c r="Q6" i="8"/>
  <c r="P6" i="8"/>
  <c r="O6" i="8"/>
  <c r="N6" i="8"/>
  <c r="T5" i="8"/>
  <c r="R5" i="8"/>
  <c r="Q5" i="8"/>
  <c r="P5" i="8"/>
  <c r="O5" i="8"/>
  <c r="N5" i="8"/>
  <c r="T4" i="8"/>
  <c r="R4" i="8"/>
  <c r="Q4" i="8"/>
  <c r="P4" i="8"/>
  <c r="O4" i="8"/>
  <c r="N4" i="8"/>
  <c r="T3" i="8"/>
  <c r="R3" i="8"/>
  <c r="Q3" i="8"/>
  <c r="P3" i="8"/>
  <c r="O3" i="8"/>
  <c r="N3" i="8"/>
  <c r="T2" i="8"/>
  <c r="R2" i="8"/>
  <c r="Q2" i="8"/>
  <c r="P2" i="8"/>
  <c r="O2" i="8"/>
  <c r="N2" i="8"/>
  <c r="T515" i="6"/>
  <c r="R515" i="6"/>
  <c r="Q515" i="6"/>
  <c r="P515" i="6"/>
  <c r="O515" i="6"/>
  <c r="N515" i="6"/>
  <c r="T514" i="6"/>
  <c r="R514" i="6"/>
  <c r="Q514" i="6"/>
  <c r="P514" i="6"/>
  <c r="O514" i="6"/>
  <c r="N514" i="6"/>
  <c r="T513" i="6"/>
  <c r="R513" i="6"/>
  <c r="Q513" i="6"/>
  <c r="P513" i="6"/>
  <c r="O513" i="6"/>
  <c r="N513" i="6"/>
  <c r="T512" i="6"/>
  <c r="R512" i="6"/>
  <c r="Q512" i="6"/>
  <c r="P512" i="6"/>
  <c r="O512" i="6"/>
  <c r="N512" i="6"/>
  <c r="T511" i="6"/>
  <c r="R511" i="6"/>
  <c r="Q511" i="6"/>
  <c r="P511" i="6"/>
  <c r="O511" i="6"/>
  <c r="N511" i="6"/>
  <c r="T510" i="6"/>
  <c r="R510" i="6"/>
  <c r="Q510" i="6"/>
  <c r="P510" i="6"/>
  <c r="O510" i="6"/>
  <c r="N510" i="6"/>
  <c r="T509" i="6"/>
  <c r="R509" i="6"/>
  <c r="Q509" i="6"/>
  <c r="P509" i="6"/>
  <c r="O509" i="6"/>
  <c r="N509" i="6"/>
  <c r="T508" i="6"/>
  <c r="R508" i="6"/>
  <c r="Q508" i="6"/>
  <c r="P508" i="6"/>
  <c r="O508" i="6"/>
  <c r="N508" i="6"/>
  <c r="T507" i="6"/>
  <c r="R507" i="6"/>
  <c r="Q507" i="6"/>
  <c r="P507" i="6"/>
  <c r="O507" i="6"/>
  <c r="N507" i="6"/>
  <c r="T506" i="6"/>
  <c r="R506" i="6"/>
  <c r="Q506" i="6"/>
  <c r="P506" i="6"/>
  <c r="O506" i="6"/>
  <c r="S506" i="6" s="1"/>
  <c r="N506" i="6"/>
  <c r="U506" i="6" s="1"/>
  <c r="T505" i="6"/>
  <c r="R505" i="6"/>
  <c r="Q505" i="6"/>
  <c r="P505" i="6"/>
  <c r="O505" i="6"/>
  <c r="N505" i="6"/>
  <c r="T504" i="6"/>
  <c r="R504" i="6"/>
  <c r="Q504" i="6"/>
  <c r="P504" i="6"/>
  <c r="O504" i="6"/>
  <c r="N504" i="6"/>
  <c r="T503" i="6"/>
  <c r="R503" i="6"/>
  <c r="Q503" i="6"/>
  <c r="P503" i="6"/>
  <c r="O503" i="6"/>
  <c r="N503" i="6"/>
  <c r="T502" i="6"/>
  <c r="R502" i="6"/>
  <c r="Q502" i="6"/>
  <c r="P502" i="6"/>
  <c r="O502" i="6"/>
  <c r="N502" i="6"/>
  <c r="T501" i="6"/>
  <c r="R501" i="6"/>
  <c r="Q501" i="6"/>
  <c r="P501" i="6"/>
  <c r="O501" i="6"/>
  <c r="N501" i="6"/>
  <c r="T500" i="6"/>
  <c r="R500" i="6"/>
  <c r="Q500" i="6"/>
  <c r="P500" i="6"/>
  <c r="O500" i="6"/>
  <c r="N500" i="6"/>
  <c r="T499" i="6"/>
  <c r="R499" i="6"/>
  <c r="Q499" i="6"/>
  <c r="P499" i="6"/>
  <c r="O499" i="6"/>
  <c r="N499" i="6"/>
  <c r="T498" i="6"/>
  <c r="R498" i="6"/>
  <c r="Q498" i="6"/>
  <c r="P498" i="6"/>
  <c r="O498" i="6"/>
  <c r="S498" i="6" s="1"/>
  <c r="U498" i="6" s="1"/>
  <c r="N498" i="6"/>
  <c r="T497" i="6"/>
  <c r="R497" i="6"/>
  <c r="Q497" i="6"/>
  <c r="P497" i="6"/>
  <c r="O497" i="6"/>
  <c r="N497" i="6"/>
  <c r="T496" i="6"/>
  <c r="R496" i="6"/>
  <c r="Q496" i="6"/>
  <c r="P496" i="6"/>
  <c r="O496" i="6"/>
  <c r="N496" i="6"/>
  <c r="T495" i="6"/>
  <c r="R495" i="6"/>
  <c r="Q495" i="6"/>
  <c r="P495" i="6"/>
  <c r="O495" i="6"/>
  <c r="N495" i="6"/>
  <c r="T494" i="6"/>
  <c r="R494" i="6"/>
  <c r="Q494" i="6"/>
  <c r="P494" i="6"/>
  <c r="O494" i="6"/>
  <c r="N494" i="6"/>
  <c r="T493" i="6"/>
  <c r="R493" i="6"/>
  <c r="Q493" i="6"/>
  <c r="P493" i="6"/>
  <c r="O493" i="6"/>
  <c r="N493" i="6"/>
  <c r="T492" i="6"/>
  <c r="R492" i="6"/>
  <c r="Q492" i="6"/>
  <c r="P492" i="6"/>
  <c r="O492" i="6"/>
  <c r="N492" i="6"/>
  <c r="T491" i="6"/>
  <c r="R491" i="6"/>
  <c r="Q491" i="6"/>
  <c r="P491" i="6"/>
  <c r="O491" i="6"/>
  <c r="N491" i="6"/>
  <c r="T490" i="6"/>
  <c r="R490" i="6"/>
  <c r="Q490" i="6"/>
  <c r="P490" i="6"/>
  <c r="O490" i="6"/>
  <c r="N490" i="6"/>
  <c r="T489" i="6"/>
  <c r="R489" i="6"/>
  <c r="Q489" i="6"/>
  <c r="P489" i="6"/>
  <c r="O489" i="6"/>
  <c r="N489" i="6"/>
  <c r="T488" i="6"/>
  <c r="R488" i="6"/>
  <c r="Q488" i="6"/>
  <c r="P488" i="6"/>
  <c r="O488" i="6"/>
  <c r="N488" i="6"/>
  <c r="T487" i="6"/>
  <c r="R487" i="6"/>
  <c r="Q487" i="6"/>
  <c r="P487" i="6"/>
  <c r="O487" i="6"/>
  <c r="N487" i="6"/>
  <c r="T486" i="6"/>
  <c r="R486" i="6"/>
  <c r="Q486" i="6"/>
  <c r="P486" i="6"/>
  <c r="O486" i="6"/>
  <c r="N486" i="6"/>
  <c r="T485" i="6"/>
  <c r="R485" i="6"/>
  <c r="Q485" i="6"/>
  <c r="P485" i="6"/>
  <c r="O485" i="6"/>
  <c r="S485" i="6" s="1"/>
  <c r="N485" i="6"/>
  <c r="T484" i="6"/>
  <c r="R484" i="6"/>
  <c r="Q484" i="6"/>
  <c r="P484" i="6"/>
  <c r="O484" i="6"/>
  <c r="N484" i="6"/>
  <c r="T483" i="6"/>
  <c r="R483" i="6"/>
  <c r="Q483" i="6"/>
  <c r="P483" i="6"/>
  <c r="O483" i="6"/>
  <c r="N483" i="6"/>
  <c r="T482" i="6"/>
  <c r="R482" i="6"/>
  <c r="Q482" i="6"/>
  <c r="P482" i="6"/>
  <c r="O482" i="6"/>
  <c r="N482" i="6"/>
  <c r="T481" i="6"/>
  <c r="R481" i="6"/>
  <c r="Q481" i="6"/>
  <c r="P481" i="6"/>
  <c r="O481" i="6"/>
  <c r="N481" i="6"/>
  <c r="T480" i="6"/>
  <c r="R480" i="6"/>
  <c r="Q480" i="6"/>
  <c r="P480" i="6"/>
  <c r="O480" i="6"/>
  <c r="N480" i="6"/>
  <c r="T479" i="6"/>
  <c r="R479" i="6"/>
  <c r="Q479" i="6"/>
  <c r="P479" i="6"/>
  <c r="O479" i="6"/>
  <c r="N479" i="6"/>
  <c r="T478" i="6"/>
  <c r="R478" i="6"/>
  <c r="Q478" i="6"/>
  <c r="P478" i="6"/>
  <c r="O478" i="6"/>
  <c r="N478" i="6"/>
  <c r="T477" i="6"/>
  <c r="R477" i="6"/>
  <c r="Q477" i="6"/>
  <c r="P477" i="6"/>
  <c r="O477" i="6"/>
  <c r="S477" i="6" s="1"/>
  <c r="N477" i="6"/>
  <c r="T476" i="6"/>
  <c r="R476" i="6"/>
  <c r="Q476" i="6"/>
  <c r="P476" i="6"/>
  <c r="O476" i="6"/>
  <c r="N476" i="6"/>
  <c r="T475" i="6"/>
  <c r="R475" i="6"/>
  <c r="Q475" i="6"/>
  <c r="P475" i="6"/>
  <c r="O475" i="6"/>
  <c r="N475" i="6"/>
  <c r="T474" i="6"/>
  <c r="R474" i="6"/>
  <c r="Q474" i="6"/>
  <c r="P474" i="6"/>
  <c r="O474" i="6"/>
  <c r="N474" i="6"/>
  <c r="T473" i="6"/>
  <c r="R473" i="6"/>
  <c r="Q473" i="6"/>
  <c r="P473" i="6"/>
  <c r="O473" i="6"/>
  <c r="N473" i="6"/>
  <c r="T472" i="6"/>
  <c r="R472" i="6"/>
  <c r="Q472" i="6"/>
  <c r="P472" i="6"/>
  <c r="O472" i="6"/>
  <c r="N472" i="6"/>
  <c r="T471" i="6"/>
  <c r="R471" i="6"/>
  <c r="Q471" i="6"/>
  <c r="P471" i="6"/>
  <c r="O471" i="6"/>
  <c r="N471" i="6"/>
  <c r="T470" i="6"/>
  <c r="R470" i="6"/>
  <c r="Q470" i="6"/>
  <c r="P470" i="6"/>
  <c r="O470" i="6"/>
  <c r="N470" i="6"/>
  <c r="T469" i="6"/>
  <c r="R469" i="6"/>
  <c r="Q469" i="6"/>
  <c r="P469" i="6"/>
  <c r="O469" i="6"/>
  <c r="S469" i="6" s="1"/>
  <c r="N469" i="6"/>
  <c r="T468" i="6"/>
  <c r="R468" i="6"/>
  <c r="Q468" i="6"/>
  <c r="P468" i="6"/>
  <c r="O468" i="6"/>
  <c r="N468" i="6"/>
  <c r="T467" i="6"/>
  <c r="R467" i="6"/>
  <c r="Q467" i="6"/>
  <c r="P467" i="6"/>
  <c r="O467" i="6"/>
  <c r="N467" i="6"/>
  <c r="T466" i="6"/>
  <c r="R466" i="6"/>
  <c r="Q466" i="6"/>
  <c r="P466" i="6"/>
  <c r="O466" i="6"/>
  <c r="N466" i="6"/>
  <c r="T465" i="6"/>
  <c r="R465" i="6"/>
  <c r="Q465" i="6"/>
  <c r="P465" i="6"/>
  <c r="O465" i="6"/>
  <c r="N465" i="6"/>
  <c r="T464" i="6"/>
  <c r="R464" i="6"/>
  <c r="Q464" i="6"/>
  <c r="P464" i="6"/>
  <c r="O464" i="6"/>
  <c r="N464" i="6"/>
  <c r="T463" i="6"/>
  <c r="R463" i="6"/>
  <c r="Q463" i="6"/>
  <c r="P463" i="6"/>
  <c r="O463" i="6"/>
  <c r="N463" i="6"/>
  <c r="T462" i="6"/>
  <c r="R462" i="6"/>
  <c r="Q462" i="6"/>
  <c r="P462" i="6"/>
  <c r="O462" i="6"/>
  <c r="N462" i="6"/>
  <c r="T461" i="6"/>
  <c r="R461" i="6"/>
  <c r="Q461" i="6"/>
  <c r="P461" i="6"/>
  <c r="O461" i="6"/>
  <c r="S461" i="6" s="1"/>
  <c r="N461" i="6"/>
  <c r="T460" i="6"/>
  <c r="R460" i="6"/>
  <c r="Q460" i="6"/>
  <c r="P460" i="6"/>
  <c r="O460" i="6"/>
  <c r="N460" i="6"/>
  <c r="T459" i="6"/>
  <c r="R459" i="6"/>
  <c r="Q459" i="6"/>
  <c r="P459" i="6"/>
  <c r="O459" i="6"/>
  <c r="N459" i="6"/>
  <c r="T458" i="6"/>
  <c r="R458" i="6"/>
  <c r="Q458" i="6"/>
  <c r="P458" i="6"/>
  <c r="O458" i="6"/>
  <c r="N458" i="6"/>
  <c r="T457" i="6"/>
  <c r="R457" i="6"/>
  <c r="Q457" i="6"/>
  <c r="P457" i="6"/>
  <c r="O457" i="6"/>
  <c r="N457" i="6"/>
  <c r="T456" i="6"/>
  <c r="R456" i="6"/>
  <c r="Q456" i="6"/>
  <c r="P456" i="6"/>
  <c r="O456" i="6"/>
  <c r="N456" i="6"/>
  <c r="T455" i="6"/>
  <c r="R455" i="6"/>
  <c r="Q455" i="6"/>
  <c r="P455" i="6"/>
  <c r="O455" i="6"/>
  <c r="N455" i="6"/>
  <c r="T454" i="6"/>
  <c r="R454" i="6"/>
  <c r="Q454" i="6"/>
  <c r="P454" i="6"/>
  <c r="O454" i="6"/>
  <c r="N454" i="6"/>
  <c r="T453" i="6"/>
  <c r="R453" i="6"/>
  <c r="Q453" i="6"/>
  <c r="P453" i="6"/>
  <c r="O453" i="6"/>
  <c r="S453" i="6" s="1"/>
  <c r="N453" i="6"/>
  <c r="T452" i="6"/>
  <c r="R452" i="6"/>
  <c r="Q452" i="6"/>
  <c r="P452" i="6"/>
  <c r="O452" i="6"/>
  <c r="N452" i="6"/>
  <c r="T451" i="6"/>
  <c r="R451" i="6"/>
  <c r="Q451" i="6"/>
  <c r="P451" i="6"/>
  <c r="O451" i="6"/>
  <c r="N451" i="6"/>
  <c r="T450" i="6"/>
  <c r="R450" i="6"/>
  <c r="Q450" i="6"/>
  <c r="P450" i="6"/>
  <c r="O450" i="6"/>
  <c r="N450" i="6"/>
  <c r="T449" i="6"/>
  <c r="R449" i="6"/>
  <c r="Q449" i="6"/>
  <c r="P449" i="6"/>
  <c r="O449" i="6"/>
  <c r="N449" i="6"/>
  <c r="T448" i="6"/>
  <c r="R448" i="6"/>
  <c r="Q448" i="6"/>
  <c r="P448" i="6"/>
  <c r="O448" i="6"/>
  <c r="N448" i="6"/>
  <c r="T447" i="6"/>
  <c r="R447" i="6"/>
  <c r="Q447" i="6"/>
  <c r="P447" i="6"/>
  <c r="O447" i="6"/>
  <c r="N447" i="6"/>
  <c r="T446" i="6"/>
  <c r="R446" i="6"/>
  <c r="Q446" i="6"/>
  <c r="P446" i="6"/>
  <c r="O446" i="6"/>
  <c r="N446" i="6"/>
  <c r="T445" i="6"/>
  <c r="R445" i="6"/>
  <c r="Q445" i="6"/>
  <c r="P445" i="6"/>
  <c r="O445" i="6"/>
  <c r="S445" i="6" s="1"/>
  <c r="N445" i="6"/>
  <c r="T444" i="6"/>
  <c r="R444" i="6"/>
  <c r="Q444" i="6"/>
  <c r="P444" i="6"/>
  <c r="O444" i="6"/>
  <c r="N444" i="6"/>
  <c r="T443" i="6"/>
  <c r="R443" i="6"/>
  <c r="Q443" i="6"/>
  <c r="P443" i="6"/>
  <c r="O443" i="6"/>
  <c r="N443" i="6"/>
  <c r="T442" i="6"/>
  <c r="R442" i="6"/>
  <c r="Q442" i="6"/>
  <c r="P442" i="6"/>
  <c r="O442" i="6"/>
  <c r="N442" i="6"/>
  <c r="T441" i="6"/>
  <c r="R441" i="6"/>
  <c r="Q441" i="6"/>
  <c r="P441" i="6"/>
  <c r="O441" i="6"/>
  <c r="N441" i="6"/>
  <c r="T440" i="6"/>
  <c r="R440" i="6"/>
  <c r="Q440" i="6"/>
  <c r="P440" i="6"/>
  <c r="O440" i="6"/>
  <c r="N440" i="6"/>
  <c r="T439" i="6"/>
  <c r="R439" i="6"/>
  <c r="Q439" i="6"/>
  <c r="P439" i="6"/>
  <c r="O439" i="6"/>
  <c r="N439" i="6"/>
  <c r="T438" i="6"/>
  <c r="R438" i="6"/>
  <c r="Q438" i="6"/>
  <c r="P438" i="6"/>
  <c r="O438" i="6"/>
  <c r="N438" i="6"/>
  <c r="T437" i="6"/>
  <c r="R437" i="6"/>
  <c r="Q437" i="6"/>
  <c r="P437" i="6"/>
  <c r="O437" i="6"/>
  <c r="S437" i="6" s="1"/>
  <c r="N437" i="6"/>
  <c r="T436" i="6"/>
  <c r="R436" i="6"/>
  <c r="Q436" i="6"/>
  <c r="P436" i="6"/>
  <c r="O436" i="6"/>
  <c r="N436" i="6"/>
  <c r="T435" i="6"/>
  <c r="R435" i="6"/>
  <c r="Q435" i="6"/>
  <c r="P435" i="6"/>
  <c r="O435" i="6"/>
  <c r="N435" i="6"/>
  <c r="T434" i="6"/>
  <c r="R434" i="6"/>
  <c r="Q434" i="6"/>
  <c r="P434" i="6"/>
  <c r="O434" i="6"/>
  <c r="N434" i="6"/>
  <c r="T433" i="6"/>
  <c r="R433" i="6"/>
  <c r="Q433" i="6"/>
  <c r="P433" i="6"/>
  <c r="O433" i="6"/>
  <c r="N433" i="6"/>
  <c r="T432" i="6"/>
  <c r="R432" i="6"/>
  <c r="Q432" i="6"/>
  <c r="P432" i="6"/>
  <c r="O432" i="6"/>
  <c r="N432" i="6"/>
  <c r="T431" i="6"/>
  <c r="R431" i="6"/>
  <c r="Q431" i="6"/>
  <c r="P431" i="6"/>
  <c r="O431" i="6"/>
  <c r="N431" i="6"/>
  <c r="T430" i="6"/>
  <c r="R430" i="6"/>
  <c r="Q430" i="6"/>
  <c r="P430" i="6"/>
  <c r="O430" i="6"/>
  <c r="N430" i="6"/>
  <c r="T429" i="6"/>
  <c r="R429" i="6"/>
  <c r="Q429" i="6"/>
  <c r="P429" i="6"/>
  <c r="O429" i="6"/>
  <c r="N429" i="6"/>
  <c r="T428" i="6"/>
  <c r="R428" i="6"/>
  <c r="Q428" i="6"/>
  <c r="P428" i="6"/>
  <c r="O428" i="6"/>
  <c r="N428" i="6"/>
  <c r="T427" i="6"/>
  <c r="R427" i="6"/>
  <c r="Q427" i="6"/>
  <c r="P427" i="6"/>
  <c r="O427" i="6"/>
  <c r="N427" i="6"/>
  <c r="T426" i="6"/>
  <c r="R426" i="6"/>
  <c r="Q426" i="6"/>
  <c r="P426" i="6"/>
  <c r="O426" i="6"/>
  <c r="N426" i="6"/>
  <c r="T425" i="6"/>
  <c r="R425" i="6"/>
  <c r="Q425" i="6"/>
  <c r="P425" i="6"/>
  <c r="O425" i="6"/>
  <c r="N425" i="6"/>
  <c r="T424" i="6"/>
  <c r="R424" i="6"/>
  <c r="Q424" i="6"/>
  <c r="P424" i="6"/>
  <c r="O424" i="6"/>
  <c r="N424" i="6"/>
  <c r="T423" i="6"/>
  <c r="R423" i="6"/>
  <c r="Q423" i="6"/>
  <c r="P423" i="6"/>
  <c r="O423" i="6"/>
  <c r="N423" i="6"/>
  <c r="T422" i="6"/>
  <c r="R422" i="6"/>
  <c r="Q422" i="6"/>
  <c r="P422" i="6"/>
  <c r="O422" i="6"/>
  <c r="N422" i="6"/>
  <c r="T421" i="6"/>
  <c r="R421" i="6"/>
  <c r="Q421" i="6"/>
  <c r="P421" i="6"/>
  <c r="O421" i="6"/>
  <c r="N421" i="6"/>
  <c r="T420" i="6"/>
  <c r="R420" i="6"/>
  <c r="Q420" i="6"/>
  <c r="P420" i="6"/>
  <c r="O420" i="6"/>
  <c r="N420" i="6"/>
  <c r="T419" i="6"/>
  <c r="R419" i="6"/>
  <c r="Q419" i="6"/>
  <c r="P419" i="6"/>
  <c r="O419" i="6"/>
  <c r="N419" i="6"/>
  <c r="T418" i="6"/>
  <c r="R418" i="6"/>
  <c r="Q418" i="6"/>
  <c r="P418" i="6"/>
  <c r="O418" i="6"/>
  <c r="N418" i="6"/>
  <c r="T417" i="6"/>
  <c r="R417" i="6"/>
  <c r="Q417" i="6"/>
  <c r="P417" i="6"/>
  <c r="O417" i="6"/>
  <c r="N417" i="6"/>
  <c r="T416" i="6"/>
  <c r="R416" i="6"/>
  <c r="Q416" i="6"/>
  <c r="P416" i="6"/>
  <c r="O416" i="6"/>
  <c r="N416" i="6"/>
  <c r="T415" i="6"/>
  <c r="R415" i="6"/>
  <c r="Q415" i="6"/>
  <c r="P415" i="6"/>
  <c r="O415" i="6"/>
  <c r="N415" i="6"/>
  <c r="T414" i="6"/>
  <c r="R414" i="6"/>
  <c r="Q414" i="6"/>
  <c r="P414" i="6"/>
  <c r="O414" i="6"/>
  <c r="N414" i="6"/>
  <c r="T413" i="6"/>
  <c r="R413" i="6"/>
  <c r="Q413" i="6"/>
  <c r="P413" i="6"/>
  <c r="O413" i="6"/>
  <c r="N413" i="6"/>
  <c r="T412" i="6"/>
  <c r="R412" i="6"/>
  <c r="Q412" i="6"/>
  <c r="P412" i="6"/>
  <c r="O412" i="6"/>
  <c r="N412" i="6"/>
  <c r="T411" i="6"/>
  <c r="R411" i="6"/>
  <c r="Q411" i="6"/>
  <c r="P411" i="6"/>
  <c r="O411" i="6"/>
  <c r="N411" i="6"/>
  <c r="T410" i="6"/>
  <c r="R410" i="6"/>
  <c r="Q410" i="6"/>
  <c r="P410" i="6"/>
  <c r="O410" i="6"/>
  <c r="N410" i="6"/>
  <c r="T409" i="6"/>
  <c r="R409" i="6"/>
  <c r="Q409" i="6"/>
  <c r="P409" i="6"/>
  <c r="O409" i="6"/>
  <c r="N409" i="6"/>
  <c r="T408" i="6"/>
  <c r="R408" i="6"/>
  <c r="Q408" i="6"/>
  <c r="P408" i="6"/>
  <c r="O408" i="6"/>
  <c r="N408" i="6"/>
  <c r="T407" i="6"/>
  <c r="R407" i="6"/>
  <c r="Q407" i="6"/>
  <c r="P407" i="6"/>
  <c r="O407" i="6"/>
  <c r="N407" i="6"/>
  <c r="T406" i="6"/>
  <c r="R406" i="6"/>
  <c r="Q406" i="6"/>
  <c r="P406" i="6"/>
  <c r="O406" i="6"/>
  <c r="N406" i="6"/>
  <c r="T405" i="6"/>
  <c r="R405" i="6"/>
  <c r="Q405" i="6"/>
  <c r="P405" i="6"/>
  <c r="O405" i="6"/>
  <c r="N405" i="6"/>
  <c r="T404" i="6"/>
  <c r="R404" i="6"/>
  <c r="Q404" i="6"/>
  <c r="P404" i="6"/>
  <c r="O404" i="6"/>
  <c r="N404" i="6"/>
  <c r="T166" i="6"/>
  <c r="R166" i="6"/>
  <c r="Q166" i="6"/>
  <c r="P166" i="6"/>
  <c r="O166" i="6"/>
  <c r="N166" i="6"/>
  <c r="T402" i="6"/>
  <c r="R402" i="6"/>
  <c r="Q402" i="6"/>
  <c r="P402" i="6"/>
  <c r="O402" i="6"/>
  <c r="N402" i="6"/>
  <c r="T401" i="6"/>
  <c r="R401" i="6"/>
  <c r="Q401" i="6"/>
  <c r="P401" i="6"/>
  <c r="O401" i="6"/>
  <c r="N401" i="6"/>
  <c r="T400" i="6"/>
  <c r="R400" i="6"/>
  <c r="Q400" i="6"/>
  <c r="P400" i="6"/>
  <c r="O400" i="6"/>
  <c r="N400" i="6"/>
  <c r="T399" i="6"/>
  <c r="R399" i="6"/>
  <c r="Q399" i="6"/>
  <c r="P399" i="6"/>
  <c r="O399" i="6"/>
  <c r="N399" i="6"/>
  <c r="T398" i="6"/>
  <c r="R398" i="6"/>
  <c r="Q398" i="6"/>
  <c r="P398" i="6"/>
  <c r="O398" i="6"/>
  <c r="N398" i="6"/>
  <c r="T397" i="6"/>
  <c r="R397" i="6"/>
  <c r="Q397" i="6"/>
  <c r="P397" i="6"/>
  <c r="O397" i="6"/>
  <c r="N397" i="6"/>
  <c r="T396" i="6"/>
  <c r="R396" i="6"/>
  <c r="Q396" i="6"/>
  <c r="P396" i="6"/>
  <c r="O396" i="6"/>
  <c r="N396" i="6"/>
  <c r="T395" i="6"/>
  <c r="R395" i="6"/>
  <c r="Q395" i="6"/>
  <c r="P395" i="6"/>
  <c r="O395" i="6"/>
  <c r="N395" i="6"/>
  <c r="T394" i="6"/>
  <c r="R394" i="6"/>
  <c r="Q394" i="6"/>
  <c r="P394" i="6"/>
  <c r="O394" i="6"/>
  <c r="N394" i="6"/>
  <c r="T393" i="6"/>
  <c r="R393" i="6"/>
  <c r="Q393" i="6"/>
  <c r="P393" i="6"/>
  <c r="O393" i="6"/>
  <c r="N393" i="6"/>
  <c r="T392" i="6"/>
  <c r="R392" i="6"/>
  <c r="Q392" i="6"/>
  <c r="P392" i="6"/>
  <c r="O392" i="6"/>
  <c r="N392" i="6"/>
  <c r="T391" i="6"/>
  <c r="R391" i="6"/>
  <c r="Q391" i="6"/>
  <c r="P391" i="6"/>
  <c r="O391" i="6"/>
  <c r="N391" i="6"/>
  <c r="T390" i="6"/>
  <c r="R390" i="6"/>
  <c r="Q390" i="6"/>
  <c r="P390" i="6"/>
  <c r="O390" i="6"/>
  <c r="N390" i="6"/>
  <c r="T389" i="6"/>
  <c r="R389" i="6"/>
  <c r="Q389" i="6"/>
  <c r="P389" i="6"/>
  <c r="O389" i="6"/>
  <c r="N389" i="6"/>
  <c r="T388" i="6"/>
  <c r="R388" i="6"/>
  <c r="Q388" i="6"/>
  <c r="P388" i="6"/>
  <c r="O388" i="6"/>
  <c r="N388" i="6"/>
  <c r="T387" i="6"/>
  <c r="R387" i="6"/>
  <c r="Q387" i="6"/>
  <c r="P387" i="6"/>
  <c r="O387" i="6"/>
  <c r="N387" i="6"/>
  <c r="T386" i="6"/>
  <c r="R386" i="6"/>
  <c r="Q386" i="6"/>
  <c r="P386" i="6"/>
  <c r="O386" i="6"/>
  <c r="N386" i="6"/>
  <c r="T385" i="6"/>
  <c r="R385" i="6"/>
  <c r="Q385" i="6"/>
  <c r="P385" i="6"/>
  <c r="O385" i="6"/>
  <c r="N385" i="6"/>
  <c r="T384" i="6"/>
  <c r="R384" i="6"/>
  <c r="Q384" i="6"/>
  <c r="P384" i="6"/>
  <c r="O384" i="6"/>
  <c r="N384" i="6"/>
  <c r="T383" i="6"/>
  <c r="R383" i="6"/>
  <c r="Q383" i="6"/>
  <c r="P383" i="6"/>
  <c r="O383" i="6"/>
  <c r="N383" i="6"/>
  <c r="T382" i="6"/>
  <c r="R382" i="6"/>
  <c r="Q382" i="6"/>
  <c r="P382" i="6"/>
  <c r="O382" i="6"/>
  <c r="N382" i="6"/>
  <c r="T381" i="6"/>
  <c r="R381" i="6"/>
  <c r="Q381" i="6"/>
  <c r="P381" i="6"/>
  <c r="O381" i="6"/>
  <c r="N381" i="6"/>
  <c r="T380" i="6"/>
  <c r="R380" i="6"/>
  <c r="Q380" i="6"/>
  <c r="P380" i="6"/>
  <c r="O380" i="6"/>
  <c r="N380" i="6"/>
  <c r="T379" i="6"/>
  <c r="R379" i="6"/>
  <c r="Q379" i="6"/>
  <c r="P379" i="6"/>
  <c r="O379" i="6"/>
  <c r="N379" i="6"/>
  <c r="T378" i="6"/>
  <c r="R378" i="6"/>
  <c r="Q378" i="6"/>
  <c r="P378" i="6"/>
  <c r="O378" i="6"/>
  <c r="N378" i="6"/>
  <c r="T377" i="6"/>
  <c r="R377" i="6"/>
  <c r="Q377" i="6"/>
  <c r="P377" i="6"/>
  <c r="O377" i="6"/>
  <c r="N377" i="6"/>
  <c r="T376" i="6"/>
  <c r="R376" i="6"/>
  <c r="Q376" i="6"/>
  <c r="P376" i="6"/>
  <c r="O376" i="6"/>
  <c r="N376" i="6"/>
  <c r="T375" i="6"/>
  <c r="R375" i="6"/>
  <c r="Q375" i="6"/>
  <c r="P375" i="6"/>
  <c r="O375" i="6"/>
  <c r="N375" i="6"/>
  <c r="T374" i="6"/>
  <c r="R374" i="6"/>
  <c r="Q374" i="6"/>
  <c r="P374" i="6"/>
  <c r="O374" i="6"/>
  <c r="N374" i="6"/>
  <c r="T373" i="6"/>
  <c r="R373" i="6"/>
  <c r="Q373" i="6"/>
  <c r="P373" i="6"/>
  <c r="O373" i="6"/>
  <c r="N373" i="6"/>
  <c r="T372" i="6"/>
  <c r="R372" i="6"/>
  <c r="Q372" i="6"/>
  <c r="P372" i="6"/>
  <c r="O372" i="6"/>
  <c r="N372" i="6"/>
  <c r="T371" i="6"/>
  <c r="R371" i="6"/>
  <c r="Q371" i="6"/>
  <c r="P371" i="6"/>
  <c r="O371" i="6"/>
  <c r="N371" i="6"/>
  <c r="T370" i="6"/>
  <c r="R370" i="6"/>
  <c r="Q370" i="6"/>
  <c r="P370" i="6"/>
  <c r="O370" i="6"/>
  <c r="N370" i="6"/>
  <c r="T369" i="6"/>
  <c r="R369" i="6"/>
  <c r="Q369" i="6"/>
  <c r="P369" i="6"/>
  <c r="O369" i="6"/>
  <c r="N369" i="6"/>
  <c r="T368" i="6"/>
  <c r="R368" i="6"/>
  <c r="Q368" i="6"/>
  <c r="P368" i="6"/>
  <c r="O368" i="6"/>
  <c r="N368" i="6"/>
  <c r="T367" i="6"/>
  <c r="R367" i="6"/>
  <c r="Q367" i="6"/>
  <c r="P367" i="6"/>
  <c r="O367" i="6"/>
  <c r="N367" i="6"/>
  <c r="T366" i="6"/>
  <c r="R366" i="6"/>
  <c r="Q366" i="6"/>
  <c r="P366" i="6"/>
  <c r="O366" i="6"/>
  <c r="N366" i="6"/>
  <c r="T365" i="6"/>
  <c r="R365" i="6"/>
  <c r="Q365" i="6"/>
  <c r="P365" i="6"/>
  <c r="O365" i="6"/>
  <c r="N365" i="6"/>
  <c r="T364" i="6"/>
  <c r="R364" i="6"/>
  <c r="Q364" i="6"/>
  <c r="P364" i="6"/>
  <c r="O364" i="6"/>
  <c r="N364" i="6"/>
  <c r="T363" i="6"/>
  <c r="R363" i="6"/>
  <c r="Q363" i="6"/>
  <c r="P363" i="6"/>
  <c r="O363" i="6"/>
  <c r="N363" i="6"/>
  <c r="T362" i="6"/>
  <c r="R362" i="6"/>
  <c r="Q362" i="6"/>
  <c r="P362" i="6"/>
  <c r="O362" i="6"/>
  <c r="N362" i="6"/>
  <c r="T361" i="6"/>
  <c r="R361" i="6"/>
  <c r="Q361" i="6"/>
  <c r="P361" i="6"/>
  <c r="O361" i="6"/>
  <c r="N361" i="6"/>
  <c r="T360" i="6"/>
  <c r="R360" i="6"/>
  <c r="Q360" i="6"/>
  <c r="P360" i="6"/>
  <c r="O360" i="6"/>
  <c r="N360" i="6"/>
  <c r="T359" i="6"/>
  <c r="R359" i="6"/>
  <c r="Q359" i="6"/>
  <c r="P359" i="6"/>
  <c r="O359" i="6"/>
  <c r="N359" i="6"/>
  <c r="T358" i="6"/>
  <c r="R358" i="6"/>
  <c r="Q358" i="6"/>
  <c r="P358" i="6"/>
  <c r="O358" i="6"/>
  <c r="N358" i="6"/>
  <c r="T357" i="6"/>
  <c r="R357" i="6"/>
  <c r="Q357" i="6"/>
  <c r="P357" i="6"/>
  <c r="O357" i="6"/>
  <c r="N357" i="6"/>
  <c r="T356" i="6"/>
  <c r="R356" i="6"/>
  <c r="Q356" i="6"/>
  <c r="P356" i="6"/>
  <c r="O356" i="6"/>
  <c r="N356" i="6"/>
  <c r="T355" i="6"/>
  <c r="R355" i="6"/>
  <c r="Q355" i="6"/>
  <c r="P355" i="6"/>
  <c r="O355" i="6"/>
  <c r="N355" i="6"/>
  <c r="T354" i="6"/>
  <c r="R354" i="6"/>
  <c r="Q354" i="6"/>
  <c r="P354" i="6"/>
  <c r="O354" i="6"/>
  <c r="N354" i="6"/>
  <c r="T353" i="6"/>
  <c r="R353" i="6"/>
  <c r="Q353" i="6"/>
  <c r="P353" i="6"/>
  <c r="O353" i="6"/>
  <c r="N353" i="6"/>
  <c r="T352" i="6"/>
  <c r="R352" i="6"/>
  <c r="Q352" i="6"/>
  <c r="P352" i="6"/>
  <c r="O352" i="6"/>
  <c r="N352" i="6"/>
  <c r="T351" i="6"/>
  <c r="R351" i="6"/>
  <c r="Q351" i="6"/>
  <c r="P351" i="6"/>
  <c r="O351" i="6"/>
  <c r="N351" i="6"/>
  <c r="T350" i="6"/>
  <c r="R350" i="6"/>
  <c r="Q350" i="6"/>
  <c r="P350" i="6"/>
  <c r="O350" i="6"/>
  <c r="N350" i="6"/>
  <c r="T349" i="6"/>
  <c r="R349" i="6"/>
  <c r="Q349" i="6"/>
  <c r="P349" i="6"/>
  <c r="O349" i="6"/>
  <c r="N349" i="6"/>
  <c r="T348" i="6"/>
  <c r="R348" i="6"/>
  <c r="Q348" i="6"/>
  <c r="P348" i="6"/>
  <c r="O348" i="6"/>
  <c r="N348" i="6"/>
  <c r="T347" i="6"/>
  <c r="R347" i="6"/>
  <c r="Q347" i="6"/>
  <c r="P347" i="6"/>
  <c r="O347" i="6"/>
  <c r="N347" i="6"/>
  <c r="T346" i="6"/>
  <c r="R346" i="6"/>
  <c r="Q346" i="6"/>
  <c r="P346" i="6"/>
  <c r="O346" i="6"/>
  <c r="N346" i="6"/>
  <c r="T345" i="6"/>
  <c r="R345" i="6"/>
  <c r="Q345" i="6"/>
  <c r="P345" i="6"/>
  <c r="O345" i="6"/>
  <c r="N345" i="6"/>
  <c r="T344" i="6"/>
  <c r="R344" i="6"/>
  <c r="Q344" i="6"/>
  <c r="P344" i="6"/>
  <c r="O344" i="6"/>
  <c r="N344" i="6"/>
  <c r="T343" i="6"/>
  <c r="R343" i="6"/>
  <c r="Q343" i="6"/>
  <c r="P343" i="6"/>
  <c r="O343" i="6"/>
  <c r="N343" i="6"/>
  <c r="T342" i="6"/>
  <c r="R342" i="6"/>
  <c r="Q342" i="6"/>
  <c r="P342" i="6"/>
  <c r="O342" i="6"/>
  <c r="N342" i="6"/>
  <c r="T341" i="6"/>
  <c r="R341" i="6"/>
  <c r="Q341" i="6"/>
  <c r="P341" i="6"/>
  <c r="O341" i="6"/>
  <c r="N341" i="6"/>
  <c r="T340" i="6"/>
  <c r="R340" i="6"/>
  <c r="Q340" i="6"/>
  <c r="P340" i="6"/>
  <c r="O340" i="6"/>
  <c r="N340" i="6"/>
  <c r="T339" i="6"/>
  <c r="R339" i="6"/>
  <c r="Q339" i="6"/>
  <c r="P339" i="6"/>
  <c r="O339" i="6"/>
  <c r="N339" i="6"/>
  <c r="T338" i="6"/>
  <c r="R338" i="6"/>
  <c r="Q338" i="6"/>
  <c r="P338" i="6"/>
  <c r="O338" i="6"/>
  <c r="N338" i="6"/>
  <c r="T337" i="6"/>
  <c r="R337" i="6"/>
  <c r="Q337" i="6"/>
  <c r="P337" i="6"/>
  <c r="O337" i="6"/>
  <c r="N337" i="6"/>
  <c r="T336" i="6"/>
  <c r="R336" i="6"/>
  <c r="Q336" i="6"/>
  <c r="P336" i="6"/>
  <c r="O336" i="6"/>
  <c r="N336" i="6"/>
  <c r="T335" i="6"/>
  <c r="R335" i="6"/>
  <c r="Q335" i="6"/>
  <c r="P335" i="6"/>
  <c r="O335" i="6"/>
  <c r="N335" i="6"/>
  <c r="T334" i="6"/>
  <c r="R334" i="6"/>
  <c r="Q334" i="6"/>
  <c r="P334" i="6"/>
  <c r="O334" i="6"/>
  <c r="N334" i="6"/>
  <c r="T333" i="6"/>
  <c r="R333" i="6"/>
  <c r="Q333" i="6"/>
  <c r="P333" i="6"/>
  <c r="O333" i="6"/>
  <c r="N333" i="6"/>
  <c r="T332" i="6"/>
  <c r="R332" i="6"/>
  <c r="Q332" i="6"/>
  <c r="P332" i="6"/>
  <c r="O332" i="6"/>
  <c r="N332" i="6"/>
  <c r="T331" i="6"/>
  <c r="R331" i="6"/>
  <c r="Q331" i="6"/>
  <c r="P331" i="6"/>
  <c r="O331" i="6"/>
  <c r="N331" i="6"/>
  <c r="T330" i="6"/>
  <c r="R330" i="6"/>
  <c r="Q330" i="6"/>
  <c r="P330" i="6"/>
  <c r="O330" i="6"/>
  <c r="N330" i="6"/>
  <c r="T329" i="6"/>
  <c r="R329" i="6"/>
  <c r="Q329" i="6"/>
  <c r="P329" i="6"/>
  <c r="O329" i="6"/>
  <c r="N329" i="6"/>
  <c r="T328" i="6"/>
  <c r="R328" i="6"/>
  <c r="Q328" i="6"/>
  <c r="P328" i="6"/>
  <c r="O328" i="6"/>
  <c r="N328" i="6"/>
  <c r="T327" i="6"/>
  <c r="R327" i="6"/>
  <c r="Q327" i="6"/>
  <c r="P327" i="6"/>
  <c r="O327" i="6"/>
  <c r="N327" i="6"/>
  <c r="T326" i="6"/>
  <c r="R326" i="6"/>
  <c r="Q326" i="6"/>
  <c r="P326" i="6"/>
  <c r="O326" i="6"/>
  <c r="N326" i="6"/>
  <c r="T325" i="6"/>
  <c r="R325" i="6"/>
  <c r="Q325" i="6"/>
  <c r="P325" i="6"/>
  <c r="O325" i="6"/>
  <c r="N325" i="6"/>
  <c r="T324" i="6"/>
  <c r="R324" i="6"/>
  <c r="Q324" i="6"/>
  <c r="P324" i="6"/>
  <c r="O324" i="6"/>
  <c r="N324" i="6"/>
  <c r="T323" i="6"/>
  <c r="R323" i="6"/>
  <c r="Q323" i="6"/>
  <c r="P323" i="6"/>
  <c r="O323" i="6"/>
  <c r="N323" i="6"/>
  <c r="T322" i="6"/>
  <c r="R322" i="6"/>
  <c r="Q322" i="6"/>
  <c r="P322" i="6"/>
  <c r="O322" i="6"/>
  <c r="N322" i="6"/>
  <c r="T321" i="6"/>
  <c r="R321" i="6"/>
  <c r="Q321" i="6"/>
  <c r="P321" i="6"/>
  <c r="O321" i="6"/>
  <c r="N321" i="6"/>
  <c r="T320" i="6"/>
  <c r="R320" i="6"/>
  <c r="Q320" i="6"/>
  <c r="P320" i="6"/>
  <c r="O320" i="6"/>
  <c r="N320" i="6"/>
  <c r="T319" i="6"/>
  <c r="R319" i="6"/>
  <c r="Q319" i="6"/>
  <c r="P319" i="6"/>
  <c r="O319" i="6"/>
  <c r="N319" i="6"/>
  <c r="T318" i="6"/>
  <c r="R318" i="6"/>
  <c r="Q318" i="6"/>
  <c r="P318" i="6"/>
  <c r="O318" i="6"/>
  <c r="N318" i="6"/>
  <c r="T317" i="6"/>
  <c r="R317" i="6"/>
  <c r="Q317" i="6"/>
  <c r="P317" i="6"/>
  <c r="O317" i="6"/>
  <c r="N317" i="6"/>
  <c r="T316" i="6"/>
  <c r="R316" i="6"/>
  <c r="Q316" i="6"/>
  <c r="P316" i="6"/>
  <c r="O316" i="6"/>
  <c r="N316" i="6"/>
  <c r="T315" i="6"/>
  <c r="R315" i="6"/>
  <c r="Q315" i="6"/>
  <c r="P315" i="6"/>
  <c r="O315" i="6"/>
  <c r="N315" i="6"/>
  <c r="T314" i="6"/>
  <c r="R314" i="6"/>
  <c r="Q314" i="6"/>
  <c r="P314" i="6"/>
  <c r="O314" i="6"/>
  <c r="N314" i="6"/>
  <c r="T313" i="6"/>
  <c r="R313" i="6"/>
  <c r="Q313" i="6"/>
  <c r="P313" i="6"/>
  <c r="O313" i="6"/>
  <c r="N313" i="6"/>
  <c r="T312" i="6"/>
  <c r="R312" i="6"/>
  <c r="Q312" i="6"/>
  <c r="P312" i="6"/>
  <c r="O312" i="6"/>
  <c r="N312" i="6"/>
  <c r="T311" i="6"/>
  <c r="R311" i="6"/>
  <c r="Q311" i="6"/>
  <c r="P311" i="6"/>
  <c r="O311" i="6"/>
  <c r="N311" i="6"/>
  <c r="T310" i="6"/>
  <c r="R310" i="6"/>
  <c r="Q310" i="6"/>
  <c r="P310" i="6"/>
  <c r="O310" i="6"/>
  <c r="N310" i="6"/>
  <c r="T309" i="6"/>
  <c r="R309" i="6"/>
  <c r="Q309" i="6"/>
  <c r="P309" i="6"/>
  <c r="O309" i="6"/>
  <c r="N309" i="6"/>
  <c r="T308" i="6"/>
  <c r="R308" i="6"/>
  <c r="Q308" i="6"/>
  <c r="P308" i="6"/>
  <c r="O308" i="6"/>
  <c r="N308" i="6"/>
  <c r="T307" i="6"/>
  <c r="R307" i="6"/>
  <c r="Q307" i="6"/>
  <c r="P307" i="6"/>
  <c r="O307" i="6"/>
  <c r="N307" i="6"/>
  <c r="T306" i="6"/>
  <c r="R306" i="6"/>
  <c r="Q306" i="6"/>
  <c r="P306" i="6"/>
  <c r="O306" i="6"/>
  <c r="N306" i="6"/>
  <c r="T305" i="6"/>
  <c r="R305" i="6"/>
  <c r="Q305" i="6"/>
  <c r="P305" i="6"/>
  <c r="O305" i="6"/>
  <c r="N305" i="6"/>
  <c r="T304" i="6"/>
  <c r="R304" i="6"/>
  <c r="Q304" i="6"/>
  <c r="P304" i="6"/>
  <c r="O304" i="6"/>
  <c r="N304" i="6"/>
  <c r="T303" i="6"/>
  <c r="R303" i="6"/>
  <c r="Q303" i="6"/>
  <c r="P303" i="6"/>
  <c r="O303" i="6"/>
  <c r="N303" i="6"/>
  <c r="T302" i="6"/>
  <c r="R302" i="6"/>
  <c r="Q302" i="6"/>
  <c r="P302" i="6"/>
  <c r="O302" i="6"/>
  <c r="N302" i="6"/>
  <c r="T301" i="6"/>
  <c r="R301" i="6"/>
  <c r="Q301" i="6"/>
  <c r="P301" i="6"/>
  <c r="O301" i="6"/>
  <c r="N301" i="6"/>
  <c r="T300" i="6"/>
  <c r="R300" i="6"/>
  <c r="Q300" i="6"/>
  <c r="P300" i="6"/>
  <c r="O300" i="6"/>
  <c r="N300" i="6"/>
  <c r="T299" i="6"/>
  <c r="R299" i="6"/>
  <c r="Q299" i="6"/>
  <c r="P299" i="6"/>
  <c r="O299" i="6"/>
  <c r="N299" i="6"/>
  <c r="T298" i="6"/>
  <c r="R298" i="6"/>
  <c r="Q298" i="6"/>
  <c r="P298" i="6"/>
  <c r="O298" i="6"/>
  <c r="N298" i="6"/>
  <c r="T297" i="6"/>
  <c r="R297" i="6"/>
  <c r="Q297" i="6"/>
  <c r="P297" i="6"/>
  <c r="O297" i="6"/>
  <c r="N297" i="6"/>
  <c r="T296" i="6"/>
  <c r="R296" i="6"/>
  <c r="Q296" i="6"/>
  <c r="P296" i="6"/>
  <c r="O296" i="6"/>
  <c r="N296" i="6"/>
  <c r="T295" i="6"/>
  <c r="R295" i="6"/>
  <c r="Q295" i="6"/>
  <c r="P295" i="6"/>
  <c r="O295" i="6"/>
  <c r="N295" i="6"/>
  <c r="T294" i="6"/>
  <c r="R294" i="6"/>
  <c r="Q294" i="6"/>
  <c r="P294" i="6"/>
  <c r="O294" i="6"/>
  <c r="N294" i="6"/>
  <c r="T293" i="6"/>
  <c r="R293" i="6"/>
  <c r="Q293" i="6"/>
  <c r="P293" i="6"/>
  <c r="O293" i="6"/>
  <c r="N293" i="6"/>
  <c r="T292" i="6"/>
  <c r="R292" i="6"/>
  <c r="Q292" i="6"/>
  <c r="P292" i="6"/>
  <c r="O292" i="6"/>
  <c r="N292" i="6"/>
  <c r="T291" i="6"/>
  <c r="R291" i="6"/>
  <c r="Q291" i="6"/>
  <c r="P291" i="6"/>
  <c r="O291" i="6"/>
  <c r="N291" i="6"/>
  <c r="T290" i="6"/>
  <c r="R290" i="6"/>
  <c r="Q290" i="6"/>
  <c r="P290" i="6"/>
  <c r="O290" i="6"/>
  <c r="N290" i="6"/>
  <c r="T289" i="6"/>
  <c r="R289" i="6"/>
  <c r="Q289" i="6"/>
  <c r="P289" i="6"/>
  <c r="O289" i="6"/>
  <c r="N289" i="6"/>
  <c r="T288" i="6"/>
  <c r="R288" i="6"/>
  <c r="Q288" i="6"/>
  <c r="P288" i="6"/>
  <c r="O288" i="6"/>
  <c r="N288" i="6"/>
  <c r="T287" i="6"/>
  <c r="R287" i="6"/>
  <c r="Q287" i="6"/>
  <c r="P287" i="6"/>
  <c r="O287" i="6"/>
  <c r="N287" i="6"/>
  <c r="T286" i="6"/>
  <c r="R286" i="6"/>
  <c r="Q286" i="6"/>
  <c r="P286" i="6"/>
  <c r="O286" i="6"/>
  <c r="N286" i="6"/>
  <c r="T285" i="6"/>
  <c r="R285" i="6"/>
  <c r="Q285" i="6"/>
  <c r="P285" i="6"/>
  <c r="O285" i="6"/>
  <c r="N285" i="6"/>
  <c r="T284" i="6"/>
  <c r="R284" i="6"/>
  <c r="Q284" i="6"/>
  <c r="P284" i="6"/>
  <c r="O284" i="6"/>
  <c r="N284" i="6"/>
  <c r="T283" i="6"/>
  <c r="R283" i="6"/>
  <c r="Q283" i="6"/>
  <c r="P283" i="6"/>
  <c r="O283" i="6"/>
  <c r="N283" i="6"/>
  <c r="T282" i="6"/>
  <c r="R282" i="6"/>
  <c r="Q282" i="6"/>
  <c r="P282" i="6"/>
  <c r="O282" i="6"/>
  <c r="N282" i="6"/>
  <c r="T281" i="6"/>
  <c r="R281" i="6"/>
  <c r="Q281" i="6"/>
  <c r="P281" i="6"/>
  <c r="O281" i="6"/>
  <c r="N281" i="6"/>
  <c r="T280" i="6"/>
  <c r="R280" i="6"/>
  <c r="Q280" i="6"/>
  <c r="P280" i="6"/>
  <c r="O280" i="6"/>
  <c r="N280" i="6"/>
  <c r="T279" i="6"/>
  <c r="R279" i="6"/>
  <c r="Q279" i="6"/>
  <c r="P279" i="6"/>
  <c r="O279" i="6"/>
  <c r="N279" i="6"/>
  <c r="T278" i="6"/>
  <c r="R278" i="6"/>
  <c r="Q278" i="6"/>
  <c r="P278" i="6"/>
  <c r="O278" i="6"/>
  <c r="N278" i="6"/>
  <c r="T277" i="6"/>
  <c r="R277" i="6"/>
  <c r="Q277" i="6"/>
  <c r="P277" i="6"/>
  <c r="O277" i="6"/>
  <c r="N277" i="6"/>
  <c r="T276" i="6"/>
  <c r="R276" i="6"/>
  <c r="Q276" i="6"/>
  <c r="P276" i="6"/>
  <c r="O276" i="6"/>
  <c r="N276" i="6"/>
  <c r="T275" i="6"/>
  <c r="R275" i="6"/>
  <c r="Q275" i="6"/>
  <c r="P275" i="6"/>
  <c r="O275" i="6"/>
  <c r="N275" i="6"/>
  <c r="T274" i="6"/>
  <c r="R274" i="6"/>
  <c r="Q274" i="6"/>
  <c r="P274" i="6"/>
  <c r="O274" i="6"/>
  <c r="N274" i="6"/>
  <c r="T273" i="6"/>
  <c r="R273" i="6"/>
  <c r="Q273" i="6"/>
  <c r="P273" i="6"/>
  <c r="O273" i="6"/>
  <c r="N273" i="6"/>
  <c r="T272" i="6"/>
  <c r="R272" i="6"/>
  <c r="Q272" i="6"/>
  <c r="P272" i="6"/>
  <c r="O272" i="6"/>
  <c r="N272" i="6"/>
  <c r="T271" i="6"/>
  <c r="R271" i="6"/>
  <c r="Q271" i="6"/>
  <c r="P271" i="6"/>
  <c r="O271" i="6"/>
  <c r="N271" i="6"/>
  <c r="T270" i="6"/>
  <c r="R270" i="6"/>
  <c r="Q270" i="6"/>
  <c r="P270" i="6"/>
  <c r="O270" i="6"/>
  <c r="N270" i="6"/>
  <c r="T269" i="6"/>
  <c r="R269" i="6"/>
  <c r="Q269" i="6"/>
  <c r="P269" i="6"/>
  <c r="O269" i="6"/>
  <c r="N269" i="6"/>
  <c r="T268" i="6"/>
  <c r="R268" i="6"/>
  <c r="Q268" i="6"/>
  <c r="P268" i="6"/>
  <c r="O268" i="6"/>
  <c r="N268" i="6"/>
  <c r="T267" i="6"/>
  <c r="R267" i="6"/>
  <c r="Q267" i="6"/>
  <c r="P267" i="6"/>
  <c r="O267" i="6"/>
  <c r="N267" i="6"/>
  <c r="T266" i="6"/>
  <c r="R266" i="6"/>
  <c r="Q266" i="6"/>
  <c r="P266" i="6"/>
  <c r="O266" i="6"/>
  <c r="N266" i="6"/>
  <c r="T265" i="6"/>
  <c r="R265" i="6"/>
  <c r="Q265" i="6"/>
  <c r="P265" i="6"/>
  <c r="O265" i="6"/>
  <c r="N265" i="6"/>
  <c r="T264" i="6"/>
  <c r="R264" i="6"/>
  <c r="Q264" i="6"/>
  <c r="P264" i="6"/>
  <c r="O264" i="6"/>
  <c r="N264" i="6"/>
  <c r="T263" i="6"/>
  <c r="R263" i="6"/>
  <c r="Q263" i="6"/>
  <c r="P263" i="6"/>
  <c r="O263" i="6"/>
  <c r="N263" i="6"/>
  <c r="T262" i="6"/>
  <c r="R262" i="6"/>
  <c r="Q262" i="6"/>
  <c r="P262" i="6"/>
  <c r="O262" i="6"/>
  <c r="N262" i="6"/>
  <c r="T261" i="6"/>
  <c r="R261" i="6"/>
  <c r="Q261" i="6"/>
  <c r="P261" i="6"/>
  <c r="O261" i="6"/>
  <c r="N261" i="6"/>
  <c r="T260" i="6"/>
  <c r="R260" i="6"/>
  <c r="Q260" i="6"/>
  <c r="P260" i="6"/>
  <c r="O260" i="6"/>
  <c r="N260" i="6"/>
  <c r="T259" i="6"/>
  <c r="R259" i="6"/>
  <c r="Q259" i="6"/>
  <c r="P259" i="6"/>
  <c r="O259" i="6"/>
  <c r="N259" i="6"/>
  <c r="T258" i="6"/>
  <c r="R258" i="6"/>
  <c r="Q258" i="6"/>
  <c r="P258" i="6"/>
  <c r="O258" i="6"/>
  <c r="N258" i="6"/>
  <c r="T257" i="6"/>
  <c r="R257" i="6"/>
  <c r="Q257" i="6"/>
  <c r="P257" i="6"/>
  <c r="O257" i="6"/>
  <c r="N257" i="6"/>
  <c r="T256" i="6"/>
  <c r="R256" i="6"/>
  <c r="Q256" i="6"/>
  <c r="P256" i="6"/>
  <c r="O256" i="6"/>
  <c r="N256" i="6"/>
  <c r="T255" i="6"/>
  <c r="R255" i="6"/>
  <c r="Q255" i="6"/>
  <c r="P255" i="6"/>
  <c r="O255" i="6"/>
  <c r="N255" i="6"/>
  <c r="T254" i="6"/>
  <c r="R254" i="6"/>
  <c r="Q254" i="6"/>
  <c r="P254" i="6"/>
  <c r="O254" i="6"/>
  <c r="N254" i="6"/>
  <c r="T253" i="6"/>
  <c r="R253" i="6"/>
  <c r="Q253" i="6"/>
  <c r="P253" i="6"/>
  <c r="O253" i="6"/>
  <c r="N253" i="6"/>
  <c r="T252" i="6"/>
  <c r="R252" i="6"/>
  <c r="Q252" i="6"/>
  <c r="P252" i="6"/>
  <c r="O252" i="6"/>
  <c r="N252" i="6"/>
  <c r="T251" i="6"/>
  <c r="R251" i="6"/>
  <c r="Q251" i="6"/>
  <c r="P251" i="6"/>
  <c r="O251" i="6"/>
  <c r="N251" i="6"/>
  <c r="T250" i="6"/>
  <c r="R250" i="6"/>
  <c r="Q250" i="6"/>
  <c r="P250" i="6"/>
  <c r="O250" i="6"/>
  <c r="N250" i="6"/>
  <c r="T249" i="6"/>
  <c r="R249" i="6"/>
  <c r="Q249" i="6"/>
  <c r="P249" i="6"/>
  <c r="O249" i="6"/>
  <c r="N249" i="6"/>
  <c r="T248" i="6"/>
  <c r="R248" i="6"/>
  <c r="Q248" i="6"/>
  <c r="P248" i="6"/>
  <c r="O248" i="6"/>
  <c r="N248" i="6"/>
  <c r="T247" i="6"/>
  <c r="R247" i="6"/>
  <c r="Q247" i="6"/>
  <c r="P247" i="6"/>
  <c r="O247" i="6"/>
  <c r="N247" i="6"/>
  <c r="T246" i="6"/>
  <c r="R246" i="6"/>
  <c r="Q246" i="6"/>
  <c r="P246" i="6"/>
  <c r="O246" i="6"/>
  <c r="N246" i="6"/>
  <c r="T245" i="6"/>
  <c r="R245" i="6"/>
  <c r="Q245" i="6"/>
  <c r="P245" i="6"/>
  <c r="O245" i="6"/>
  <c r="N245" i="6"/>
  <c r="T244" i="6"/>
  <c r="R244" i="6"/>
  <c r="Q244" i="6"/>
  <c r="P244" i="6"/>
  <c r="O244" i="6"/>
  <c r="N244" i="6"/>
  <c r="T243" i="6"/>
  <c r="R243" i="6"/>
  <c r="Q243" i="6"/>
  <c r="P243" i="6"/>
  <c r="O243" i="6"/>
  <c r="N243" i="6"/>
  <c r="T242" i="6"/>
  <c r="R242" i="6"/>
  <c r="Q242" i="6"/>
  <c r="P242" i="6"/>
  <c r="O242" i="6"/>
  <c r="N242" i="6"/>
  <c r="T241" i="6"/>
  <c r="R241" i="6"/>
  <c r="Q241" i="6"/>
  <c r="P241" i="6"/>
  <c r="O241" i="6"/>
  <c r="N241" i="6"/>
  <c r="T240" i="6"/>
  <c r="R240" i="6"/>
  <c r="Q240" i="6"/>
  <c r="P240" i="6"/>
  <c r="O240" i="6"/>
  <c r="N240" i="6"/>
  <c r="T239" i="6"/>
  <c r="R239" i="6"/>
  <c r="Q239" i="6"/>
  <c r="P239" i="6"/>
  <c r="O239" i="6"/>
  <c r="N239" i="6"/>
  <c r="T238" i="6"/>
  <c r="R238" i="6"/>
  <c r="Q238" i="6"/>
  <c r="P238" i="6"/>
  <c r="O238" i="6"/>
  <c r="N238" i="6"/>
  <c r="T237" i="6"/>
  <c r="R237" i="6"/>
  <c r="Q237" i="6"/>
  <c r="P237" i="6"/>
  <c r="O237" i="6"/>
  <c r="N237" i="6"/>
  <c r="T236" i="6"/>
  <c r="R236" i="6"/>
  <c r="Q236" i="6"/>
  <c r="P236" i="6"/>
  <c r="O236" i="6"/>
  <c r="N236" i="6"/>
  <c r="T235" i="6"/>
  <c r="R235" i="6"/>
  <c r="Q235" i="6"/>
  <c r="P235" i="6"/>
  <c r="O235" i="6"/>
  <c r="N235" i="6"/>
  <c r="T234" i="6"/>
  <c r="R234" i="6"/>
  <c r="Q234" i="6"/>
  <c r="P234" i="6"/>
  <c r="O234" i="6"/>
  <c r="N234" i="6"/>
  <c r="T233" i="6"/>
  <c r="R233" i="6"/>
  <c r="Q233" i="6"/>
  <c r="P233" i="6"/>
  <c r="O233" i="6"/>
  <c r="N233" i="6"/>
  <c r="T232" i="6"/>
  <c r="R232" i="6"/>
  <c r="Q232" i="6"/>
  <c r="P232" i="6"/>
  <c r="O232" i="6"/>
  <c r="N232" i="6"/>
  <c r="T231" i="6"/>
  <c r="R231" i="6"/>
  <c r="Q231" i="6"/>
  <c r="P231" i="6"/>
  <c r="O231" i="6"/>
  <c r="N231" i="6"/>
  <c r="T230" i="6"/>
  <c r="R230" i="6"/>
  <c r="Q230" i="6"/>
  <c r="P230" i="6"/>
  <c r="O230" i="6"/>
  <c r="N230" i="6"/>
  <c r="T229" i="6"/>
  <c r="R229" i="6"/>
  <c r="Q229" i="6"/>
  <c r="P229" i="6"/>
  <c r="O229" i="6"/>
  <c r="N229" i="6"/>
  <c r="T228" i="6"/>
  <c r="R228" i="6"/>
  <c r="Q228" i="6"/>
  <c r="P228" i="6"/>
  <c r="O228" i="6"/>
  <c r="N228" i="6"/>
  <c r="T227" i="6"/>
  <c r="R227" i="6"/>
  <c r="Q227" i="6"/>
  <c r="P227" i="6"/>
  <c r="O227" i="6"/>
  <c r="N227" i="6"/>
  <c r="T226" i="6"/>
  <c r="R226" i="6"/>
  <c r="Q226" i="6"/>
  <c r="P226" i="6"/>
  <c r="O226" i="6"/>
  <c r="N226" i="6"/>
  <c r="T225" i="6"/>
  <c r="R225" i="6"/>
  <c r="Q225" i="6"/>
  <c r="P225" i="6"/>
  <c r="O225" i="6"/>
  <c r="N225" i="6"/>
  <c r="T224" i="6"/>
  <c r="R224" i="6"/>
  <c r="Q224" i="6"/>
  <c r="P224" i="6"/>
  <c r="O224" i="6"/>
  <c r="N224" i="6"/>
  <c r="T223" i="6"/>
  <c r="R223" i="6"/>
  <c r="Q223" i="6"/>
  <c r="P223" i="6"/>
  <c r="O223" i="6"/>
  <c r="N223" i="6"/>
  <c r="T222" i="6"/>
  <c r="R222" i="6"/>
  <c r="Q222" i="6"/>
  <c r="P222" i="6"/>
  <c r="O222" i="6"/>
  <c r="N222" i="6"/>
  <c r="T221" i="6"/>
  <c r="R221" i="6"/>
  <c r="Q221" i="6"/>
  <c r="P221" i="6"/>
  <c r="O221" i="6"/>
  <c r="N221" i="6"/>
  <c r="T220" i="6"/>
  <c r="R220" i="6"/>
  <c r="Q220" i="6"/>
  <c r="P220" i="6"/>
  <c r="O220" i="6"/>
  <c r="N220" i="6"/>
  <c r="T219" i="6"/>
  <c r="R219" i="6"/>
  <c r="Q219" i="6"/>
  <c r="P219" i="6"/>
  <c r="O219" i="6"/>
  <c r="N219" i="6"/>
  <c r="T218" i="6"/>
  <c r="R218" i="6"/>
  <c r="Q218" i="6"/>
  <c r="P218" i="6"/>
  <c r="O218" i="6"/>
  <c r="N218" i="6"/>
  <c r="T217" i="6"/>
  <c r="R217" i="6"/>
  <c r="Q217" i="6"/>
  <c r="P217" i="6"/>
  <c r="O217" i="6"/>
  <c r="N217" i="6"/>
  <c r="T216" i="6"/>
  <c r="R216" i="6"/>
  <c r="Q216" i="6"/>
  <c r="P216" i="6"/>
  <c r="O216" i="6"/>
  <c r="N216" i="6"/>
  <c r="T215" i="6"/>
  <c r="R215" i="6"/>
  <c r="Q215" i="6"/>
  <c r="P215" i="6"/>
  <c r="O215" i="6"/>
  <c r="N215" i="6"/>
  <c r="T214" i="6"/>
  <c r="R214" i="6"/>
  <c r="Q214" i="6"/>
  <c r="P214" i="6"/>
  <c r="O214" i="6"/>
  <c r="N214" i="6"/>
  <c r="T213" i="6"/>
  <c r="R213" i="6"/>
  <c r="Q213" i="6"/>
  <c r="P213" i="6"/>
  <c r="O213" i="6"/>
  <c r="N213" i="6"/>
  <c r="T212" i="6"/>
  <c r="R212" i="6"/>
  <c r="Q212" i="6"/>
  <c r="P212" i="6"/>
  <c r="O212" i="6"/>
  <c r="N212" i="6"/>
  <c r="T211" i="6"/>
  <c r="R211" i="6"/>
  <c r="Q211" i="6"/>
  <c r="P211" i="6"/>
  <c r="O211" i="6"/>
  <c r="N211" i="6"/>
  <c r="T210" i="6"/>
  <c r="R210" i="6"/>
  <c r="Q210" i="6"/>
  <c r="P210" i="6"/>
  <c r="O210" i="6"/>
  <c r="N210" i="6"/>
  <c r="T209" i="6"/>
  <c r="R209" i="6"/>
  <c r="Q209" i="6"/>
  <c r="P209" i="6"/>
  <c r="O209" i="6"/>
  <c r="N209" i="6"/>
  <c r="T208" i="6"/>
  <c r="R208" i="6"/>
  <c r="Q208" i="6"/>
  <c r="P208" i="6"/>
  <c r="O208" i="6"/>
  <c r="N208" i="6"/>
  <c r="T207" i="6"/>
  <c r="R207" i="6"/>
  <c r="Q207" i="6"/>
  <c r="P207" i="6"/>
  <c r="O207" i="6"/>
  <c r="N207" i="6"/>
  <c r="T206" i="6"/>
  <c r="R206" i="6"/>
  <c r="Q206" i="6"/>
  <c r="P206" i="6"/>
  <c r="O206" i="6"/>
  <c r="N206" i="6"/>
  <c r="T205" i="6"/>
  <c r="R205" i="6"/>
  <c r="Q205" i="6"/>
  <c r="P205" i="6"/>
  <c r="O205" i="6"/>
  <c r="N205" i="6"/>
  <c r="T204" i="6"/>
  <c r="R204" i="6"/>
  <c r="Q204" i="6"/>
  <c r="P204" i="6"/>
  <c r="O204" i="6"/>
  <c r="N204" i="6"/>
  <c r="T203" i="6"/>
  <c r="R203" i="6"/>
  <c r="Q203" i="6"/>
  <c r="P203" i="6"/>
  <c r="O203" i="6"/>
  <c r="N203" i="6"/>
  <c r="T202" i="6"/>
  <c r="R202" i="6"/>
  <c r="Q202" i="6"/>
  <c r="P202" i="6"/>
  <c r="O202" i="6"/>
  <c r="N202" i="6"/>
  <c r="T201" i="6"/>
  <c r="R201" i="6"/>
  <c r="Q201" i="6"/>
  <c r="P201" i="6"/>
  <c r="O201" i="6"/>
  <c r="N201" i="6"/>
  <c r="T200" i="6"/>
  <c r="R200" i="6"/>
  <c r="Q200" i="6"/>
  <c r="P200" i="6"/>
  <c r="O200" i="6"/>
  <c r="N200" i="6"/>
  <c r="T199" i="6"/>
  <c r="R199" i="6"/>
  <c r="Q199" i="6"/>
  <c r="P199" i="6"/>
  <c r="O199" i="6"/>
  <c r="N199" i="6"/>
  <c r="T198" i="6"/>
  <c r="R198" i="6"/>
  <c r="Q198" i="6"/>
  <c r="P198" i="6"/>
  <c r="O198" i="6"/>
  <c r="N198" i="6"/>
  <c r="T197" i="6"/>
  <c r="R197" i="6"/>
  <c r="Q197" i="6"/>
  <c r="P197" i="6"/>
  <c r="O197" i="6"/>
  <c r="N197" i="6"/>
  <c r="T196" i="6"/>
  <c r="R196" i="6"/>
  <c r="Q196" i="6"/>
  <c r="P196" i="6"/>
  <c r="O196" i="6"/>
  <c r="N196" i="6"/>
  <c r="T195" i="6"/>
  <c r="R195" i="6"/>
  <c r="Q195" i="6"/>
  <c r="P195" i="6"/>
  <c r="O195" i="6"/>
  <c r="N195" i="6"/>
  <c r="T194" i="6"/>
  <c r="R194" i="6"/>
  <c r="Q194" i="6"/>
  <c r="P194" i="6"/>
  <c r="O194" i="6"/>
  <c r="N194" i="6"/>
  <c r="T193" i="6"/>
  <c r="R193" i="6"/>
  <c r="Q193" i="6"/>
  <c r="P193" i="6"/>
  <c r="O193" i="6"/>
  <c r="N193" i="6"/>
  <c r="T192" i="6"/>
  <c r="R192" i="6"/>
  <c r="Q192" i="6"/>
  <c r="P192" i="6"/>
  <c r="O192" i="6"/>
  <c r="N192" i="6"/>
  <c r="T191" i="6"/>
  <c r="R191" i="6"/>
  <c r="Q191" i="6"/>
  <c r="P191" i="6"/>
  <c r="O191" i="6"/>
  <c r="N191" i="6"/>
  <c r="T190" i="6"/>
  <c r="R190" i="6"/>
  <c r="Q190" i="6"/>
  <c r="P190" i="6"/>
  <c r="O190" i="6"/>
  <c r="N190" i="6"/>
  <c r="T189" i="6"/>
  <c r="R189" i="6"/>
  <c r="Q189" i="6"/>
  <c r="P189" i="6"/>
  <c r="O189" i="6"/>
  <c r="N189" i="6"/>
  <c r="T188" i="6"/>
  <c r="R188" i="6"/>
  <c r="Q188" i="6"/>
  <c r="P188" i="6"/>
  <c r="O188" i="6"/>
  <c r="N188" i="6"/>
  <c r="T187" i="6"/>
  <c r="R187" i="6"/>
  <c r="Q187" i="6"/>
  <c r="P187" i="6"/>
  <c r="O187" i="6"/>
  <c r="N187" i="6"/>
  <c r="T186" i="6"/>
  <c r="R186" i="6"/>
  <c r="Q186" i="6"/>
  <c r="P186" i="6"/>
  <c r="O186" i="6"/>
  <c r="N186" i="6"/>
  <c r="T185" i="6"/>
  <c r="R185" i="6"/>
  <c r="Q185" i="6"/>
  <c r="P185" i="6"/>
  <c r="O185" i="6"/>
  <c r="N185" i="6"/>
  <c r="T184" i="6"/>
  <c r="R184" i="6"/>
  <c r="Q184" i="6"/>
  <c r="P184" i="6"/>
  <c r="O184" i="6"/>
  <c r="N184" i="6"/>
  <c r="T183" i="6"/>
  <c r="R183" i="6"/>
  <c r="Q183" i="6"/>
  <c r="P183" i="6"/>
  <c r="O183" i="6"/>
  <c r="N183" i="6"/>
  <c r="T182" i="6"/>
  <c r="R182" i="6"/>
  <c r="Q182" i="6"/>
  <c r="P182" i="6"/>
  <c r="O182" i="6"/>
  <c r="N182" i="6"/>
  <c r="T181" i="6"/>
  <c r="R181" i="6"/>
  <c r="Q181" i="6"/>
  <c r="P181" i="6"/>
  <c r="O181" i="6"/>
  <c r="N181" i="6"/>
  <c r="T180" i="6"/>
  <c r="R180" i="6"/>
  <c r="Q180" i="6"/>
  <c r="P180" i="6"/>
  <c r="O180" i="6"/>
  <c r="N180" i="6"/>
  <c r="T179" i="6"/>
  <c r="R179" i="6"/>
  <c r="Q179" i="6"/>
  <c r="P179" i="6"/>
  <c r="O179" i="6"/>
  <c r="N179" i="6"/>
  <c r="T178" i="6"/>
  <c r="R178" i="6"/>
  <c r="Q178" i="6"/>
  <c r="P178" i="6"/>
  <c r="O178" i="6"/>
  <c r="N178" i="6"/>
  <c r="T177" i="6"/>
  <c r="R177" i="6"/>
  <c r="Q177" i="6"/>
  <c r="P177" i="6"/>
  <c r="O177" i="6"/>
  <c r="N177" i="6"/>
  <c r="T176" i="6"/>
  <c r="R176" i="6"/>
  <c r="Q176" i="6"/>
  <c r="P176" i="6"/>
  <c r="O176" i="6"/>
  <c r="N176" i="6"/>
  <c r="T175" i="6"/>
  <c r="R175" i="6"/>
  <c r="Q175" i="6"/>
  <c r="P175" i="6"/>
  <c r="O175" i="6"/>
  <c r="N175" i="6"/>
  <c r="T174" i="6"/>
  <c r="R174" i="6"/>
  <c r="Q174" i="6"/>
  <c r="P174" i="6"/>
  <c r="O174" i="6"/>
  <c r="N174" i="6"/>
  <c r="T173" i="6"/>
  <c r="R173" i="6"/>
  <c r="Q173" i="6"/>
  <c r="P173" i="6"/>
  <c r="O173" i="6"/>
  <c r="N173" i="6"/>
  <c r="T172" i="6"/>
  <c r="R172" i="6"/>
  <c r="Q172" i="6"/>
  <c r="P172" i="6"/>
  <c r="O172" i="6"/>
  <c r="N172" i="6"/>
  <c r="T171" i="6"/>
  <c r="R171" i="6"/>
  <c r="Q171" i="6"/>
  <c r="P171" i="6"/>
  <c r="O171" i="6"/>
  <c r="N171" i="6"/>
  <c r="T170" i="6"/>
  <c r="R170" i="6"/>
  <c r="Q170" i="6"/>
  <c r="P170" i="6"/>
  <c r="O170" i="6"/>
  <c r="N170" i="6"/>
  <c r="T169" i="6"/>
  <c r="R169" i="6"/>
  <c r="Q169" i="6"/>
  <c r="P169" i="6"/>
  <c r="O169" i="6"/>
  <c r="N169" i="6"/>
  <c r="T168" i="6"/>
  <c r="R168" i="6"/>
  <c r="Q168" i="6"/>
  <c r="P168" i="6"/>
  <c r="O168" i="6"/>
  <c r="N168" i="6"/>
  <c r="T167" i="6"/>
  <c r="R167" i="6"/>
  <c r="Q167" i="6"/>
  <c r="P167" i="6"/>
  <c r="O167" i="6"/>
  <c r="N167" i="6"/>
  <c r="T141" i="6"/>
  <c r="R141" i="6"/>
  <c r="Q141" i="6"/>
  <c r="P141" i="6"/>
  <c r="O141" i="6"/>
  <c r="N141" i="6"/>
  <c r="T165" i="6"/>
  <c r="R165" i="6"/>
  <c r="Q165" i="6"/>
  <c r="P165" i="6"/>
  <c r="O165" i="6"/>
  <c r="N165" i="6"/>
  <c r="T164" i="6"/>
  <c r="R164" i="6"/>
  <c r="Q164" i="6"/>
  <c r="P164" i="6"/>
  <c r="O164" i="6"/>
  <c r="N164" i="6"/>
  <c r="T163" i="6"/>
  <c r="R163" i="6"/>
  <c r="Q163" i="6"/>
  <c r="P163" i="6"/>
  <c r="O163" i="6"/>
  <c r="N163" i="6"/>
  <c r="T162" i="6"/>
  <c r="R162" i="6"/>
  <c r="Q162" i="6"/>
  <c r="P162" i="6"/>
  <c r="O162" i="6"/>
  <c r="N162" i="6"/>
  <c r="T161" i="6"/>
  <c r="R161" i="6"/>
  <c r="Q161" i="6"/>
  <c r="P161" i="6"/>
  <c r="O161" i="6"/>
  <c r="N161" i="6"/>
  <c r="T160" i="6"/>
  <c r="R160" i="6"/>
  <c r="Q160" i="6"/>
  <c r="P160" i="6"/>
  <c r="O160" i="6"/>
  <c r="N160" i="6"/>
  <c r="T159" i="6"/>
  <c r="R159" i="6"/>
  <c r="Q159" i="6"/>
  <c r="P159" i="6"/>
  <c r="O159" i="6"/>
  <c r="N159" i="6"/>
  <c r="T158" i="6"/>
  <c r="R158" i="6"/>
  <c r="Q158" i="6"/>
  <c r="P158" i="6"/>
  <c r="O158" i="6"/>
  <c r="N158" i="6"/>
  <c r="T157" i="6"/>
  <c r="R157" i="6"/>
  <c r="Q157" i="6"/>
  <c r="P157" i="6"/>
  <c r="O157" i="6"/>
  <c r="N157" i="6"/>
  <c r="T156" i="6"/>
  <c r="R156" i="6"/>
  <c r="Q156" i="6"/>
  <c r="P156" i="6"/>
  <c r="O156" i="6"/>
  <c r="N156" i="6"/>
  <c r="T155" i="6"/>
  <c r="R155" i="6"/>
  <c r="Q155" i="6"/>
  <c r="P155" i="6"/>
  <c r="O155" i="6"/>
  <c r="N155" i="6"/>
  <c r="T154" i="6"/>
  <c r="R154" i="6"/>
  <c r="Q154" i="6"/>
  <c r="P154" i="6"/>
  <c r="O154" i="6"/>
  <c r="N154" i="6"/>
  <c r="T153" i="6"/>
  <c r="R153" i="6"/>
  <c r="Q153" i="6"/>
  <c r="P153" i="6"/>
  <c r="O153" i="6"/>
  <c r="N153" i="6"/>
  <c r="T152" i="6"/>
  <c r="R152" i="6"/>
  <c r="Q152" i="6"/>
  <c r="P152" i="6"/>
  <c r="O152" i="6"/>
  <c r="N152" i="6"/>
  <c r="T151" i="6"/>
  <c r="R151" i="6"/>
  <c r="Q151" i="6"/>
  <c r="P151" i="6"/>
  <c r="O151" i="6"/>
  <c r="N151" i="6"/>
  <c r="T150" i="6"/>
  <c r="R150" i="6"/>
  <c r="Q150" i="6"/>
  <c r="P150" i="6"/>
  <c r="O150" i="6"/>
  <c r="N150" i="6"/>
  <c r="T149" i="6"/>
  <c r="R149" i="6"/>
  <c r="Q149" i="6"/>
  <c r="P149" i="6"/>
  <c r="O149" i="6"/>
  <c r="N149" i="6"/>
  <c r="T148" i="6"/>
  <c r="R148" i="6"/>
  <c r="Q148" i="6"/>
  <c r="P148" i="6"/>
  <c r="O148" i="6"/>
  <c r="N148" i="6"/>
  <c r="T147" i="6"/>
  <c r="R147" i="6"/>
  <c r="Q147" i="6"/>
  <c r="P147" i="6"/>
  <c r="O147" i="6"/>
  <c r="N147" i="6"/>
  <c r="T146" i="6"/>
  <c r="R146" i="6"/>
  <c r="Q146" i="6"/>
  <c r="P146" i="6"/>
  <c r="O146" i="6"/>
  <c r="N146" i="6"/>
  <c r="T145" i="6"/>
  <c r="R145" i="6"/>
  <c r="Q145" i="6"/>
  <c r="P145" i="6"/>
  <c r="O145" i="6"/>
  <c r="N145" i="6"/>
  <c r="T144" i="6"/>
  <c r="R144" i="6"/>
  <c r="Q144" i="6"/>
  <c r="P144" i="6"/>
  <c r="O144" i="6"/>
  <c r="N144" i="6"/>
  <c r="T143" i="6"/>
  <c r="R143" i="6"/>
  <c r="Q143" i="6"/>
  <c r="P143" i="6"/>
  <c r="O143" i="6"/>
  <c r="N143" i="6"/>
  <c r="T142" i="6"/>
  <c r="R142" i="6"/>
  <c r="Q142" i="6"/>
  <c r="P142" i="6"/>
  <c r="O142" i="6"/>
  <c r="N142" i="6"/>
  <c r="T32" i="6"/>
  <c r="R32" i="6"/>
  <c r="Q32" i="6"/>
  <c r="P32" i="6"/>
  <c r="O32" i="6"/>
  <c r="N32" i="6"/>
  <c r="T140" i="6"/>
  <c r="R140" i="6"/>
  <c r="Q140" i="6"/>
  <c r="P140" i="6"/>
  <c r="O140" i="6"/>
  <c r="N140" i="6"/>
  <c r="T139" i="6"/>
  <c r="R139" i="6"/>
  <c r="Q139" i="6"/>
  <c r="P139" i="6"/>
  <c r="O139" i="6"/>
  <c r="N139" i="6"/>
  <c r="T138" i="6"/>
  <c r="R138" i="6"/>
  <c r="Q138" i="6"/>
  <c r="P138" i="6"/>
  <c r="O138" i="6"/>
  <c r="N138" i="6"/>
  <c r="T137" i="6"/>
  <c r="R137" i="6"/>
  <c r="Q137" i="6"/>
  <c r="P137" i="6"/>
  <c r="O137" i="6"/>
  <c r="N137" i="6"/>
  <c r="T136" i="6"/>
  <c r="R136" i="6"/>
  <c r="Q136" i="6"/>
  <c r="P136" i="6"/>
  <c r="O136" i="6"/>
  <c r="N136" i="6"/>
  <c r="T135" i="6"/>
  <c r="R135" i="6"/>
  <c r="Q135" i="6"/>
  <c r="P135" i="6"/>
  <c r="O135" i="6"/>
  <c r="N135" i="6"/>
  <c r="T134" i="6"/>
  <c r="R134" i="6"/>
  <c r="Q134" i="6"/>
  <c r="P134" i="6"/>
  <c r="O134" i="6"/>
  <c r="N134" i="6"/>
  <c r="T133" i="6"/>
  <c r="R133" i="6"/>
  <c r="Q133" i="6"/>
  <c r="P133" i="6"/>
  <c r="O133" i="6"/>
  <c r="N133" i="6"/>
  <c r="T132" i="6"/>
  <c r="R132" i="6"/>
  <c r="Q132" i="6"/>
  <c r="P132" i="6"/>
  <c r="O132" i="6"/>
  <c r="N132" i="6"/>
  <c r="T131" i="6"/>
  <c r="R131" i="6"/>
  <c r="Q131" i="6"/>
  <c r="P131" i="6"/>
  <c r="O131" i="6"/>
  <c r="N131" i="6"/>
  <c r="T130" i="6"/>
  <c r="R130" i="6"/>
  <c r="Q130" i="6"/>
  <c r="P130" i="6"/>
  <c r="O130" i="6"/>
  <c r="N130" i="6"/>
  <c r="T129" i="6"/>
  <c r="R129" i="6"/>
  <c r="Q129" i="6"/>
  <c r="P129" i="6"/>
  <c r="O129" i="6"/>
  <c r="N129" i="6"/>
  <c r="T128" i="6"/>
  <c r="R128" i="6"/>
  <c r="Q128" i="6"/>
  <c r="P128" i="6"/>
  <c r="O128" i="6"/>
  <c r="N128" i="6"/>
  <c r="T127" i="6"/>
  <c r="R127" i="6"/>
  <c r="Q127" i="6"/>
  <c r="P127" i="6"/>
  <c r="O127" i="6"/>
  <c r="N127" i="6"/>
  <c r="T126" i="6"/>
  <c r="R126" i="6"/>
  <c r="Q126" i="6"/>
  <c r="P126" i="6"/>
  <c r="O126" i="6"/>
  <c r="N126" i="6"/>
  <c r="T125" i="6"/>
  <c r="R125" i="6"/>
  <c r="Q125" i="6"/>
  <c r="P125" i="6"/>
  <c r="O125" i="6"/>
  <c r="N125" i="6"/>
  <c r="T124" i="6"/>
  <c r="R124" i="6"/>
  <c r="Q124" i="6"/>
  <c r="P124" i="6"/>
  <c r="O124" i="6"/>
  <c r="N124" i="6"/>
  <c r="T123" i="6"/>
  <c r="R123" i="6"/>
  <c r="Q123" i="6"/>
  <c r="P123" i="6"/>
  <c r="O123" i="6"/>
  <c r="N123" i="6"/>
  <c r="T122" i="6"/>
  <c r="R122" i="6"/>
  <c r="Q122" i="6"/>
  <c r="P122" i="6"/>
  <c r="O122" i="6"/>
  <c r="N122" i="6"/>
  <c r="T121" i="6"/>
  <c r="R121" i="6"/>
  <c r="Q121" i="6"/>
  <c r="P121" i="6"/>
  <c r="O121" i="6"/>
  <c r="N121" i="6"/>
  <c r="T120" i="6"/>
  <c r="R120" i="6"/>
  <c r="Q120" i="6"/>
  <c r="P120" i="6"/>
  <c r="O120" i="6"/>
  <c r="N120" i="6"/>
  <c r="T119" i="6"/>
  <c r="R119" i="6"/>
  <c r="Q119" i="6"/>
  <c r="P119" i="6"/>
  <c r="O119" i="6"/>
  <c r="N119" i="6"/>
  <c r="T118" i="6"/>
  <c r="R118" i="6"/>
  <c r="Q118" i="6"/>
  <c r="P118" i="6"/>
  <c r="O118" i="6"/>
  <c r="N118" i="6"/>
  <c r="T117" i="6"/>
  <c r="R117" i="6"/>
  <c r="Q117" i="6"/>
  <c r="P117" i="6"/>
  <c r="O117" i="6"/>
  <c r="N117" i="6"/>
  <c r="T116" i="6"/>
  <c r="R116" i="6"/>
  <c r="Q116" i="6"/>
  <c r="P116" i="6"/>
  <c r="O116" i="6"/>
  <c r="N116" i="6"/>
  <c r="T115" i="6"/>
  <c r="R115" i="6"/>
  <c r="Q115" i="6"/>
  <c r="P115" i="6"/>
  <c r="O115" i="6"/>
  <c r="N115" i="6"/>
  <c r="T114" i="6"/>
  <c r="R114" i="6"/>
  <c r="Q114" i="6"/>
  <c r="P114" i="6"/>
  <c r="O114" i="6"/>
  <c r="N114" i="6"/>
  <c r="T113" i="6"/>
  <c r="R113" i="6"/>
  <c r="Q113" i="6"/>
  <c r="P113" i="6"/>
  <c r="O113" i="6"/>
  <c r="N113" i="6"/>
  <c r="T112" i="6"/>
  <c r="R112" i="6"/>
  <c r="Q112" i="6"/>
  <c r="P112" i="6"/>
  <c r="O112" i="6"/>
  <c r="N112" i="6"/>
  <c r="T111" i="6"/>
  <c r="R111" i="6"/>
  <c r="Q111" i="6"/>
  <c r="P111" i="6"/>
  <c r="O111" i="6"/>
  <c r="N111" i="6"/>
  <c r="T110" i="6"/>
  <c r="R110" i="6"/>
  <c r="Q110" i="6"/>
  <c r="P110" i="6"/>
  <c r="O110" i="6"/>
  <c r="N110" i="6"/>
  <c r="T109" i="6"/>
  <c r="R109" i="6"/>
  <c r="Q109" i="6"/>
  <c r="P109" i="6"/>
  <c r="O109" i="6"/>
  <c r="N109" i="6"/>
  <c r="T108" i="6"/>
  <c r="R108" i="6"/>
  <c r="Q108" i="6"/>
  <c r="P108" i="6"/>
  <c r="O108" i="6"/>
  <c r="N108" i="6"/>
  <c r="T107" i="6"/>
  <c r="R107" i="6"/>
  <c r="Q107" i="6"/>
  <c r="P107" i="6"/>
  <c r="O107" i="6"/>
  <c r="N107" i="6"/>
  <c r="T106" i="6"/>
  <c r="R106" i="6"/>
  <c r="Q106" i="6"/>
  <c r="P106" i="6"/>
  <c r="O106" i="6"/>
  <c r="N106" i="6"/>
  <c r="T105" i="6"/>
  <c r="R105" i="6"/>
  <c r="Q105" i="6"/>
  <c r="P105" i="6"/>
  <c r="O105" i="6"/>
  <c r="N105" i="6"/>
  <c r="T104" i="6"/>
  <c r="R104" i="6"/>
  <c r="Q104" i="6"/>
  <c r="P104" i="6"/>
  <c r="O104" i="6"/>
  <c r="N104" i="6"/>
  <c r="T103" i="6"/>
  <c r="R103" i="6"/>
  <c r="Q103" i="6"/>
  <c r="P103" i="6"/>
  <c r="O103" i="6"/>
  <c r="N103" i="6"/>
  <c r="T102" i="6"/>
  <c r="R102" i="6"/>
  <c r="Q102" i="6"/>
  <c r="P102" i="6"/>
  <c r="O102" i="6"/>
  <c r="N102" i="6"/>
  <c r="T101" i="6"/>
  <c r="R101" i="6"/>
  <c r="Q101" i="6"/>
  <c r="P101" i="6"/>
  <c r="O101" i="6"/>
  <c r="N101" i="6"/>
  <c r="T100" i="6"/>
  <c r="R100" i="6"/>
  <c r="Q100" i="6"/>
  <c r="P100" i="6"/>
  <c r="O100" i="6"/>
  <c r="N100" i="6"/>
  <c r="T99" i="6"/>
  <c r="R99" i="6"/>
  <c r="Q99" i="6"/>
  <c r="P99" i="6"/>
  <c r="O99" i="6"/>
  <c r="N99" i="6"/>
  <c r="T98" i="6"/>
  <c r="R98" i="6"/>
  <c r="Q98" i="6"/>
  <c r="P98" i="6"/>
  <c r="O98" i="6"/>
  <c r="N98" i="6"/>
  <c r="T97" i="6"/>
  <c r="R97" i="6"/>
  <c r="Q97" i="6"/>
  <c r="P97" i="6"/>
  <c r="O97" i="6"/>
  <c r="N97" i="6"/>
  <c r="T96" i="6"/>
  <c r="R96" i="6"/>
  <c r="Q96" i="6"/>
  <c r="P96" i="6"/>
  <c r="O96" i="6"/>
  <c r="N96" i="6"/>
  <c r="T95" i="6"/>
  <c r="R95" i="6"/>
  <c r="Q95" i="6"/>
  <c r="P95" i="6"/>
  <c r="O95" i="6"/>
  <c r="N95" i="6"/>
  <c r="T94" i="6"/>
  <c r="R94" i="6"/>
  <c r="Q94" i="6"/>
  <c r="P94" i="6"/>
  <c r="O94" i="6"/>
  <c r="N94" i="6"/>
  <c r="T93" i="6"/>
  <c r="R93" i="6"/>
  <c r="Q93" i="6"/>
  <c r="P93" i="6"/>
  <c r="O93" i="6"/>
  <c r="N93" i="6"/>
  <c r="T92" i="6"/>
  <c r="R92" i="6"/>
  <c r="Q92" i="6"/>
  <c r="P92" i="6"/>
  <c r="O92" i="6"/>
  <c r="N92" i="6"/>
  <c r="T91" i="6"/>
  <c r="R91" i="6"/>
  <c r="Q91" i="6"/>
  <c r="P91" i="6"/>
  <c r="O91" i="6"/>
  <c r="N91" i="6"/>
  <c r="T90" i="6"/>
  <c r="R90" i="6"/>
  <c r="Q90" i="6"/>
  <c r="P90" i="6"/>
  <c r="O90" i="6"/>
  <c r="N90" i="6"/>
  <c r="T89" i="6"/>
  <c r="R89" i="6"/>
  <c r="Q89" i="6"/>
  <c r="P89" i="6"/>
  <c r="O89" i="6"/>
  <c r="N89" i="6"/>
  <c r="T88" i="6"/>
  <c r="R88" i="6"/>
  <c r="Q88" i="6"/>
  <c r="P88" i="6"/>
  <c r="O88" i="6"/>
  <c r="N88" i="6"/>
  <c r="T87" i="6"/>
  <c r="R87" i="6"/>
  <c r="Q87" i="6"/>
  <c r="P87" i="6"/>
  <c r="O87" i="6"/>
  <c r="N87" i="6"/>
  <c r="T86" i="6"/>
  <c r="R86" i="6"/>
  <c r="Q86" i="6"/>
  <c r="P86" i="6"/>
  <c r="O86" i="6"/>
  <c r="N86" i="6"/>
  <c r="T85" i="6"/>
  <c r="R85" i="6"/>
  <c r="Q85" i="6"/>
  <c r="P85" i="6"/>
  <c r="O85" i="6"/>
  <c r="N85" i="6"/>
  <c r="T84" i="6"/>
  <c r="R84" i="6"/>
  <c r="Q84" i="6"/>
  <c r="P84" i="6"/>
  <c r="O84" i="6"/>
  <c r="N84" i="6"/>
  <c r="T83" i="6"/>
  <c r="R83" i="6"/>
  <c r="Q83" i="6"/>
  <c r="P83" i="6"/>
  <c r="O83" i="6"/>
  <c r="N83" i="6"/>
  <c r="T82" i="6"/>
  <c r="R82" i="6"/>
  <c r="Q82" i="6"/>
  <c r="P82" i="6"/>
  <c r="O82" i="6"/>
  <c r="N82" i="6"/>
  <c r="T81" i="6"/>
  <c r="R81" i="6"/>
  <c r="Q81" i="6"/>
  <c r="P81" i="6"/>
  <c r="O81" i="6"/>
  <c r="N81" i="6"/>
  <c r="T80" i="6"/>
  <c r="R80" i="6"/>
  <c r="Q80" i="6"/>
  <c r="P80" i="6"/>
  <c r="O80" i="6"/>
  <c r="N80" i="6"/>
  <c r="T79" i="6"/>
  <c r="R79" i="6"/>
  <c r="Q79" i="6"/>
  <c r="P79" i="6"/>
  <c r="O79" i="6"/>
  <c r="N79" i="6"/>
  <c r="T78" i="6"/>
  <c r="R78" i="6"/>
  <c r="Q78" i="6"/>
  <c r="P78" i="6"/>
  <c r="O78" i="6"/>
  <c r="N78" i="6"/>
  <c r="T77" i="6"/>
  <c r="R77" i="6"/>
  <c r="Q77" i="6"/>
  <c r="P77" i="6"/>
  <c r="O77" i="6"/>
  <c r="N77" i="6"/>
  <c r="T76" i="6"/>
  <c r="R76" i="6"/>
  <c r="Q76" i="6"/>
  <c r="P76" i="6"/>
  <c r="O76" i="6"/>
  <c r="N76" i="6"/>
  <c r="T75" i="6"/>
  <c r="R75" i="6"/>
  <c r="Q75" i="6"/>
  <c r="P75" i="6"/>
  <c r="O75" i="6"/>
  <c r="N75" i="6"/>
  <c r="T74" i="6"/>
  <c r="R74" i="6"/>
  <c r="Q74" i="6"/>
  <c r="P74" i="6"/>
  <c r="O74" i="6"/>
  <c r="N74" i="6"/>
  <c r="T73" i="6"/>
  <c r="R73" i="6"/>
  <c r="Q73" i="6"/>
  <c r="P73" i="6"/>
  <c r="O73" i="6"/>
  <c r="N73" i="6"/>
  <c r="T72" i="6"/>
  <c r="R72" i="6"/>
  <c r="Q72" i="6"/>
  <c r="P72" i="6"/>
  <c r="O72" i="6"/>
  <c r="N72" i="6"/>
  <c r="T71" i="6"/>
  <c r="R71" i="6"/>
  <c r="Q71" i="6"/>
  <c r="P71" i="6"/>
  <c r="O71" i="6"/>
  <c r="N71" i="6"/>
  <c r="T70" i="6"/>
  <c r="R70" i="6"/>
  <c r="Q70" i="6"/>
  <c r="P70" i="6"/>
  <c r="O70" i="6"/>
  <c r="N70" i="6"/>
  <c r="T69" i="6"/>
  <c r="R69" i="6"/>
  <c r="Q69" i="6"/>
  <c r="P69" i="6"/>
  <c r="O69" i="6"/>
  <c r="N69" i="6"/>
  <c r="T68" i="6"/>
  <c r="R68" i="6"/>
  <c r="Q68" i="6"/>
  <c r="P68" i="6"/>
  <c r="O68" i="6"/>
  <c r="N68" i="6"/>
  <c r="T67" i="6"/>
  <c r="R67" i="6"/>
  <c r="Q67" i="6"/>
  <c r="P67" i="6"/>
  <c r="O67" i="6"/>
  <c r="N67" i="6"/>
  <c r="T66" i="6"/>
  <c r="R66" i="6"/>
  <c r="Q66" i="6"/>
  <c r="P66" i="6"/>
  <c r="O66" i="6"/>
  <c r="N66" i="6"/>
  <c r="T65" i="6"/>
  <c r="R65" i="6"/>
  <c r="Q65" i="6"/>
  <c r="P65" i="6"/>
  <c r="O65" i="6"/>
  <c r="N65" i="6"/>
  <c r="T64" i="6"/>
  <c r="R64" i="6"/>
  <c r="Q64" i="6"/>
  <c r="P64" i="6"/>
  <c r="O64" i="6"/>
  <c r="N64" i="6"/>
  <c r="T63" i="6"/>
  <c r="R63" i="6"/>
  <c r="Q63" i="6"/>
  <c r="P63" i="6"/>
  <c r="O63" i="6"/>
  <c r="N63" i="6"/>
  <c r="T62" i="6"/>
  <c r="R62" i="6"/>
  <c r="Q62" i="6"/>
  <c r="P62" i="6"/>
  <c r="O62" i="6"/>
  <c r="N62" i="6"/>
  <c r="T61" i="6"/>
  <c r="R61" i="6"/>
  <c r="Q61" i="6"/>
  <c r="P61" i="6"/>
  <c r="O61" i="6"/>
  <c r="N61" i="6"/>
  <c r="T60" i="6"/>
  <c r="R60" i="6"/>
  <c r="Q60" i="6"/>
  <c r="P60" i="6"/>
  <c r="O60" i="6"/>
  <c r="N60" i="6"/>
  <c r="T59" i="6"/>
  <c r="R59" i="6"/>
  <c r="Q59" i="6"/>
  <c r="P59" i="6"/>
  <c r="O59" i="6"/>
  <c r="N59" i="6"/>
  <c r="T58" i="6"/>
  <c r="R58" i="6"/>
  <c r="Q58" i="6"/>
  <c r="P58" i="6"/>
  <c r="O58" i="6"/>
  <c r="N58" i="6"/>
  <c r="T57" i="6"/>
  <c r="R57" i="6"/>
  <c r="Q57" i="6"/>
  <c r="P57" i="6"/>
  <c r="O57" i="6"/>
  <c r="N57" i="6"/>
  <c r="T56" i="6"/>
  <c r="R56" i="6"/>
  <c r="Q56" i="6"/>
  <c r="P56" i="6"/>
  <c r="O56" i="6"/>
  <c r="N56" i="6"/>
  <c r="T55" i="6"/>
  <c r="R55" i="6"/>
  <c r="Q55" i="6"/>
  <c r="P55" i="6"/>
  <c r="O55" i="6"/>
  <c r="N55" i="6"/>
  <c r="T54" i="6"/>
  <c r="R54" i="6"/>
  <c r="Q54" i="6"/>
  <c r="P54" i="6"/>
  <c r="O54" i="6"/>
  <c r="N54" i="6"/>
  <c r="T53" i="6"/>
  <c r="R53" i="6"/>
  <c r="Q53" i="6"/>
  <c r="P53" i="6"/>
  <c r="O53" i="6"/>
  <c r="N53" i="6"/>
  <c r="T52" i="6"/>
  <c r="R52" i="6"/>
  <c r="Q52" i="6"/>
  <c r="P52" i="6"/>
  <c r="O52" i="6"/>
  <c r="N52" i="6"/>
  <c r="T51" i="6"/>
  <c r="R51" i="6"/>
  <c r="Q51" i="6"/>
  <c r="P51" i="6"/>
  <c r="O51" i="6"/>
  <c r="N51" i="6"/>
  <c r="T50" i="6"/>
  <c r="R50" i="6"/>
  <c r="Q50" i="6"/>
  <c r="P50" i="6"/>
  <c r="O50" i="6"/>
  <c r="N50" i="6"/>
  <c r="T49" i="6"/>
  <c r="R49" i="6"/>
  <c r="Q49" i="6"/>
  <c r="P49" i="6"/>
  <c r="O49" i="6"/>
  <c r="N49" i="6"/>
  <c r="T48" i="6"/>
  <c r="R48" i="6"/>
  <c r="Q48" i="6"/>
  <c r="P48" i="6"/>
  <c r="O48" i="6"/>
  <c r="N48" i="6"/>
  <c r="T47" i="6"/>
  <c r="R47" i="6"/>
  <c r="Q47" i="6"/>
  <c r="P47" i="6"/>
  <c r="O47" i="6"/>
  <c r="N47" i="6"/>
  <c r="T46" i="6"/>
  <c r="R46" i="6"/>
  <c r="Q46" i="6"/>
  <c r="P46" i="6"/>
  <c r="O46" i="6"/>
  <c r="N46" i="6"/>
  <c r="T45" i="6"/>
  <c r="R45" i="6"/>
  <c r="Q45" i="6"/>
  <c r="P45" i="6"/>
  <c r="O45" i="6"/>
  <c r="N45" i="6"/>
  <c r="T44" i="6"/>
  <c r="R44" i="6"/>
  <c r="Q44" i="6"/>
  <c r="P44" i="6"/>
  <c r="O44" i="6"/>
  <c r="N44" i="6"/>
  <c r="T43" i="6"/>
  <c r="R43" i="6"/>
  <c r="Q43" i="6"/>
  <c r="P43" i="6"/>
  <c r="O43" i="6"/>
  <c r="N43" i="6"/>
  <c r="T42" i="6"/>
  <c r="R42" i="6"/>
  <c r="Q42" i="6"/>
  <c r="P42" i="6"/>
  <c r="O42" i="6"/>
  <c r="N42" i="6"/>
  <c r="T41" i="6"/>
  <c r="R41" i="6"/>
  <c r="Q41" i="6"/>
  <c r="P41" i="6"/>
  <c r="O41" i="6"/>
  <c r="N41" i="6"/>
  <c r="T40" i="6"/>
  <c r="R40" i="6"/>
  <c r="Q40" i="6"/>
  <c r="P40" i="6"/>
  <c r="O40" i="6"/>
  <c r="N40" i="6"/>
  <c r="T39" i="6"/>
  <c r="R39" i="6"/>
  <c r="Q39" i="6"/>
  <c r="P39" i="6"/>
  <c r="O39" i="6"/>
  <c r="N39" i="6"/>
  <c r="T38" i="6"/>
  <c r="R38" i="6"/>
  <c r="Q38" i="6"/>
  <c r="P38" i="6"/>
  <c r="O38" i="6"/>
  <c r="N38" i="6"/>
  <c r="T37" i="6"/>
  <c r="R37" i="6"/>
  <c r="Q37" i="6"/>
  <c r="P37" i="6"/>
  <c r="O37" i="6"/>
  <c r="N37" i="6"/>
  <c r="T36" i="6"/>
  <c r="R36" i="6"/>
  <c r="Q36" i="6"/>
  <c r="P36" i="6"/>
  <c r="O36" i="6"/>
  <c r="N36" i="6"/>
  <c r="T35" i="6"/>
  <c r="R35" i="6"/>
  <c r="Q35" i="6"/>
  <c r="P35" i="6"/>
  <c r="O35" i="6"/>
  <c r="N35" i="6"/>
  <c r="T34" i="6"/>
  <c r="R34" i="6"/>
  <c r="Q34" i="6"/>
  <c r="P34" i="6"/>
  <c r="O34" i="6"/>
  <c r="N34" i="6"/>
  <c r="T33" i="6"/>
  <c r="R33" i="6"/>
  <c r="Q33" i="6"/>
  <c r="P33" i="6"/>
  <c r="O33" i="6"/>
  <c r="N33" i="6"/>
  <c r="T403" i="6"/>
  <c r="R403" i="6"/>
  <c r="Q403" i="6"/>
  <c r="P403" i="6"/>
  <c r="O403" i="6"/>
  <c r="N403" i="6"/>
  <c r="T31" i="6"/>
  <c r="R31" i="6"/>
  <c r="Q31" i="6"/>
  <c r="P31" i="6"/>
  <c r="O31" i="6"/>
  <c r="S31" i="6" s="1"/>
  <c r="N31" i="6"/>
  <c r="U31" i="6" s="1"/>
  <c r="T30" i="6"/>
  <c r="R30" i="6"/>
  <c r="Q30" i="6"/>
  <c r="P30" i="6"/>
  <c r="O30" i="6"/>
  <c r="N30" i="6"/>
  <c r="T29" i="6"/>
  <c r="R29" i="6"/>
  <c r="Q29" i="6"/>
  <c r="P29" i="6"/>
  <c r="O29" i="6"/>
  <c r="N29" i="6"/>
  <c r="T28" i="6"/>
  <c r="R28" i="6"/>
  <c r="Q28" i="6"/>
  <c r="P28" i="6"/>
  <c r="O28" i="6"/>
  <c r="N28" i="6"/>
  <c r="T27" i="6"/>
  <c r="R27" i="6"/>
  <c r="Q27" i="6"/>
  <c r="P27" i="6"/>
  <c r="O27" i="6"/>
  <c r="S27" i="6" s="1"/>
  <c r="N27" i="6"/>
  <c r="T26" i="6"/>
  <c r="R26" i="6"/>
  <c r="Q26" i="6"/>
  <c r="P26" i="6"/>
  <c r="O26" i="6"/>
  <c r="N26" i="6"/>
  <c r="T25" i="6"/>
  <c r="R25" i="6"/>
  <c r="Q25" i="6"/>
  <c r="P25" i="6"/>
  <c r="O25" i="6"/>
  <c r="N25" i="6"/>
  <c r="T24" i="6"/>
  <c r="R24" i="6"/>
  <c r="Q24" i="6"/>
  <c r="P24" i="6"/>
  <c r="O24" i="6"/>
  <c r="N24" i="6"/>
  <c r="T23" i="6"/>
  <c r="R23" i="6"/>
  <c r="Q23" i="6"/>
  <c r="P23" i="6"/>
  <c r="O23" i="6"/>
  <c r="N23" i="6"/>
  <c r="T22" i="6"/>
  <c r="R22" i="6"/>
  <c r="Q22" i="6"/>
  <c r="P22" i="6"/>
  <c r="O22" i="6"/>
  <c r="N22" i="6"/>
  <c r="T21" i="6"/>
  <c r="R21" i="6"/>
  <c r="Q21" i="6"/>
  <c r="P21" i="6"/>
  <c r="O21" i="6"/>
  <c r="N21" i="6"/>
  <c r="T20" i="6"/>
  <c r="R20" i="6"/>
  <c r="Q20" i="6"/>
  <c r="P20" i="6"/>
  <c r="O20" i="6"/>
  <c r="N20" i="6"/>
  <c r="T19" i="6"/>
  <c r="R19" i="6"/>
  <c r="Q19" i="6"/>
  <c r="P19" i="6"/>
  <c r="O19" i="6"/>
  <c r="N19" i="6"/>
  <c r="T18" i="6"/>
  <c r="R18" i="6"/>
  <c r="Q18" i="6"/>
  <c r="P18" i="6"/>
  <c r="O18" i="6"/>
  <c r="S18" i="6" s="1"/>
  <c r="N18" i="6"/>
  <c r="T17" i="6"/>
  <c r="R17" i="6"/>
  <c r="Q17" i="6"/>
  <c r="P17" i="6"/>
  <c r="O17" i="6"/>
  <c r="N17" i="6"/>
  <c r="T16" i="6"/>
  <c r="R16" i="6"/>
  <c r="Q16" i="6"/>
  <c r="P16" i="6"/>
  <c r="O16" i="6"/>
  <c r="N16" i="6"/>
  <c r="T15" i="6"/>
  <c r="R15" i="6"/>
  <c r="Q15" i="6"/>
  <c r="P15" i="6"/>
  <c r="O15" i="6"/>
  <c r="N15" i="6"/>
  <c r="T14" i="6"/>
  <c r="R14" i="6"/>
  <c r="Q14" i="6"/>
  <c r="P14" i="6"/>
  <c r="O14" i="6"/>
  <c r="N14" i="6"/>
  <c r="T13" i="6"/>
  <c r="R13" i="6"/>
  <c r="Q13" i="6"/>
  <c r="P13" i="6"/>
  <c r="O13" i="6"/>
  <c r="S13" i="6" s="1"/>
  <c r="N13" i="6"/>
  <c r="U13" i="6" s="1"/>
  <c r="T12" i="6"/>
  <c r="R12" i="6"/>
  <c r="Q12" i="6"/>
  <c r="P12" i="6"/>
  <c r="O12" i="6"/>
  <c r="N12" i="6"/>
  <c r="T11" i="6"/>
  <c r="R11" i="6"/>
  <c r="Q11" i="6"/>
  <c r="P11" i="6"/>
  <c r="O11" i="6"/>
  <c r="N11" i="6"/>
  <c r="T10" i="6"/>
  <c r="R10" i="6"/>
  <c r="Q10" i="6"/>
  <c r="P10" i="6"/>
  <c r="O10" i="6"/>
  <c r="N10" i="6"/>
  <c r="T9" i="6"/>
  <c r="R9" i="6"/>
  <c r="Q9" i="6"/>
  <c r="P9" i="6"/>
  <c r="O9" i="6"/>
  <c r="S9" i="6" s="1"/>
  <c r="N9" i="6"/>
  <c r="T8" i="6"/>
  <c r="R8" i="6"/>
  <c r="Q8" i="6"/>
  <c r="P8" i="6"/>
  <c r="O8" i="6"/>
  <c r="N8" i="6"/>
  <c r="T7" i="6"/>
  <c r="R7" i="6"/>
  <c r="Q7" i="6"/>
  <c r="P7" i="6"/>
  <c r="O7" i="6"/>
  <c r="N7" i="6"/>
  <c r="T6" i="6"/>
  <c r="R6" i="6"/>
  <c r="Q6" i="6"/>
  <c r="P6" i="6"/>
  <c r="O6" i="6"/>
  <c r="N6" i="6"/>
  <c r="T5" i="6"/>
  <c r="R5" i="6"/>
  <c r="Q5" i="6"/>
  <c r="P5" i="6"/>
  <c r="O5" i="6"/>
  <c r="S5" i="6" s="1"/>
  <c r="N5" i="6"/>
  <c r="T4" i="6"/>
  <c r="R4" i="6"/>
  <c r="Q4" i="6"/>
  <c r="P4" i="6"/>
  <c r="O4" i="6"/>
  <c r="N4" i="6"/>
  <c r="T3" i="6"/>
  <c r="R3" i="6"/>
  <c r="Q3" i="6"/>
  <c r="P3" i="6"/>
  <c r="O3" i="6"/>
  <c r="N3" i="6"/>
  <c r="T2" i="6"/>
  <c r="R2" i="6"/>
  <c r="Q2" i="6"/>
  <c r="P2" i="6"/>
  <c r="O2" i="6"/>
  <c r="N2" i="6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2" i="4"/>
  <c r="T515" i="4"/>
  <c r="R515" i="4"/>
  <c r="Q515" i="4"/>
  <c r="P515" i="4"/>
  <c r="O515" i="4"/>
  <c r="N515" i="4"/>
  <c r="T514" i="4"/>
  <c r="R514" i="4"/>
  <c r="Q514" i="4"/>
  <c r="P514" i="4"/>
  <c r="O514" i="4"/>
  <c r="N514" i="4"/>
  <c r="T513" i="4"/>
  <c r="R513" i="4"/>
  <c r="Q513" i="4"/>
  <c r="P513" i="4"/>
  <c r="O513" i="4"/>
  <c r="N513" i="4"/>
  <c r="T512" i="4"/>
  <c r="R512" i="4"/>
  <c r="Q512" i="4"/>
  <c r="P512" i="4"/>
  <c r="O512" i="4"/>
  <c r="N512" i="4"/>
  <c r="T511" i="4"/>
  <c r="R511" i="4"/>
  <c r="Q511" i="4"/>
  <c r="P511" i="4"/>
  <c r="O511" i="4"/>
  <c r="N511" i="4"/>
  <c r="T510" i="4"/>
  <c r="R510" i="4"/>
  <c r="Q510" i="4"/>
  <c r="P510" i="4"/>
  <c r="O510" i="4"/>
  <c r="N510" i="4"/>
  <c r="T509" i="4"/>
  <c r="R509" i="4"/>
  <c r="Q509" i="4"/>
  <c r="P509" i="4"/>
  <c r="O509" i="4"/>
  <c r="N509" i="4"/>
  <c r="T508" i="4"/>
  <c r="R508" i="4"/>
  <c r="Q508" i="4"/>
  <c r="P508" i="4"/>
  <c r="O508" i="4"/>
  <c r="N508" i="4"/>
  <c r="T507" i="4"/>
  <c r="R507" i="4"/>
  <c r="Q507" i="4"/>
  <c r="P507" i="4"/>
  <c r="O507" i="4"/>
  <c r="N507" i="4"/>
  <c r="T506" i="4"/>
  <c r="R506" i="4"/>
  <c r="Q506" i="4"/>
  <c r="P506" i="4"/>
  <c r="O506" i="4"/>
  <c r="N506" i="4"/>
  <c r="T505" i="4"/>
  <c r="R505" i="4"/>
  <c r="Q505" i="4"/>
  <c r="P505" i="4"/>
  <c r="O505" i="4"/>
  <c r="N505" i="4"/>
  <c r="T504" i="4"/>
  <c r="R504" i="4"/>
  <c r="Q504" i="4"/>
  <c r="P504" i="4"/>
  <c r="O504" i="4"/>
  <c r="N504" i="4"/>
  <c r="T503" i="4"/>
  <c r="R503" i="4"/>
  <c r="Q503" i="4"/>
  <c r="P503" i="4"/>
  <c r="O503" i="4"/>
  <c r="N503" i="4"/>
  <c r="T502" i="4"/>
  <c r="R502" i="4"/>
  <c r="Q502" i="4"/>
  <c r="P502" i="4"/>
  <c r="O502" i="4"/>
  <c r="N502" i="4"/>
  <c r="T501" i="4"/>
  <c r="R501" i="4"/>
  <c r="Q501" i="4"/>
  <c r="P501" i="4"/>
  <c r="O501" i="4"/>
  <c r="N501" i="4"/>
  <c r="T500" i="4"/>
  <c r="R500" i="4"/>
  <c r="Q500" i="4"/>
  <c r="P500" i="4"/>
  <c r="O500" i="4"/>
  <c r="N500" i="4"/>
  <c r="T499" i="4"/>
  <c r="R499" i="4"/>
  <c r="Q499" i="4"/>
  <c r="P499" i="4"/>
  <c r="O499" i="4"/>
  <c r="N499" i="4"/>
  <c r="T498" i="4"/>
  <c r="R498" i="4"/>
  <c r="Q498" i="4"/>
  <c r="P498" i="4"/>
  <c r="O498" i="4"/>
  <c r="N498" i="4"/>
  <c r="T497" i="4"/>
  <c r="R497" i="4"/>
  <c r="Q497" i="4"/>
  <c r="P497" i="4"/>
  <c r="O497" i="4"/>
  <c r="N497" i="4"/>
  <c r="T496" i="4"/>
  <c r="R496" i="4"/>
  <c r="Q496" i="4"/>
  <c r="P496" i="4"/>
  <c r="O496" i="4"/>
  <c r="N496" i="4"/>
  <c r="T495" i="4"/>
  <c r="R495" i="4"/>
  <c r="Q495" i="4"/>
  <c r="P495" i="4"/>
  <c r="O495" i="4"/>
  <c r="N495" i="4"/>
  <c r="T494" i="4"/>
  <c r="R494" i="4"/>
  <c r="Q494" i="4"/>
  <c r="P494" i="4"/>
  <c r="O494" i="4"/>
  <c r="N494" i="4"/>
  <c r="T493" i="4"/>
  <c r="R493" i="4"/>
  <c r="Q493" i="4"/>
  <c r="P493" i="4"/>
  <c r="O493" i="4"/>
  <c r="N493" i="4"/>
  <c r="T492" i="4"/>
  <c r="R492" i="4"/>
  <c r="Q492" i="4"/>
  <c r="P492" i="4"/>
  <c r="O492" i="4"/>
  <c r="N492" i="4"/>
  <c r="T491" i="4"/>
  <c r="R491" i="4"/>
  <c r="Q491" i="4"/>
  <c r="P491" i="4"/>
  <c r="O491" i="4"/>
  <c r="N491" i="4"/>
  <c r="T490" i="4"/>
  <c r="R490" i="4"/>
  <c r="Q490" i="4"/>
  <c r="P490" i="4"/>
  <c r="O490" i="4"/>
  <c r="N490" i="4"/>
  <c r="T489" i="4"/>
  <c r="R489" i="4"/>
  <c r="Q489" i="4"/>
  <c r="P489" i="4"/>
  <c r="O489" i="4"/>
  <c r="N489" i="4"/>
  <c r="T488" i="4"/>
  <c r="R488" i="4"/>
  <c r="Q488" i="4"/>
  <c r="P488" i="4"/>
  <c r="O488" i="4"/>
  <c r="N488" i="4"/>
  <c r="T487" i="4"/>
  <c r="R487" i="4"/>
  <c r="Q487" i="4"/>
  <c r="P487" i="4"/>
  <c r="O487" i="4"/>
  <c r="N487" i="4"/>
  <c r="T486" i="4"/>
  <c r="R486" i="4"/>
  <c r="Q486" i="4"/>
  <c r="P486" i="4"/>
  <c r="O486" i="4"/>
  <c r="N486" i="4"/>
  <c r="T485" i="4"/>
  <c r="R485" i="4"/>
  <c r="Q485" i="4"/>
  <c r="P485" i="4"/>
  <c r="O485" i="4"/>
  <c r="N485" i="4"/>
  <c r="T484" i="4"/>
  <c r="R484" i="4"/>
  <c r="Q484" i="4"/>
  <c r="P484" i="4"/>
  <c r="O484" i="4"/>
  <c r="N484" i="4"/>
  <c r="T483" i="4"/>
  <c r="R483" i="4"/>
  <c r="Q483" i="4"/>
  <c r="P483" i="4"/>
  <c r="O483" i="4"/>
  <c r="N483" i="4"/>
  <c r="T482" i="4"/>
  <c r="R482" i="4"/>
  <c r="Q482" i="4"/>
  <c r="P482" i="4"/>
  <c r="O482" i="4"/>
  <c r="N482" i="4"/>
  <c r="T481" i="4"/>
  <c r="R481" i="4"/>
  <c r="Q481" i="4"/>
  <c r="P481" i="4"/>
  <c r="O481" i="4"/>
  <c r="N481" i="4"/>
  <c r="T480" i="4"/>
  <c r="R480" i="4"/>
  <c r="Q480" i="4"/>
  <c r="P480" i="4"/>
  <c r="O480" i="4"/>
  <c r="N480" i="4"/>
  <c r="T479" i="4"/>
  <c r="R479" i="4"/>
  <c r="Q479" i="4"/>
  <c r="P479" i="4"/>
  <c r="O479" i="4"/>
  <c r="N479" i="4"/>
  <c r="T478" i="4"/>
  <c r="R478" i="4"/>
  <c r="Q478" i="4"/>
  <c r="P478" i="4"/>
  <c r="O478" i="4"/>
  <c r="N478" i="4"/>
  <c r="T477" i="4"/>
  <c r="R477" i="4"/>
  <c r="Q477" i="4"/>
  <c r="P477" i="4"/>
  <c r="O477" i="4"/>
  <c r="N477" i="4"/>
  <c r="T476" i="4"/>
  <c r="R476" i="4"/>
  <c r="Q476" i="4"/>
  <c r="P476" i="4"/>
  <c r="O476" i="4"/>
  <c r="N476" i="4"/>
  <c r="T475" i="4"/>
  <c r="R475" i="4"/>
  <c r="Q475" i="4"/>
  <c r="P475" i="4"/>
  <c r="O475" i="4"/>
  <c r="N475" i="4"/>
  <c r="T474" i="4"/>
  <c r="R474" i="4"/>
  <c r="Q474" i="4"/>
  <c r="P474" i="4"/>
  <c r="O474" i="4"/>
  <c r="N474" i="4"/>
  <c r="T473" i="4"/>
  <c r="R473" i="4"/>
  <c r="Q473" i="4"/>
  <c r="P473" i="4"/>
  <c r="O473" i="4"/>
  <c r="N473" i="4"/>
  <c r="T472" i="4"/>
  <c r="R472" i="4"/>
  <c r="Q472" i="4"/>
  <c r="P472" i="4"/>
  <c r="O472" i="4"/>
  <c r="N472" i="4"/>
  <c r="T471" i="4"/>
  <c r="R471" i="4"/>
  <c r="Q471" i="4"/>
  <c r="P471" i="4"/>
  <c r="O471" i="4"/>
  <c r="N471" i="4"/>
  <c r="T470" i="4"/>
  <c r="R470" i="4"/>
  <c r="Q470" i="4"/>
  <c r="P470" i="4"/>
  <c r="O470" i="4"/>
  <c r="N470" i="4"/>
  <c r="T469" i="4"/>
  <c r="R469" i="4"/>
  <c r="Q469" i="4"/>
  <c r="P469" i="4"/>
  <c r="O469" i="4"/>
  <c r="N469" i="4"/>
  <c r="T468" i="4"/>
  <c r="R468" i="4"/>
  <c r="Q468" i="4"/>
  <c r="P468" i="4"/>
  <c r="O468" i="4"/>
  <c r="N468" i="4"/>
  <c r="T467" i="4"/>
  <c r="R467" i="4"/>
  <c r="Q467" i="4"/>
  <c r="P467" i="4"/>
  <c r="O467" i="4"/>
  <c r="N467" i="4"/>
  <c r="T466" i="4"/>
  <c r="R466" i="4"/>
  <c r="Q466" i="4"/>
  <c r="P466" i="4"/>
  <c r="O466" i="4"/>
  <c r="N466" i="4"/>
  <c r="T465" i="4"/>
  <c r="R465" i="4"/>
  <c r="Q465" i="4"/>
  <c r="P465" i="4"/>
  <c r="O465" i="4"/>
  <c r="N465" i="4"/>
  <c r="T464" i="4"/>
  <c r="R464" i="4"/>
  <c r="Q464" i="4"/>
  <c r="P464" i="4"/>
  <c r="O464" i="4"/>
  <c r="N464" i="4"/>
  <c r="T463" i="4"/>
  <c r="R463" i="4"/>
  <c r="Q463" i="4"/>
  <c r="P463" i="4"/>
  <c r="O463" i="4"/>
  <c r="N463" i="4"/>
  <c r="T462" i="4"/>
  <c r="R462" i="4"/>
  <c r="Q462" i="4"/>
  <c r="P462" i="4"/>
  <c r="O462" i="4"/>
  <c r="N462" i="4"/>
  <c r="T461" i="4"/>
  <c r="R461" i="4"/>
  <c r="Q461" i="4"/>
  <c r="P461" i="4"/>
  <c r="O461" i="4"/>
  <c r="N461" i="4"/>
  <c r="T460" i="4"/>
  <c r="R460" i="4"/>
  <c r="Q460" i="4"/>
  <c r="P460" i="4"/>
  <c r="O460" i="4"/>
  <c r="N460" i="4"/>
  <c r="T459" i="4"/>
  <c r="R459" i="4"/>
  <c r="Q459" i="4"/>
  <c r="P459" i="4"/>
  <c r="O459" i="4"/>
  <c r="N459" i="4"/>
  <c r="T458" i="4"/>
  <c r="R458" i="4"/>
  <c r="Q458" i="4"/>
  <c r="P458" i="4"/>
  <c r="O458" i="4"/>
  <c r="N458" i="4"/>
  <c r="T457" i="4"/>
  <c r="R457" i="4"/>
  <c r="Q457" i="4"/>
  <c r="P457" i="4"/>
  <c r="O457" i="4"/>
  <c r="N457" i="4"/>
  <c r="T456" i="4"/>
  <c r="R456" i="4"/>
  <c r="Q456" i="4"/>
  <c r="P456" i="4"/>
  <c r="O456" i="4"/>
  <c r="N456" i="4"/>
  <c r="T455" i="4"/>
  <c r="R455" i="4"/>
  <c r="Q455" i="4"/>
  <c r="P455" i="4"/>
  <c r="O455" i="4"/>
  <c r="N455" i="4"/>
  <c r="T454" i="4"/>
  <c r="R454" i="4"/>
  <c r="Q454" i="4"/>
  <c r="P454" i="4"/>
  <c r="O454" i="4"/>
  <c r="N454" i="4"/>
  <c r="T453" i="4"/>
  <c r="R453" i="4"/>
  <c r="Q453" i="4"/>
  <c r="P453" i="4"/>
  <c r="O453" i="4"/>
  <c r="N453" i="4"/>
  <c r="T452" i="4"/>
  <c r="R452" i="4"/>
  <c r="Q452" i="4"/>
  <c r="P452" i="4"/>
  <c r="O452" i="4"/>
  <c r="N452" i="4"/>
  <c r="T451" i="4"/>
  <c r="R451" i="4"/>
  <c r="Q451" i="4"/>
  <c r="P451" i="4"/>
  <c r="O451" i="4"/>
  <c r="N451" i="4"/>
  <c r="T450" i="4"/>
  <c r="R450" i="4"/>
  <c r="Q450" i="4"/>
  <c r="P450" i="4"/>
  <c r="O450" i="4"/>
  <c r="N450" i="4"/>
  <c r="T449" i="4"/>
  <c r="R449" i="4"/>
  <c r="Q449" i="4"/>
  <c r="P449" i="4"/>
  <c r="O449" i="4"/>
  <c r="N449" i="4"/>
  <c r="T448" i="4"/>
  <c r="R448" i="4"/>
  <c r="Q448" i="4"/>
  <c r="P448" i="4"/>
  <c r="O448" i="4"/>
  <c r="N448" i="4"/>
  <c r="T447" i="4"/>
  <c r="R447" i="4"/>
  <c r="Q447" i="4"/>
  <c r="P447" i="4"/>
  <c r="O447" i="4"/>
  <c r="N447" i="4"/>
  <c r="T446" i="4"/>
  <c r="R446" i="4"/>
  <c r="Q446" i="4"/>
  <c r="P446" i="4"/>
  <c r="O446" i="4"/>
  <c r="N446" i="4"/>
  <c r="T445" i="4"/>
  <c r="R445" i="4"/>
  <c r="Q445" i="4"/>
  <c r="P445" i="4"/>
  <c r="O445" i="4"/>
  <c r="N445" i="4"/>
  <c r="T444" i="4"/>
  <c r="R444" i="4"/>
  <c r="Q444" i="4"/>
  <c r="P444" i="4"/>
  <c r="O444" i="4"/>
  <c r="N444" i="4"/>
  <c r="T443" i="4"/>
  <c r="R443" i="4"/>
  <c r="Q443" i="4"/>
  <c r="P443" i="4"/>
  <c r="O443" i="4"/>
  <c r="N443" i="4"/>
  <c r="T442" i="4"/>
  <c r="R442" i="4"/>
  <c r="Q442" i="4"/>
  <c r="P442" i="4"/>
  <c r="O442" i="4"/>
  <c r="N442" i="4"/>
  <c r="T441" i="4"/>
  <c r="R441" i="4"/>
  <c r="Q441" i="4"/>
  <c r="P441" i="4"/>
  <c r="O441" i="4"/>
  <c r="N441" i="4"/>
  <c r="T440" i="4"/>
  <c r="R440" i="4"/>
  <c r="Q440" i="4"/>
  <c r="P440" i="4"/>
  <c r="O440" i="4"/>
  <c r="N440" i="4"/>
  <c r="T439" i="4"/>
  <c r="R439" i="4"/>
  <c r="Q439" i="4"/>
  <c r="P439" i="4"/>
  <c r="O439" i="4"/>
  <c r="N439" i="4"/>
  <c r="T438" i="4"/>
  <c r="R438" i="4"/>
  <c r="Q438" i="4"/>
  <c r="P438" i="4"/>
  <c r="O438" i="4"/>
  <c r="N438" i="4"/>
  <c r="T437" i="4"/>
  <c r="R437" i="4"/>
  <c r="Q437" i="4"/>
  <c r="P437" i="4"/>
  <c r="O437" i="4"/>
  <c r="N437" i="4"/>
  <c r="T436" i="4"/>
  <c r="R436" i="4"/>
  <c r="Q436" i="4"/>
  <c r="P436" i="4"/>
  <c r="O436" i="4"/>
  <c r="N436" i="4"/>
  <c r="T435" i="4"/>
  <c r="R435" i="4"/>
  <c r="Q435" i="4"/>
  <c r="P435" i="4"/>
  <c r="O435" i="4"/>
  <c r="N435" i="4"/>
  <c r="T434" i="4"/>
  <c r="R434" i="4"/>
  <c r="Q434" i="4"/>
  <c r="P434" i="4"/>
  <c r="O434" i="4"/>
  <c r="N434" i="4"/>
  <c r="T433" i="4"/>
  <c r="R433" i="4"/>
  <c r="Q433" i="4"/>
  <c r="P433" i="4"/>
  <c r="O433" i="4"/>
  <c r="N433" i="4"/>
  <c r="T432" i="4"/>
  <c r="R432" i="4"/>
  <c r="Q432" i="4"/>
  <c r="P432" i="4"/>
  <c r="O432" i="4"/>
  <c r="N432" i="4"/>
  <c r="T431" i="4"/>
  <c r="R431" i="4"/>
  <c r="Q431" i="4"/>
  <c r="P431" i="4"/>
  <c r="O431" i="4"/>
  <c r="N431" i="4"/>
  <c r="T430" i="4"/>
  <c r="R430" i="4"/>
  <c r="Q430" i="4"/>
  <c r="P430" i="4"/>
  <c r="O430" i="4"/>
  <c r="N430" i="4"/>
  <c r="T429" i="4"/>
  <c r="R429" i="4"/>
  <c r="Q429" i="4"/>
  <c r="P429" i="4"/>
  <c r="O429" i="4"/>
  <c r="N429" i="4"/>
  <c r="T428" i="4"/>
  <c r="R428" i="4"/>
  <c r="Q428" i="4"/>
  <c r="P428" i="4"/>
  <c r="O428" i="4"/>
  <c r="N428" i="4"/>
  <c r="T427" i="4"/>
  <c r="R427" i="4"/>
  <c r="Q427" i="4"/>
  <c r="P427" i="4"/>
  <c r="O427" i="4"/>
  <c r="N427" i="4"/>
  <c r="T426" i="4"/>
  <c r="R426" i="4"/>
  <c r="Q426" i="4"/>
  <c r="P426" i="4"/>
  <c r="O426" i="4"/>
  <c r="N426" i="4"/>
  <c r="T425" i="4"/>
  <c r="R425" i="4"/>
  <c r="Q425" i="4"/>
  <c r="P425" i="4"/>
  <c r="O425" i="4"/>
  <c r="N425" i="4"/>
  <c r="T424" i="4"/>
  <c r="R424" i="4"/>
  <c r="Q424" i="4"/>
  <c r="P424" i="4"/>
  <c r="O424" i="4"/>
  <c r="N424" i="4"/>
  <c r="T423" i="4"/>
  <c r="R423" i="4"/>
  <c r="Q423" i="4"/>
  <c r="P423" i="4"/>
  <c r="O423" i="4"/>
  <c r="N423" i="4"/>
  <c r="T422" i="4"/>
  <c r="R422" i="4"/>
  <c r="Q422" i="4"/>
  <c r="P422" i="4"/>
  <c r="O422" i="4"/>
  <c r="N422" i="4"/>
  <c r="T421" i="4"/>
  <c r="R421" i="4"/>
  <c r="Q421" i="4"/>
  <c r="P421" i="4"/>
  <c r="O421" i="4"/>
  <c r="N421" i="4"/>
  <c r="T420" i="4"/>
  <c r="R420" i="4"/>
  <c r="Q420" i="4"/>
  <c r="P420" i="4"/>
  <c r="O420" i="4"/>
  <c r="N420" i="4"/>
  <c r="T419" i="4"/>
  <c r="R419" i="4"/>
  <c r="Q419" i="4"/>
  <c r="P419" i="4"/>
  <c r="O419" i="4"/>
  <c r="N419" i="4"/>
  <c r="T418" i="4"/>
  <c r="R418" i="4"/>
  <c r="Q418" i="4"/>
  <c r="P418" i="4"/>
  <c r="O418" i="4"/>
  <c r="N418" i="4"/>
  <c r="T417" i="4"/>
  <c r="R417" i="4"/>
  <c r="Q417" i="4"/>
  <c r="P417" i="4"/>
  <c r="O417" i="4"/>
  <c r="N417" i="4"/>
  <c r="T416" i="4"/>
  <c r="R416" i="4"/>
  <c r="Q416" i="4"/>
  <c r="P416" i="4"/>
  <c r="O416" i="4"/>
  <c r="N416" i="4"/>
  <c r="T415" i="4"/>
  <c r="R415" i="4"/>
  <c r="Q415" i="4"/>
  <c r="P415" i="4"/>
  <c r="O415" i="4"/>
  <c r="N415" i="4"/>
  <c r="T414" i="4"/>
  <c r="R414" i="4"/>
  <c r="Q414" i="4"/>
  <c r="P414" i="4"/>
  <c r="O414" i="4"/>
  <c r="N414" i="4"/>
  <c r="T413" i="4"/>
  <c r="R413" i="4"/>
  <c r="Q413" i="4"/>
  <c r="P413" i="4"/>
  <c r="O413" i="4"/>
  <c r="N413" i="4"/>
  <c r="T412" i="4"/>
  <c r="R412" i="4"/>
  <c r="Q412" i="4"/>
  <c r="P412" i="4"/>
  <c r="O412" i="4"/>
  <c r="N412" i="4"/>
  <c r="T411" i="4"/>
  <c r="R411" i="4"/>
  <c r="Q411" i="4"/>
  <c r="P411" i="4"/>
  <c r="O411" i="4"/>
  <c r="N411" i="4"/>
  <c r="T410" i="4"/>
  <c r="R410" i="4"/>
  <c r="Q410" i="4"/>
  <c r="P410" i="4"/>
  <c r="O410" i="4"/>
  <c r="N410" i="4"/>
  <c r="T409" i="4"/>
  <c r="R409" i="4"/>
  <c r="Q409" i="4"/>
  <c r="P409" i="4"/>
  <c r="O409" i="4"/>
  <c r="N409" i="4"/>
  <c r="T408" i="4"/>
  <c r="R408" i="4"/>
  <c r="Q408" i="4"/>
  <c r="P408" i="4"/>
  <c r="O408" i="4"/>
  <c r="N408" i="4"/>
  <c r="T407" i="4"/>
  <c r="R407" i="4"/>
  <c r="Q407" i="4"/>
  <c r="P407" i="4"/>
  <c r="O407" i="4"/>
  <c r="N407" i="4"/>
  <c r="T406" i="4"/>
  <c r="R406" i="4"/>
  <c r="Q406" i="4"/>
  <c r="P406" i="4"/>
  <c r="O406" i="4"/>
  <c r="N406" i="4"/>
  <c r="T405" i="4"/>
  <c r="R405" i="4"/>
  <c r="Q405" i="4"/>
  <c r="P405" i="4"/>
  <c r="O405" i="4"/>
  <c r="N405" i="4"/>
  <c r="T404" i="4"/>
  <c r="R404" i="4"/>
  <c r="Q404" i="4"/>
  <c r="P404" i="4"/>
  <c r="O404" i="4"/>
  <c r="N404" i="4"/>
  <c r="T403" i="4"/>
  <c r="R403" i="4"/>
  <c r="Q403" i="4"/>
  <c r="P403" i="4"/>
  <c r="O403" i="4"/>
  <c r="N403" i="4"/>
  <c r="T402" i="4"/>
  <c r="R402" i="4"/>
  <c r="Q402" i="4"/>
  <c r="P402" i="4"/>
  <c r="O402" i="4"/>
  <c r="N402" i="4"/>
  <c r="T401" i="4"/>
  <c r="R401" i="4"/>
  <c r="Q401" i="4"/>
  <c r="P401" i="4"/>
  <c r="O401" i="4"/>
  <c r="N401" i="4"/>
  <c r="T400" i="4"/>
  <c r="R400" i="4"/>
  <c r="Q400" i="4"/>
  <c r="P400" i="4"/>
  <c r="O400" i="4"/>
  <c r="N400" i="4"/>
  <c r="T399" i="4"/>
  <c r="R399" i="4"/>
  <c r="Q399" i="4"/>
  <c r="P399" i="4"/>
  <c r="O399" i="4"/>
  <c r="N399" i="4"/>
  <c r="T398" i="4"/>
  <c r="R398" i="4"/>
  <c r="Q398" i="4"/>
  <c r="P398" i="4"/>
  <c r="O398" i="4"/>
  <c r="N398" i="4"/>
  <c r="T397" i="4"/>
  <c r="R397" i="4"/>
  <c r="Q397" i="4"/>
  <c r="P397" i="4"/>
  <c r="O397" i="4"/>
  <c r="N397" i="4"/>
  <c r="T396" i="4"/>
  <c r="R396" i="4"/>
  <c r="Q396" i="4"/>
  <c r="P396" i="4"/>
  <c r="O396" i="4"/>
  <c r="N396" i="4"/>
  <c r="T395" i="4"/>
  <c r="R395" i="4"/>
  <c r="Q395" i="4"/>
  <c r="P395" i="4"/>
  <c r="O395" i="4"/>
  <c r="N395" i="4"/>
  <c r="T394" i="4"/>
  <c r="R394" i="4"/>
  <c r="Q394" i="4"/>
  <c r="P394" i="4"/>
  <c r="O394" i="4"/>
  <c r="N394" i="4"/>
  <c r="T393" i="4"/>
  <c r="R393" i="4"/>
  <c r="Q393" i="4"/>
  <c r="P393" i="4"/>
  <c r="O393" i="4"/>
  <c r="N393" i="4"/>
  <c r="T392" i="4"/>
  <c r="R392" i="4"/>
  <c r="Q392" i="4"/>
  <c r="P392" i="4"/>
  <c r="O392" i="4"/>
  <c r="N392" i="4"/>
  <c r="T391" i="4"/>
  <c r="R391" i="4"/>
  <c r="Q391" i="4"/>
  <c r="P391" i="4"/>
  <c r="O391" i="4"/>
  <c r="N391" i="4"/>
  <c r="T390" i="4"/>
  <c r="R390" i="4"/>
  <c r="Q390" i="4"/>
  <c r="P390" i="4"/>
  <c r="O390" i="4"/>
  <c r="N390" i="4"/>
  <c r="T389" i="4"/>
  <c r="R389" i="4"/>
  <c r="Q389" i="4"/>
  <c r="P389" i="4"/>
  <c r="O389" i="4"/>
  <c r="N389" i="4"/>
  <c r="T388" i="4"/>
  <c r="R388" i="4"/>
  <c r="Q388" i="4"/>
  <c r="P388" i="4"/>
  <c r="O388" i="4"/>
  <c r="N388" i="4"/>
  <c r="T387" i="4"/>
  <c r="R387" i="4"/>
  <c r="Q387" i="4"/>
  <c r="P387" i="4"/>
  <c r="O387" i="4"/>
  <c r="N387" i="4"/>
  <c r="T386" i="4"/>
  <c r="R386" i="4"/>
  <c r="Q386" i="4"/>
  <c r="P386" i="4"/>
  <c r="O386" i="4"/>
  <c r="N386" i="4"/>
  <c r="T385" i="4"/>
  <c r="R385" i="4"/>
  <c r="Q385" i="4"/>
  <c r="P385" i="4"/>
  <c r="O385" i="4"/>
  <c r="N385" i="4"/>
  <c r="T384" i="4"/>
  <c r="R384" i="4"/>
  <c r="Q384" i="4"/>
  <c r="P384" i="4"/>
  <c r="O384" i="4"/>
  <c r="N384" i="4"/>
  <c r="T383" i="4"/>
  <c r="R383" i="4"/>
  <c r="Q383" i="4"/>
  <c r="P383" i="4"/>
  <c r="O383" i="4"/>
  <c r="N383" i="4"/>
  <c r="T382" i="4"/>
  <c r="R382" i="4"/>
  <c r="Q382" i="4"/>
  <c r="P382" i="4"/>
  <c r="O382" i="4"/>
  <c r="N382" i="4"/>
  <c r="T381" i="4"/>
  <c r="R381" i="4"/>
  <c r="Q381" i="4"/>
  <c r="P381" i="4"/>
  <c r="O381" i="4"/>
  <c r="N381" i="4"/>
  <c r="T380" i="4"/>
  <c r="R380" i="4"/>
  <c r="Q380" i="4"/>
  <c r="P380" i="4"/>
  <c r="O380" i="4"/>
  <c r="N380" i="4"/>
  <c r="T379" i="4"/>
  <c r="R379" i="4"/>
  <c r="Q379" i="4"/>
  <c r="P379" i="4"/>
  <c r="O379" i="4"/>
  <c r="N379" i="4"/>
  <c r="T378" i="4"/>
  <c r="R378" i="4"/>
  <c r="Q378" i="4"/>
  <c r="P378" i="4"/>
  <c r="O378" i="4"/>
  <c r="N378" i="4"/>
  <c r="T377" i="4"/>
  <c r="R377" i="4"/>
  <c r="Q377" i="4"/>
  <c r="P377" i="4"/>
  <c r="O377" i="4"/>
  <c r="N377" i="4"/>
  <c r="T376" i="4"/>
  <c r="R376" i="4"/>
  <c r="Q376" i="4"/>
  <c r="P376" i="4"/>
  <c r="O376" i="4"/>
  <c r="N376" i="4"/>
  <c r="T375" i="4"/>
  <c r="R375" i="4"/>
  <c r="Q375" i="4"/>
  <c r="P375" i="4"/>
  <c r="O375" i="4"/>
  <c r="N375" i="4"/>
  <c r="T374" i="4"/>
  <c r="R374" i="4"/>
  <c r="Q374" i="4"/>
  <c r="P374" i="4"/>
  <c r="O374" i="4"/>
  <c r="N374" i="4"/>
  <c r="T373" i="4"/>
  <c r="R373" i="4"/>
  <c r="Q373" i="4"/>
  <c r="P373" i="4"/>
  <c r="O373" i="4"/>
  <c r="N373" i="4"/>
  <c r="T372" i="4"/>
  <c r="R372" i="4"/>
  <c r="Q372" i="4"/>
  <c r="P372" i="4"/>
  <c r="O372" i="4"/>
  <c r="N372" i="4"/>
  <c r="T371" i="4"/>
  <c r="R371" i="4"/>
  <c r="Q371" i="4"/>
  <c r="P371" i="4"/>
  <c r="O371" i="4"/>
  <c r="N371" i="4"/>
  <c r="T370" i="4"/>
  <c r="R370" i="4"/>
  <c r="Q370" i="4"/>
  <c r="P370" i="4"/>
  <c r="O370" i="4"/>
  <c r="N370" i="4"/>
  <c r="T369" i="4"/>
  <c r="R369" i="4"/>
  <c r="Q369" i="4"/>
  <c r="P369" i="4"/>
  <c r="O369" i="4"/>
  <c r="N369" i="4"/>
  <c r="T368" i="4"/>
  <c r="R368" i="4"/>
  <c r="Q368" i="4"/>
  <c r="P368" i="4"/>
  <c r="O368" i="4"/>
  <c r="N368" i="4"/>
  <c r="T367" i="4"/>
  <c r="R367" i="4"/>
  <c r="Q367" i="4"/>
  <c r="P367" i="4"/>
  <c r="O367" i="4"/>
  <c r="N367" i="4"/>
  <c r="T366" i="4"/>
  <c r="R366" i="4"/>
  <c r="Q366" i="4"/>
  <c r="P366" i="4"/>
  <c r="O366" i="4"/>
  <c r="N366" i="4"/>
  <c r="T365" i="4"/>
  <c r="R365" i="4"/>
  <c r="Q365" i="4"/>
  <c r="P365" i="4"/>
  <c r="O365" i="4"/>
  <c r="N365" i="4"/>
  <c r="T364" i="4"/>
  <c r="R364" i="4"/>
  <c r="Q364" i="4"/>
  <c r="P364" i="4"/>
  <c r="O364" i="4"/>
  <c r="N364" i="4"/>
  <c r="T363" i="4"/>
  <c r="R363" i="4"/>
  <c r="Q363" i="4"/>
  <c r="P363" i="4"/>
  <c r="O363" i="4"/>
  <c r="N363" i="4"/>
  <c r="T362" i="4"/>
  <c r="R362" i="4"/>
  <c r="Q362" i="4"/>
  <c r="P362" i="4"/>
  <c r="O362" i="4"/>
  <c r="N362" i="4"/>
  <c r="T361" i="4"/>
  <c r="R361" i="4"/>
  <c r="Q361" i="4"/>
  <c r="P361" i="4"/>
  <c r="O361" i="4"/>
  <c r="N361" i="4"/>
  <c r="T360" i="4"/>
  <c r="R360" i="4"/>
  <c r="Q360" i="4"/>
  <c r="P360" i="4"/>
  <c r="O360" i="4"/>
  <c r="N360" i="4"/>
  <c r="T359" i="4"/>
  <c r="R359" i="4"/>
  <c r="Q359" i="4"/>
  <c r="P359" i="4"/>
  <c r="O359" i="4"/>
  <c r="N359" i="4"/>
  <c r="T358" i="4"/>
  <c r="R358" i="4"/>
  <c r="Q358" i="4"/>
  <c r="P358" i="4"/>
  <c r="O358" i="4"/>
  <c r="N358" i="4"/>
  <c r="T357" i="4"/>
  <c r="R357" i="4"/>
  <c r="Q357" i="4"/>
  <c r="P357" i="4"/>
  <c r="O357" i="4"/>
  <c r="N357" i="4"/>
  <c r="T356" i="4"/>
  <c r="R356" i="4"/>
  <c r="Q356" i="4"/>
  <c r="P356" i="4"/>
  <c r="O356" i="4"/>
  <c r="N356" i="4"/>
  <c r="T355" i="4"/>
  <c r="R355" i="4"/>
  <c r="Q355" i="4"/>
  <c r="P355" i="4"/>
  <c r="O355" i="4"/>
  <c r="N355" i="4"/>
  <c r="T354" i="4"/>
  <c r="R354" i="4"/>
  <c r="Q354" i="4"/>
  <c r="P354" i="4"/>
  <c r="O354" i="4"/>
  <c r="N354" i="4"/>
  <c r="T353" i="4"/>
  <c r="R353" i="4"/>
  <c r="Q353" i="4"/>
  <c r="P353" i="4"/>
  <c r="O353" i="4"/>
  <c r="N353" i="4"/>
  <c r="T352" i="4"/>
  <c r="R352" i="4"/>
  <c r="Q352" i="4"/>
  <c r="P352" i="4"/>
  <c r="O352" i="4"/>
  <c r="N352" i="4"/>
  <c r="T351" i="4"/>
  <c r="R351" i="4"/>
  <c r="Q351" i="4"/>
  <c r="P351" i="4"/>
  <c r="O351" i="4"/>
  <c r="N351" i="4"/>
  <c r="T350" i="4"/>
  <c r="R350" i="4"/>
  <c r="Q350" i="4"/>
  <c r="P350" i="4"/>
  <c r="O350" i="4"/>
  <c r="N350" i="4"/>
  <c r="T349" i="4"/>
  <c r="R349" i="4"/>
  <c r="Q349" i="4"/>
  <c r="P349" i="4"/>
  <c r="O349" i="4"/>
  <c r="N349" i="4"/>
  <c r="T348" i="4"/>
  <c r="R348" i="4"/>
  <c r="Q348" i="4"/>
  <c r="P348" i="4"/>
  <c r="O348" i="4"/>
  <c r="N348" i="4"/>
  <c r="T347" i="4"/>
  <c r="R347" i="4"/>
  <c r="Q347" i="4"/>
  <c r="P347" i="4"/>
  <c r="O347" i="4"/>
  <c r="N347" i="4"/>
  <c r="T346" i="4"/>
  <c r="R346" i="4"/>
  <c r="Q346" i="4"/>
  <c r="P346" i="4"/>
  <c r="O346" i="4"/>
  <c r="N346" i="4"/>
  <c r="T345" i="4"/>
  <c r="R345" i="4"/>
  <c r="Q345" i="4"/>
  <c r="P345" i="4"/>
  <c r="O345" i="4"/>
  <c r="N345" i="4"/>
  <c r="T344" i="4"/>
  <c r="R344" i="4"/>
  <c r="Q344" i="4"/>
  <c r="P344" i="4"/>
  <c r="O344" i="4"/>
  <c r="N344" i="4"/>
  <c r="T343" i="4"/>
  <c r="R343" i="4"/>
  <c r="Q343" i="4"/>
  <c r="P343" i="4"/>
  <c r="O343" i="4"/>
  <c r="N343" i="4"/>
  <c r="T342" i="4"/>
  <c r="R342" i="4"/>
  <c r="Q342" i="4"/>
  <c r="P342" i="4"/>
  <c r="O342" i="4"/>
  <c r="N342" i="4"/>
  <c r="T341" i="4"/>
  <c r="R341" i="4"/>
  <c r="Q341" i="4"/>
  <c r="P341" i="4"/>
  <c r="O341" i="4"/>
  <c r="N341" i="4"/>
  <c r="T340" i="4"/>
  <c r="R340" i="4"/>
  <c r="Q340" i="4"/>
  <c r="P340" i="4"/>
  <c r="O340" i="4"/>
  <c r="N340" i="4"/>
  <c r="T339" i="4"/>
  <c r="R339" i="4"/>
  <c r="Q339" i="4"/>
  <c r="P339" i="4"/>
  <c r="O339" i="4"/>
  <c r="N339" i="4"/>
  <c r="T338" i="4"/>
  <c r="R338" i="4"/>
  <c r="Q338" i="4"/>
  <c r="P338" i="4"/>
  <c r="O338" i="4"/>
  <c r="N338" i="4"/>
  <c r="T337" i="4"/>
  <c r="R337" i="4"/>
  <c r="Q337" i="4"/>
  <c r="P337" i="4"/>
  <c r="O337" i="4"/>
  <c r="N337" i="4"/>
  <c r="T336" i="4"/>
  <c r="R336" i="4"/>
  <c r="Q336" i="4"/>
  <c r="P336" i="4"/>
  <c r="O336" i="4"/>
  <c r="N336" i="4"/>
  <c r="T335" i="4"/>
  <c r="R335" i="4"/>
  <c r="Q335" i="4"/>
  <c r="P335" i="4"/>
  <c r="O335" i="4"/>
  <c r="N335" i="4"/>
  <c r="T334" i="4"/>
  <c r="R334" i="4"/>
  <c r="Q334" i="4"/>
  <c r="P334" i="4"/>
  <c r="O334" i="4"/>
  <c r="N334" i="4"/>
  <c r="T333" i="4"/>
  <c r="R333" i="4"/>
  <c r="Q333" i="4"/>
  <c r="P333" i="4"/>
  <c r="O333" i="4"/>
  <c r="N333" i="4"/>
  <c r="T332" i="4"/>
  <c r="R332" i="4"/>
  <c r="Q332" i="4"/>
  <c r="P332" i="4"/>
  <c r="O332" i="4"/>
  <c r="N332" i="4"/>
  <c r="T331" i="4"/>
  <c r="R331" i="4"/>
  <c r="Q331" i="4"/>
  <c r="P331" i="4"/>
  <c r="O331" i="4"/>
  <c r="N331" i="4"/>
  <c r="T330" i="4"/>
  <c r="R330" i="4"/>
  <c r="Q330" i="4"/>
  <c r="P330" i="4"/>
  <c r="O330" i="4"/>
  <c r="N330" i="4"/>
  <c r="T329" i="4"/>
  <c r="R329" i="4"/>
  <c r="Q329" i="4"/>
  <c r="P329" i="4"/>
  <c r="O329" i="4"/>
  <c r="N329" i="4"/>
  <c r="T328" i="4"/>
  <c r="R328" i="4"/>
  <c r="Q328" i="4"/>
  <c r="P328" i="4"/>
  <c r="O328" i="4"/>
  <c r="N328" i="4"/>
  <c r="T327" i="4"/>
  <c r="R327" i="4"/>
  <c r="Q327" i="4"/>
  <c r="P327" i="4"/>
  <c r="O327" i="4"/>
  <c r="N327" i="4"/>
  <c r="T326" i="4"/>
  <c r="R326" i="4"/>
  <c r="Q326" i="4"/>
  <c r="P326" i="4"/>
  <c r="O326" i="4"/>
  <c r="N326" i="4"/>
  <c r="T325" i="4"/>
  <c r="R325" i="4"/>
  <c r="Q325" i="4"/>
  <c r="P325" i="4"/>
  <c r="O325" i="4"/>
  <c r="N325" i="4"/>
  <c r="T324" i="4"/>
  <c r="R324" i="4"/>
  <c r="Q324" i="4"/>
  <c r="P324" i="4"/>
  <c r="O324" i="4"/>
  <c r="N324" i="4"/>
  <c r="T323" i="4"/>
  <c r="R323" i="4"/>
  <c r="Q323" i="4"/>
  <c r="P323" i="4"/>
  <c r="O323" i="4"/>
  <c r="N323" i="4"/>
  <c r="T322" i="4"/>
  <c r="R322" i="4"/>
  <c r="Q322" i="4"/>
  <c r="P322" i="4"/>
  <c r="O322" i="4"/>
  <c r="N322" i="4"/>
  <c r="T321" i="4"/>
  <c r="R321" i="4"/>
  <c r="Q321" i="4"/>
  <c r="P321" i="4"/>
  <c r="O321" i="4"/>
  <c r="N321" i="4"/>
  <c r="T320" i="4"/>
  <c r="R320" i="4"/>
  <c r="Q320" i="4"/>
  <c r="P320" i="4"/>
  <c r="O320" i="4"/>
  <c r="N320" i="4"/>
  <c r="T319" i="4"/>
  <c r="R319" i="4"/>
  <c r="Q319" i="4"/>
  <c r="P319" i="4"/>
  <c r="O319" i="4"/>
  <c r="N319" i="4"/>
  <c r="T318" i="4"/>
  <c r="R318" i="4"/>
  <c r="Q318" i="4"/>
  <c r="P318" i="4"/>
  <c r="O318" i="4"/>
  <c r="N318" i="4"/>
  <c r="T317" i="4"/>
  <c r="R317" i="4"/>
  <c r="Q317" i="4"/>
  <c r="P317" i="4"/>
  <c r="O317" i="4"/>
  <c r="N317" i="4"/>
  <c r="T316" i="4"/>
  <c r="R316" i="4"/>
  <c r="Q316" i="4"/>
  <c r="P316" i="4"/>
  <c r="O316" i="4"/>
  <c r="N316" i="4"/>
  <c r="T315" i="4"/>
  <c r="R315" i="4"/>
  <c r="Q315" i="4"/>
  <c r="P315" i="4"/>
  <c r="O315" i="4"/>
  <c r="N315" i="4"/>
  <c r="T314" i="4"/>
  <c r="R314" i="4"/>
  <c r="Q314" i="4"/>
  <c r="P314" i="4"/>
  <c r="O314" i="4"/>
  <c r="N314" i="4"/>
  <c r="T313" i="4"/>
  <c r="R313" i="4"/>
  <c r="Q313" i="4"/>
  <c r="P313" i="4"/>
  <c r="O313" i="4"/>
  <c r="N313" i="4"/>
  <c r="T312" i="4"/>
  <c r="R312" i="4"/>
  <c r="Q312" i="4"/>
  <c r="P312" i="4"/>
  <c r="O312" i="4"/>
  <c r="N312" i="4"/>
  <c r="T311" i="4"/>
  <c r="R311" i="4"/>
  <c r="Q311" i="4"/>
  <c r="P311" i="4"/>
  <c r="O311" i="4"/>
  <c r="N311" i="4"/>
  <c r="T310" i="4"/>
  <c r="R310" i="4"/>
  <c r="Q310" i="4"/>
  <c r="P310" i="4"/>
  <c r="O310" i="4"/>
  <c r="N310" i="4"/>
  <c r="T309" i="4"/>
  <c r="R309" i="4"/>
  <c r="Q309" i="4"/>
  <c r="P309" i="4"/>
  <c r="O309" i="4"/>
  <c r="N309" i="4"/>
  <c r="T308" i="4"/>
  <c r="R308" i="4"/>
  <c r="Q308" i="4"/>
  <c r="P308" i="4"/>
  <c r="O308" i="4"/>
  <c r="N308" i="4"/>
  <c r="T307" i="4"/>
  <c r="R307" i="4"/>
  <c r="Q307" i="4"/>
  <c r="P307" i="4"/>
  <c r="O307" i="4"/>
  <c r="N307" i="4"/>
  <c r="T306" i="4"/>
  <c r="R306" i="4"/>
  <c r="Q306" i="4"/>
  <c r="P306" i="4"/>
  <c r="O306" i="4"/>
  <c r="N306" i="4"/>
  <c r="T305" i="4"/>
  <c r="R305" i="4"/>
  <c r="Q305" i="4"/>
  <c r="P305" i="4"/>
  <c r="O305" i="4"/>
  <c r="N305" i="4"/>
  <c r="T304" i="4"/>
  <c r="R304" i="4"/>
  <c r="Q304" i="4"/>
  <c r="P304" i="4"/>
  <c r="O304" i="4"/>
  <c r="N304" i="4"/>
  <c r="T303" i="4"/>
  <c r="R303" i="4"/>
  <c r="Q303" i="4"/>
  <c r="P303" i="4"/>
  <c r="O303" i="4"/>
  <c r="N303" i="4"/>
  <c r="T302" i="4"/>
  <c r="R302" i="4"/>
  <c r="Q302" i="4"/>
  <c r="P302" i="4"/>
  <c r="O302" i="4"/>
  <c r="N302" i="4"/>
  <c r="T301" i="4"/>
  <c r="R301" i="4"/>
  <c r="Q301" i="4"/>
  <c r="P301" i="4"/>
  <c r="O301" i="4"/>
  <c r="N301" i="4"/>
  <c r="T300" i="4"/>
  <c r="R300" i="4"/>
  <c r="Q300" i="4"/>
  <c r="P300" i="4"/>
  <c r="O300" i="4"/>
  <c r="N300" i="4"/>
  <c r="T299" i="4"/>
  <c r="R299" i="4"/>
  <c r="Q299" i="4"/>
  <c r="P299" i="4"/>
  <c r="O299" i="4"/>
  <c r="N299" i="4"/>
  <c r="T298" i="4"/>
  <c r="R298" i="4"/>
  <c r="Q298" i="4"/>
  <c r="P298" i="4"/>
  <c r="O298" i="4"/>
  <c r="N298" i="4"/>
  <c r="T297" i="4"/>
  <c r="R297" i="4"/>
  <c r="Q297" i="4"/>
  <c r="P297" i="4"/>
  <c r="O297" i="4"/>
  <c r="N297" i="4"/>
  <c r="T296" i="4"/>
  <c r="R296" i="4"/>
  <c r="Q296" i="4"/>
  <c r="P296" i="4"/>
  <c r="O296" i="4"/>
  <c r="N296" i="4"/>
  <c r="T295" i="4"/>
  <c r="R295" i="4"/>
  <c r="Q295" i="4"/>
  <c r="P295" i="4"/>
  <c r="O295" i="4"/>
  <c r="N295" i="4"/>
  <c r="T294" i="4"/>
  <c r="R294" i="4"/>
  <c r="Q294" i="4"/>
  <c r="P294" i="4"/>
  <c r="O294" i="4"/>
  <c r="N294" i="4"/>
  <c r="T293" i="4"/>
  <c r="R293" i="4"/>
  <c r="Q293" i="4"/>
  <c r="P293" i="4"/>
  <c r="O293" i="4"/>
  <c r="N293" i="4"/>
  <c r="T292" i="4"/>
  <c r="R292" i="4"/>
  <c r="Q292" i="4"/>
  <c r="P292" i="4"/>
  <c r="O292" i="4"/>
  <c r="N292" i="4"/>
  <c r="T291" i="4"/>
  <c r="R291" i="4"/>
  <c r="Q291" i="4"/>
  <c r="P291" i="4"/>
  <c r="O291" i="4"/>
  <c r="N291" i="4"/>
  <c r="T290" i="4"/>
  <c r="R290" i="4"/>
  <c r="Q290" i="4"/>
  <c r="P290" i="4"/>
  <c r="O290" i="4"/>
  <c r="N290" i="4"/>
  <c r="T289" i="4"/>
  <c r="R289" i="4"/>
  <c r="Q289" i="4"/>
  <c r="P289" i="4"/>
  <c r="O289" i="4"/>
  <c r="N289" i="4"/>
  <c r="T288" i="4"/>
  <c r="R288" i="4"/>
  <c r="Q288" i="4"/>
  <c r="P288" i="4"/>
  <c r="O288" i="4"/>
  <c r="N288" i="4"/>
  <c r="T287" i="4"/>
  <c r="R287" i="4"/>
  <c r="Q287" i="4"/>
  <c r="P287" i="4"/>
  <c r="O287" i="4"/>
  <c r="N287" i="4"/>
  <c r="T286" i="4"/>
  <c r="R286" i="4"/>
  <c r="Q286" i="4"/>
  <c r="P286" i="4"/>
  <c r="O286" i="4"/>
  <c r="N286" i="4"/>
  <c r="T285" i="4"/>
  <c r="R285" i="4"/>
  <c r="Q285" i="4"/>
  <c r="P285" i="4"/>
  <c r="O285" i="4"/>
  <c r="N285" i="4"/>
  <c r="T284" i="4"/>
  <c r="R284" i="4"/>
  <c r="Q284" i="4"/>
  <c r="P284" i="4"/>
  <c r="O284" i="4"/>
  <c r="N284" i="4"/>
  <c r="T283" i="4"/>
  <c r="R283" i="4"/>
  <c r="Q283" i="4"/>
  <c r="P283" i="4"/>
  <c r="O283" i="4"/>
  <c r="N283" i="4"/>
  <c r="T282" i="4"/>
  <c r="R282" i="4"/>
  <c r="Q282" i="4"/>
  <c r="P282" i="4"/>
  <c r="O282" i="4"/>
  <c r="N282" i="4"/>
  <c r="T281" i="4"/>
  <c r="R281" i="4"/>
  <c r="Q281" i="4"/>
  <c r="P281" i="4"/>
  <c r="O281" i="4"/>
  <c r="N281" i="4"/>
  <c r="T280" i="4"/>
  <c r="R280" i="4"/>
  <c r="Q280" i="4"/>
  <c r="P280" i="4"/>
  <c r="O280" i="4"/>
  <c r="N280" i="4"/>
  <c r="T279" i="4"/>
  <c r="R279" i="4"/>
  <c r="Q279" i="4"/>
  <c r="P279" i="4"/>
  <c r="O279" i="4"/>
  <c r="N279" i="4"/>
  <c r="T278" i="4"/>
  <c r="R278" i="4"/>
  <c r="Q278" i="4"/>
  <c r="P278" i="4"/>
  <c r="O278" i="4"/>
  <c r="N278" i="4"/>
  <c r="T277" i="4"/>
  <c r="R277" i="4"/>
  <c r="Q277" i="4"/>
  <c r="P277" i="4"/>
  <c r="O277" i="4"/>
  <c r="N277" i="4"/>
  <c r="T276" i="4"/>
  <c r="R276" i="4"/>
  <c r="Q276" i="4"/>
  <c r="P276" i="4"/>
  <c r="O276" i="4"/>
  <c r="N276" i="4"/>
  <c r="T275" i="4"/>
  <c r="R275" i="4"/>
  <c r="Q275" i="4"/>
  <c r="P275" i="4"/>
  <c r="O275" i="4"/>
  <c r="N275" i="4"/>
  <c r="T274" i="4"/>
  <c r="R274" i="4"/>
  <c r="Q274" i="4"/>
  <c r="P274" i="4"/>
  <c r="O274" i="4"/>
  <c r="N274" i="4"/>
  <c r="T273" i="4"/>
  <c r="R273" i="4"/>
  <c r="Q273" i="4"/>
  <c r="P273" i="4"/>
  <c r="O273" i="4"/>
  <c r="N273" i="4"/>
  <c r="T272" i="4"/>
  <c r="R272" i="4"/>
  <c r="Q272" i="4"/>
  <c r="P272" i="4"/>
  <c r="O272" i="4"/>
  <c r="N272" i="4"/>
  <c r="T271" i="4"/>
  <c r="R271" i="4"/>
  <c r="Q271" i="4"/>
  <c r="P271" i="4"/>
  <c r="O271" i="4"/>
  <c r="N271" i="4"/>
  <c r="T270" i="4"/>
  <c r="R270" i="4"/>
  <c r="Q270" i="4"/>
  <c r="P270" i="4"/>
  <c r="O270" i="4"/>
  <c r="N270" i="4"/>
  <c r="T269" i="4"/>
  <c r="R269" i="4"/>
  <c r="Q269" i="4"/>
  <c r="P269" i="4"/>
  <c r="O269" i="4"/>
  <c r="N269" i="4"/>
  <c r="T268" i="4"/>
  <c r="R268" i="4"/>
  <c r="Q268" i="4"/>
  <c r="P268" i="4"/>
  <c r="O268" i="4"/>
  <c r="N268" i="4"/>
  <c r="T267" i="4"/>
  <c r="R267" i="4"/>
  <c r="Q267" i="4"/>
  <c r="P267" i="4"/>
  <c r="O267" i="4"/>
  <c r="N267" i="4"/>
  <c r="T266" i="4"/>
  <c r="R266" i="4"/>
  <c r="Q266" i="4"/>
  <c r="P266" i="4"/>
  <c r="O266" i="4"/>
  <c r="N266" i="4"/>
  <c r="T265" i="4"/>
  <c r="R265" i="4"/>
  <c r="Q265" i="4"/>
  <c r="P265" i="4"/>
  <c r="O265" i="4"/>
  <c r="N265" i="4"/>
  <c r="T264" i="4"/>
  <c r="R264" i="4"/>
  <c r="Q264" i="4"/>
  <c r="P264" i="4"/>
  <c r="O264" i="4"/>
  <c r="N264" i="4"/>
  <c r="T263" i="4"/>
  <c r="R263" i="4"/>
  <c r="Q263" i="4"/>
  <c r="P263" i="4"/>
  <c r="O263" i="4"/>
  <c r="N263" i="4"/>
  <c r="T262" i="4"/>
  <c r="R262" i="4"/>
  <c r="Q262" i="4"/>
  <c r="P262" i="4"/>
  <c r="O262" i="4"/>
  <c r="N262" i="4"/>
  <c r="T261" i="4"/>
  <c r="R261" i="4"/>
  <c r="Q261" i="4"/>
  <c r="P261" i="4"/>
  <c r="O261" i="4"/>
  <c r="N261" i="4"/>
  <c r="T260" i="4"/>
  <c r="R260" i="4"/>
  <c r="Q260" i="4"/>
  <c r="P260" i="4"/>
  <c r="O260" i="4"/>
  <c r="N260" i="4"/>
  <c r="T259" i="4"/>
  <c r="R259" i="4"/>
  <c r="Q259" i="4"/>
  <c r="P259" i="4"/>
  <c r="O259" i="4"/>
  <c r="N259" i="4"/>
  <c r="T258" i="4"/>
  <c r="R258" i="4"/>
  <c r="Q258" i="4"/>
  <c r="P258" i="4"/>
  <c r="O258" i="4"/>
  <c r="N258" i="4"/>
  <c r="T257" i="4"/>
  <c r="R257" i="4"/>
  <c r="Q257" i="4"/>
  <c r="P257" i="4"/>
  <c r="O257" i="4"/>
  <c r="N257" i="4"/>
  <c r="T256" i="4"/>
  <c r="R256" i="4"/>
  <c r="Q256" i="4"/>
  <c r="P256" i="4"/>
  <c r="O256" i="4"/>
  <c r="N256" i="4"/>
  <c r="T255" i="4"/>
  <c r="R255" i="4"/>
  <c r="Q255" i="4"/>
  <c r="P255" i="4"/>
  <c r="O255" i="4"/>
  <c r="N255" i="4"/>
  <c r="T254" i="4"/>
  <c r="R254" i="4"/>
  <c r="Q254" i="4"/>
  <c r="P254" i="4"/>
  <c r="O254" i="4"/>
  <c r="N254" i="4"/>
  <c r="T253" i="4"/>
  <c r="R253" i="4"/>
  <c r="Q253" i="4"/>
  <c r="P253" i="4"/>
  <c r="O253" i="4"/>
  <c r="N253" i="4"/>
  <c r="T252" i="4"/>
  <c r="R252" i="4"/>
  <c r="Q252" i="4"/>
  <c r="P252" i="4"/>
  <c r="O252" i="4"/>
  <c r="N252" i="4"/>
  <c r="T251" i="4"/>
  <c r="R251" i="4"/>
  <c r="Q251" i="4"/>
  <c r="P251" i="4"/>
  <c r="O251" i="4"/>
  <c r="N251" i="4"/>
  <c r="T250" i="4"/>
  <c r="R250" i="4"/>
  <c r="Q250" i="4"/>
  <c r="P250" i="4"/>
  <c r="O250" i="4"/>
  <c r="N250" i="4"/>
  <c r="T249" i="4"/>
  <c r="R249" i="4"/>
  <c r="Q249" i="4"/>
  <c r="P249" i="4"/>
  <c r="O249" i="4"/>
  <c r="N249" i="4"/>
  <c r="T248" i="4"/>
  <c r="R248" i="4"/>
  <c r="Q248" i="4"/>
  <c r="P248" i="4"/>
  <c r="O248" i="4"/>
  <c r="N248" i="4"/>
  <c r="T247" i="4"/>
  <c r="R247" i="4"/>
  <c r="Q247" i="4"/>
  <c r="P247" i="4"/>
  <c r="O247" i="4"/>
  <c r="N247" i="4"/>
  <c r="T246" i="4"/>
  <c r="R246" i="4"/>
  <c r="Q246" i="4"/>
  <c r="P246" i="4"/>
  <c r="O246" i="4"/>
  <c r="N246" i="4"/>
  <c r="T245" i="4"/>
  <c r="R245" i="4"/>
  <c r="Q245" i="4"/>
  <c r="P245" i="4"/>
  <c r="O245" i="4"/>
  <c r="N245" i="4"/>
  <c r="T244" i="4"/>
  <c r="R244" i="4"/>
  <c r="Q244" i="4"/>
  <c r="P244" i="4"/>
  <c r="O244" i="4"/>
  <c r="N244" i="4"/>
  <c r="T243" i="4"/>
  <c r="R243" i="4"/>
  <c r="Q243" i="4"/>
  <c r="P243" i="4"/>
  <c r="O243" i="4"/>
  <c r="N243" i="4"/>
  <c r="T242" i="4"/>
  <c r="R242" i="4"/>
  <c r="Q242" i="4"/>
  <c r="P242" i="4"/>
  <c r="O242" i="4"/>
  <c r="N242" i="4"/>
  <c r="T241" i="4"/>
  <c r="R241" i="4"/>
  <c r="Q241" i="4"/>
  <c r="P241" i="4"/>
  <c r="O241" i="4"/>
  <c r="N241" i="4"/>
  <c r="T240" i="4"/>
  <c r="R240" i="4"/>
  <c r="Q240" i="4"/>
  <c r="P240" i="4"/>
  <c r="O240" i="4"/>
  <c r="N240" i="4"/>
  <c r="T239" i="4"/>
  <c r="R239" i="4"/>
  <c r="Q239" i="4"/>
  <c r="P239" i="4"/>
  <c r="O239" i="4"/>
  <c r="N239" i="4"/>
  <c r="T238" i="4"/>
  <c r="R238" i="4"/>
  <c r="Q238" i="4"/>
  <c r="P238" i="4"/>
  <c r="O238" i="4"/>
  <c r="N238" i="4"/>
  <c r="T237" i="4"/>
  <c r="R237" i="4"/>
  <c r="Q237" i="4"/>
  <c r="P237" i="4"/>
  <c r="O237" i="4"/>
  <c r="N237" i="4"/>
  <c r="T236" i="4"/>
  <c r="R236" i="4"/>
  <c r="Q236" i="4"/>
  <c r="P236" i="4"/>
  <c r="O236" i="4"/>
  <c r="N236" i="4"/>
  <c r="T235" i="4"/>
  <c r="R235" i="4"/>
  <c r="Q235" i="4"/>
  <c r="P235" i="4"/>
  <c r="O235" i="4"/>
  <c r="N235" i="4"/>
  <c r="T234" i="4"/>
  <c r="R234" i="4"/>
  <c r="Q234" i="4"/>
  <c r="P234" i="4"/>
  <c r="O234" i="4"/>
  <c r="N234" i="4"/>
  <c r="T233" i="4"/>
  <c r="R233" i="4"/>
  <c r="Q233" i="4"/>
  <c r="P233" i="4"/>
  <c r="O233" i="4"/>
  <c r="N233" i="4"/>
  <c r="T232" i="4"/>
  <c r="R232" i="4"/>
  <c r="Q232" i="4"/>
  <c r="P232" i="4"/>
  <c r="O232" i="4"/>
  <c r="N232" i="4"/>
  <c r="T231" i="4"/>
  <c r="R231" i="4"/>
  <c r="Q231" i="4"/>
  <c r="P231" i="4"/>
  <c r="O231" i="4"/>
  <c r="N231" i="4"/>
  <c r="T230" i="4"/>
  <c r="R230" i="4"/>
  <c r="Q230" i="4"/>
  <c r="P230" i="4"/>
  <c r="O230" i="4"/>
  <c r="N230" i="4"/>
  <c r="T229" i="4"/>
  <c r="R229" i="4"/>
  <c r="Q229" i="4"/>
  <c r="P229" i="4"/>
  <c r="O229" i="4"/>
  <c r="N229" i="4"/>
  <c r="T228" i="4"/>
  <c r="R228" i="4"/>
  <c r="Q228" i="4"/>
  <c r="P228" i="4"/>
  <c r="O228" i="4"/>
  <c r="N228" i="4"/>
  <c r="T227" i="4"/>
  <c r="R227" i="4"/>
  <c r="Q227" i="4"/>
  <c r="P227" i="4"/>
  <c r="O227" i="4"/>
  <c r="N227" i="4"/>
  <c r="T226" i="4"/>
  <c r="R226" i="4"/>
  <c r="Q226" i="4"/>
  <c r="P226" i="4"/>
  <c r="O226" i="4"/>
  <c r="N226" i="4"/>
  <c r="T225" i="4"/>
  <c r="R225" i="4"/>
  <c r="Q225" i="4"/>
  <c r="P225" i="4"/>
  <c r="O225" i="4"/>
  <c r="N225" i="4"/>
  <c r="T224" i="4"/>
  <c r="R224" i="4"/>
  <c r="Q224" i="4"/>
  <c r="P224" i="4"/>
  <c r="O224" i="4"/>
  <c r="N224" i="4"/>
  <c r="T223" i="4"/>
  <c r="R223" i="4"/>
  <c r="Q223" i="4"/>
  <c r="P223" i="4"/>
  <c r="O223" i="4"/>
  <c r="N223" i="4"/>
  <c r="T222" i="4"/>
  <c r="R222" i="4"/>
  <c r="Q222" i="4"/>
  <c r="P222" i="4"/>
  <c r="O222" i="4"/>
  <c r="N222" i="4"/>
  <c r="T221" i="4"/>
  <c r="R221" i="4"/>
  <c r="Q221" i="4"/>
  <c r="P221" i="4"/>
  <c r="O221" i="4"/>
  <c r="N221" i="4"/>
  <c r="T220" i="4"/>
  <c r="R220" i="4"/>
  <c r="Q220" i="4"/>
  <c r="P220" i="4"/>
  <c r="O220" i="4"/>
  <c r="N220" i="4"/>
  <c r="T219" i="4"/>
  <c r="R219" i="4"/>
  <c r="Q219" i="4"/>
  <c r="P219" i="4"/>
  <c r="O219" i="4"/>
  <c r="N219" i="4"/>
  <c r="T218" i="4"/>
  <c r="R218" i="4"/>
  <c r="Q218" i="4"/>
  <c r="P218" i="4"/>
  <c r="O218" i="4"/>
  <c r="N218" i="4"/>
  <c r="T217" i="4"/>
  <c r="R217" i="4"/>
  <c r="Q217" i="4"/>
  <c r="P217" i="4"/>
  <c r="O217" i="4"/>
  <c r="N217" i="4"/>
  <c r="T216" i="4"/>
  <c r="R216" i="4"/>
  <c r="Q216" i="4"/>
  <c r="P216" i="4"/>
  <c r="O216" i="4"/>
  <c r="N216" i="4"/>
  <c r="T215" i="4"/>
  <c r="R215" i="4"/>
  <c r="Q215" i="4"/>
  <c r="P215" i="4"/>
  <c r="O215" i="4"/>
  <c r="N215" i="4"/>
  <c r="T214" i="4"/>
  <c r="R214" i="4"/>
  <c r="Q214" i="4"/>
  <c r="P214" i="4"/>
  <c r="O214" i="4"/>
  <c r="N214" i="4"/>
  <c r="T213" i="4"/>
  <c r="R213" i="4"/>
  <c r="Q213" i="4"/>
  <c r="P213" i="4"/>
  <c r="O213" i="4"/>
  <c r="N213" i="4"/>
  <c r="T212" i="4"/>
  <c r="R212" i="4"/>
  <c r="Q212" i="4"/>
  <c r="P212" i="4"/>
  <c r="O212" i="4"/>
  <c r="N212" i="4"/>
  <c r="T211" i="4"/>
  <c r="R211" i="4"/>
  <c r="Q211" i="4"/>
  <c r="P211" i="4"/>
  <c r="O211" i="4"/>
  <c r="N211" i="4"/>
  <c r="T210" i="4"/>
  <c r="R210" i="4"/>
  <c r="Q210" i="4"/>
  <c r="P210" i="4"/>
  <c r="O210" i="4"/>
  <c r="N210" i="4"/>
  <c r="T209" i="4"/>
  <c r="R209" i="4"/>
  <c r="Q209" i="4"/>
  <c r="P209" i="4"/>
  <c r="O209" i="4"/>
  <c r="N209" i="4"/>
  <c r="T208" i="4"/>
  <c r="R208" i="4"/>
  <c r="Q208" i="4"/>
  <c r="P208" i="4"/>
  <c r="O208" i="4"/>
  <c r="N208" i="4"/>
  <c r="T207" i="4"/>
  <c r="R207" i="4"/>
  <c r="Q207" i="4"/>
  <c r="P207" i="4"/>
  <c r="O207" i="4"/>
  <c r="N207" i="4"/>
  <c r="T206" i="4"/>
  <c r="R206" i="4"/>
  <c r="Q206" i="4"/>
  <c r="P206" i="4"/>
  <c r="O206" i="4"/>
  <c r="N206" i="4"/>
  <c r="T205" i="4"/>
  <c r="R205" i="4"/>
  <c r="Q205" i="4"/>
  <c r="P205" i="4"/>
  <c r="O205" i="4"/>
  <c r="N205" i="4"/>
  <c r="T204" i="4"/>
  <c r="R204" i="4"/>
  <c r="Q204" i="4"/>
  <c r="P204" i="4"/>
  <c r="O204" i="4"/>
  <c r="N204" i="4"/>
  <c r="T203" i="4"/>
  <c r="R203" i="4"/>
  <c r="Q203" i="4"/>
  <c r="P203" i="4"/>
  <c r="O203" i="4"/>
  <c r="N203" i="4"/>
  <c r="T202" i="4"/>
  <c r="R202" i="4"/>
  <c r="Q202" i="4"/>
  <c r="P202" i="4"/>
  <c r="O202" i="4"/>
  <c r="N202" i="4"/>
  <c r="T201" i="4"/>
  <c r="R201" i="4"/>
  <c r="Q201" i="4"/>
  <c r="P201" i="4"/>
  <c r="O201" i="4"/>
  <c r="N201" i="4"/>
  <c r="T200" i="4"/>
  <c r="R200" i="4"/>
  <c r="Q200" i="4"/>
  <c r="P200" i="4"/>
  <c r="O200" i="4"/>
  <c r="N200" i="4"/>
  <c r="T199" i="4"/>
  <c r="R199" i="4"/>
  <c r="Q199" i="4"/>
  <c r="P199" i="4"/>
  <c r="O199" i="4"/>
  <c r="N199" i="4"/>
  <c r="T198" i="4"/>
  <c r="R198" i="4"/>
  <c r="Q198" i="4"/>
  <c r="P198" i="4"/>
  <c r="O198" i="4"/>
  <c r="N198" i="4"/>
  <c r="T197" i="4"/>
  <c r="R197" i="4"/>
  <c r="Q197" i="4"/>
  <c r="P197" i="4"/>
  <c r="O197" i="4"/>
  <c r="N197" i="4"/>
  <c r="T196" i="4"/>
  <c r="R196" i="4"/>
  <c r="Q196" i="4"/>
  <c r="P196" i="4"/>
  <c r="O196" i="4"/>
  <c r="N196" i="4"/>
  <c r="T195" i="4"/>
  <c r="R195" i="4"/>
  <c r="Q195" i="4"/>
  <c r="P195" i="4"/>
  <c r="O195" i="4"/>
  <c r="N195" i="4"/>
  <c r="T194" i="4"/>
  <c r="R194" i="4"/>
  <c r="Q194" i="4"/>
  <c r="P194" i="4"/>
  <c r="O194" i="4"/>
  <c r="N194" i="4"/>
  <c r="T193" i="4"/>
  <c r="R193" i="4"/>
  <c r="Q193" i="4"/>
  <c r="P193" i="4"/>
  <c r="O193" i="4"/>
  <c r="N193" i="4"/>
  <c r="T192" i="4"/>
  <c r="R192" i="4"/>
  <c r="Q192" i="4"/>
  <c r="P192" i="4"/>
  <c r="O192" i="4"/>
  <c r="N192" i="4"/>
  <c r="T191" i="4"/>
  <c r="R191" i="4"/>
  <c r="Q191" i="4"/>
  <c r="P191" i="4"/>
  <c r="O191" i="4"/>
  <c r="N191" i="4"/>
  <c r="T190" i="4"/>
  <c r="R190" i="4"/>
  <c r="Q190" i="4"/>
  <c r="P190" i="4"/>
  <c r="O190" i="4"/>
  <c r="N190" i="4"/>
  <c r="T189" i="4"/>
  <c r="R189" i="4"/>
  <c r="Q189" i="4"/>
  <c r="P189" i="4"/>
  <c r="O189" i="4"/>
  <c r="N189" i="4"/>
  <c r="T188" i="4"/>
  <c r="R188" i="4"/>
  <c r="Q188" i="4"/>
  <c r="P188" i="4"/>
  <c r="O188" i="4"/>
  <c r="N188" i="4"/>
  <c r="T187" i="4"/>
  <c r="R187" i="4"/>
  <c r="Q187" i="4"/>
  <c r="P187" i="4"/>
  <c r="O187" i="4"/>
  <c r="N187" i="4"/>
  <c r="T186" i="4"/>
  <c r="R186" i="4"/>
  <c r="Q186" i="4"/>
  <c r="P186" i="4"/>
  <c r="O186" i="4"/>
  <c r="N186" i="4"/>
  <c r="T185" i="4"/>
  <c r="R185" i="4"/>
  <c r="Q185" i="4"/>
  <c r="P185" i="4"/>
  <c r="O185" i="4"/>
  <c r="N185" i="4"/>
  <c r="T184" i="4"/>
  <c r="R184" i="4"/>
  <c r="Q184" i="4"/>
  <c r="P184" i="4"/>
  <c r="O184" i="4"/>
  <c r="N184" i="4"/>
  <c r="T183" i="4"/>
  <c r="R183" i="4"/>
  <c r="Q183" i="4"/>
  <c r="P183" i="4"/>
  <c r="O183" i="4"/>
  <c r="N183" i="4"/>
  <c r="T182" i="4"/>
  <c r="R182" i="4"/>
  <c r="Q182" i="4"/>
  <c r="P182" i="4"/>
  <c r="O182" i="4"/>
  <c r="N182" i="4"/>
  <c r="T181" i="4"/>
  <c r="R181" i="4"/>
  <c r="Q181" i="4"/>
  <c r="P181" i="4"/>
  <c r="O181" i="4"/>
  <c r="N181" i="4"/>
  <c r="T180" i="4"/>
  <c r="R180" i="4"/>
  <c r="Q180" i="4"/>
  <c r="P180" i="4"/>
  <c r="O180" i="4"/>
  <c r="N180" i="4"/>
  <c r="T179" i="4"/>
  <c r="R179" i="4"/>
  <c r="Q179" i="4"/>
  <c r="P179" i="4"/>
  <c r="O179" i="4"/>
  <c r="N179" i="4"/>
  <c r="T178" i="4"/>
  <c r="R178" i="4"/>
  <c r="Q178" i="4"/>
  <c r="P178" i="4"/>
  <c r="O178" i="4"/>
  <c r="N178" i="4"/>
  <c r="T177" i="4"/>
  <c r="R177" i="4"/>
  <c r="Q177" i="4"/>
  <c r="P177" i="4"/>
  <c r="O177" i="4"/>
  <c r="N177" i="4"/>
  <c r="T176" i="4"/>
  <c r="R176" i="4"/>
  <c r="Q176" i="4"/>
  <c r="P176" i="4"/>
  <c r="O176" i="4"/>
  <c r="N176" i="4"/>
  <c r="T175" i="4"/>
  <c r="R175" i="4"/>
  <c r="Q175" i="4"/>
  <c r="P175" i="4"/>
  <c r="O175" i="4"/>
  <c r="N175" i="4"/>
  <c r="T174" i="4"/>
  <c r="R174" i="4"/>
  <c r="Q174" i="4"/>
  <c r="P174" i="4"/>
  <c r="O174" i="4"/>
  <c r="N174" i="4"/>
  <c r="T173" i="4"/>
  <c r="R173" i="4"/>
  <c r="Q173" i="4"/>
  <c r="P173" i="4"/>
  <c r="O173" i="4"/>
  <c r="N173" i="4"/>
  <c r="T172" i="4"/>
  <c r="R172" i="4"/>
  <c r="Q172" i="4"/>
  <c r="P172" i="4"/>
  <c r="O172" i="4"/>
  <c r="N172" i="4"/>
  <c r="T171" i="4"/>
  <c r="R171" i="4"/>
  <c r="Q171" i="4"/>
  <c r="P171" i="4"/>
  <c r="O171" i="4"/>
  <c r="N171" i="4"/>
  <c r="T170" i="4"/>
  <c r="R170" i="4"/>
  <c r="Q170" i="4"/>
  <c r="P170" i="4"/>
  <c r="O170" i="4"/>
  <c r="N170" i="4"/>
  <c r="T169" i="4"/>
  <c r="R169" i="4"/>
  <c r="Q169" i="4"/>
  <c r="P169" i="4"/>
  <c r="O169" i="4"/>
  <c r="N169" i="4"/>
  <c r="T168" i="4"/>
  <c r="R168" i="4"/>
  <c r="Q168" i="4"/>
  <c r="P168" i="4"/>
  <c r="O168" i="4"/>
  <c r="N168" i="4"/>
  <c r="T167" i="4"/>
  <c r="R167" i="4"/>
  <c r="Q167" i="4"/>
  <c r="P167" i="4"/>
  <c r="O167" i="4"/>
  <c r="N167" i="4"/>
  <c r="T166" i="4"/>
  <c r="R166" i="4"/>
  <c r="Q166" i="4"/>
  <c r="P166" i="4"/>
  <c r="O166" i="4"/>
  <c r="N166" i="4"/>
  <c r="T165" i="4"/>
  <c r="R165" i="4"/>
  <c r="Q165" i="4"/>
  <c r="P165" i="4"/>
  <c r="O165" i="4"/>
  <c r="N165" i="4"/>
  <c r="T164" i="4"/>
  <c r="R164" i="4"/>
  <c r="Q164" i="4"/>
  <c r="P164" i="4"/>
  <c r="O164" i="4"/>
  <c r="N164" i="4"/>
  <c r="T163" i="4"/>
  <c r="R163" i="4"/>
  <c r="Q163" i="4"/>
  <c r="P163" i="4"/>
  <c r="O163" i="4"/>
  <c r="N163" i="4"/>
  <c r="T162" i="4"/>
  <c r="R162" i="4"/>
  <c r="Q162" i="4"/>
  <c r="P162" i="4"/>
  <c r="O162" i="4"/>
  <c r="N162" i="4"/>
  <c r="T161" i="4"/>
  <c r="R161" i="4"/>
  <c r="Q161" i="4"/>
  <c r="P161" i="4"/>
  <c r="O161" i="4"/>
  <c r="N161" i="4"/>
  <c r="T160" i="4"/>
  <c r="R160" i="4"/>
  <c r="Q160" i="4"/>
  <c r="P160" i="4"/>
  <c r="O160" i="4"/>
  <c r="N160" i="4"/>
  <c r="T159" i="4"/>
  <c r="R159" i="4"/>
  <c r="Q159" i="4"/>
  <c r="P159" i="4"/>
  <c r="O159" i="4"/>
  <c r="N159" i="4"/>
  <c r="T158" i="4"/>
  <c r="R158" i="4"/>
  <c r="Q158" i="4"/>
  <c r="P158" i="4"/>
  <c r="O158" i="4"/>
  <c r="N158" i="4"/>
  <c r="T157" i="4"/>
  <c r="R157" i="4"/>
  <c r="Q157" i="4"/>
  <c r="P157" i="4"/>
  <c r="O157" i="4"/>
  <c r="N157" i="4"/>
  <c r="T156" i="4"/>
  <c r="R156" i="4"/>
  <c r="Q156" i="4"/>
  <c r="P156" i="4"/>
  <c r="O156" i="4"/>
  <c r="N156" i="4"/>
  <c r="T155" i="4"/>
  <c r="R155" i="4"/>
  <c r="Q155" i="4"/>
  <c r="P155" i="4"/>
  <c r="O155" i="4"/>
  <c r="N155" i="4"/>
  <c r="T154" i="4"/>
  <c r="R154" i="4"/>
  <c r="Q154" i="4"/>
  <c r="P154" i="4"/>
  <c r="O154" i="4"/>
  <c r="N154" i="4"/>
  <c r="T153" i="4"/>
  <c r="R153" i="4"/>
  <c r="Q153" i="4"/>
  <c r="P153" i="4"/>
  <c r="O153" i="4"/>
  <c r="N153" i="4"/>
  <c r="T152" i="4"/>
  <c r="R152" i="4"/>
  <c r="Q152" i="4"/>
  <c r="P152" i="4"/>
  <c r="O152" i="4"/>
  <c r="N152" i="4"/>
  <c r="T151" i="4"/>
  <c r="R151" i="4"/>
  <c r="Q151" i="4"/>
  <c r="P151" i="4"/>
  <c r="O151" i="4"/>
  <c r="N151" i="4"/>
  <c r="T150" i="4"/>
  <c r="R150" i="4"/>
  <c r="Q150" i="4"/>
  <c r="P150" i="4"/>
  <c r="O150" i="4"/>
  <c r="N150" i="4"/>
  <c r="T149" i="4"/>
  <c r="R149" i="4"/>
  <c r="Q149" i="4"/>
  <c r="P149" i="4"/>
  <c r="O149" i="4"/>
  <c r="N149" i="4"/>
  <c r="T148" i="4"/>
  <c r="R148" i="4"/>
  <c r="Q148" i="4"/>
  <c r="P148" i="4"/>
  <c r="O148" i="4"/>
  <c r="N148" i="4"/>
  <c r="T147" i="4"/>
  <c r="R147" i="4"/>
  <c r="Q147" i="4"/>
  <c r="P147" i="4"/>
  <c r="O147" i="4"/>
  <c r="N147" i="4"/>
  <c r="T146" i="4"/>
  <c r="R146" i="4"/>
  <c r="Q146" i="4"/>
  <c r="P146" i="4"/>
  <c r="O146" i="4"/>
  <c r="N146" i="4"/>
  <c r="T145" i="4"/>
  <c r="R145" i="4"/>
  <c r="Q145" i="4"/>
  <c r="P145" i="4"/>
  <c r="O145" i="4"/>
  <c r="N145" i="4"/>
  <c r="T144" i="4"/>
  <c r="R144" i="4"/>
  <c r="Q144" i="4"/>
  <c r="P144" i="4"/>
  <c r="O144" i="4"/>
  <c r="N144" i="4"/>
  <c r="T143" i="4"/>
  <c r="R143" i="4"/>
  <c r="Q143" i="4"/>
  <c r="P143" i="4"/>
  <c r="O143" i="4"/>
  <c r="N143" i="4"/>
  <c r="T142" i="4"/>
  <c r="R142" i="4"/>
  <c r="Q142" i="4"/>
  <c r="P142" i="4"/>
  <c r="O142" i="4"/>
  <c r="N142" i="4"/>
  <c r="T141" i="4"/>
  <c r="R141" i="4"/>
  <c r="Q141" i="4"/>
  <c r="P141" i="4"/>
  <c r="O141" i="4"/>
  <c r="N141" i="4"/>
  <c r="T140" i="4"/>
  <c r="R140" i="4"/>
  <c r="Q140" i="4"/>
  <c r="P140" i="4"/>
  <c r="O140" i="4"/>
  <c r="N140" i="4"/>
  <c r="T139" i="4"/>
  <c r="R139" i="4"/>
  <c r="Q139" i="4"/>
  <c r="P139" i="4"/>
  <c r="O139" i="4"/>
  <c r="N139" i="4"/>
  <c r="T138" i="4"/>
  <c r="R138" i="4"/>
  <c r="Q138" i="4"/>
  <c r="P138" i="4"/>
  <c r="O138" i="4"/>
  <c r="N138" i="4"/>
  <c r="T137" i="4"/>
  <c r="R137" i="4"/>
  <c r="Q137" i="4"/>
  <c r="P137" i="4"/>
  <c r="O137" i="4"/>
  <c r="N137" i="4"/>
  <c r="T136" i="4"/>
  <c r="R136" i="4"/>
  <c r="Q136" i="4"/>
  <c r="P136" i="4"/>
  <c r="O136" i="4"/>
  <c r="N136" i="4"/>
  <c r="T135" i="4"/>
  <c r="R135" i="4"/>
  <c r="Q135" i="4"/>
  <c r="P135" i="4"/>
  <c r="O135" i="4"/>
  <c r="N135" i="4"/>
  <c r="T134" i="4"/>
  <c r="R134" i="4"/>
  <c r="Q134" i="4"/>
  <c r="P134" i="4"/>
  <c r="O134" i="4"/>
  <c r="N134" i="4"/>
  <c r="T133" i="4"/>
  <c r="R133" i="4"/>
  <c r="Q133" i="4"/>
  <c r="P133" i="4"/>
  <c r="O133" i="4"/>
  <c r="N133" i="4"/>
  <c r="T132" i="4"/>
  <c r="R132" i="4"/>
  <c r="Q132" i="4"/>
  <c r="P132" i="4"/>
  <c r="O132" i="4"/>
  <c r="N132" i="4"/>
  <c r="T131" i="4"/>
  <c r="R131" i="4"/>
  <c r="Q131" i="4"/>
  <c r="P131" i="4"/>
  <c r="O131" i="4"/>
  <c r="N131" i="4"/>
  <c r="T130" i="4"/>
  <c r="R130" i="4"/>
  <c r="Q130" i="4"/>
  <c r="P130" i="4"/>
  <c r="O130" i="4"/>
  <c r="N130" i="4"/>
  <c r="T129" i="4"/>
  <c r="R129" i="4"/>
  <c r="Q129" i="4"/>
  <c r="P129" i="4"/>
  <c r="O129" i="4"/>
  <c r="N129" i="4"/>
  <c r="T128" i="4"/>
  <c r="R128" i="4"/>
  <c r="Q128" i="4"/>
  <c r="P128" i="4"/>
  <c r="O128" i="4"/>
  <c r="N128" i="4"/>
  <c r="T127" i="4"/>
  <c r="R127" i="4"/>
  <c r="Q127" i="4"/>
  <c r="P127" i="4"/>
  <c r="O127" i="4"/>
  <c r="N127" i="4"/>
  <c r="T126" i="4"/>
  <c r="R126" i="4"/>
  <c r="Q126" i="4"/>
  <c r="P126" i="4"/>
  <c r="O126" i="4"/>
  <c r="N126" i="4"/>
  <c r="T125" i="4"/>
  <c r="R125" i="4"/>
  <c r="Q125" i="4"/>
  <c r="P125" i="4"/>
  <c r="O125" i="4"/>
  <c r="N125" i="4"/>
  <c r="T124" i="4"/>
  <c r="R124" i="4"/>
  <c r="Q124" i="4"/>
  <c r="P124" i="4"/>
  <c r="O124" i="4"/>
  <c r="N124" i="4"/>
  <c r="T123" i="4"/>
  <c r="R123" i="4"/>
  <c r="Q123" i="4"/>
  <c r="P123" i="4"/>
  <c r="O123" i="4"/>
  <c r="N123" i="4"/>
  <c r="T122" i="4"/>
  <c r="R122" i="4"/>
  <c r="Q122" i="4"/>
  <c r="P122" i="4"/>
  <c r="O122" i="4"/>
  <c r="N122" i="4"/>
  <c r="T121" i="4"/>
  <c r="R121" i="4"/>
  <c r="Q121" i="4"/>
  <c r="P121" i="4"/>
  <c r="O121" i="4"/>
  <c r="N121" i="4"/>
  <c r="T120" i="4"/>
  <c r="R120" i="4"/>
  <c r="Q120" i="4"/>
  <c r="P120" i="4"/>
  <c r="O120" i="4"/>
  <c r="N120" i="4"/>
  <c r="T119" i="4"/>
  <c r="R119" i="4"/>
  <c r="Q119" i="4"/>
  <c r="P119" i="4"/>
  <c r="O119" i="4"/>
  <c r="N119" i="4"/>
  <c r="T118" i="4"/>
  <c r="R118" i="4"/>
  <c r="Q118" i="4"/>
  <c r="P118" i="4"/>
  <c r="O118" i="4"/>
  <c r="N118" i="4"/>
  <c r="T117" i="4"/>
  <c r="R117" i="4"/>
  <c r="Q117" i="4"/>
  <c r="P117" i="4"/>
  <c r="O117" i="4"/>
  <c r="N117" i="4"/>
  <c r="T116" i="4"/>
  <c r="R116" i="4"/>
  <c r="Q116" i="4"/>
  <c r="P116" i="4"/>
  <c r="O116" i="4"/>
  <c r="N116" i="4"/>
  <c r="T115" i="4"/>
  <c r="R115" i="4"/>
  <c r="Q115" i="4"/>
  <c r="P115" i="4"/>
  <c r="O115" i="4"/>
  <c r="N115" i="4"/>
  <c r="T114" i="4"/>
  <c r="R114" i="4"/>
  <c r="Q114" i="4"/>
  <c r="P114" i="4"/>
  <c r="O114" i="4"/>
  <c r="N114" i="4"/>
  <c r="T113" i="4"/>
  <c r="R113" i="4"/>
  <c r="Q113" i="4"/>
  <c r="P113" i="4"/>
  <c r="O113" i="4"/>
  <c r="N113" i="4"/>
  <c r="T112" i="4"/>
  <c r="R112" i="4"/>
  <c r="Q112" i="4"/>
  <c r="P112" i="4"/>
  <c r="O112" i="4"/>
  <c r="N112" i="4"/>
  <c r="T111" i="4"/>
  <c r="R111" i="4"/>
  <c r="Q111" i="4"/>
  <c r="P111" i="4"/>
  <c r="O111" i="4"/>
  <c r="N111" i="4"/>
  <c r="T110" i="4"/>
  <c r="R110" i="4"/>
  <c r="Q110" i="4"/>
  <c r="P110" i="4"/>
  <c r="O110" i="4"/>
  <c r="N110" i="4"/>
  <c r="T109" i="4"/>
  <c r="R109" i="4"/>
  <c r="Q109" i="4"/>
  <c r="P109" i="4"/>
  <c r="O109" i="4"/>
  <c r="N109" i="4"/>
  <c r="T108" i="4"/>
  <c r="R108" i="4"/>
  <c r="Q108" i="4"/>
  <c r="P108" i="4"/>
  <c r="O108" i="4"/>
  <c r="N108" i="4"/>
  <c r="T107" i="4"/>
  <c r="R107" i="4"/>
  <c r="Q107" i="4"/>
  <c r="P107" i="4"/>
  <c r="O107" i="4"/>
  <c r="N107" i="4"/>
  <c r="T106" i="4"/>
  <c r="R106" i="4"/>
  <c r="Q106" i="4"/>
  <c r="P106" i="4"/>
  <c r="O106" i="4"/>
  <c r="N106" i="4"/>
  <c r="T105" i="4"/>
  <c r="R105" i="4"/>
  <c r="Q105" i="4"/>
  <c r="P105" i="4"/>
  <c r="O105" i="4"/>
  <c r="N105" i="4"/>
  <c r="T104" i="4"/>
  <c r="R104" i="4"/>
  <c r="Q104" i="4"/>
  <c r="P104" i="4"/>
  <c r="O104" i="4"/>
  <c r="N104" i="4"/>
  <c r="T103" i="4"/>
  <c r="R103" i="4"/>
  <c r="Q103" i="4"/>
  <c r="P103" i="4"/>
  <c r="O103" i="4"/>
  <c r="N103" i="4"/>
  <c r="T102" i="4"/>
  <c r="R102" i="4"/>
  <c r="Q102" i="4"/>
  <c r="P102" i="4"/>
  <c r="O102" i="4"/>
  <c r="N102" i="4"/>
  <c r="T101" i="4"/>
  <c r="R101" i="4"/>
  <c r="Q101" i="4"/>
  <c r="P101" i="4"/>
  <c r="O101" i="4"/>
  <c r="N101" i="4"/>
  <c r="T100" i="4"/>
  <c r="R100" i="4"/>
  <c r="Q100" i="4"/>
  <c r="P100" i="4"/>
  <c r="O100" i="4"/>
  <c r="N100" i="4"/>
  <c r="T99" i="4"/>
  <c r="R99" i="4"/>
  <c r="Q99" i="4"/>
  <c r="P99" i="4"/>
  <c r="O99" i="4"/>
  <c r="N99" i="4"/>
  <c r="T98" i="4"/>
  <c r="R98" i="4"/>
  <c r="Q98" i="4"/>
  <c r="P98" i="4"/>
  <c r="O98" i="4"/>
  <c r="N98" i="4"/>
  <c r="T97" i="4"/>
  <c r="R97" i="4"/>
  <c r="Q97" i="4"/>
  <c r="P97" i="4"/>
  <c r="O97" i="4"/>
  <c r="N97" i="4"/>
  <c r="T96" i="4"/>
  <c r="R96" i="4"/>
  <c r="Q96" i="4"/>
  <c r="P96" i="4"/>
  <c r="O96" i="4"/>
  <c r="N96" i="4"/>
  <c r="T95" i="4"/>
  <c r="R95" i="4"/>
  <c r="Q95" i="4"/>
  <c r="P95" i="4"/>
  <c r="O95" i="4"/>
  <c r="N95" i="4"/>
  <c r="T94" i="4"/>
  <c r="R94" i="4"/>
  <c r="Q94" i="4"/>
  <c r="P94" i="4"/>
  <c r="O94" i="4"/>
  <c r="N94" i="4"/>
  <c r="T93" i="4"/>
  <c r="R93" i="4"/>
  <c r="Q93" i="4"/>
  <c r="P93" i="4"/>
  <c r="O93" i="4"/>
  <c r="N93" i="4"/>
  <c r="T92" i="4"/>
  <c r="R92" i="4"/>
  <c r="Q92" i="4"/>
  <c r="P92" i="4"/>
  <c r="O92" i="4"/>
  <c r="N92" i="4"/>
  <c r="T91" i="4"/>
  <c r="R91" i="4"/>
  <c r="Q91" i="4"/>
  <c r="P91" i="4"/>
  <c r="O91" i="4"/>
  <c r="N91" i="4"/>
  <c r="T90" i="4"/>
  <c r="R90" i="4"/>
  <c r="Q90" i="4"/>
  <c r="P90" i="4"/>
  <c r="O90" i="4"/>
  <c r="N90" i="4"/>
  <c r="T89" i="4"/>
  <c r="R89" i="4"/>
  <c r="Q89" i="4"/>
  <c r="P89" i="4"/>
  <c r="O89" i="4"/>
  <c r="N89" i="4"/>
  <c r="T88" i="4"/>
  <c r="R88" i="4"/>
  <c r="Q88" i="4"/>
  <c r="P88" i="4"/>
  <c r="O88" i="4"/>
  <c r="N88" i="4"/>
  <c r="T87" i="4"/>
  <c r="R87" i="4"/>
  <c r="Q87" i="4"/>
  <c r="P87" i="4"/>
  <c r="O87" i="4"/>
  <c r="N87" i="4"/>
  <c r="T86" i="4"/>
  <c r="R86" i="4"/>
  <c r="Q86" i="4"/>
  <c r="P86" i="4"/>
  <c r="O86" i="4"/>
  <c r="N86" i="4"/>
  <c r="T85" i="4"/>
  <c r="R85" i="4"/>
  <c r="Q85" i="4"/>
  <c r="P85" i="4"/>
  <c r="O85" i="4"/>
  <c r="N85" i="4"/>
  <c r="T84" i="4"/>
  <c r="R84" i="4"/>
  <c r="Q84" i="4"/>
  <c r="P84" i="4"/>
  <c r="O84" i="4"/>
  <c r="N84" i="4"/>
  <c r="T83" i="4"/>
  <c r="R83" i="4"/>
  <c r="Q83" i="4"/>
  <c r="P83" i="4"/>
  <c r="O83" i="4"/>
  <c r="N83" i="4"/>
  <c r="T82" i="4"/>
  <c r="R82" i="4"/>
  <c r="Q82" i="4"/>
  <c r="P82" i="4"/>
  <c r="O82" i="4"/>
  <c r="N82" i="4"/>
  <c r="T81" i="4"/>
  <c r="R81" i="4"/>
  <c r="Q81" i="4"/>
  <c r="P81" i="4"/>
  <c r="O81" i="4"/>
  <c r="N81" i="4"/>
  <c r="T80" i="4"/>
  <c r="R80" i="4"/>
  <c r="Q80" i="4"/>
  <c r="P80" i="4"/>
  <c r="O80" i="4"/>
  <c r="N80" i="4"/>
  <c r="T79" i="4"/>
  <c r="R79" i="4"/>
  <c r="Q79" i="4"/>
  <c r="P79" i="4"/>
  <c r="O79" i="4"/>
  <c r="N79" i="4"/>
  <c r="T78" i="4"/>
  <c r="R78" i="4"/>
  <c r="Q78" i="4"/>
  <c r="P78" i="4"/>
  <c r="O78" i="4"/>
  <c r="N78" i="4"/>
  <c r="T77" i="4"/>
  <c r="R77" i="4"/>
  <c r="Q77" i="4"/>
  <c r="P77" i="4"/>
  <c r="O77" i="4"/>
  <c r="N77" i="4"/>
  <c r="T76" i="4"/>
  <c r="R76" i="4"/>
  <c r="Q76" i="4"/>
  <c r="P76" i="4"/>
  <c r="O76" i="4"/>
  <c r="N76" i="4"/>
  <c r="T75" i="4"/>
  <c r="R75" i="4"/>
  <c r="Q75" i="4"/>
  <c r="P75" i="4"/>
  <c r="O75" i="4"/>
  <c r="N75" i="4"/>
  <c r="T74" i="4"/>
  <c r="R74" i="4"/>
  <c r="Q74" i="4"/>
  <c r="P74" i="4"/>
  <c r="O74" i="4"/>
  <c r="N74" i="4"/>
  <c r="T73" i="4"/>
  <c r="R73" i="4"/>
  <c r="Q73" i="4"/>
  <c r="P73" i="4"/>
  <c r="O73" i="4"/>
  <c r="N73" i="4"/>
  <c r="T72" i="4"/>
  <c r="R72" i="4"/>
  <c r="Q72" i="4"/>
  <c r="P72" i="4"/>
  <c r="O72" i="4"/>
  <c r="N72" i="4"/>
  <c r="T71" i="4"/>
  <c r="R71" i="4"/>
  <c r="Q71" i="4"/>
  <c r="P71" i="4"/>
  <c r="O71" i="4"/>
  <c r="N71" i="4"/>
  <c r="T70" i="4"/>
  <c r="R70" i="4"/>
  <c r="Q70" i="4"/>
  <c r="P70" i="4"/>
  <c r="O70" i="4"/>
  <c r="N70" i="4"/>
  <c r="T69" i="4"/>
  <c r="R69" i="4"/>
  <c r="Q69" i="4"/>
  <c r="P69" i="4"/>
  <c r="O69" i="4"/>
  <c r="N69" i="4"/>
  <c r="T68" i="4"/>
  <c r="R68" i="4"/>
  <c r="Q68" i="4"/>
  <c r="P68" i="4"/>
  <c r="O68" i="4"/>
  <c r="N68" i="4"/>
  <c r="T67" i="4"/>
  <c r="R67" i="4"/>
  <c r="Q67" i="4"/>
  <c r="P67" i="4"/>
  <c r="O67" i="4"/>
  <c r="N67" i="4"/>
  <c r="T66" i="4"/>
  <c r="R66" i="4"/>
  <c r="Q66" i="4"/>
  <c r="P66" i="4"/>
  <c r="O66" i="4"/>
  <c r="N66" i="4"/>
  <c r="T65" i="4"/>
  <c r="R65" i="4"/>
  <c r="Q65" i="4"/>
  <c r="P65" i="4"/>
  <c r="O65" i="4"/>
  <c r="N65" i="4"/>
  <c r="T64" i="4"/>
  <c r="R64" i="4"/>
  <c r="Q64" i="4"/>
  <c r="P64" i="4"/>
  <c r="O64" i="4"/>
  <c r="N64" i="4"/>
  <c r="T63" i="4"/>
  <c r="R63" i="4"/>
  <c r="Q63" i="4"/>
  <c r="P63" i="4"/>
  <c r="O63" i="4"/>
  <c r="N63" i="4"/>
  <c r="T62" i="4"/>
  <c r="R62" i="4"/>
  <c r="Q62" i="4"/>
  <c r="P62" i="4"/>
  <c r="O62" i="4"/>
  <c r="N62" i="4"/>
  <c r="T61" i="4"/>
  <c r="R61" i="4"/>
  <c r="Q61" i="4"/>
  <c r="P61" i="4"/>
  <c r="O61" i="4"/>
  <c r="N61" i="4"/>
  <c r="T60" i="4"/>
  <c r="R60" i="4"/>
  <c r="Q60" i="4"/>
  <c r="P60" i="4"/>
  <c r="O60" i="4"/>
  <c r="N60" i="4"/>
  <c r="T59" i="4"/>
  <c r="R59" i="4"/>
  <c r="Q59" i="4"/>
  <c r="P59" i="4"/>
  <c r="O59" i="4"/>
  <c r="N59" i="4"/>
  <c r="T58" i="4"/>
  <c r="R58" i="4"/>
  <c r="Q58" i="4"/>
  <c r="P58" i="4"/>
  <c r="O58" i="4"/>
  <c r="N58" i="4"/>
  <c r="T57" i="4"/>
  <c r="R57" i="4"/>
  <c r="Q57" i="4"/>
  <c r="P57" i="4"/>
  <c r="O57" i="4"/>
  <c r="N57" i="4"/>
  <c r="T56" i="4"/>
  <c r="R56" i="4"/>
  <c r="Q56" i="4"/>
  <c r="P56" i="4"/>
  <c r="O56" i="4"/>
  <c r="N56" i="4"/>
  <c r="T55" i="4"/>
  <c r="R55" i="4"/>
  <c r="Q55" i="4"/>
  <c r="P55" i="4"/>
  <c r="O55" i="4"/>
  <c r="N55" i="4"/>
  <c r="T54" i="4"/>
  <c r="R54" i="4"/>
  <c r="Q54" i="4"/>
  <c r="P54" i="4"/>
  <c r="O54" i="4"/>
  <c r="N54" i="4"/>
  <c r="T53" i="4"/>
  <c r="R53" i="4"/>
  <c r="Q53" i="4"/>
  <c r="P53" i="4"/>
  <c r="O53" i="4"/>
  <c r="N53" i="4"/>
  <c r="T52" i="4"/>
  <c r="R52" i="4"/>
  <c r="Q52" i="4"/>
  <c r="P52" i="4"/>
  <c r="O52" i="4"/>
  <c r="N52" i="4"/>
  <c r="T51" i="4"/>
  <c r="R51" i="4"/>
  <c r="Q51" i="4"/>
  <c r="P51" i="4"/>
  <c r="O51" i="4"/>
  <c r="N51" i="4"/>
  <c r="T50" i="4"/>
  <c r="R50" i="4"/>
  <c r="Q50" i="4"/>
  <c r="P50" i="4"/>
  <c r="O50" i="4"/>
  <c r="N50" i="4"/>
  <c r="T49" i="4"/>
  <c r="R49" i="4"/>
  <c r="Q49" i="4"/>
  <c r="P49" i="4"/>
  <c r="O49" i="4"/>
  <c r="N49" i="4"/>
  <c r="T48" i="4"/>
  <c r="R48" i="4"/>
  <c r="Q48" i="4"/>
  <c r="P48" i="4"/>
  <c r="O48" i="4"/>
  <c r="N48" i="4"/>
  <c r="T47" i="4"/>
  <c r="R47" i="4"/>
  <c r="Q47" i="4"/>
  <c r="P47" i="4"/>
  <c r="O47" i="4"/>
  <c r="N47" i="4"/>
  <c r="T46" i="4"/>
  <c r="R46" i="4"/>
  <c r="Q46" i="4"/>
  <c r="P46" i="4"/>
  <c r="O46" i="4"/>
  <c r="N46" i="4"/>
  <c r="T45" i="4"/>
  <c r="R45" i="4"/>
  <c r="Q45" i="4"/>
  <c r="P45" i="4"/>
  <c r="O45" i="4"/>
  <c r="N45" i="4"/>
  <c r="T44" i="4"/>
  <c r="R44" i="4"/>
  <c r="Q44" i="4"/>
  <c r="P44" i="4"/>
  <c r="O44" i="4"/>
  <c r="N44" i="4"/>
  <c r="T43" i="4"/>
  <c r="R43" i="4"/>
  <c r="Q43" i="4"/>
  <c r="P43" i="4"/>
  <c r="O43" i="4"/>
  <c r="N43" i="4"/>
  <c r="T42" i="4"/>
  <c r="R42" i="4"/>
  <c r="Q42" i="4"/>
  <c r="P42" i="4"/>
  <c r="O42" i="4"/>
  <c r="N42" i="4"/>
  <c r="T41" i="4"/>
  <c r="R41" i="4"/>
  <c r="Q41" i="4"/>
  <c r="P41" i="4"/>
  <c r="O41" i="4"/>
  <c r="N41" i="4"/>
  <c r="T40" i="4"/>
  <c r="R40" i="4"/>
  <c r="Q40" i="4"/>
  <c r="P40" i="4"/>
  <c r="O40" i="4"/>
  <c r="N40" i="4"/>
  <c r="T39" i="4"/>
  <c r="R39" i="4"/>
  <c r="Q39" i="4"/>
  <c r="P39" i="4"/>
  <c r="O39" i="4"/>
  <c r="N39" i="4"/>
  <c r="T38" i="4"/>
  <c r="R38" i="4"/>
  <c r="Q38" i="4"/>
  <c r="P38" i="4"/>
  <c r="O38" i="4"/>
  <c r="N38" i="4"/>
  <c r="T37" i="4"/>
  <c r="R37" i="4"/>
  <c r="Q37" i="4"/>
  <c r="P37" i="4"/>
  <c r="O37" i="4"/>
  <c r="N37" i="4"/>
  <c r="T36" i="4"/>
  <c r="R36" i="4"/>
  <c r="Q36" i="4"/>
  <c r="P36" i="4"/>
  <c r="O36" i="4"/>
  <c r="N36" i="4"/>
  <c r="T35" i="4"/>
  <c r="R35" i="4"/>
  <c r="Q35" i="4"/>
  <c r="P35" i="4"/>
  <c r="O35" i="4"/>
  <c r="N35" i="4"/>
  <c r="T34" i="4"/>
  <c r="R34" i="4"/>
  <c r="Q34" i="4"/>
  <c r="P34" i="4"/>
  <c r="O34" i="4"/>
  <c r="N34" i="4"/>
  <c r="T33" i="4"/>
  <c r="R33" i="4"/>
  <c r="Q33" i="4"/>
  <c r="P33" i="4"/>
  <c r="O33" i="4"/>
  <c r="N33" i="4"/>
  <c r="T32" i="4"/>
  <c r="R32" i="4"/>
  <c r="Q32" i="4"/>
  <c r="P32" i="4"/>
  <c r="O32" i="4"/>
  <c r="N32" i="4"/>
  <c r="T31" i="4"/>
  <c r="R31" i="4"/>
  <c r="Q31" i="4"/>
  <c r="P31" i="4"/>
  <c r="O31" i="4"/>
  <c r="N31" i="4"/>
  <c r="T30" i="4"/>
  <c r="R30" i="4"/>
  <c r="Q30" i="4"/>
  <c r="P30" i="4"/>
  <c r="O30" i="4"/>
  <c r="N30" i="4"/>
  <c r="T29" i="4"/>
  <c r="R29" i="4"/>
  <c r="Q29" i="4"/>
  <c r="P29" i="4"/>
  <c r="O29" i="4"/>
  <c r="N29" i="4"/>
  <c r="T28" i="4"/>
  <c r="R28" i="4"/>
  <c r="Q28" i="4"/>
  <c r="P28" i="4"/>
  <c r="O28" i="4"/>
  <c r="N28" i="4"/>
  <c r="T27" i="4"/>
  <c r="R27" i="4"/>
  <c r="Q27" i="4"/>
  <c r="P27" i="4"/>
  <c r="O27" i="4"/>
  <c r="N27" i="4"/>
  <c r="T26" i="4"/>
  <c r="R26" i="4"/>
  <c r="Q26" i="4"/>
  <c r="P26" i="4"/>
  <c r="O26" i="4"/>
  <c r="N26" i="4"/>
  <c r="T25" i="4"/>
  <c r="R25" i="4"/>
  <c r="Q25" i="4"/>
  <c r="P25" i="4"/>
  <c r="O25" i="4"/>
  <c r="N25" i="4"/>
  <c r="T24" i="4"/>
  <c r="R24" i="4"/>
  <c r="Q24" i="4"/>
  <c r="P24" i="4"/>
  <c r="O24" i="4"/>
  <c r="N24" i="4"/>
  <c r="T23" i="4"/>
  <c r="R23" i="4"/>
  <c r="Q23" i="4"/>
  <c r="P23" i="4"/>
  <c r="O23" i="4"/>
  <c r="N23" i="4"/>
  <c r="T22" i="4"/>
  <c r="R22" i="4"/>
  <c r="Q22" i="4"/>
  <c r="P22" i="4"/>
  <c r="O22" i="4"/>
  <c r="N22" i="4"/>
  <c r="T21" i="4"/>
  <c r="R21" i="4"/>
  <c r="Q21" i="4"/>
  <c r="P21" i="4"/>
  <c r="O21" i="4"/>
  <c r="N21" i="4"/>
  <c r="T20" i="4"/>
  <c r="R20" i="4"/>
  <c r="Q20" i="4"/>
  <c r="P20" i="4"/>
  <c r="O20" i="4"/>
  <c r="N20" i="4"/>
  <c r="T19" i="4"/>
  <c r="R19" i="4"/>
  <c r="Q19" i="4"/>
  <c r="P19" i="4"/>
  <c r="O19" i="4"/>
  <c r="N19" i="4"/>
  <c r="T18" i="4"/>
  <c r="R18" i="4"/>
  <c r="Q18" i="4"/>
  <c r="P18" i="4"/>
  <c r="O18" i="4"/>
  <c r="N18" i="4"/>
  <c r="T17" i="4"/>
  <c r="R17" i="4"/>
  <c r="Q17" i="4"/>
  <c r="P17" i="4"/>
  <c r="O17" i="4"/>
  <c r="N17" i="4"/>
  <c r="T16" i="4"/>
  <c r="R16" i="4"/>
  <c r="Q16" i="4"/>
  <c r="P16" i="4"/>
  <c r="O16" i="4"/>
  <c r="N16" i="4"/>
  <c r="T15" i="4"/>
  <c r="R15" i="4"/>
  <c r="Q15" i="4"/>
  <c r="P15" i="4"/>
  <c r="O15" i="4"/>
  <c r="N15" i="4"/>
  <c r="T14" i="4"/>
  <c r="R14" i="4"/>
  <c r="Q14" i="4"/>
  <c r="P14" i="4"/>
  <c r="O14" i="4"/>
  <c r="N14" i="4"/>
  <c r="T13" i="4"/>
  <c r="R13" i="4"/>
  <c r="Q13" i="4"/>
  <c r="P13" i="4"/>
  <c r="O13" i="4"/>
  <c r="N13" i="4"/>
  <c r="T12" i="4"/>
  <c r="R12" i="4"/>
  <c r="Q12" i="4"/>
  <c r="P12" i="4"/>
  <c r="O12" i="4"/>
  <c r="N12" i="4"/>
  <c r="T11" i="4"/>
  <c r="R11" i="4"/>
  <c r="Q11" i="4"/>
  <c r="P11" i="4"/>
  <c r="O11" i="4"/>
  <c r="N11" i="4"/>
  <c r="T10" i="4"/>
  <c r="R10" i="4"/>
  <c r="Q10" i="4"/>
  <c r="P10" i="4"/>
  <c r="O10" i="4"/>
  <c r="N10" i="4"/>
  <c r="T9" i="4"/>
  <c r="R9" i="4"/>
  <c r="Q9" i="4"/>
  <c r="P9" i="4"/>
  <c r="O9" i="4"/>
  <c r="N9" i="4"/>
  <c r="T8" i="4"/>
  <c r="R8" i="4"/>
  <c r="Q8" i="4"/>
  <c r="P8" i="4"/>
  <c r="O8" i="4"/>
  <c r="N8" i="4"/>
  <c r="T7" i="4"/>
  <c r="R7" i="4"/>
  <c r="Q7" i="4"/>
  <c r="P7" i="4"/>
  <c r="O7" i="4"/>
  <c r="N7" i="4"/>
  <c r="T6" i="4"/>
  <c r="R6" i="4"/>
  <c r="Q6" i="4"/>
  <c r="P6" i="4"/>
  <c r="O6" i="4"/>
  <c r="N6" i="4"/>
  <c r="T5" i="4"/>
  <c r="R5" i="4"/>
  <c r="Q5" i="4"/>
  <c r="P5" i="4"/>
  <c r="O5" i="4"/>
  <c r="N5" i="4"/>
  <c r="T4" i="4"/>
  <c r="R4" i="4"/>
  <c r="Q4" i="4"/>
  <c r="P4" i="4"/>
  <c r="O4" i="4"/>
  <c r="N4" i="4"/>
  <c r="T3" i="4"/>
  <c r="R3" i="4"/>
  <c r="Q3" i="4"/>
  <c r="P3" i="4"/>
  <c r="O3" i="4"/>
  <c r="N3" i="4"/>
  <c r="T2" i="4"/>
  <c r="R2" i="4"/>
  <c r="Q2" i="4"/>
  <c r="P2" i="4"/>
  <c r="O2" i="4"/>
  <c r="N2" i="4"/>
  <c r="U9" i="3"/>
  <c r="U17" i="3"/>
  <c r="U25" i="3"/>
  <c r="U33" i="3"/>
  <c r="U41" i="3"/>
  <c r="U49" i="3"/>
  <c r="U57" i="3"/>
  <c r="U65" i="3"/>
  <c r="U73" i="3"/>
  <c r="U81" i="3"/>
  <c r="U89" i="3"/>
  <c r="U97" i="3"/>
  <c r="U105" i="3"/>
  <c r="U113" i="3"/>
  <c r="U121" i="3"/>
  <c r="U129" i="3"/>
  <c r="U137" i="3"/>
  <c r="U145" i="3"/>
  <c r="U153" i="3"/>
  <c r="U161" i="3"/>
  <c r="U169" i="3"/>
  <c r="U177" i="3"/>
  <c r="U185" i="3"/>
  <c r="U193" i="3"/>
  <c r="U201" i="3"/>
  <c r="U209" i="3"/>
  <c r="U217" i="3"/>
  <c r="U225" i="3"/>
  <c r="U233" i="3"/>
  <c r="U241" i="3"/>
  <c r="U249" i="3"/>
  <c r="U257" i="3"/>
  <c r="U265" i="3"/>
  <c r="U273" i="3"/>
  <c r="U281" i="3"/>
  <c r="U289" i="3"/>
  <c r="U297" i="3"/>
  <c r="U305" i="3"/>
  <c r="U313" i="3"/>
  <c r="U321" i="3"/>
  <c r="U329" i="3"/>
  <c r="U337" i="3"/>
  <c r="U345" i="3"/>
  <c r="U353" i="3"/>
  <c r="U361" i="3"/>
  <c r="U369" i="3"/>
  <c r="U377" i="3"/>
  <c r="U385" i="3"/>
  <c r="U393" i="3"/>
  <c r="U401" i="3"/>
  <c r="U409" i="3"/>
  <c r="U417" i="3"/>
  <c r="U425" i="3"/>
  <c r="U433" i="3"/>
  <c r="U441" i="3"/>
  <c r="U449" i="3"/>
  <c r="U457" i="3"/>
  <c r="U465" i="3"/>
  <c r="U473" i="3"/>
  <c r="U481" i="3"/>
  <c r="U489" i="3"/>
  <c r="U497" i="3"/>
  <c r="U505" i="3"/>
  <c r="U513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2" i="3"/>
  <c r="P3" i="3"/>
  <c r="Q3" i="3"/>
  <c r="R3" i="3"/>
  <c r="P4" i="3"/>
  <c r="Q4" i="3"/>
  <c r="R4" i="3"/>
  <c r="P5" i="3"/>
  <c r="Q5" i="3"/>
  <c r="R5" i="3"/>
  <c r="P6" i="3"/>
  <c r="Q6" i="3"/>
  <c r="R6" i="3"/>
  <c r="P7" i="3"/>
  <c r="Q7" i="3"/>
  <c r="R7" i="3"/>
  <c r="P8" i="3"/>
  <c r="Q8" i="3"/>
  <c r="R8" i="3"/>
  <c r="P9" i="3"/>
  <c r="Q9" i="3"/>
  <c r="R9" i="3"/>
  <c r="P10" i="3"/>
  <c r="Q10" i="3"/>
  <c r="R10" i="3"/>
  <c r="P11" i="3"/>
  <c r="Q11" i="3"/>
  <c r="R11" i="3"/>
  <c r="P12" i="3"/>
  <c r="Q12" i="3"/>
  <c r="R12" i="3"/>
  <c r="P13" i="3"/>
  <c r="Q13" i="3"/>
  <c r="R13" i="3"/>
  <c r="P14" i="3"/>
  <c r="Q14" i="3"/>
  <c r="R14" i="3"/>
  <c r="P15" i="3"/>
  <c r="Q15" i="3"/>
  <c r="R15" i="3"/>
  <c r="P16" i="3"/>
  <c r="Q16" i="3"/>
  <c r="R16" i="3"/>
  <c r="P17" i="3"/>
  <c r="Q17" i="3"/>
  <c r="R17" i="3"/>
  <c r="P18" i="3"/>
  <c r="Q18" i="3"/>
  <c r="R18" i="3"/>
  <c r="P19" i="3"/>
  <c r="Q19" i="3"/>
  <c r="R19" i="3"/>
  <c r="P20" i="3"/>
  <c r="Q20" i="3"/>
  <c r="R20" i="3"/>
  <c r="P21" i="3"/>
  <c r="Q21" i="3"/>
  <c r="R21" i="3"/>
  <c r="P22" i="3"/>
  <c r="Q22" i="3"/>
  <c r="R22" i="3"/>
  <c r="P23" i="3"/>
  <c r="Q23" i="3"/>
  <c r="R23" i="3"/>
  <c r="P24" i="3"/>
  <c r="Q24" i="3"/>
  <c r="R24" i="3"/>
  <c r="P25" i="3"/>
  <c r="Q25" i="3"/>
  <c r="R25" i="3"/>
  <c r="P26" i="3"/>
  <c r="Q26" i="3"/>
  <c r="R26" i="3"/>
  <c r="P27" i="3"/>
  <c r="Q27" i="3"/>
  <c r="R27" i="3"/>
  <c r="P28" i="3"/>
  <c r="Q28" i="3"/>
  <c r="R28" i="3"/>
  <c r="P29" i="3"/>
  <c r="Q29" i="3"/>
  <c r="R29" i="3"/>
  <c r="P30" i="3"/>
  <c r="Q30" i="3"/>
  <c r="R30" i="3"/>
  <c r="P31" i="3"/>
  <c r="Q31" i="3"/>
  <c r="R31" i="3"/>
  <c r="P32" i="3"/>
  <c r="Q32" i="3"/>
  <c r="R32" i="3"/>
  <c r="P33" i="3"/>
  <c r="Q33" i="3"/>
  <c r="R33" i="3"/>
  <c r="P34" i="3"/>
  <c r="Q34" i="3"/>
  <c r="R34" i="3"/>
  <c r="P35" i="3"/>
  <c r="Q35" i="3"/>
  <c r="R35" i="3"/>
  <c r="P36" i="3"/>
  <c r="Q36" i="3"/>
  <c r="R36" i="3"/>
  <c r="P37" i="3"/>
  <c r="Q37" i="3"/>
  <c r="R37" i="3"/>
  <c r="P38" i="3"/>
  <c r="Q38" i="3"/>
  <c r="R38" i="3"/>
  <c r="P39" i="3"/>
  <c r="Q39" i="3"/>
  <c r="R39" i="3"/>
  <c r="P40" i="3"/>
  <c r="Q40" i="3"/>
  <c r="R40" i="3"/>
  <c r="P41" i="3"/>
  <c r="Q41" i="3"/>
  <c r="R41" i="3"/>
  <c r="P42" i="3"/>
  <c r="Q42" i="3"/>
  <c r="R42" i="3"/>
  <c r="P43" i="3"/>
  <c r="Q43" i="3"/>
  <c r="R43" i="3"/>
  <c r="P44" i="3"/>
  <c r="Q44" i="3"/>
  <c r="R44" i="3"/>
  <c r="P45" i="3"/>
  <c r="Q45" i="3"/>
  <c r="R45" i="3"/>
  <c r="P46" i="3"/>
  <c r="Q46" i="3"/>
  <c r="R46" i="3"/>
  <c r="P47" i="3"/>
  <c r="Q47" i="3"/>
  <c r="R47" i="3"/>
  <c r="P48" i="3"/>
  <c r="Q48" i="3"/>
  <c r="R48" i="3"/>
  <c r="P49" i="3"/>
  <c r="Q49" i="3"/>
  <c r="R49" i="3"/>
  <c r="P50" i="3"/>
  <c r="Q50" i="3"/>
  <c r="R50" i="3"/>
  <c r="P51" i="3"/>
  <c r="Q51" i="3"/>
  <c r="R51" i="3"/>
  <c r="P52" i="3"/>
  <c r="Q52" i="3"/>
  <c r="R52" i="3"/>
  <c r="P53" i="3"/>
  <c r="Q53" i="3"/>
  <c r="R53" i="3"/>
  <c r="P54" i="3"/>
  <c r="Q54" i="3"/>
  <c r="R54" i="3"/>
  <c r="P55" i="3"/>
  <c r="Q55" i="3"/>
  <c r="R55" i="3"/>
  <c r="P56" i="3"/>
  <c r="Q56" i="3"/>
  <c r="R56" i="3"/>
  <c r="P57" i="3"/>
  <c r="Q57" i="3"/>
  <c r="R57" i="3"/>
  <c r="P58" i="3"/>
  <c r="Q58" i="3"/>
  <c r="R58" i="3"/>
  <c r="P59" i="3"/>
  <c r="Q59" i="3"/>
  <c r="R59" i="3"/>
  <c r="P60" i="3"/>
  <c r="Q60" i="3"/>
  <c r="R60" i="3"/>
  <c r="P61" i="3"/>
  <c r="Q61" i="3"/>
  <c r="R61" i="3"/>
  <c r="P62" i="3"/>
  <c r="Q62" i="3"/>
  <c r="R62" i="3"/>
  <c r="P63" i="3"/>
  <c r="Q63" i="3"/>
  <c r="R63" i="3"/>
  <c r="P64" i="3"/>
  <c r="Q64" i="3"/>
  <c r="R64" i="3"/>
  <c r="P65" i="3"/>
  <c r="Q65" i="3"/>
  <c r="R65" i="3"/>
  <c r="P66" i="3"/>
  <c r="Q66" i="3"/>
  <c r="R66" i="3"/>
  <c r="P67" i="3"/>
  <c r="Q67" i="3"/>
  <c r="R67" i="3"/>
  <c r="P68" i="3"/>
  <c r="Q68" i="3"/>
  <c r="R68" i="3"/>
  <c r="P69" i="3"/>
  <c r="Q69" i="3"/>
  <c r="R69" i="3"/>
  <c r="P70" i="3"/>
  <c r="Q70" i="3"/>
  <c r="R70" i="3"/>
  <c r="P71" i="3"/>
  <c r="Q71" i="3"/>
  <c r="R71" i="3"/>
  <c r="P72" i="3"/>
  <c r="Q72" i="3"/>
  <c r="R72" i="3"/>
  <c r="P73" i="3"/>
  <c r="Q73" i="3"/>
  <c r="R73" i="3"/>
  <c r="P74" i="3"/>
  <c r="Q74" i="3"/>
  <c r="R74" i="3"/>
  <c r="P75" i="3"/>
  <c r="Q75" i="3"/>
  <c r="R75" i="3"/>
  <c r="P76" i="3"/>
  <c r="Q76" i="3"/>
  <c r="R76" i="3"/>
  <c r="P77" i="3"/>
  <c r="Q77" i="3"/>
  <c r="R77" i="3"/>
  <c r="P78" i="3"/>
  <c r="Q78" i="3"/>
  <c r="R78" i="3"/>
  <c r="P79" i="3"/>
  <c r="Q79" i="3"/>
  <c r="R79" i="3"/>
  <c r="P80" i="3"/>
  <c r="Q80" i="3"/>
  <c r="R80" i="3"/>
  <c r="P81" i="3"/>
  <c r="Q81" i="3"/>
  <c r="R81" i="3"/>
  <c r="P82" i="3"/>
  <c r="Q82" i="3"/>
  <c r="R82" i="3"/>
  <c r="P83" i="3"/>
  <c r="Q83" i="3"/>
  <c r="R83" i="3"/>
  <c r="P84" i="3"/>
  <c r="Q84" i="3"/>
  <c r="R84" i="3"/>
  <c r="P85" i="3"/>
  <c r="Q85" i="3"/>
  <c r="R85" i="3"/>
  <c r="P86" i="3"/>
  <c r="Q86" i="3"/>
  <c r="R86" i="3"/>
  <c r="P87" i="3"/>
  <c r="Q87" i="3"/>
  <c r="R87" i="3"/>
  <c r="P88" i="3"/>
  <c r="Q88" i="3"/>
  <c r="R88" i="3"/>
  <c r="P89" i="3"/>
  <c r="Q89" i="3"/>
  <c r="R89" i="3"/>
  <c r="P90" i="3"/>
  <c r="Q90" i="3"/>
  <c r="R90" i="3"/>
  <c r="P91" i="3"/>
  <c r="Q91" i="3"/>
  <c r="R91" i="3"/>
  <c r="P92" i="3"/>
  <c r="Q92" i="3"/>
  <c r="R92" i="3"/>
  <c r="P93" i="3"/>
  <c r="Q93" i="3"/>
  <c r="R93" i="3"/>
  <c r="P94" i="3"/>
  <c r="Q94" i="3"/>
  <c r="R94" i="3"/>
  <c r="P95" i="3"/>
  <c r="Q95" i="3"/>
  <c r="R95" i="3"/>
  <c r="P96" i="3"/>
  <c r="Q96" i="3"/>
  <c r="R96" i="3"/>
  <c r="P97" i="3"/>
  <c r="Q97" i="3"/>
  <c r="R97" i="3"/>
  <c r="P98" i="3"/>
  <c r="Q98" i="3"/>
  <c r="R98" i="3"/>
  <c r="P99" i="3"/>
  <c r="Q99" i="3"/>
  <c r="R99" i="3"/>
  <c r="P100" i="3"/>
  <c r="Q100" i="3"/>
  <c r="R100" i="3"/>
  <c r="P101" i="3"/>
  <c r="Q101" i="3"/>
  <c r="R101" i="3"/>
  <c r="P102" i="3"/>
  <c r="Q102" i="3"/>
  <c r="R102" i="3"/>
  <c r="P103" i="3"/>
  <c r="Q103" i="3"/>
  <c r="R103" i="3"/>
  <c r="P104" i="3"/>
  <c r="Q104" i="3"/>
  <c r="R104" i="3"/>
  <c r="P105" i="3"/>
  <c r="Q105" i="3"/>
  <c r="R105" i="3"/>
  <c r="P106" i="3"/>
  <c r="Q106" i="3"/>
  <c r="R106" i="3"/>
  <c r="P107" i="3"/>
  <c r="Q107" i="3"/>
  <c r="R107" i="3"/>
  <c r="P108" i="3"/>
  <c r="Q108" i="3"/>
  <c r="R108" i="3"/>
  <c r="P109" i="3"/>
  <c r="Q109" i="3"/>
  <c r="R109" i="3"/>
  <c r="P110" i="3"/>
  <c r="Q110" i="3"/>
  <c r="R110" i="3"/>
  <c r="P111" i="3"/>
  <c r="Q111" i="3"/>
  <c r="R111" i="3"/>
  <c r="P112" i="3"/>
  <c r="Q112" i="3"/>
  <c r="R112" i="3"/>
  <c r="P113" i="3"/>
  <c r="Q113" i="3"/>
  <c r="R113" i="3"/>
  <c r="P114" i="3"/>
  <c r="Q114" i="3"/>
  <c r="R114" i="3"/>
  <c r="P115" i="3"/>
  <c r="Q115" i="3"/>
  <c r="R115" i="3"/>
  <c r="P116" i="3"/>
  <c r="Q116" i="3"/>
  <c r="R116" i="3"/>
  <c r="P117" i="3"/>
  <c r="Q117" i="3"/>
  <c r="R117" i="3"/>
  <c r="P118" i="3"/>
  <c r="Q118" i="3"/>
  <c r="R118" i="3"/>
  <c r="P119" i="3"/>
  <c r="Q119" i="3"/>
  <c r="R119" i="3"/>
  <c r="P120" i="3"/>
  <c r="Q120" i="3"/>
  <c r="R120" i="3"/>
  <c r="P121" i="3"/>
  <c r="Q121" i="3"/>
  <c r="R121" i="3"/>
  <c r="P122" i="3"/>
  <c r="Q122" i="3"/>
  <c r="R122" i="3"/>
  <c r="P123" i="3"/>
  <c r="Q123" i="3"/>
  <c r="R123" i="3"/>
  <c r="P124" i="3"/>
  <c r="Q124" i="3"/>
  <c r="R124" i="3"/>
  <c r="P125" i="3"/>
  <c r="Q125" i="3"/>
  <c r="R125" i="3"/>
  <c r="P126" i="3"/>
  <c r="Q126" i="3"/>
  <c r="R126" i="3"/>
  <c r="P127" i="3"/>
  <c r="Q127" i="3"/>
  <c r="R127" i="3"/>
  <c r="P128" i="3"/>
  <c r="Q128" i="3"/>
  <c r="R128" i="3"/>
  <c r="P129" i="3"/>
  <c r="Q129" i="3"/>
  <c r="R129" i="3"/>
  <c r="P130" i="3"/>
  <c r="Q130" i="3"/>
  <c r="R130" i="3"/>
  <c r="P131" i="3"/>
  <c r="Q131" i="3"/>
  <c r="R131" i="3"/>
  <c r="P132" i="3"/>
  <c r="Q132" i="3"/>
  <c r="R132" i="3"/>
  <c r="P133" i="3"/>
  <c r="Q133" i="3"/>
  <c r="R133" i="3"/>
  <c r="P134" i="3"/>
  <c r="Q134" i="3"/>
  <c r="R134" i="3"/>
  <c r="P135" i="3"/>
  <c r="Q135" i="3"/>
  <c r="R135" i="3"/>
  <c r="P136" i="3"/>
  <c r="Q136" i="3"/>
  <c r="R136" i="3"/>
  <c r="P137" i="3"/>
  <c r="Q137" i="3"/>
  <c r="R137" i="3"/>
  <c r="P138" i="3"/>
  <c r="Q138" i="3"/>
  <c r="R138" i="3"/>
  <c r="P139" i="3"/>
  <c r="Q139" i="3"/>
  <c r="R139" i="3"/>
  <c r="P140" i="3"/>
  <c r="Q140" i="3"/>
  <c r="R140" i="3"/>
  <c r="P141" i="3"/>
  <c r="Q141" i="3"/>
  <c r="R141" i="3"/>
  <c r="P142" i="3"/>
  <c r="Q142" i="3"/>
  <c r="R142" i="3"/>
  <c r="P143" i="3"/>
  <c r="Q143" i="3"/>
  <c r="R143" i="3"/>
  <c r="P144" i="3"/>
  <c r="Q144" i="3"/>
  <c r="R144" i="3"/>
  <c r="P145" i="3"/>
  <c r="Q145" i="3"/>
  <c r="R145" i="3"/>
  <c r="P146" i="3"/>
  <c r="Q146" i="3"/>
  <c r="R146" i="3"/>
  <c r="P147" i="3"/>
  <c r="Q147" i="3"/>
  <c r="R147" i="3"/>
  <c r="P148" i="3"/>
  <c r="Q148" i="3"/>
  <c r="R148" i="3"/>
  <c r="P149" i="3"/>
  <c r="Q149" i="3"/>
  <c r="R149" i="3"/>
  <c r="P150" i="3"/>
  <c r="Q150" i="3"/>
  <c r="R150" i="3"/>
  <c r="P151" i="3"/>
  <c r="Q151" i="3"/>
  <c r="R151" i="3"/>
  <c r="P152" i="3"/>
  <c r="Q152" i="3"/>
  <c r="R152" i="3"/>
  <c r="P153" i="3"/>
  <c r="Q153" i="3"/>
  <c r="R153" i="3"/>
  <c r="P154" i="3"/>
  <c r="Q154" i="3"/>
  <c r="R154" i="3"/>
  <c r="P155" i="3"/>
  <c r="Q155" i="3"/>
  <c r="R155" i="3"/>
  <c r="P156" i="3"/>
  <c r="Q156" i="3"/>
  <c r="R156" i="3"/>
  <c r="P157" i="3"/>
  <c r="Q157" i="3"/>
  <c r="R157" i="3"/>
  <c r="P158" i="3"/>
  <c r="Q158" i="3"/>
  <c r="R158" i="3"/>
  <c r="P159" i="3"/>
  <c r="Q159" i="3"/>
  <c r="R159" i="3"/>
  <c r="P160" i="3"/>
  <c r="Q160" i="3"/>
  <c r="R160" i="3"/>
  <c r="P161" i="3"/>
  <c r="Q161" i="3"/>
  <c r="R161" i="3"/>
  <c r="P162" i="3"/>
  <c r="Q162" i="3"/>
  <c r="R162" i="3"/>
  <c r="P163" i="3"/>
  <c r="Q163" i="3"/>
  <c r="R163" i="3"/>
  <c r="P164" i="3"/>
  <c r="Q164" i="3"/>
  <c r="R164" i="3"/>
  <c r="P165" i="3"/>
  <c r="Q165" i="3"/>
  <c r="R165" i="3"/>
  <c r="P166" i="3"/>
  <c r="Q166" i="3"/>
  <c r="R166" i="3"/>
  <c r="P167" i="3"/>
  <c r="Q167" i="3"/>
  <c r="R167" i="3"/>
  <c r="P168" i="3"/>
  <c r="Q168" i="3"/>
  <c r="R168" i="3"/>
  <c r="P169" i="3"/>
  <c r="Q169" i="3"/>
  <c r="R169" i="3"/>
  <c r="P170" i="3"/>
  <c r="Q170" i="3"/>
  <c r="R170" i="3"/>
  <c r="P171" i="3"/>
  <c r="Q171" i="3"/>
  <c r="R171" i="3"/>
  <c r="P172" i="3"/>
  <c r="Q172" i="3"/>
  <c r="R172" i="3"/>
  <c r="P173" i="3"/>
  <c r="Q173" i="3"/>
  <c r="R173" i="3"/>
  <c r="P174" i="3"/>
  <c r="Q174" i="3"/>
  <c r="R174" i="3"/>
  <c r="P175" i="3"/>
  <c r="Q175" i="3"/>
  <c r="R175" i="3"/>
  <c r="P176" i="3"/>
  <c r="Q176" i="3"/>
  <c r="R176" i="3"/>
  <c r="P177" i="3"/>
  <c r="Q177" i="3"/>
  <c r="R177" i="3"/>
  <c r="P178" i="3"/>
  <c r="Q178" i="3"/>
  <c r="R178" i="3"/>
  <c r="P179" i="3"/>
  <c r="Q179" i="3"/>
  <c r="R179" i="3"/>
  <c r="P180" i="3"/>
  <c r="Q180" i="3"/>
  <c r="R180" i="3"/>
  <c r="P181" i="3"/>
  <c r="Q181" i="3"/>
  <c r="R181" i="3"/>
  <c r="P182" i="3"/>
  <c r="Q182" i="3"/>
  <c r="R182" i="3"/>
  <c r="P183" i="3"/>
  <c r="Q183" i="3"/>
  <c r="R183" i="3"/>
  <c r="P184" i="3"/>
  <c r="Q184" i="3"/>
  <c r="R184" i="3"/>
  <c r="P185" i="3"/>
  <c r="Q185" i="3"/>
  <c r="R185" i="3"/>
  <c r="P186" i="3"/>
  <c r="Q186" i="3"/>
  <c r="R186" i="3"/>
  <c r="P187" i="3"/>
  <c r="Q187" i="3"/>
  <c r="R187" i="3"/>
  <c r="P188" i="3"/>
  <c r="Q188" i="3"/>
  <c r="R188" i="3"/>
  <c r="P189" i="3"/>
  <c r="Q189" i="3"/>
  <c r="R189" i="3"/>
  <c r="P190" i="3"/>
  <c r="Q190" i="3"/>
  <c r="R190" i="3"/>
  <c r="P191" i="3"/>
  <c r="Q191" i="3"/>
  <c r="R191" i="3"/>
  <c r="P192" i="3"/>
  <c r="Q192" i="3"/>
  <c r="R192" i="3"/>
  <c r="P193" i="3"/>
  <c r="Q193" i="3"/>
  <c r="R193" i="3"/>
  <c r="P194" i="3"/>
  <c r="Q194" i="3"/>
  <c r="R194" i="3"/>
  <c r="P195" i="3"/>
  <c r="Q195" i="3"/>
  <c r="R195" i="3"/>
  <c r="P196" i="3"/>
  <c r="Q196" i="3"/>
  <c r="R196" i="3"/>
  <c r="P197" i="3"/>
  <c r="Q197" i="3"/>
  <c r="R197" i="3"/>
  <c r="P198" i="3"/>
  <c r="Q198" i="3"/>
  <c r="R198" i="3"/>
  <c r="P199" i="3"/>
  <c r="Q199" i="3"/>
  <c r="R199" i="3"/>
  <c r="P200" i="3"/>
  <c r="Q200" i="3"/>
  <c r="R200" i="3"/>
  <c r="P201" i="3"/>
  <c r="Q201" i="3"/>
  <c r="R201" i="3"/>
  <c r="P202" i="3"/>
  <c r="Q202" i="3"/>
  <c r="R202" i="3"/>
  <c r="P203" i="3"/>
  <c r="Q203" i="3"/>
  <c r="R203" i="3"/>
  <c r="P204" i="3"/>
  <c r="Q204" i="3"/>
  <c r="R204" i="3"/>
  <c r="P205" i="3"/>
  <c r="Q205" i="3"/>
  <c r="R205" i="3"/>
  <c r="P206" i="3"/>
  <c r="Q206" i="3"/>
  <c r="R206" i="3"/>
  <c r="P207" i="3"/>
  <c r="Q207" i="3"/>
  <c r="R207" i="3"/>
  <c r="P208" i="3"/>
  <c r="Q208" i="3"/>
  <c r="R208" i="3"/>
  <c r="P209" i="3"/>
  <c r="Q209" i="3"/>
  <c r="R209" i="3"/>
  <c r="P210" i="3"/>
  <c r="Q210" i="3"/>
  <c r="R210" i="3"/>
  <c r="P211" i="3"/>
  <c r="Q211" i="3"/>
  <c r="R211" i="3"/>
  <c r="P212" i="3"/>
  <c r="Q212" i="3"/>
  <c r="R212" i="3"/>
  <c r="P213" i="3"/>
  <c r="Q213" i="3"/>
  <c r="R213" i="3"/>
  <c r="P214" i="3"/>
  <c r="Q214" i="3"/>
  <c r="R214" i="3"/>
  <c r="P215" i="3"/>
  <c r="Q215" i="3"/>
  <c r="R215" i="3"/>
  <c r="P216" i="3"/>
  <c r="Q216" i="3"/>
  <c r="R216" i="3"/>
  <c r="P217" i="3"/>
  <c r="Q217" i="3"/>
  <c r="R217" i="3"/>
  <c r="P218" i="3"/>
  <c r="Q218" i="3"/>
  <c r="R218" i="3"/>
  <c r="P219" i="3"/>
  <c r="Q219" i="3"/>
  <c r="R219" i="3"/>
  <c r="P220" i="3"/>
  <c r="Q220" i="3"/>
  <c r="R220" i="3"/>
  <c r="P221" i="3"/>
  <c r="Q221" i="3"/>
  <c r="R221" i="3"/>
  <c r="P222" i="3"/>
  <c r="Q222" i="3"/>
  <c r="R222" i="3"/>
  <c r="P223" i="3"/>
  <c r="Q223" i="3"/>
  <c r="R223" i="3"/>
  <c r="P224" i="3"/>
  <c r="Q224" i="3"/>
  <c r="R224" i="3"/>
  <c r="P225" i="3"/>
  <c r="Q225" i="3"/>
  <c r="R225" i="3"/>
  <c r="P226" i="3"/>
  <c r="Q226" i="3"/>
  <c r="R226" i="3"/>
  <c r="P227" i="3"/>
  <c r="Q227" i="3"/>
  <c r="R227" i="3"/>
  <c r="P228" i="3"/>
  <c r="Q228" i="3"/>
  <c r="R228" i="3"/>
  <c r="P229" i="3"/>
  <c r="Q229" i="3"/>
  <c r="R229" i="3"/>
  <c r="P230" i="3"/>
  <c r="Q230" i="3"/>
  <c r="R230" i="3"/>
  <c r="P231" i="3"/>
  <c r="Q231" i="3"/>
  <c r="R231" i="3"/>
  <c r="P232" i="3"/>
  <c r="Q232" i="3"/>
  <c r="R232" i="3"/>
  <c r="P233" i="3"/>
  <c r="Q233" i="3"/>
  <c r="R233" i="3"/>
  <c r="P234" i="3"/>
  <c r="Q234" i="3"/>
  <c r="R234" i="3"/>
  <c r="P235" i="3"/>
  <c r="Q235" i="3"/>
  <c r="R235" i="3"/>
  <c r="P236" i="3"/>
  <c r="Q236" i="3"/>
  <c r="R236" i="3"/>
  <c r="P237" i="3"/>
  <c r="Q237" i="3"/>
  <c r="R237" i="3"/>
  <c r="P238" i="3"/>
  <c r="Q238" i="3"/>
  <c r="R238" i="3"/>
  <c r="P239" i="3"/>
  <c r="Q239" i="3"/>
  <c r="R239" i="3"/>
  <c r="P240" i="3"/>
  <c r="Q240" i="3"/>
  <c r="R240" i="3"/>
  <c r="P241" i="3"/>
  <c r="Q241" i="3"/>
  <c r="R241" i="3"/>
  <c r="P242" i="3"/>
  <c r="Q242" i="3"/>
  <c r="R242" i="3"/>
  <c r="P243" i="3"/>
  <c r="Q243" i="3"/>
  <c r="R243" i="3"/>
  <c r="P244" i="3"/>
  <c r="Q244" i="3"/>
  <c r="R244" i="3"/>
  <c r="P245" i="3"/>
  <c r="Q245" i="3"/>
  <c r="R245" i="3"/>
  <c r="P246" i="3"/>
  <c r="Q246" i="3"/>
  <c r="R246" i="3"/>
  <c r="P247" i="3"/>
  <c r="Q247" i="3"/>
  <c r="R247" i="3"/>
  <c r="P248" i="3"/>
  <c r="Q248" i="3"/>
  <c r="R248" i="3"/>
  <c r="P249" i="3"/>
  <c r="Q249" i="3"/>
  <c r="R249" i="3"/>
  <c r="P250" i="3"/>
  <c r="Q250" i="3"/>
  <c r="R250" i="3"/>
  <c r="P251" i="3"/>
  <c r="Q251" i="3"/>
  <c r="R251" i="3"/>
  <c r="P252" i="3"/>
  <c r="Q252" i="3"/>
  <c r="R252" i="3"/>
  <c r="P253" i="3"/>
  <c r="Q253" i="3"/>
  <c r="R253" i="3"/>
  <c r="P254" i="3"/>
  <c r="Q254" i="3"/>
  <c r="R254" i="3"/>
  <c r="P255" i="3"/>
  <c r="Q255" i="3"/>
  <c r="R255" i="3"/>
  <c r="P256" i="3"/>
  <c r="Q256" i="3"/>
  <c r="R256" i="3"/>
  <c r="P257" i="3"/>
  <c r="Q257" i="3"/>
  <c r="R257" i="3"/>
  <c r="P258" i="3"/>
  <c r="Q258" i="3"/>
  <c r="R258" i="3"/>
  <c r="P259" i="3"/>
  <c r="Q259" i="3"/>
  <c r="R259" i="3"/>
  <c r="P260" i="3"/>
  <c r="Q260" i="3"/>
  <c r="R260" i="3"/>
  <c r="P261" i="3"/>
  <c r="Q261" i="3"/>
  <c r="R261" i="3"/>
  <c r="P262" i="3"/>
  <c r="Q262" i="3"/>
  <c r="R262" i="3"/>
  <c r="P263" i="3"/>
  <c r="Q263" i="3"/>
  <c r="R263" i="3"/>
  <c r="P264" i="3"/>
  <c r="Q264" i="3"/>
  <c r="R264" i="3"/>
  <c r="P265" i="3"/>
  <c r="Q265" i="3"/>
  <c r="R265" i="3"/>
  <c r="P266" i="3"/>
  <c r="Q266" i="3"/>
  <c r="R266" i="3"/>
  <c r="P267" i="3"/>
  <c r="Q267" i="3"/>
  <c r="R267" i="3"/>
  <c r="P268" i="3"/>
  <c r="Q268" i="3"/>
  <c r="R268" i="3"/>
  <c r="P269" i="3"/>
  <c r="Q269" i="3"/>
  <c r="R269" i="3"/>
  <c r="P270" i="3"/>
  <c r="Q270" i="3"/>
  <c r="R270" i="3"/>
  <c r="P271" i="3"/>
  <c r="Q271" i="3"/>
  <c r="R271" i="3"/>
  <c r="P272" i="3"/>
  <c r="Q272" i="3"/>
  <c r="R272" i="3"/>
  <c r="P273" i="3"/>
  <c r="Q273" i="3"/>
  <c r="R273" i="3"/>
  <c r="P274" i="3"/>
  <c r="Q274" i="3"/>
  <c r="R274" i="3"/>
  <c r="P275" i="3"/>
  <c r="Q275" i="3"/>
  <c r="R275" i="3"/>
  <c r="P276" i="3"/>
  <c r="Q276" i="3"/>
  <c r="R276" i="3"/>
  <c r="P277" i="3"/>
  <c r="Q277" i="3"/>
  <c r="R277" i="3"/>
  <c r="P278" i="3"/>
  <c r="Q278" i="3"/>
  <c r="R278" i="3"/>
  <c r="P279" i="3"/>
  <c r="Q279" i="3"/>
  <c r="R279" i="3"/>
  <c r="P280" i="3"/>
  <c r="Q280" i="3"/>
  <c r="R280" i="3"/>
  <c r="P281" i="3"/>
  <c r="Q281" i="3"/>
  <c r="R281" i="3"/>
  <c r="P282" i="3"/>
  <c r="Q282" i="3"/>
  <c r="R282" i="3"/>
  <c r="P283" i="3"/>
  <c r="Q283" i="3"/>
  <c r="R283" i="3"/>
  <c r="P284" i="3"/>
  <c r="Q284" i="3"/>
  <c r="R284" i="3"/>
  <c r="P285" i="3"/>
  <c r="Q285" i="3"/>
  <c r="R285" i="3"/>
  <c r="P286" i="3"/>
  <c r="Q286" i="3"/>
  <c r="R286" i="3"/>
  <c r="P287" i="3"/>
  <c r="Q287" i="3"/>
  <c r="R287" i="3"/>
  <c r="P288" i="3"/>
  <c r="Q288" i="3"/>
  <c r="R288" i="3"/>
  <c r="P289" i="3"/>
  <c r="Q289" i="3"/>
  <c r="R289" i="3"/>
  <c r="P290" i="3"/>
  <c r="Q290" i="3"/>
  <c r="R290" i="3"/>
  <c r="P291" i="3"/>
  <c r="Q291" i="3"/>
  <c r="R291" i="3"/>
  <c r="P292" i="3"/>
  <c r="Q292" i="3"/>
  <c r="R292" i="3"/>
  <c r="P293" i="3"/>
  <c r="Q293" i="3"/>
  <c r="R293" i="3"/>
  <c r="P294" i="3"/>
  <c r="Q294" i="3"/>
  <c r="R294" i="3"/>
  <c r="P295" i="3"/>
  <c r="Q295" i="3"/>
  <c r="R295" i="3"/>
  <c r="P296" i="3"/>
  <c r="Q296" i="3"/>
  <c r="R296" i="3"/>
  <c r="P297" i="3"/>
  <c r="Q297" i="3"/>
  <c r="R297" i="3"/>
  <c r="P298" i="3"/>
  <c r="Q298" i="3"/>
  <c r="R298" i="3"/>
  <c r="P299" i="3"/>
  <c r="Q299" i="3"/>
  <c r="R299" i="3"/>
  <c r="P300" i="3"/>
  <c r="Q300" i="3"/>
  <c r="R300" i="3"/>
  <c r="P301" i="3"/>
  <c r="Q301" i="3"/>
  <c r="R301" i="3"/>
  <c r="P302" i="3"/>
  <c r="Q302" i="3"/>
  <c r="R302" i="3"/>
  <c r="P303" i="3"/>
  <c r="Q303" i="3"/>
  <c r="R303" i="3"/>
  <c r="P304" i="3"/>
  <c r="Q304" i="3"/>
  <c r="R304" i="3"/>
  <c r="P305" i="3"/>
  <c r="Q305" i="3"/>
  <c r="R305" i="3"/>
  <c r="P306" i="3"/>
  <c r="Q306" i="3"/>
  <c r="R306" i="3"/>
  <c r="P307" i="3"/>
  <c r="Q307" i="3"/>
  <c r="R307" i="3"/>
  <c r="P308" i="3"/>
  <c r="Q308" i="3"/>
  <c r="R308" i="3"/>
  <c r="P309" i="3"/>
  <c r="Q309" i="3"/>
  <c r="R309" i="3"/>
  <c r="P310" i="3"/>
  <c r="Q310" i="3"/>
  <c r="R310" i="3"/>
  <c r="P311" i="3"/>
  <c r="Q311" i="3"/>
  <c r="R311" i="3"/>
  <c r="P312" i="3"/>
  <c r="Q312" i="3"/>
  <c r="R312" i="3"/>
  <c r="P313" i="3"/>
  <c r="Q313" i="3"/>
  <c r="R313" i="3"/>
  <c r="P314" i="3"/>
  <c r="Q314" i="3"/>
  <c r="R314" i="3"/>
  <c r="P315" i="3"/>
  <c r="Q315" i="3"/>
  <c r="R315" i="3"/>
  <c r="P316" i="3"/>
  <c r="Q316" i="3"/>
  <c r="R316" i="3"/>
  <c r="P317" i="3"/>
  <c r="Q317" i="3"/>
  <c r="R317" i="3"/>
  <c r="P318" i="3"/>
  <c r="Q318" i="3"/>
  <c r="R318" i="3"/>
  <c r="P319" i="3"/>
  <c r="Q319" i="3"/>
  <c r="R319" i="3"/>
  <c r="P320" i="3"/>
  <c r="Q320" i="3"/>
  <c r="R320" i="3"/>
  <c r="P321" i="3"/>
  <c r="Q321" i="3"/>
  <c r="R321" i="3"/>
  <c r="P322" i="3"/>
  <c r="Q322" i="3"/>
  <c r="R322" i="3"/>
  <c r="P323" i="3"/>
  <c r="Q323" i="3"/>
  <c r="R323" i="3"/>
  <c r="P324" i="3"/>
  <c r="Q324" i="3"/>
  <c r="R324" i="3"/>
  <c r="P325" i="3"/>
  <c r="Q325" i="3"/>
  <c r="R325" i="3"/>
  <c r="P326" i="3"/>
  <c r="Q326" i="3"/>
  <c r="R326" i="3"/>
  <c r="P327" i="3"/>
  <c r="Q327" i="3"/>
  <c r="R327" i="3"/>
  <c r="P328" i="3"/>
  <c r="Q328" i="3"/>
  <c r="R328" i="3"/>
  <c r="P329" i="3"/>
  <c r="Q329" i="3"/>
  <c r="R329" i="3"/>
  <c r="P330" i="3"/>
  <c r="Q330" i="3"/>
  <c r="R330" i="3"/>
  <c r="P331" i="3"/>
  <c r="Q331" i="3"/>
  <c r="R331" i="3"/>
  <c r="P332" i="3"/>
  <c r="Q332" i="3"/>
  <c r="R332" i="3"/>
  <c r="P333" i="3"/>
  <c r="Q333" i="3"/>
  <c r="R333" i="3"/>
  <c r="P334" i="3"/>
  <c r="Q334" i="3"/>
  <c r="R334" i="3"/>
  <c r="P335" i="3"/>
  <c r="Q335" i="3"/>
  <c r="R335" i="3"/>
  <c r="P336" i="3"/>
  <c r="Q336" i="3"/>
  <c r="R336" i="3"/>
  <c r="P337" i="3"/>
  <c r="Q337" i="3"/>
  <c r="R337" i="3"/>
  <c r="P338" i="3"/>
  <c r="Q338" i="3"/>
  <c r="R338" i="3"/>
  <c r="P339" i="3"/>
  <c r="Q339" i="3"/>
  <c r="R339" i="3"/>
  <c r="P340" i="3"/>
  <c r="Q340" i="3"/>
  <c r="R340" i="3"/>
  <c r="P341" i="3"/>
  <c r="Q341" i="3"/>
  <c r="R341" i="3"/>
  <c r="P342" i="3"/>
  <c r="Q342" i="3"/>
  <c r="R342" i="3"/>
  <c r="P343" i="3"/>
  <c r="Q343" i="3"/>
  <c r="R343" i="3"/>
  <c r="P344" i="3"/>
  <c r="Q344" i="3"/>
  <c r="R344" i="3"/>
  <c r="P345" i="3"/>
  <c r="Q345" i="3"/>
  <c r="R345" i="3"/>
  <c r="P346" i="3"/>
  <c r="Q346" i="3"/>
  <c r="R346" i="3"/>
  <c r="P347" i="3"/>
  <c r="Q347" i="3"/>
  <c r="R347" i="3"/>
  <c r="P348" i="3"/>
  <c r="Q348" i="3"/>
  <c r="R348" i="3"/>
  <c r="P349" i="3"/>
  <c r="Q349" i="3"/>
  <c r="R349" i="3"/>
  <c r="P350" i="3"/>
  <c r="Q350" i="3"/>
  <c r="R350" i="3"/>
  <c r="P351" i="3"/>
  <c r="Q351" i="3"/>
  <c r="R351" i="3"/>
  <c r="P352" i="3"/>
  <c r="Q352" i="3"/>
  <c r="R352" i="3"/>
  <c r="P353" i="3"/>
  <c r="Q353" i="3"/>
  <c r="R353" i="3"/>
  <c r="P354" i="3"/>
  <c r="Q354" i="3"/>
  <c r="R354" i="3"/>
  <c r="P355" i="3"/>
  <c r="Q355" i="3"/>
  <c r="R355" i="3"/>
  <c r="P356" i="3"/>
  <c r="Q356" i="3"/>
  <c r="R356" i="3"/>
  <c r="P357" i="3"/>
  <c r="Q357" i="3"/>
  <c r="R357" i="3"/>
  <c r="P358" i="3"/>
  <c r="Q358" i="3"/>
  <c r="R358" i="3"/>
  <c r="P359" i="3"/>
  <c r="Q359" i="3"/>
  <c r="R359" i="3"/>
  <c r="P360" i="3"/>
  <c r="Q360" i="3"/>
  <c r="R360" i="3"/>
  <c r="P361" i="3"/>
  <c r="Q361" i="3"/>
  <c r="R361" i="3"/>
  <c r="P362" i="3"/>
  <c r="Q362" i="3"/>
  <c r="R362" i="3"/>
  <c r="P363" i="3"/>
  <c r="Q363" i="3"/>
  <c r="R363" i="3"/>
  <c r="P364" i="3"/>
  <c r="Q364" i="3"/>
  <c r="R364" i="3"/>
  <c r="P365" i="3"/>
  <c r="Q365" i="3"/>
  <c r="R365" i="3"/>
  <c r="P366" i="3"/>
  <c r="Q366" i="3"/>
  <c r="R366" i="3"/>
  <c r="P367" i="3"/>
  <c r="Q367" i="3"/>
  <c r="R367" i="3"/>
  <c r="P368" i="3"/>
  <c r="Q368" i="3"/>
  <c r="R368" i="3"/>
  <c r="P369" i="3"/>
  <c r="Q369" i="3"/>
  <c r="R369" i="3"/>
  <c r="P370" i="3"/>
  <c r="Q370" i="3"/>
  <c r="R370" i="3"/>
  <c r="P371" i="3"/>
  <c r="Q371" i="3"/>
  <c r="R371" i="3"/>
  <c r="P372" i="3"/>
  <c r="Q372" i="3"/>
  <c r="R372" i="3"/>
  <c r="P373" i="3"/>
  <c r="Q373" i="3"/>
  <c r="R373" i="3"/>
  <c r="P374" i="3"/>
  <c r="Q374" i="3"/>
  <c r="R374" i="3"/>
  <c r="P375" i="3"/>
  <c r="Q375" i="3"/>
  <c r="R375" i="3"/>
  <c r="P376" i="3"/>
  <c r="Q376" i="3"/>
  <c r="R376" i="3"/>
  <c r="P377" i="3"/>
  <c r="Q377" i="3"/>
  <c r="R377" i="3"/>
  <c r="P378" i="3"/>
  <c r="Q378" i="3"/>
  <c r="R378" i="3"/>
  <c r="P379" i="3"/>
  <c r="Q379" i="3"/>
  <c r="R379" i="3"/>
  <c r="P380" i="3"/>
  <c r="Q380" i="3"/>
  <c r="R380" i="3"/>
  <c r="P381" i="3"/>
  <c r="Q381" i="3"/>
  <c r="R381" i="3"/>
  <c r="P382" i="3"/>
  <c r="Q382" i="3"/>
  <c r="R382" i="3"/>
  <c r="P383" i="3"/>
  <c r="Q383" i="3"/>
  <c r="R383" i="3"/>
  <c r="P384" i="3"/>
  <c r="Q384" i="3"/>
  <c r="R384" i="3"/>
  <c r="P385" i="3"/>
  <c r="Q385" i="3"/>
  <c r="R385" i="3"/>
  <c r="P386" i="3"/>
  <c r="Q386" i="3"/>
  <c r="R386" i="3"/>
  <c r="P387" i="3"/>
  <c r="Q387" i="3"/>
  <c r="R387" i="3"/>
  <c r="P388" i="3"/>
  <c r="Q388" i="3"/>
  <c r="R388" i="3"/>
  <c r="P389" i="3"/>
  <c r="Q389" i="3"/>
  <c r="R389" i="3"/>
  <c r="P390" i="3"/>
  <c r="Q390" i="3"/>
  <c r="R390" i="3"/>
  <c r="P391" i="3"/>
  <c r="Q391" i="3"/>
  <c r="R391" i="3"/>
  <c r="P392" i="3"/>
  <c r="Q392" i="3"/>
  <c r="R392" i="3"/>
  <c r="P393" i="3"/>
  <c r="Q393" i="3"/>
  <c r="R393" i="3"/>
  <c r="P394" i="3"/>
  <c r="Q394" i="3"/>
  <c r="R394" i="3"/>
  <c r="P395" i="3"/>
  <c r="Q395" i="3"/>
  <c r="R395" i="3"/>
  <c r="P396" i="3"/>
  <c r="Q396" i="3"/>
  <c r="R396" i="3"/>
  <c r="P397" i="3"/>
  <c r="Q397" i="3"/>
  <c r="R397" i="3"/>
  <c r="P398" i="3"/>
  <c r="Q398" i="3"/>
  <c r="R398" i="3"/>
  <c r="P399" i="3"/>
  <c r="Q399" i="3"/>
  <c r="R399" i="3"/>
  <c r="P400" i="3"/>
  <c r="Q400" i="3"/>
  <c r="R400" i="3"/>
  <c r="P401" i="3"/>
  <c r="Q401" i="3"/>
  <c r="R401" i="3"/>
  <c r="P402" i="3"/>
  <c r="Q402" i="3"/>
  <c r="R402" i="3"/>
  <c r="P403" i="3"/>
  <c r="Q403" i="3"/>
  <c r="R403" i="3"/>
  <c r="P404" i="3"/>
  <c r="Q404" i="3"/>
  <c r="R404" i="3"/>
  <c r="P405" i="3"/>
  <c r="Q405" i="3"/>
  <c r="R405" i="3"/>
  <c r="P406" i="3"/>
  <c r="Q406" i="3"/>
  <c r="R406" i="3"/>
  <c r="P407" i="3"/>
  <c r="Q407" i="3"/>
  <c r="R407" i="3"/>
  <c r="P408" i="3"/>
  <c r="Q408" i="3"/>
  <c r="R408" i="3"/>
  <c r="P409" i="3"/>
  <c r="Q409" i="3"/>
  <c r="R409" i="3"/>
  <c r="P410" i="3"/>
  <c r="Q410" i="3"/>
  <c r="R410" i="3"/>
  <c r="P411" i="3"/>
  <c r="Q411" i="3"/>
  <c r="R411" i="3"/>
  <c r="P412" i="3"/>
  <c r="Q412" i="3"/>
  <c r="R412" i="3"/>
  <c r="P413" i="3"/>
  <c r="Q413" i="3"/>
  <c r="R413" i="3"/>
  <c r="P414" i="3"/>
  <c r="Q414" i="3"/>
  <c r="R414" i="3"/>
  <c r="P415" i="3"/>
  <c r="Q415" i="3"/>
  <c r="R415" i="3"/>
  <c r="P416" i="3"/>
  <c r="Q416" i="3"/>
  <c r="R416" i="3"/>
  <c r="P417" i="3"/>
  <c r="Q417" i="3"/>
  <c r="R417" i="3"/>
  <c r="P418" i="3"/>
  <c r="Q418" i="3"/>
  <c r="R418" i="3"/>
  <c r="P419" i="3"/>
  <c r="Q419" i="3"/>
  <c r="R419" i="3"/>
  <c r="P420" i="3"/>
  <c r="Q420" i="3"/>
  <c r="R420" i="3"/>
  <c r="P421" i="3"/>
  <c r="Q421" i="3"/>
  <c r="R421" i="3"/>
  <c r="P422" i="3"/>
  <c r="Q422" i="3"/>
  <c r="R422" i="3"/>
  <c r="P423" i="3"/>
  <c r="Q423" i="3"/>
  <c r="R423" i="3"/>
  <c r="P424" i="3"/>
  <c r="Q424" i="3"/>
  <c r="R424" i="3"/>
  <c r="P425" i="3"/>
  <c r="Q425" i="3"/>
  <c r="R425" i="3"/>
  <c r="P426" i="3"/>
  <c r="Q426" i="3"/>
  <c r="R426" i="3"/>
  <c r="P427" i="3"/>
  <c r="Q427" i="3"/>
  <c r="R427" i="3"/>
  <c r="P428" i="3"/>
  <c r="Q428" i="3"/>
  <c r="R428" i="3"/>
  <c r="P429" i="3"/>
  <c r="Q429" i="3"/>
  <c r="R429" i="3"/>
  <c r="P430" i="3"/>
  <c r="Q430" i="3"/>
  <c r="R430" i="3"/>
  <c r="P431" i="3"/>
  <c r="Q431" i="3"/>
  <c r="R431" i="3"/>
  <c r="P432" i="3"/>
  <c r="Q432" i="3"/>
  <c r="R432" i="3"/>
  <c r="P433" i="3"/>
  <c r="Q433" i="3"/>
  <c r="R433" i="3"/>
  <c r="P434" i="3"/>
  <c r="Q434" i="3"/>
  <c r="R434" i="3"/>
  <c r="P435" i="3"/>
  <c r="Q435" i="3"/>
  <c r="R435" i="3"/>
  <c r="P436" i="3"/>
  <c r="Q436" i="3"/>
  <c r="R436" i="3"/>
  <c r="P437" i="3"/>
  <c r="Q437" i="3"/>
  <c r="R437" i="3"/>
  <c r="P438" i="3"/>
  <c r="Q438" i="3"/>
  <c r="R438" i="3"/>
  <c r="P439" i="3"/>
  <c r="Q439" i="3"/>
  <c r="R439" i="3"/>
  <c r="P440" i="3"/>
  <c r="Q440" i="3"/>
  <c r="R440" i="3"/>
  <c r="P441" i="3"/>
  <c r="Q441" i="3"/>
  <c r="R441" i="3"/>
  <c r="P442" i="3"/>
  <c r="Q442" i="3"/>
  <c r="R442" i="3"/>
  <c r="P443" i="3"/>
  <c r="Q443" i="3"/>
  <c r="R443" i="3"/>
  <c r="P444" i="3"/>
  <c r="Q444" i="3"/>
  <c r="R444" i="3"/>
  <c r="P445" i="3"/>
  <c r="Q445" i="3"/>
  <c r="R445" i="3"/>
  <c r="P446" i="3"/>
  <c r="Q446" i="3"/>
  <c r="R446" i="3"/>
  <c r="P447" i="3"/>
  <c r="Q447" i="3"/>
  <c r="R447" i="3"/>
  <c r="P448" i="3"/>
  <c r="Q448" i="3"/>
  <c r="R448" i="3"/>
  <c r="P449" i="3"/>
  <c r="Q449" i="3"/>
  <c r="R449" i="3"/>
  <c r="P450" i="3"/>
  <c r="Q450" i="3"/>
  <c r="R450" i="3"/>
  <c r="P451" i="3"/>
  <c r="Q451" i="3"/>
  <c r="R451" i="3"/>
  <c r="P452" i="3"/>
  <c r="Q452" i="3"/>
  <c r="R452" i="3"/>
  <c r="P453" i="3"/>
  <c r="Q453" i="3"/>
  <c r="R453" i="3"/>
  <c r="P454" i="3"/>
  <c r="Q454" i="3"/>
  <c r="R454" i="3"/>
  <c r="P455" i="3"/>
  <c r="Q455" i="3"/>
  <c r="R455" i="3"/>
  <c r="P456" i="3"/>
  <c r="Q456" i="3"/>
  <c r="R456" i="3"/>
  <c r="P457" i="3"/>
  <c r="Q457" i="3"/>
  <c r="R457" i="3"/>
  <c r="P458" i="3"/>
  <c r="Q458" i="3"/>
  <c r="R458" i="3"/>
  <c r="P459" i="3"/>
  <c r="Q459" i="3"/>
  <c r="R459" i="3"/>
  <c r="P460" i="3"/>
  <c r="Q460" i="3"/>
  <c r="R460" i="3"/>
  <c r="P461" i="3"/>
  <c r="Q461" i="3"/>
  <c r="R461" i="3"/>
  <c r="P462" i="3"/>
  <c r="Q462" i="3"/>
  <c r="R462" i="3"/>
  <c r="P463" i="3"/>
  <c r="Q463" i="3"/>
  <c r="R463" i="3"/>
  <c r="P464" i="3"/>
  <c r="Q464" i="3"/>
  <c r="R464" i="3"/>
  <c r="P465" i="3"/>
  <c r="Q465" i="3"/>
  <c r="R465" i="3"/>
  <c r="P466" i="3"/>
  <c r="Q466" i="3"/>
  <c r="R466" i="3"/>
  <c r="P467" i="3"/>
  <c r="Q467" i="3"/>
  <c r="R467" i="3"/>
  <c r="P468" i="3"/>
  <c r="Q468" i="3"/>
  <c r="R468" i="3"/>
  <c r="P469" i="3"/>
  <c r="Q469" i="3"/>
  <c r="R469" i="3"/>
  <c r="P470" i="3"/>
  <c r="Q470" i="3"/>
  <c r="R470" i="3"/>
  <c r="P471" i="3"/>
  <c r="Q471" i="3"/>
  <c r="R471" i="3"/>
  <c r="P472" i="3"/>
  <c r="Q472" i="3"/>
  <c r="R472" i="3"/>
  <c r="P473" i="3"/>
  <c r="Q473" i="3"/>
  <c r="R473" i="3"/>
  <c r="P474" i="3"/>
  <c r="Q474" i="3"/>
  <c r="R474" i="3"/>
  <c r="P475" i="3"/>
  <c r="Q475" i="3"/>
  <c r="R475" i="3"/>
  <c r="P476" i="3"/>
  <c r="Q476" i="3"/>
  <c r="R476" i="3"/>
  <c r="P477" i="3"/>
  <c r="Q477" i="3"/>
  <c r="R477" i="3"/>
  <c r="P478" i="3"/>
  <c r="Q478" i="3"/>
  <c r="R478" i="3"/>
  <c r="P479" i="3"/>
  <c r="Q479" i="3"/>
  <c r="R479" i="3"/>
  <c r="P480" i="3"/>
  <c r="Q480" i="3"/>
  <c r="R480" i="3"/>
  <c r="P481" i="3"/>
  <c r="Q481" i="3"/>
  <c r="R481" i="3"/>
  <c r="P482" i="3"/>
  <c r="Q482" i="3"/>
  <c r="R482" i="3"/>
  <c r="P483" i="3"/>
  <c r="Q483" i="3"/>
  <c r="R483" i="3"/>
  <c r="P484" i="3"/>
  <c r="Q484" i="3"/>
  <c r="R484" i="3"/>
  <c r="P485" i="3"/>
  <c r="Q485" i="3"/>
  <c r="R485" i="3"/>
  <c r="P486" i="3"/>
  <c r="Q486" i="3"/>
  <c r="R486" i="3"/>
  <c r="P487" i="3"/>
  <c r="Q487" i="3"/>
  <c r="R487" i="3"/>
  <c r="P488" i="3"/>
  <c r="Q488" i="3"/>
  <c r="R488" i="3"/>
  <c r="P489" i="3"/>
  <c r="Q489" i="3"/>
  <c r="R489" i="3"/>
  <c r="P490" i="3"/>
  <c r="Q490" i="3"/>
  <c r="R490" i="3"/>
  <c r="P491" i="3"/>
  <c r="Q491" i="3"/>
  <c r="R491" i="3"/>
  <c r="P492" i="3"/>
  <c r="Q492" i="3"/>
  <c r="R492" i="3"/>
  <c r="P493" i="3"/>
  <c r="Q493" i="3"/>
  <c r="R493" i="3"/>
  <c r="P494" i="3"/>
  <c r="Q494" i="3"/>
  <c r="R494" i="3"/>
  <c r="P495" i="3"/>
  <c r="Q495" i="3"/>
  <c r="R495" i="3"/>
  <c r="P496" i="3"/>
  <c r="Q496" i="3"/>
  <c r="R496" i="3"/>
  <c r="P497" i="3"/>
  <c r="Q497" i="3"/>
  <c r="R497" i="3"/>
  <c r="P498" i="3"/>
  <c r="Q498" i="3"/>
  <c r="R498" i="3"/>
  <c r="P499" i="3"/>
  <c r="Q499" i="3"/>
  <c r="R499" i="3"/>
  <c r="P500" i="3"/>
  <c r="Q500" i="3"/>
  <c r="R500" i="3"/>
  <c r="P501" i="3"/>
  <c r="Q501" i="3"/>
  <c r="R501" i="3"/>
  <c r="P502" i="3"/>
  <c r="Q502" i="3"/>
  <c r="R502" i="3"/>
  <c r="P503" i="3"/>
  <c r="Q503" i="3"/>
  <c r="R503" i="3"/>
  <c r="P504" i="3"/>
  <c r="Q504" i="3"/>
  <c r="R504" i="3"/>
  <c r="P505" i="3"/>
  <c r="Q505" i="3"/>
  <c r="R505" i="3"/>
  <c r="P506" i="3"/>
  <c r="Q506" i="3"/>
  <c r="R506" i="3"/>
  <c r="P507" i="3"/>
  <c r="Q507" i="3"/>
  <c r="R507" i="3"/>
  <c r="P508" i="3"/>
  <c r="Q508" i="3"/>
  <c r="R508" i="3"/>
  <c r="P509" i="3"/>
  <c r="Q509" i="3"/>
  <c r="R509" i="3"/>
  <c r="P510" i="3"/>
  <c r="Q510" i="3"/>
  <c r="R510" i="3"/>
  <c r="P511" i="3"/>
  <c r="Q511" i="3"/>
  <c r="R511" i="3"/>
  <c r="P512" i="3"/>
  <c r="Q512" i="3"/>
  <c r="R512" i="3"/>
  <c r="P513" i="3"/>
  <c r="Q513" i="3"/>
  <c r="R513" i="3"/>
  <c r="P514" i="3"/>
  <c r="Q514" i="3"/>
  <c r="R514" i="3"/>
  <c r="P515" i="3"/>
  <c r="Q515" i="3"/>
  <c r="R515" i="3"/>
  <c r="Q2" i="3"/>
  <c r="P2" i="3"/>
  <c r="R2" i="3"/>
  <c r="O2" i="3"/>
  <c r="O3" i="3"/>
  <c r="S3" i="3" s="1"/>
  <c r="U3" i="3" s="1"/>
  <c r="O4" i="3"/>
  <c r="O5" i="3"/>
  <c r="S5" i="3" s="1"/>
  <c r="U5" i="3" s="1"/>
  <c r="O6" i="3"/>
  <c r="S6" i="3" s="1"/>
  <c r="U6" i="3" s="1"/>
  <c r="O7" i="3"/>
  <c r="O8" i="3"/>
  <c r="S8" i="3" s="1"/>
  <c r="U8" i="3" s="1"/>
  <c r="O9" i="3"/>
  <c r="S9" i="3" s="1"/>
  <c r="O10" i="3"/>
  <c r="O11" i="3"/>
  <c r="S11" i="3" s="1"/>
  <c r="U11" i="3" s="1"/>
  <c r="O12" i="3"/>
  <c r="O13" i="3"/>
  <c r="S13" i="3" s="1"/>
  <c r="U13" i="3" s="1"/>
  <c r="O14" i="3"/>
  <c r="S14" i="3" s="1"/>
  <c r="U14" i="3" s="1"/>
  <c r="O15" i="3"/>
  <c r="O16" i="3"/>
  <c r="S16" i="3" s="1"/>
  <c r="U16" i="3" s="1"/>
  <c r="O17" i="3"/>
  <c r="S17" i="3" s="1"/>
  <c r="O18" i="3"/>
  <c r="O19" i="3"/>
  <c r="S19" i="3" s="1"/>
  <c r="U19" i="3" s="1"/>
  <c r="O20" i="3"/>
  <c r="O21" i="3"/>
  <c r="S21" i="3" s="1"/>
  <c r="U21" i="3" s="1"/>
  <c r="O22" i="3"/>
  <c r="S22" i="3" s="1"/>
  <c r="U22" i="3" s="1"/>
  <c r="O23" i="3"/>
  <c r="O24" i="3"/>
  <c r="S24" i="3" s="1"/>
  <c r="U24" i="3" s="1"/>
  <c r="O25" i="3"/>
  <c r="S25" i="3" s="1"/>
  <c r="O26" i="3"/>
  <c r="O27" i="3"/>
  <c r="S27" i="3" s="1"/>
  <c r="U27" i="3" s="1"/>
  <c r="O28" i="3"/>
  <c r="O29" i="3"/>
  <c r="S29" i="3" s="1"/>
  <c r="U29" i="3" s="1"/>
  <c r="O30" i="3"/>
  <c r="S30" i="3" s="1"/>
  <c r="U30" i="3" s="1"/>
  <c r="O31" i="3"/>
  <c r="O32" i="3"/>
  <c r="S32" i="3" s="1"/>
  <c r="U32" i="3" s="1"/>
  <c r="O33" i="3"/>
  <c r="S33" i="3" s="1"/>
  <c r="O34" i="3"/>
  <c r="O35" i="3"/>
  <c r="S35" i="3" s="1"/>
  <c r="U35" i="3" s="1"/>
  <c r="O36" i="3"/>
  <c r="O37" i="3"/>
  <c r="S37" i="3" s="1"/>
  <c r="U37" i="3" s="1"/>
  <c r="O38" i="3"/>
  <c r="S38" i="3" s="1"/>
  <c r="U38" i="3" s="1"/>
  <c r="O39" i="3"/>
  <c r="O40" i="3"/>
  <c r="S40" i="3" s="1"/>
  <c r="U40" i="3" s="1"/>
  <c r="O41" i="3"/>
  <c r="S41" i="3" s="1"/>
  <c r="O42" i="3"/>
  <c r="O43" i="3"/>
  <c r="S43" i="3" s="1"/>
  <c r="U43" i="3" s="1"/>
  <c r="O44" i="3"/>
  <c r="O45" i="3"/>
  <c r="S45" i="3" s="1"/>
  <c r="U45" i="3" s="1"/>
  <c r="O46" i="3"/>
  <c r="S46" i="3" s="1"/>
  <c r="U46" i="3" s="1"/>
  <c r="O47" i="3"/>
  <c r="O48" i="3"/>
  <c r="S48" i="3" s="1"/>
  <c r="U48" i="3" s="1"/>
  <c r="O49" i="3"/>
  <c r="S49" i="3" s="1"/>
  <c r="O50" i="3"/>
  <c r="O51" i="3"/>
  <c r="S51" i="3" s="1"/>
  <c r="U51" i="3" s="1"/>
  <c r="O52" i="3"/>
  <c r="O53" i="3"/>
  <c r="S53" i="3" s="1"/>
  <c r="U53" i="3" s="1"/>
  <c r="O54" i="3"/>
  <c r="S54" i="3" s="1"/>
  <c r="U54" i="3" s="1"/>
  <c r="O55" i="3"/>
  <c r="O56" i="3"/>
  <c r="S56" i="3" s="1"/>
  <c r="U56" i="3" s="1"/>
  <c r="O57" i="3"/>
  <c r="S57" i="3" s="1"/>
  <c r="O58" i="3"/>
  <c r="O59" i="3"/>
  <c r="S59" i="3" s="1"/>
  <c r="U59" i="3" s="1"/>
  <c r="O60" i="3"/>
  <c r="O61" i="3"/>
  <c r="S61" i="3" s="1"/>
  <c r="U61" i="3" s="1"/>
  <c r="O62" i="3"/>
  <c r="S62" i="3" s="1"/>
  <c r="U62" i="3" s="1"/>
  <c r="O63" i="3"/>
  <c r="O64" i="3"/>
  <c r="S64" i="3" s="1"/>
  <c r="U64" i="3" s="1"/>
  <c r="O65" i="3"/>
  <c r="S65" i="3" s="1"/>
  <c r="O66" i="3"/>
  <c r="O67" i="3"/>
  <c r="S67" i="3" s="1"/>
  <c r="U67" i="3" s="1"/>
  <c r="O68" i="3"/>
  <c r="O69" i="3"/>
  <c r="S69" i="3" s="1"/>
  <c r="U69" i="3" s="1"/>
  <c r="O70" i="3"/>
  <c r="S70" i="3" s="1"/>
  <c r="U70" i="3" s="1"/>
  <c r="O71" i="3"/>
  <c r="O72" i="3"/>
  <c r="S72" i="3" s="1"/>
  <c r="U72" i="3" s="1"/>
  <c r="O73" i="3"/>
  <c r="S73" i="3" s="1"/>
  <c r="O74" i="3"/>
  <c r="O75" i="3"/>
  <c r="S75" i="3" s="1"/>
  <c r="U75" i="3" s="1"/>
  <c r="O76" i="3"/>
  <c r="O77" i="3"/>
  <c r="S77" i="3" s="1"/>
  <c r="U77" i="3" s="1"/>
  <c r="O78" i="3"/>
  <c r="S78" i="3" s="1"/>
  <c r="U78" i="3" s="1"/>
  <c r="O79" i="3"/>
  <c r="O80" i="3"/>
  <c r="S80" i="3" s="1"/>
  <c r="U80" i="3" s="1"/>
  <c r="O81" i="3"/>
  <c r="S81" i="3" s="1"/>
  <c r="O82" i="3"/>
  <c r="O83" i="3"/>
  <c r="S83" i="3" s="1"/>
  <c r="U83" i="3" s="1"/>
  <c r="O84" i="3"/>
  <c r="O85" i="3"/>
  <c r="S85" i="3" s="1"/>
  <c r="U85" i="3" s="1"/>
  <c r="O86" i="3"/>
  <c r="S86" i="3" s="1"/>
  <c r="U86" i="3" s="1"/>
  <c r="O87" i="3"/>
  <c r="O88" i="3"/>
  <c r="S88" i="3" s="1"/>
  <c r="U88" i="3" s="1"/>
  <c r="O89" i="3"/>
  <c r="S89" i="3" s="1"/>
  <c r="O90" i="3"/>
  <c r="O91" i="3"/>
  <c r="S91" i="3" s="1"/>
  <c r="U91" i="3" s="1"/>
  <c r="O92" i="3"/>
  <c r="O93" i="3"/>
  <c r="S93" i="3" s="1"/>
  <c r="U93" i="3" s="1"/>
  <c r="O94" i="3"/>
  <c r="S94" i="3" s="1"/>
  <c r="U94" i="3" s="1"/>
  <c r="O95" i="3"/>
  <c r="O96" i="3"/>
  <c r="S96" i="3" s="1"/>
  <c r="U96" i="3" s="1"/>
  <c r="O97" i="3"/>
  <c r="S97" i="3" s="1"/>
  <c r="O98" i="3"/>
  <c r="O99" i="3"/>
  <c r="S99" i="3" s="1"/>
  <c r="U99" i="3" s="1"/>
  <c r="O100" i="3"/>
  <c r="O101" i="3"/>
  <c r="S101" i="3" s="1"/>
  <c r="U101" i="3" s="1"/>
  <c r="O102" i="3"/>
  <c r="S102" i="3" s="1"/>
  <c r="U102" i="3" s="1"/>
  <c r="O103" i="3"/>
  <c r="O104" i="3"/>
  <c r="S104" i="3" s="1"/>
  <c r="U104" i="3" s="1"/>
  <c r="O105" i="3"/>
  <c r="S105" i="3" s="1"/>
  <c r="O106" i="3"/>
  <c r="O107" i="3"/>
  <c r="S107" i="3" s="1"/>
  <c r="U107" i="3" s="1"/>
  <c r="O108" i="3"/>
  <c r="O109" i="3"/>
  <c r="S109" i="3" s="1"/>
  <c r="U109" i="3" s="1"/>
  <c r="O110" i="3"/>
  <c r="S110" i="3" s="1"/>
  <c r="U110" i="3" s="1"/>
  <c r="O111" i="3"/>
  <c r="O112" i="3"/>
  <c r="S112" i="3" s="1"/>
  <c r="U112" i="3" s="1"/>
  <c r="O113" i="3"/>
  <c r="S113" i="3" s="1"/>
  <c r="O114" i="3"/>
  <c r="O115" i="3"/>
  <c r="S115" i="3" s="1"/>
  <c r="U115" i="3" s="1"/>
  <c r="O116" i="3"/>
  <c r="O117" i="3"/>
  <c r="S117" i="3" s="1"/>
  <c r="U117" i="3" s="1"/>
  <c r="O118" i="3"/>
  <c r="S118" i="3" s="1"/>
  <c r="U118" i="3" s="1"/>
  <c r="O119" i="3"/>
  <c r="O120" i="3"/>
  <c r="S120" i="3" s="1"/>
  <c r="U120" i="3" s="1"/>
  <c r="O121" i="3"/>
  <c r="S121" i="3" s="1"/>
  <c r="O122" i="3"/>
  <c r="O123" i="3"/>
  <c r="S123" i="3" s="1"/>
  <c r="U123" i="3" s="1"/>
  <c r="O124" i="3"/>
  <c r="O125" i="3"/>
  <c r="S125" i="3" s="1"/>
  <c r="U125" i="3" s="1"/>
  <c r="O126" i="3"/>
  <c r="S126" i="3" s="1"/>
  <c r="U126" i="3" s="1"/>
  <c r="O127" i="3"/>
  <c r="O128" i="3"/>
  <c r="S128" i="3" s="1"/>
  <c r="U128" i="3" s="1"/>
  <c r="O129" i="3"/>
  <c r="S129" i="3" s="1"/>
  <c r="O130" i="3"/>
  <c r="O131" i="3"/>
  <c r="S131" i="3" s="1"/>
  <c r="U131" i="3" s="1"/>
  <c r="O132" i="3"/>
  <c r="O133" i="3"/>
  <c r="S133" i="3" s="1"/>
  <c r="U133" i="3" s="1"/>
  <c r="O134" i="3"/>
  <c r="S134" i="3" s="1"/>
  <c r="U134" i="3" s="1"/>
  <c r="O135" i="3"/>
  <c r="O136" i="3"/>
  <c r="S136" i="3" s="1"/>
  <c r="U136" i="3" s="1"/>
  <c r="O137" i="3"/>
  <c r="S137" i="3" s="1"/>
  <c r="O138" i="3"/>
  <c r="O139" i="3"/>
  <c r="S139" i="3" s="1"/>
  <c r="U139" i="3" s="1"/>
  <c r="O140" i="3"/>
  <c r="O141" i="3"/>
  <c r="S141" i="3" s="1"/>
  <c r="U141" i="3" s="1"/>
  <c r="O142" i="3"/>
  <c r="S142" i="3" s="1"/>
  <c r="U142" i="3" s="1"/>
  <c r="O143" i="3"/>
  <c r="O144" i="3"/>
  <c r="S144" i="3" s="1"/>
  <c r="U144" i="3" s="1"/>
  <c r="O145" i="3"/>
  <c r="S145" i="3" s="1"/>
  <c r="O146" i="3"/>
  <c r="O147" i="3"/>
  <c r="S147" i="3" s="1"/>
  <c r="U147" i="3" s="1"/>
  <c r="O148" i="3"/>
  <c r="O149" i="3"/>
  <c r="S149" i="3" s="1"/>
  <c r="U149" i="3" s="1"/>
  <c r="O150" i="3"/>
  <c r="S150" i="3" s="1"/>
  <c r="U150" i="3" s="1"/>
  <c r="O151" i="3"/>
  <c r="O152" i="3"/>
  <c r="S152" i="3" s="1"/>
  <c r="U152" i="3" s="1"/>
  <c r="O153" i="3"/>
  <c r="S153" i="3" s="1"/>
  <c r="O154" i="3"/>
  <c r="O155" i="3"/>
  <c r="S155" i="3" s="1"/>
  <c r="U155" i="3" s="1"/>
  <c r="O156" i="3"/>
  <c r="O157" i="3"/>
  <c r="S157" i="3" s="1"/>
  <c r="U157" i="3" s="1"/>
  <c r="O158" i="3"/>
  <c r="S158" i="3" s="1"/>
  <c r="U158" i="3" s="1"/>
  <c r="O159" i="3"/>
  <c r="O160" i="3"/>
  <c r="S160" i="3" s="1"/>
  <c r="U160" i="3" s="1"/>
  <c r="O161" i="3"/>
  <c r="S161" i="3" s="1"/>
  <c r="O162" i="3"/>
  <c r="O163" i="3"/>
  <c r="S163" i="3" s="1"/>
  <c r="U163" i="3" s="1"/>
  <c r="O164" i="3"/>
  <c r="O165" i="3"/>
  <c r="S165" i="3" s="1"/>
  <c r="U165" i="3" s="1"/>
  <c r="O166" i="3"/>
  <c r="S166" i="3" s="1"/>
  <c r="U166" i="3" s="1"/>
  <c r="O167" i="3"/>
  <c r="O168" i="3"/>
  <c r="S168" i="3" s="1"/>
  <c r="U168" i="3" s="1"/>
  <c r="O169" i="3"/>
  <c r="S169" i="3" s="1"/>
  <c r="O170" i="3"/>
  <c r="O171" i="3"/>
  <c r="S171" i="3" s="1"/>
  <c r="U171" i="3" s="1"/>
  <c r="O172" i="3"/>
  <c r="O173" i="3"/>
  <c r="S173" i="3" s="1"/>
  <c r="U173" i="3" s="1"/>
  <c r="O174" i="3"/>
  <c r="S174" i="3" s="1"/>
  <c r="U174" i="3" s="1"/>
  <c r="O175" i="3"/>
  <c r="O176" i="3"/>
  <c r="S176" i="3" s="1"/>
  <c r="U176" i="3" s="1"/>
  <c r="O177" i="3"/>
  <c r="S177" i="3" s="1"/>
  <c r="O178" i="3"/>
  <c r="O179" i="3"/>
  <c r="S179" i="3" s="1"/>
  <c r="U179" i="3" s="1"/>
  <c r="O180" i="3"/>
  <c r="O181" i="3"/>
  <c r="S181" i="3" s="1"/>
  <c r="U181" i="3" s="1"/>
  <c r="O182" i="3"/>
  <c r="S182" i="3" s="1"/>
  <c r="U182" i="3" s="1"/>
  <c r="O183" i="3"/>
  <c r="O184" i="3"/>
  <c r="S184" i="3" s="1"/>
  <c r="U184" i="3" s="1"/>
  <c r="O185" i="3"/>
  <c r="S185" i="3" s="1"/>
  <c r="O186" i="3"/>
  <c r="O187" i="3"/>
  <c r="S187" i="3" s="1"/>
  <c r="U187" i="3" s="1"/>
  <c r="O188" i="3"/>
  <c r="O189" i="3"/>
  <c r="S189" i="3" s="1"/>
  <c r="U189" i="3" s="1"/>
  <c r="O190" i="3"/>
  <c r="S190" i="3" s="1"/>
  <c r="U190" i="3" s="1"/>
  <c r="O191" i="3"/>
  <c r="O192" i="3"/>
  <c r="S192" i="3" s="1"/>
  <c r="U192" i="3" s="1"/>
  <c r="O193" i="3"/>
  <c r="S193" i="3" s="1"/>
  <c r="O194" i="3"/>
  <c r="O195" i="3"/>
  <c r="S195" i="3" s="1"/>
  <c r="U195" i="3" s="1"/>
  <c r="O196" i="3"/>
  <c r="O197" i="3"/>
  <c r="S197" i="3" s="1"/>
  <c r="U197" i="3" s="1"/>
  <c r="O198" i="3"/>
  <c r="S198" i="3" s="1"/>
  <c r="U198" i="3" s="1"/>
  <c r="O199" i="3"/>
  <c r="O200" i="3"/>
  <c r="S200" i="3" s="1"/>
  <c r="U200" i="3" s="1"/>
  <c r="O201" i="3"/>
  <c r="S201" i="3" s="1"/>
  <c r="O202" i="3"/>
  <c r="O203" i="3"/>
  <c r="S203" i="3" s="1"/>
  <c r="U203" i="3" s="1"/>
  <c r="O204" i="3"/>
  <c r="O205" i="3"/>
  <c r="S205" i="3" s="1"/>
  <c r="U205" i="3" s="1"/>
  <c r="O206" i="3"/>
  <c r="S206" i="3" s="1"/>
  <c r="U206" i="3" s="1"/>
  <c r="O207" i="3"/>
  <c r="O208" i="3"/>
  <c r="S208" i="3" s="1"/>
  <c r="U208" i="3" s="1"/>
  <c r="O209" i="3"/>
  <c r="S209" i="3" s="1"/>
  <c r="O210" i="3"/>
  <c r="O211" i="3"/>
  <c r="S211" i="3" s="1"/>
  <c r="U211" i="3" s="1"/>
  <c r="O212" i="3"/>
  <c r="O213" i="3"/>
  <c r="S213" i="3" s="1"/>
  <c r="U213" i="3" s="1"/>
  <c r="O214" i="3"/>
  <c r="S214" i="3" s="1"/>
  <c r="U214" i="3" s="1"/>
  <c r="O215" i="3"/>
  <c r="O216" i="3"/>
  <c r="S216" i="3" s="1"/>
  <c r="U216" i="3" s="1"/>
  <c r="O217" i="3"/>
  <c r="S217" i="3" s="1"/>
  <c r="O218" i="3"/>
  <c r="O219" i="3"/>
  <c r="S219" i="3" s="1"/>
  <c r="U219" i="3" s="1"/>
  <c r="O220" i="3"/>
  <c r="O221" i="3"/>
  <c r="S221" i="3" s="1"/>
  <c r="U221" i="3" s="1"/>
  <c r="O222" i="3"/>
  <c r="S222" i="3" s="1"/>
  <c r="U222" i="3" s="1"/>
  <c r="O223" i="3"/>
  <c r="O224" i="3"/>
  <c r="S224" i="3" s="1"/>
  <c r="U224" i="3" s="1"/>
  <c r="O225" i="3"/>
  <c r="S225" i="3" s="1"/>
  <c r="O226" i="3"/>
  <c r="O227" i="3"/>
  <c r="S227" i="3" s="1"/>
  <c r="U227" i="3" s="1"/>
  <c r="O228" i="3"/>
  <c r="O229" i="3"/>
  <c r="S229" i="3" s="1"/>
  <c r="U229" i="3" s="1"/>
  <c r="O230" i="3"/>
  <c r="S230" i="3" s="1"/>
  <c r="U230" i="3" s="1"/>
  <c r="O231" i="3"/>
  <c r="O232" i="3"/>
  <c r="S232" i="3" s="1"/>
  <c r="U232" i="3" s="1"/>
  <c r="O233" i="3"/>
  <c r="S233" i="3" s="1"/>
  <c r="O234" i="3"/>
  <c r="O235" i="3"/>
  <c r="S235" i="3" s="1"/>
  <c r="U235" i="3" s="1"/>
  <c r="O236" i="3"/>
  <c r="O237" i="3"/>
  <c r="S237" i="3" s="1"/>
  <c r="U237" i="3" s="1"/>
  <c r="O238" i="3"/>
  <c r="S238" i="3" s="1"/>
  <c r="U238" i="3" s="1"/>
  <c r="O239" i="3"/>
  <c r="O240" i="3"/>
  <c r="S240" i="3" s="1"/>
  <c r="U240" i="3" s="1"/>
  <c r="O241" i="3"/>
  <c r="S241" i="3" s="1"/>
  <c r="O242" i="3"/>
  <c r="O243" i="3"/>
  <c r="S243" i="3" s="1"/>
  <c r="U243" i="3" s="1"/>
  <c r="O244" i="3"/>
  <c r="O245" i="3"/>
  <c r="S245" i="3" s="1"/>
  <c r="U245" i="3" s="1"/>
  <c r="O246" i="3"/>
  <c r="S246" i="3" s="1"/>
  <c r="U246" i="3" s="1"/>
  <c r="O247" i="3"/>
  <c r="O248" i="3"/>
  <c r="S248" i="3" s="1"/>
  <c r="U248" i="3" s="1"/>
  <c r="O249" i="3"/>
  <c r="S249" i="3" s="1"/>
  <c r="O250" i="3"/>
  <c r="O251" i="3"/>
  <c r="S251" i="3" s="1"/>
  <c r="U251" i="3" s="1"/>
  <c r="O252" i="3"/>
  <c r="O253" i="3"/>
  <c r="S253" i="3" s="1"/>
  <c r="U253" i="3" s="1"/>
  <c r="O254" i="3"/>
  <c r="S254" i="3" s="1"/>
  <c r="U254" i="3" s="1"/>
  <c r="O255" i="3"/>
  <c r="O256" i="3"/>
  <c r="S256" i="3" s="1"/>
  <c r="U256" i="3" s="1"/>
  <c r="O257" i="3"/>
  <c r="S257" i="3" s="1"/>
  <c r="O258" i="3"/>
  <c r="O259" i="3"/>
  <c r="S259" i="3" s="1"/>
  <c r="U259" i="3" s="1"/>
  <c r="O260" i="3"/>
  <c r="O261" i="3"/>
  <c r="S261" i="3" s="1"/>
  <c r="U261" i="3" s="1"/>
  <c r="O262" i="3"/>
  <c r="S262" i="3" s="1"/>
  <c r="U262" i="3" s="1"/>
  <c r="O263" i="3"/>
  <c r="O264" i="3"/>
  <c r="S264" i="3" s="1"/>
  <c r="U264" i="3" s="1"/>
  <c r="O265" i="3"/>
  <c r="S265" i="3" s="1"/>
  <c r="O266" i="3"/>
  <c r="O267" i="3"/>
  <c r="S267" i="3" s="1"/>
  <c r="U267" i="3" s="1"/>
  <c r="O268" i="3"/>
  <c r="O269" i="3"/>
  <c r="S269" i="3" s="1"/>
  <c r="U269" i="3" s="1"/>
  <c r="O270" i="3"/>
  <c r="S270" i="3" s="1"/>
  <c r="U270" i="3" s="1"/>
  <c r="O271" i="3"/>
  <c r="O272" i="3"/>
  <c r="S272" i="3" s="1"/>
  <c r="U272" i="3" s="1"/>
  <c r="O273" i="3"/>
  <c r="S273" i="3" s="1"/>
  <c r="O274" i="3"/>
  <c r="O275" i="3"/>
  <c r="S275" i="3" s="1"/>
  <c r="U275" i="3" s="1"/>
  <c r="O276" i="3"/>
  <c r="O277" i="3"/>
  <c r="S277" i="3" s="1"/>
  <c r="U277" i="3" s="1"/>
  <c r="O278" i="3"/>
  <c r="S278" i="3" s="1"/>
  <c r="U278" i="3" s="1"/>
  <c r="O279" i="3"/>
  <c r="O280" i="3"/>
  <c r="S280" i="3" s="1"/>
  <c r="U280" i="3" s="1"/>
  <c r="O281" i="3"/>
  <c r="S281" i="3" s="1"/>
  <c r="O282" i="3"/>
  <c r="O283" i="3"/>
  <c r="S283" i="3" s="1"/>
  <c r="U283" i="3" s="1"/>
  <c r="O284" i="3"/>
  <c r="O285" i="3"/>
  <c r="S285" i="3" s="1"/>
  <c r="U285" i="3" s="1"/>
  <c r="O286" i="3"/>
  <c r="S286" i="3" s="1"/>
  <c r="U286" i="3" s="1"/>
  <c r="O287" i="3"/>
  <c r="O288" i="3"/>
  <c r="S288" i="3" s="1"/>
  <c r="U288" i="3" s="1"/>
  <c r="O289" i="3"/>
  <c r="S289" i="3" s="1"/>
  <c r="O290" i="3"/>
  <c r="O291" i="3"/>
  <c r="S291" i="3" s="1"/>
  <c r="U291" i="3" s="1"/>
  <c r="O292" i="3"/>
  <c r="O293" i="3"/>
  <c r="S293" i="3" s="1"/>
  <c r="U293" i="3" s="1"/>
  <c r="O294" i="3"/>
  <c r="S294" i="3" s="1"/>
  <c r="U294" i="3" s="1"/>
  <c r="O295" i="3"/>
  <c r="O296" i="3"/>
  <c r="S296" i="3" s="1"/>
  <c r="U296" i="3" s="1"/>
  <c r="O297" i="3"/>
  <c r="S297" i="3" s="1"/>
  <c r="O298" i="3"/>
  <c r="O299" i="3"/>
  <c r="S299" i="3" s="1"/>
  <c r="U299" i="3" s="1"/>
  <c r="O300" i="3"/>
  <c r="O301" i="3"/>
  <c r="S301" i="3" s="1"/>
  <c r="U301" i="3" s="1"/>
  <c r="O302" i="3"/>
  <c r="S302" i="3" s="1"/>
  <c r="U302" i="3" s="1"/>
  <c r="O303" i="3"/>
  <c r="O304" i="3"/>
  <c r="S304" i="3" s="1"/>
  <c r="U304" i="3" s="1"/>
  <c r="O305" i="3"/>
  <c r="S305" i="3" s="1"/>
  <c r="O306" i="3"/>
  <c r="O307" i="3"/>
  <c r="S307" i="3" s="1"/>
  <c r="U307" i="3" s="1"/>
  <c r="O308" i="3"/>
  <c r="O309" i="3"/>
  <c r="S309" i="3" s="1"/>
  <c r="U309" i="3" s="1"/>
  <c r="O310" i="3"/>
  <c r="S310" i="3" s="1"/>
  <c r="U310" i="3" s="1"/>
  <c r="O311" i="3"/>
  <c r="O312" i="3"/>
  <c r="S312" i="3" s="1"/>
  <c r="U312" i="3" s="1"/>
  <c r="O313" i="3"/>
  <c r="S313" i="3" s="1"/>
  <c r="O314" i="3"/>
  <c r="O315" i="3"/>
  <c r="S315" i="3" s="1"/>
  <c r="U315" i="3" s="1"/>
  <c r="O316" i="3"/>
  <c r="O317" i="3"/>
  <c r="S317" i="3" s="1"/>
  <c r="U317" i="3" s="1"/>
  <c r="O318" i="3"/>
  <c r="S318" i="3" s="1"/>
  <c r="U318" i="3" s="1"/>
  <c r="O319" i="3"/>
  <c r="O320" i="3"/>
  <c r="S320" i="3" s="1"/>
  <c r="U320" i="3" s="1"/>
  <c r="O321" i="3"/>
  <c r="S321" i="3" s="1"/>
  <c r="O322" i="3"/>
  <c r="O323" i="3"/>
  <c r="S323" i="3" s="1"/>
  <c r="U323" i="3" s="1"/>
  <c r="O324" i="3"/>
  <c r="O325" i="3"/>
  <c r="S325" i="3" s="1"/>
  <c r="U325" i="3" s="1"/>
  <c r="O326" i="3"/>
  <c r="S326" i="3" s="1"/>
  <c r="U326" i="3" s="1"/>
  <c r="O327" i="3"/>
  <c r="O328" i="3"/>
  <c r="S328" i="3" s="1"/>
  <c r="U328" i="3" s="1"/>
  <c r="O329" i="3"/>
  <c r="S329" i="3" s="1"/>
  <c r="O330" i="3"/>
  <c r="O331" i="3"/>
  <c r="S331" i="3" s="1"/>
  <c r="U331" i="3" s="1"/>
  <c r="O332" i="3"/>
  <c r="O333" i="3"/>
  <c r="S333" i="3" s="1"/>
  <c r="U333" i="3" s="1"/>
  <c r="O334" i="3"/>
  <c r="S334" i="3" s="1"/>
  <c r="U334" i="3" s="1"/>
  <c r="O335" i="3"/>
  <c r="O336" i="3"/>
  <c r="S336" i="3" s="1"/>
  <c r="U336" i="3" s="1"/>
  <c r="O337" i="3"/>
  <c r="S337" i="3" s="1"/>
  <c r="O338" i="3"/>
  <c r="O339" i="3"/>
  <c r="S339" i="3" s="1"/>
  <c r="U339" i="3" s="1"/>
  <c r="O340" i="3"/>
  <c r="O341" i="3"/>
  <c r="S341" i="3" s="1"/>
  <c r="U341" i="3" s="1"/>
  <c r="O342" i="3"/>
  <c r="S342" i="3" s="1"/>
  <c r="U342" i="3" s="1"/>
  <c r="O343" i="3"/>
  <c r="O344" i="3"/>
  <c r="S344" i="3" s="1"/>
  <c r="U344" i="3" s="1"/>
  <c r="O345" i="3"/>
  <c r="S345" i="3" s="1"/>
  <c r="O346" i="3"/>
  <c r="O347" i="3"/>
  <c r="S347" i="3" s="1"/>
  <c r="U347" i="3" s="1"/>
  <c r="O348" i="3"/>
  <c r="O349" i="3"/>
  <c r="S349" i="3" s="1"/>
  <c r="U349" i="3" s="1"/>
  <c r="O350" i="3"/>
  <c r="S350" i="3" s="1"/>
  <c r="U350" i="3" s="1"/>
  <c r="O351" i="3"/>
  <c r="O352" i="3"/>
  <c r="S352" i="3" s="1"/>
  <c r="U352" i="3" s="1"/>
  <c r="O353" i="3"/>
  <c r="S353" i="3" s="1"/>
  <c r="O354" i="3"/>
  <c r="O355" i="3"/>
  <c r="S355" i="3" s="1"/>
  <c r="U355" i="3" s="1"/>
  <c r="O356" i="3"/>
  <c r="O357" i="3"/>
  <c r="S357" i="3" s="1"/>
  <c r="U357" i="3" s="1"/>
  <c r="O358" i="3"/>
  <c r="S358" i="3" s="1"/>
  <c r="U358" i="3" s="1"/>
  <c r="O359" i="3"/>
  <c r="O360" i="3"/>
  <c r="S360" i="3" s="1"/>
  <c r="U360" i="3" s="1"/>
  <c r="O361" i="3"/>
  <c r="S361" i="3" s="1"/>
  <c r="O362" i="3"/>
  <c r="O363" i="3"/>
  <c r="S363" i="3" s="1"/>
  <c r="U363" i="3" s="1"/>
  <c r="O364" i="3"/>
  <c r="O365" i="3"/>
  <c r="S365" i="3" s="1"/>
  <c r="U365" i="3" s="1"/>
  <c r="O366" i="3"/>
  <c r="S366" i="3" s="1"/>
  <c r="U366" i="3" s="1"/>
  <c r="O367" i="3"/>
  <c r="O368" i="3"/>
  <c r="S368" i="3" s="1"/>
  <c r="U368" i="3" s="1"/>
  <c r="O369" i="3"/>
  <c r="S369" i="3" s="1"/>
  <c r="O370" i="3"/>
  <c r="O371" i="3"/>
  <c r="S371" i="3" s="1"/>
  <c r="U371" i="3" s="1"/>
  <c r="O372" i="3"/>
  <c r="O373" i="3"/>
  <c r="S373" i="3" s="1"/>
  <c r="U373" i="3" s="1"/>
  <c r="O374" i="3"/>
  <c r="S374" i="3" s="1"/>
  <c r="U374" i="3" s="1"/>
  <c r="O375" i="3"/>
  <c r="O376" i="3"/>
  <c r="S376" i="3" s="1"/>
  <c r="U376" i="3" s="1"/>
  <c r="O377" i="3"/>
  <c r="S377" i="3" s="1"/>
  <c r="O378" i="3"/>
  <c r="O379" i="3"/>
  <c r="S379" i="3" s="1"/>
  <c r="U379" i="3" s="1"/>
  <c r="O380" i="3"/>
  <c r="O381" i="3"/>
  <c r="S381" i="3" s="1"/>
  <c r="U381" i="3" s="1"/>
  <c r="O382" i="3"/>
  <c r="S382" i="3" s="1"/>
  <c r="U382" i="3" s="1"/>
  <c r="O383" i="3"/>
  <c r="O384" i="3"/>
  <c r="S384" i="3" s="1"/>
  <c r="U384" i="3" s="1"/>
  <c r="O385" i="3"/>
  <c r="S385" i="3" s="1"/>
  <c r="O386" i="3"/>
  <c r="O387" i="3"/>
  <c r="S387" i="3" s="1"/>
  <c r="U387" i="3" s="1"/>
  <c r="O388" i="3"/>
  <c r="O389" i="3"/>
  <c r="S389" i="3" s="1"/>
  <c r="U389" i="3" s="1"/>
  <c r="O390" i="3"/>
  <c r="S390" i="3" s="1"/>
  <c r="U390" i="3" s="1"/>
  <c r="O391" i="3"/>
  <c r="O392" i="3"/>
  <c r="S392" i="3" s="1"/>
  <c r="U392" i="3" s="1"/>
  <c r="O393" i="3"/>
  <c r="S393" i="3" s="1"/>
  <c r="O394" i="3"/>
  <c r="O395" i="3"/>
  <c r="S395" i="3" s="1"/>
  <c r="U395" i="3" s="1"/>
  <c r="O396" i="3"/>
  <c r="O397" i="3"/>
  <c r="S397" i="3" s="1"/>
  <c r="U397" i="3" s="1"/>
  <c r="O398" i="3"/>
  <c r="S398" i="3" s="1"/>
  <c r="U398" i="3" s="1"/>
  <c r="O399" i="3"/>
  <c r="O400" i="3"/>
  <c r="S400" i="3" s="1"/>
  <c r="U400" i="3" s="1"/>
  <c r="O401" i="3"/>
  <c r="S401" i="3" s="1"/>
  <c r="O402" i="3"/>
  <c r="O403" i="3"/>
  <c r="S403" i="3" s="1"/>
  <c r="U403" i="3" s="1"/>
  <c r="O404" i="3"/>
  <c r="O405" i="3"/>
  <c r="S405" i="3" s="1"/>
  <c r="U405" i="3" s="1"/>
  <c r="O406" i="3"/>
  <c r="S406" i="3" s="1"/>
  <c r="U406" i="3" s="1"/>
  <c r="O407" i="3"/>
  <c r="O408" i="3"/>
  <c r="S408" i="3" s="1"/>
  <c r="U408" i="3" s="1"/>
  <c r="O409" i="3"/>
  <c r="S409" i="3" s="1"/>
  <c r="O410" i="3"/>
  <c r="O411" i="3"/>
  <c r="S411" i="3" s="1"/>
  <c r="U411" i="3" s="1"/>
  <c r="O412" i="3"/>
  <c r="O413" i="3"/>
  <c r="S413" i="3" s="1"/>
  <c r="U413" i="3" s="1"/>
  <c r="O414" i="3"/>
  <c r="S414" i="3" s="1"/>
  <c r="U414" i="3" s="1"/>
  <c r="O415" i="3"/>
  <c r="O416" i="3"/>
  <c r="S416" i="3" s="1"/>
  <c r="U416" i="3" s="1"/>
  <c r="O417" i="3"/>
  <c r="S417" i="3" s="1"/>
  <c r="O418" i="3"/>
  <c r="O419" i="3"/>
  <c r="S419" i="3" s="1"/>
  <c r="U419" i="3" s="1"/>
  <c r="O420" i="3"/>
  <c r="O421" i="3"/>
  <c r="S421" i="3" s="1"/>
  <c r="U421" i="3" s="1"/>
  <c r="O422" i="3"/>
  <c r="S422" i="3" s="1"/>
  <c r="U422" i="3" s="1"/>
  <c r="O423" i="3"/>
  <c r="O424" i="3"/>
  <c r="S424" i="3" s="1"/>
  <c r="U424" i="3" s="1"/>
  <c r="O425" i="3"/>
  <c r="S425" i="3" s="1"/>
  <c r="O426" i="3"/>
  <c r="O427" i="3"/>
  <c r="S427" i="3" s="1"/>
  <c r="U427" i="3" s="1"/>
  <c r="O428" i="3"/>
  <c r="O429" i="3"/>
  <c r="S429" i="3" s="1"/>
  <c r="U429" i="3" s="1"/>
  <c r="O430" i="3"/>
  <c r="S430" i="3" s="1"/>
  <c r="U430" i="3" s="1"/>
  <c r="O431" i="3"/>
  <c r="O432" i="3"/>
  <c r="S432" i="3" s="1"/>
  <c r="U432" i="3" s="1"/>
  <c r="O433" i="3"/>
  <c r="S433" i="3" s="1"/>
  <c r="O434" i="3"/>
  <c r="O435" i="3"/>
  <c r="S435" i="3" s="1"/>
  <c r="U435" i="3" s="1"/>
  <c r="O436" i="3"/>
  <c r="O437" i="3"/>
  <c r="S437" i="3" s="1"/>
  <c r="U437" i="3" s="1"/>
  <c r="O438" i="3"/>
  <c r="S438" i="3" s="1"/>
  <c r="U438" i="3" s="1"/>
  <c r="O439" i="3"/>
  <c r="O440" i="3"/>
  <c r="S440" i="3" s="1"/>
  <c r="U440" i="3" s="1"/>
  <c r="O441" i="3"/>
  <c r="S441" i="3" s="1"/>
  <c r="O442" i="3"/>
  <c r="O443" i="3"/>
  <c r="S443" i="3" s="1"/>
  <c r="U443" i="3" s="1"/>
  <c r="O444" i="3"/>
  <c r="O445" i="3"/>
  <c r="S445" i="3" s="1"/>
  <c r="U445" i="3" s="1"/>
  <c r="O446" i="3"/>
  <c r="S446" i="3" s="1"/>
  <c r="U446" i="3" s="1"/>
  <c r="O447" i="3"/>
  <c r="O448" i="3"/>
  <c r="S448" i="3" s="1"/>
  <c r="U448" i="3" s="1"/>
  <c r="O449" i="3"/>
  <c r="S449" i="3" s="1"/>
  <c r="O450" i="3"/>
  <c r="O451" i="3"/>
  <c r="S451" i="3" s="1"/>
  <c r="U451" i="3" s="1"/>
  <c r="O452" i="3"/>
  <c r="O453" i="3"/>
  <c r="S453" i="3" s="1"/>
  <c r="U453" i="3" s="1"/>
  <c r="O454" i="3"/>
  <c r="S454" i="3" s="1"/>
  <c r="U454" i="3" s="1"/>
  <c r="O455" i="3"/>
  <c r="O456" i="3"/>
  <c r="S456" i="3" s="1"/>
  <c r="U456" i="3" s="1"/>
  <c r="O457" i="3"/>
  <c r="S457" i="3" s="1"/>
  <c r="O458" i="3"/>
  <c r="O459" i="3"/>
  <c r="S459" i="3" s="1"/>
  <c r="U459" i="3" s="1"/>
  <c r="O460" i="3"/>
  <c r="O461" i="3"/>
  <c r="S461" i="3" s="1"/>
  <c r="U461" i="3" s="1"/>
  <c r="O462" i="3"/>
  <c r="S462" i="3" s="1"/>
  <c r="U462" i="3" s="1"/>
  <c r="O463" i="3"/>
  <c r="O464" i="3"/>
  <c r="S464" i="3" s="1"/>
  <c r="U464" i="3" s="1"/>
  <c r="O465" i="3"/>
  <c r="S465" i="3" s="1"/>
  <c r="O466" i="3"/>
  <c r="O467" i="3"/>
  <c r="S467" i="3" s="1"/>
  <c r="U467" i="3" s="1"/>
  <c r="O468" i="3"/>
  <c r="O469" i="3"/>
  <c r="S469" i="3" s="1"/>
  <c r="U469" i="3" s="1"/>
  <c r="O470" i="3"/>
  <c r="S470" i="3" s="1"/>
  <c r="U470" i="3" s="1"/>
  <c r="O471" i="3"/>
  <c r="O472" i="3"/>
  <c r="S472" i="3" s="1"/>
  <c r="U472" i="3" s="1"/>
  <c r="O473" i="3"/>
  <c r="S473" i="3" s="1"/>
  <c r="O474" i="3"/>
  <c r="O475" i="3"/>
  <c r="S475" i="3" s="1"/>
  <c r="U475" i="3" s="1"/>
  <c r="O476" i="3"/>
  <c r="O477" i="3"/>
  <c r="S477" i="3" s="1"/>
  <c r="U477" i="3" s="1"/>
  <c r="O478" i="3"/>
  <c r="S478" i="3" s="1"/>
  <c r="U478" i="3" s="1"/>
  <c r="O479" i="3"/>
  <c r="O480" i="3"/>
  <c r="S480" i="3" s="1"/>
  <c r="U480" i="3" s="1"/>
  <c r="O481" i="3"/>
  <c r="S481" i="3" s="1"/>
  <c r="O482" i="3"/>
  <c r="O483" i="3"/>
  <c r="S483" i="3" s="1"/>
  <c r="U483" i="3" s="1"/>
  <c r="O484" i="3"/>
  <c r="O485" i="3"/>
  <c r="S485" i="3" s="1"/>
  <c r="U485" i="3" s="1"/>
  <c r="O486" i="3"/>
  <c r="S486" i="3" s="1"/>
  <c r="U486" i="3" s="1"/>
  <c r="O487" i="3"/>
  <c r="O488" i="3"/>
  <c r="S488" i="3" s="1"/>
  <c r="U488" i="3" s="1"/>
  <c r="O489" i="3"/>
  <c r="S489" i="3" s="1"/>
  <c r="O490" i="3"/>
  <c r="O491" i="3"/>
  <c r="S491" i="3" s="1"/>
  <c r="U491" i="3" s="1"/>
  <c r="O492" i="3"/>
  <c r="O493" i="3"/>
  <c r="S493" i="3" s="1"/>
  <c r="U493" i="3" s="1"/>
  <c r="O494" i="3"/>
  <c r="S494" i="3" s="1"/>
  <c r="U494" i="3" s="1"/>
  <c r="O495" i="3"/>
  <c r="O496" i="3"/>
  <c r="S496" i="3" s="1"/>
  <c r="U496" i="3" s="1"/>
  <c r="O497" i="3"/>
  <c r="S497" i="3" s="1"/>
  <c r="O498" i="3"/>
  <c r="O499" i="3"/>
  <c r="S499" i="3" s="1"/>
  <c r="U499" i="3" s="1"/>
  <c r="O500" i="3"/>
  <c r="O501" i="3"/>
  <c r="S501" i="3" s="1"/>
  <c r="U501" i="3" s="1"/>
  <c r="O502" i="3"/>
  <c r="S502" i="3" s="1"/>
  <c r="U502" i="3" s="1"/>
  <c r="O503" i="3"/>
  <c r="O504" i="3"/>
  <c r="S504" i="3" s="1"/>
  <c r="U504" i="3" s="1"/>
  <c r="O505" i="3"/>
  <c r="S505" i="3" s="1"/>
  <c r="O506" i="3"/>
  <c r="O507" i="3"/>
  <c r="S507" i="3" s="1"/>
  <c r="U507" i="3" s="1"/>
  <c r="O508" i="3"/>
  <c r="O509" i="3"/>
  <c r="S509" i="3" s="1"/>
  <c r="U509" i="3" s="1"/>
  <c r="O510" i="3"/>
  <c r="S510" i="3" s="1"/>
  <c r="U510" i="3" s="1"/>
  <c r="O511" i="3"/>
  <c r="O512" i="3"/>
  <c r="S512" i="3" s="1"/>
  <c r="U512" i="3" s="1"/>
  <c r="O513" i="3"/>
  <c r="S513" i="3" s="1"/>
  <c r="O514" i="3"/>
  <c r="O515" i="3"/>
  <c r="S515" i="3" s="1"/>
  <c r="U515" i="3" s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2" i="3"/>
  <c r="V513" i="11" l="1"/>
  <c r="V505" i="11"/>
  <c r="V497" i="11"/>
  <c r="V489" i="11"/>
  <c r="V481" i="11"/>
  <c r="V473" i="11"/>
  <c r="V465" i="11"/>
  <c r="V457" i="11"/>
  <c r="V409" i="11"/>
  <c r="V129" i="11"/>
  <c r="U389" i="11"/>
  <c r="V416" i="11"/>
  <c r="V400" i="11"/>
  <c r="V503" i="11"/>
  <c r="V495" i="11"/>
  <c r="V487" i="11"/>
  <c r="V479" i="11"/>
  <c r="V471" i="11"/>
  <c r="V463" i="11"/>
  <c r="V455" i="11"/>
  <c r="V391" i="11"/>
  <c r="V375" i="11"/>
  <c r="V343" i="11"/>
  <c r="V319" i="11"/>
  <c r="V86" i="11"/>
  <c r="V501" i="11"/>
  <c r="V493" i="11"/>
  <c r="V485" i="11"/>
  <c r="V477" i="11"/>
  <c r="V469" i="11"/>
  <c r="V461" i="11"/>
  <c r="V420" i="11"/>
  <c r="V404" i="11"/>
  <c r="V364" i="11"/>
  <c r="V308" i="11"/>
  <c r="V499" i="11"/>
  <c r="V491" i="11"/>
  <c r="V483" i="11"/>
  <c r="V475" i="11"/>
  <c r="V467" i="11"/>
  <c r="V459" i="11"/>
  <c r="U94" i="11"/>
  <c r="U3" i="11"/>
  <c r="U11" i="11"/>
  <c r="U19" i="11"/>
  <c r="U27" i="11"/>
  <c r="U35" i="11"/>
  <c r="U43" i="11"/>
  <c r="U51" i="11"/>
  <c r="U59" i="11"/>
  <c r="U67" i="11"/>
  <c r="S73" i="11"/>
  <c r="V73" i="11" s="1"/>
  <c r="S77" i="11"/>
  <c r="V77" i="11" s="1"/>
  <c r="S94" i="11"/>
  <c r="V94" i="11" s="1"/>
  <c r="S137" i="11"/>
  <c r="S141" i="11"/>
  <c r="S155" i="11"/>
  <c r="V155" i="11" s="1"/>
  <c r="S165" i="11"/>
  <c r="V165" i="11" s="1"/>
  <c r="S169" i="11"/>
  <c r="V169" i="11" s="1"/>
  <c r="S173" i="11"/>
  <c r="V173" i="11" s="1"/>
  <c r="S177" i="11"/>
  <c r="V177" i="11" s="1"/>
  <c r="S181" i="11"/>
  <c r="V181" i="11" s="1"/>
  <c r="S185" i="11"/>
  <c r="V185" i="11" s="1"/>
  <c r="U195" i="11"/>
  <c r="U203" i="11"/>
  <c r="U243" i="11"/>
  <c r="U251" i="11"/>
  <c r="U259" i="11"/>
  <c r="S289" i="11"/>
  <c r="V289" i="11" s="1"/>
  <c r="S297" i="11"/>
  <c r="V297" i="11" s="1"/>
  <c r="S314" i="11"/>
  <c r="S327" i="11"/>
  <c r="S340" i="11"/>
  <c r="S349" i="11"/>
  <c r="V349" i="11" s="1"/>
  <c r="S353" i="11"/>
  <c r="V353" i="11" s="1"/>
  <c r="S370" i="11"/>
  <c r="S379" i="11"/>
  <c r="S384" i="11"/>
  <c r="V384" i="11" s="1"/>
  <c r="S388" i="11"/>
  <c r="S393" i="11"/>
  <c r="V393" i="11" s="1"/>
  <c r="S406" i="11"/>
  <c r="S415" i="11"/>
  <c r="S424" i="11"/>
  <c r="S428" i="11"/>
  <c r="U452" i="11"/>
  <c r="U2" i="11"/>
  <c r="U10" i="11"/>
  <c r="U18" i="11"/>
  <c r="U26" i="11"/>
  <c r="U34" i="11"/>
  <c r="U42" i="11"/>
  <c r="U50" i="11"/>
  <c r="U58" i="11"/>
  <c r="U66" i="11"/>
  <c r="S81" i="11"/>
  <c r="S85" i="11"/>
  <c r="S102" i="11"/>
  <c r="S149" i="11"/>
  <c r="V149" i="11" s="1"/>
  <c r="S150" i="11"/>
  <c r="V150" i="11" s="1"/>
  <c r="S305" i="11"/>
  <c r="S322" i="11"/>
  <c r="S335" i="11"/>
  <c r="S348" i="11"/>
  <c r="S357" i="11"/>
  <c r="V357" i="11" s="1"/>
  <c r="S361" i="11"/>
  <c r="S374" i="11"/>
  <c r="V374" i="11" s="1"/>
  <c r="S383" i="11"/>
  <c r="U392" i="11"/>
  <c r="S397" i="11"/>
  <c r="V397" i="11" s="1"/>
  <c r="S401" i="11"/>
  <c r="U403" i="11"/>
  <c r="S410" i="11"/>
  <c r="S419" i="11"/>
  <c r="V419" i="11" s="1"/>
  <c r="S432" i="11"/>
  <c r="S436" i="11"/>
  <c r="S440" i="11"/>
  <c r="V440" i="11" s="1"/>
  <c r="S444" i="11"/>
  <c r="S448" i="11"/>
  <c r="S452" i="11"/>
  <c r="V452" i="11" s="1"/>
  <c r="S456" i="11"/>
  <c r="S460" i="11"/>
  <c r="S464" i="11"/>
  <c r="S468" i="11"/>
  <c r="S472" i="11"/>
  <c r="S476" i="11"/>
  <c r="S480" i="11"/>
  <c r="S484" i="11"/>
  <c r="S488" i="11"/>
  <c r="S492" i="11"/>
  <c r="S496" i="11"/>
  <c r="S500" i="11"/>
  <c r="S504" i="11"/>
  <c r="S508" i="11"/>
  <c r="S512" i="11"/>
  <c r="U9" i="11"/>
  <c r="U17" i="11"/>
  <c r="U25" i="11"/>
  <c r="U33" i="11"/>
  <c r="U41" i="11"/>
  <c r="U49" i="11"/>
  <c r="U57" i="11"/>
  <c r="U65" i="11"/>
  <c r="S89" i="11"/>
  <c r="S93" i="11"/>
  <c r="V93" i="11" s="1"/>
  <c r="U97" i="11"/>
  <c r="U101" i="11"/>
  <c r="S110" i="11"/>
  <c r="S145" i="11"/>
  <c r="V145" i="11" s="1"/>
  <c r="S154" i="11"/>
  <c r="V154" i="11" s="1"/>
  <c r="S159" i="11"/>
  <c r="V159" i="11" s="1"/>
  <c r="S164" i="11"/>
  <c r="S168" i="11"/>
  <c r="V168" i="11" s="1"/>
  <c r="S172" i="11"/>
  <c r="V172" i="11" s="1"/>
  <c r="S176" i="11"/>
  <c r="S180" i="11"/>
  <c r="V180" i="11" s="1"/>
  <c r="S184" i="11"/>
  <c r="V184" i="11" s="1"/>
  <c r="U241" i="11"/>
  <c r="U249" i="11"/>
  <c r="U257" i="11"/>
  <c r="S309" i="11"/>
  <c r="V309" i="11" s="1"/>
  <c r="S313" i="11"/>
  <c r="U321" i="11"/>
  <c r="S330" i="11"/>
  <c r="S356" i="11"/>
  <c r="S365" i="11"/>
  <c r="V365" i="11" s="1"/>
  <c r="S369" i="11"/>
  <c r="S378" i="11"/>
  <c r="U382" i="11"/>
  <c r="S387" i="11"/>
  <c r="S392" i="11"/>
  <c r="V392" i="11" s="1"/>
  <c r="S396" i="11"/>
  <c r="S405" i="11"/>
  <c r="V405" i="11" s="1"/>
  <c r="S414" i="11"/>
  <c r="V414" i="11" s="1"/>
  <c r="S423" i="11"/>
  <c r="S427" i="11"/>
  <c r="V427" i="11" s="1"/>
  <c r="U439" i="11"/>
  <c r="U443" i="11"/>
  <c r="U447" i="11"/>
  <c r="U451" i="11"/>
  <c r="U8" i="11"/>
  <c r="U16" i="11"/>
  <c r="U24" i="11"/>
  <c r="U32" i="11"/>
  <c r="U40" i="11"/>
  <c r="U48" i="11"/>
  <c r="U56" i="11"/>
  <c r="U64" i="11"/>
  <c r="U178" i="11"/>
  <c r="U192" i="11"/>
  <c r="U200" i="11"/>
  <c r="U208" i="11"/>
  <c r="U216" i="11"/>
  <c r="U224" i="11"/>
  <c r="U232" i="11"/>
  <c r="U240" i="11"/>
  <c r="U248" i="11"/>
  <c r="U256" i="11"/>
  <c r="U341" i="11"/>
  <c r="U411" i="11"/>
  <c r="U429" i="11"/>
  <c r="U7" i="11"/>
  <c r="U15" i="11"/>
  <c r="U23" i="11"/>
  <c r="U31" i="11"/>
  <c r="U39" i="11"/>
  <c r="U47" i="11"/>
  <c r="U55" i="11"/>
  <c r="U63" i="11"/>
  <c r="S105" i="11"/>
  <c r="S109" i="11"/>
  <c r="S126" i="11"/>
  <c r="U151" i="11"/>
  <c r="S158" i="11"/>
  <c r="V158" i="11" s="1"/>
  <c r="S163" i="11"/>
  <c r="V163" i="11" s="1"/>
  <c r="S167" i="11"/>
  <c r="S171" i="11"/>
  <c r="V171" i="11" s="1"/>
  <c r="S175" i="11"/>
  <c r="V175" i="11" s="1"/>
  <c r="S179" i="11"/>
  <c r="V179" i="11" s="1"/>
  <c r="S183" i="11"/>
  <c r="V183" i="11" s="1"/>
  <c r="S187" i="11"/>
  <c r="U191" i="11"/>
  <c r="U199" i="11"/>
  <c r="U207" i="11"/>
  <c r="U215" i="11"/>
  <c r="U223" i="11"/>
  <c r="U231" i="11"/>
  <c r="U239" i="11"/>
  <c r="U247" i="11"/>
  <c r="U255" i="11"/>
  <c r="S263" i="11"/>
  <c r="S271" i="11"/>
  <c r="S279" i="11"/>
  <c r="S287" i="11"/>
  <c r="S295" i="11"/>
  <c r="S303" i="11"/>
  <c r="S316" i="11"/>
  <c r="S325" i="11"/>
  <c r="S329" i="11"/>
  <c r="S338" i="11"/>
  <c r="S351" i="11"/>
  <c r="S368" i="11"/>
  <c r="S372" i="11"/>
  <c r="S377" i="11"/>
  <c r="S386" i="11"/>
  <c r="S395" i="11"/>
  <c r="S413" i="11"/>
  <c r="S422" i="11"/>
  <c r="V422" i="11" s="1"/>
  <c r="S426" i="11"/>
  <c r="U450" i="11"/>
  <c r="U6" i="11"/>
  <c r="U14" i="11"/>
  <c r="U22" i="11"/>
  <c r="U30" i="11"/>
  <c r="U38" i="11"/>
  <c r="U46" i="11"/>
  <c r="U54" i="11"/>
  <c r="U62" i="11"/>
  <c r="S70" i="11"/>
  <c r="S113" i="11"/>
  <c r="S117" i="11"/>
  <c r="S134" i="11"/>
  <c r="U160" i="11"/>
  <c r="U246" i="11"/>
  <c r="U254" i="11"/>
  <c r="S324" i="11"/>
  <c r="S333" i="11"/>
  <c r="S346" i="11"/>
  <c r="U357" i="11"/>
  <c r="S359" i="11"/>
  <c r="S381" i="11"/>
  <c r="S390" i="11"/>
  <c r="V390" i="11" s="1"/>
  <c r="U397" i="11"/>
  <c r="S399" i="11"/>
  <c r="S403" i="11"/>
  <c r="V403" i="11" s="1"/>
  <c r="S408" i="11"/>
  <c r="S412" i="11"/>
  <c r="S417" i="11"/>
  <c r="U419" i="11"/>
  <c r="S430" i="11"/>
  <c r="S438" i="11"/>
  <c r="S442" i="11"/>
  <c r="S446" i="11"/>
  <c r="V446" i="11" s="1"/>
  <c r="S450" i="11"/>
  <c r="V450" i="11" s="1"/>
  <c r="S454" i="11"/>
  <c r="S458" i="11"/>
  <c r="S462" i="11"/>
  <c r="S466" i="11"/>
  <c r="S470" i="11"/>
  <c r="S474" i="11"/>
  <c r="S478" i="11"/>
  <c r="S482" i="11"/>
  <c r="S486" i="11"/>
  <c r="S490" i="11"/>
  <c r="S494" i="11"/>
  <c r="S498" i="11"/>
  <c r="S502" i="11"/>
  <c r="S506" i="11"/>
  <c r="S510" i="11"/>
  <c r="S514" i="11"/>
  <c r="U5" i="11"/>
  <c r="U13" i="11"/>
  <c r="U21" i="11"/>
  <c r="U29" i="11"/>
  <c r="U37" i="11"/>
  <c r="U45" i="11"/>
  <c r="U53" i="11"/>
  <c r="U61" i="11"/>
  <c r="S78" i="11"/>
  <c r="S121" i="11"/>
  <c r="S125" i="11"/>
  <c r="S142" i="11"/>
  <c r="S152" i="11"/>
  <c r="S162" i="11"/>
  <c r="S166" i="11"/>
  <c r="V166" i="11" s="1"/>
  <c r="S170" i="11"/>
  <c r="S174" i="11"/>
  <c r="S178" i="11"/>
  <c r="V178" i="11" s="1"/>
  <c r="S182" i="11"/>
  <c r="S186" i="11"/>
  <c r="S282" i="11"/>
  <c r="U309" i="11"/>
  <c r="S311" i="11"/>
  <c r="S332" i="11"/>
  <c r="S337" i="11"/>
  <c r="U345" i="11"/>
  <c r="S354" i="11"/>
  <c r="U365" i="11"/>
  <c r="S367" i="11"/>
  <c r="S371" i="11"/>
  <c r="S376" i="11"/>
  <c r="V376" i="11" s="1"/>
  <c r="S380" i="11"/>
  <c r="S385" i="11"/>
  <c r="S394" i="11"/>
  <c r="U405" i="11"/>
  <c r="S407" i="11"/>
  <c r="U414" i="11"/>
  <c r="S421" i="11"/>
  <c r="V421" i="11" s="1"/>
  <c r="S425" i="11"/>
  <c r="U427" i="11"/>
  <c r="U4" i="11"/>
  <c r="U12" i="11"/>
  <c r="U20" i="11"/>
  <c r="U28" i="11"/>
  <c r="U36" i="11"/>
  <c r="U44" i="11"/>
  <c r="U52" i="11"/>
  <c r="U60" i="11"/>
  <c r="U68" i="11"/>
  <c r="U73" i="11"/>
  <c r="U77" i="11"/>
  <c r="U133" i="11"/>
  <c r="U159" i="11"/>
  <c r="U188" i="11"/>
  <c r="U196" i="11"/>
  <c r="U204" i="11"/>
  <c r="U289" i="11"/>
  <c r="U297" i="11"/>
  <c r="U317" i="11"/>
  <c r="U353" i="11"/>
  <c r="U373" i="11"/>
  <c r="U384" i="11"/>
  <c r="U393" i="11"/>
  <c r="U509" i="11"/>
  <c r="U148" i="11"/>
  <c r="S72" i="11"/>
  <c r="V72" i="11" s="1"/>
  <c r="S80" i="11"/>
  <c r="S88" i="11"/>
  <c r="S96" i="11"/>
  <c r="S104" i="11"/>
  <c r="S112" i="11"/>
  <c r="S120" i="11"/>
  <c r="S128" i="11"/>
  <c r="S136" i="11"/>
  <c r="S143" i="11"/>
  <c r="S71" i="11"/>
  <c r="S79" i="11"/>
  <c r="S87" i="11"/>
  <c r="S95" i="11"/>
  <c r="S103" i="11"/>
  <c r="S111" i="11"/>
  <c r="S119" i="11"/>
  <c r="S127" i="11"/>
  <c r="S135" i="11"/>
  <c r="U147" i="11"/>
  <c r="U156" i="11"/>
  <c r="S69" i="11"/>
  <c r="S76" i="11"/>
  <c r="S84" i="11"/>
  <c r="S92" i="11"/>
  <c r="S100" i="11"/>
  <c r="S108" i="11"/>
  <c r="S116" i="11"/>
  <c r="S124" i="11"/>
  <c r="S132" i="11"/>
  <c r="S140" i="11"/>
  <c r="S147" i="11"/>
  <c r="V147" i="11" s="1"/>
  <c r="S75" i="11"/>
  <c r="S83" i="11"/>
  <c r="S91" i="11"/>
  <c r="S99" i="11"/>
  <c r="S107" i="11"/>
  <c r="S115" i="11"/>
  <c r="S123" i="11"/>
  <c r="S131" i="11"/>
  <c r="S139" i="11"/>
  <c r="U144" i="11"/>
  <c r="S146" i="11"/>
  <c r="V146" i="11" s="1"/>
  <c r="S74" i="11"/>
  <c r="S82" i="11"/>
  <c r="S90" i="11"/>
  <c r="S98" i="11"/>
  <c r="S106" i="11"/>
  <c r="S114" i="11"/>
  <c r="S122" i="11"/>
  <c r="S130" i="11"/>
  <c r="S138" i="11"/>
  <c r="U168" i="11"/>
  <c r="U172" i="11"/>
  <c r="U180" i="11"/>
  <c r="U150" i="11"/>
  <c r="U165" i="11"/>
  <c r="U169" i="11"/>
  <c r="U173" i="11"/>
  <c r="U177" i="11"/>
  <c r="U181" i="11"/>
  <c r="U190" i="11"/>
  <c r="U198" i="11"/>
  <c r="U206" i="11"/>
  <c r="U149" i="11"/>
  <c r="U157" i="11"/>
  <c r="U189" i="11"/>
  <c r="U197" i="11"/>
  <c r="U205" i="11"/>
  <c r="U213" i="11"/>
  <c r="U221" i="11"/>
  <c r="U229" i="11"/>
  <c r="U237" i="11"/>
  <c r="U245" i="11"/>
  <c r="U253" i="11"/>
  <c r="U261" i="11"/>
  <c r="U155" i="11"/>
  <c r="U163" i="11"/>
  <c r="U154" i="11"/>
  <c r="U171" i="11"/>
  <c r="U175" i="11"/>
  <c r="U183" i="11"/>
  <c r="U194" i="11"/>
  <c r="U202" i="11"/>
  <c r="U210" i="11"/>
  <c r="U153" i="11"/>
  <c r="U161" i="11"/>
  <c r="U193" i="11"/>
  <c r="U201" i="11"/>
  <c r="U209" i="11"/>
  <c r="U318" i="11"/>
  <c r="U214" i="11"/>
  <c r="U222" i="11"/>
  <c r="U230" i="11"/>
  <c r="U238" i="11"/>
  <c r="S290" i="11"/>
  <c r="U212" i="11"/>
  <c r="U220" i="11"/>
  <c r="U228" i="11"/>
  <c r="U236" i="11"/>
  <c r="U244" i="11"/>
  <c r="U252" i="11"/>
  <c r="U260" i="11"/>
  <c r="S266" i="11"/>
  <c r="S298" i="11"/>
  <c r="U211" i="11"/>
  <c r="U219" i="11"/>
  <c r="U227" i="11"/>
  <c r="U235" i="11"/>
  <c r="U218" i="11"/>
  <c r="U226" i="11"/>
  <c r="U234" i="11"/>
  <c r="U242" i="11"/>
  <c r="U250" i="11"/>
  <c r="U258" i="11"/>
  <c r="S274" i="11"/>
  <c r="U374" i="11"/>
  <c r="U217" i="11"/>
  <c r="U225" i="11"/>
  <c r="U233" i="11"/>
  <c r="S265" i="11"/>
  <c r="S273" i="11"/>
  <c r="S281" i="11"/>
  <c r="S264" i="11"/>
  <c r="S272" i="11"/>
  <c r="S280" i="11"/>
  <c r="S288" i="11"/>
  <c r="S296" i="11"/>
  <c r="V296" i="11" s="1"/>
  <c r="S304" i="11"/>
  <c r="S312" i="11"/>
  <c r="S320" i="11"/>
  <c r="S328" i="11"/>
  <c r="S336" i="11"/>
  <c r="S344" i="11"/>
  <c r="S352" i="11"/>
  <c r="S360" i="11"/>
  <c r="S262" i="11"/>
  <c r="S270" i="11"/>
  <c r="S278" i="11"/>
  <c r="S286" i="11"/>
  <c r="S294" i="11"/>
  <c r="S302" i="11"/>
  <c r="S310" i="11"/>
  <c r="S318" i="11"/>
  <c r="V318" i="11" s="1"/>
  <c r="S326" i="11"/>
  <c r="S334" i="11"/>
  <c r="S342" i="11"/>
  <c r="S350" i="11"/>
  <c r="S358" i="11"/>
  <c r="S366" i="11"/>
  <c r="V366" i="11" s="1"/>
  <c r="S269" i="11"/>
  <c r="S277" i="11"/>
  <c r="S285" i="11"/>
  <c r="S293" i="11"/>
  <c r="S301" i="11"/>
  <c r="S268" i="11"/>
  <c r="S276" i="11"/>
  <c r="S284" i="11"/>
  <c r="S292" i="11"/>
  <c r="S300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U431" i="11"/>
  <c r="S431" i="11"/>
  <c r="V431" i="11" s="1"/>
  <c r="S435" i="11"/>
  <c r="S434" i="11"/>
  <c r="U437" i="11"/>
  <c r="U441" i="11"/>
  <c r="U445" i="11"/>
  <c r="U449" i="11"/>
  <c r="U453" i="11"/>
  <c r="S433" i="11"/>
  <c r="V433" i="11" s="1"/>
  <c r="S247" i="8"/>
  <c r="S251" i="8"/>
  <c r="S255" i="8"/>
  <c r="S259" i="8"/>
  <c r="S263" i="8"/>
  <c r="S267" i="8"/>
  <c r="S271" i="8"/>
  <c r="U271" i="8" s="1"/>
  <c r="S275" i="8"/>
  <c r="U275" i="8" s="1"/>
  <c r="S279" i="8"/>
  <c r="U279" i="8" s="1"/>
  <c r="S283" i="8"/>
  <c r="S287" i="8"/>
  <c r="S291" i="8"/>
  <c r="S299" i="8"/>
  <c r="U299" i="8" s="1"/>
  <c r="S307" i="8"/>
  <c r="U307" i="8" s="1"/>
  <c r="S315" i="8"/>
  <c r="U315" i="8" s="1"/>
  <c r="S323" i="8"/>
  <c r="U323" i="8" s="1"/>
  <c r="S331" i="8"/>
  <c r="U331" i="8" s="1"/>
  <c r="S335" i="8"/>
  <c r="S339" i="8"/>
  <c r="U339" i="8" s="1"/>
  <c r="S343" i="8"/>
  <c r="U343" i="8" s="1"/>
  <c r="S347" i="8"/>
  <c r="U347" i="8" s="1"/>
  <c r="S351" i="8"/>
  <c r="U351" i="8" s="1"/>
  <c r="S355" i="8"/>
  <c r="U355" i="8" s="1"/>
  <c r="S359" i="8"/>
  <c r="U359" i="8" s="1"/>
  <c r="S491" i="8"/>
  <c r="U491" i="8" s="1"/>
  <c r="S495" i="8"/>
  <c r="S499" i="8"/>
  <c r="S503" i="8"/>
  <c r="U503" i="8" s="1"/>
  <c r="S507" i="8"/>
  <c r="U507" i="8" s="1"/>
  <c r="S511" i="8"/>
  <c r="U511" i="8" s="1"/>
  <c r="S515" i="8"/>
  <c r="U515" i="8" s="1"/>
  <c r="S4" i="8"/>
  <c r="U4" i="8" s="1"/>
  <c r="S8" i="8"/>
  <c r="U8" i="8" s="1"/>
  <c r="S12" i="8"/>
  <c r="S16" i="8"/>
  <c r="S20" i="8"/>
  <c r="U20" i="8" s="1"/>
  <c r="S24" i="8"/>
  <c r="U24" i="8" s="1"/>
  <c r="S28" i="8"/>
  <c r="U28" i="8" s="1"/>
  <c r="S32" i="8"/>
  <c r="U32" i="8" s="1"/>
  <c r="S36" i="8"/>
  <c r="U36" i="8" s="1"/>
  <c r="S40" i="8"/>
  <c r="U40" i="8" s="1"/>
  <c r="S44" i="8"/>
  <c r="S48" i="8"/>
  <c r="S52" i="8"/>
  <c r="S56" i="8"/>
  <c r="U56" i="8" s="1"/>
  <c r="S60" i="8"/>
  <c r="U60" i="8" s="1"/>
  <c r="S64" i="8"/>
  <c r="U64" i="8" s="1"/>
  <c r="S68" i="8"/>
  <c r="U68" i="8" s="1"/>
  <c r="S72" i="8"/>
  <c r="U72" i="8" s="1"/>
  <c r="S76" i="8"/>
  <c r="S80" i="8"/>
  <c r="S84" i="8"/>
  <c r="S116" i="8"/>
  <c r="U116" i="8" s="1"/>
  <c r="S120" i="8"/>
  <c r="U120" i="8" s="1"/>
  <c r="S124" i="8"/>
  <c r="U124" i="8" s="1"/>
  <c r="S128" i="8"/>
  <c r="U128" i="8" s="1"/>
  <c r="S132" i="8"/>
  <c r="U132" i="8" s="1"/>
  <c r="S136" i="8"/>
  <c r="S140" i="8"/>
  <c r="S264" i="8"/>
  <c r="U264" i="8" s="1"/>
  <c r="S268" i="8"/>
  <c r="U268" i="8" s="1"/>
  <c r="S272" i="8"/>
  <c r="U272" i="8" s="1"/>
  <c r="S276" i="8"/>
  <c r="U276" i="8" s="1"/>
  <c r="S280" i="8"/>
  <c r="U280" i="8" s="1"/>
  <c r="S284" i="8"/>
  <c r="U284" i="8" s="1"/>
  <c r="S288" i="8"/>
  <c r="S292" i="8"/>
  <c r="S300" i="8"/>
  <c r="U300" i="8" s="1"/>
  <c r="S308" i="8"/>
  <c r="U308" i="8" s="1"/>
  <c r="S316" i="8"/>
  <c r="U316" i="8" s="1"/>
  <c r="S324" i="8"/>
  <c r="U324" i="8" s="1"/>
  <c r="S332" i="8"/>
  <c r="U332" i="8" s="1"/>
  <c r="S340" i="8"/>
  <c r="U340" i="8" s="1"/>
  <c r="S348" i="8"/>
  <c r="U348" i="8" s="1"/>
  <c r="S356" i="8"/>
  <c r="U356" i="8" s="1"/>
  <c r="S404" i="8"/>
  <c r="S408" i="8"/>
  <c r="U408" i="8" s="1"/>
  <c r="S412" i="8"/>
  <c r="U412" i="8" s="1"/>
  <c r="S416" i="8"/>
  <c r="U416" i="8" s="1"/>
  <c r="S420" i="8"/>
  <c r="U420" i="8" s="1"/>
  <c r="S424" i="8"/>
  <c r="S428" i="8"/>
  <c r="S492" i="8"/>
  <c r="S496" i="8"/>
  <c r="U496" i="8" s="1"/>
  <c r="S500" i="8"/>
  <c r="U500" i="8" s="1"/>
  <c r="S504" i="8"/>
  <c r="U504" i="8" s="1"/>
  <c r="S508" i="8"/>
  <c r="S512" i="8"/>
  <c r="U512" i="8" s="1"/>
  <c r="U247" i="8"/>
  <c r="U251" i="8"/>
  <c r="U255" i="8"/>
  <c r="U259" i="8"/>
  <c r="U263" i="8"/>
  <c r="U267" i="8"/>
  <c r="U283" i="8"/>
  <c r="U287" i="8"/>
  <c r="U291" i="8"/>
  <c r="U335" i="8"/>
  <c r="U495" i="8"/>
  <c r="U499" i="8"/>
  <c r="S3" i="8"/>
  <c r="U3" i="8" s="1"/>
  <c r="S7" i="8"/>
  <c r="U7" i="8" s="1"/>
  <c r="S11" i="8"/>
  <c r="U11" i="8" s="1"/>
  <c r="S15" i="8"/>
  <c r="U15" i="8" s="1"/>
  <c r="S19" i="8"/>
  <c r="U19" i="8" s="1"/>
  <c r="S91" i="8"/>
  <c r="U91" i="8" s="1"/>
  <c r="S27" i="8"/>
  <c r="U27" i="8" s="1"/>
  <c r="S31" i="8"/>
  <c r="U31" i="8" s="1"/>
  <c r="S35" i="8"/>
  <c r="U35" i="8" s="1"/>
  <c r="S39" i="8"/>
  <c r="U39" i="8" s="1"/>
  <c r="S43" i="8"/>
  <c r="U43" i="8" s="1"/>
  <c r="S47" i="8"/>
  <c r="U47" i="8" s="1"/>
  <c r="S51" i="8"/>
  <c r="U51" i="8" s="1"/>
  <c r="S55" i="8"/>
  <c r="U55" i="8" s="1"/>
  <c r="S59" i="8"/>
  <c r="U59" i="8" s="1"/>
  <c r="S63" i="8"/>
  <c r="U63" i="8" s="1"/>
  <c r="S67" i="8"/>
  <c r="U67" i="8" s="1"/>
  <c r="S71" i="8"/>
  <c r="U71" i="8" s="1"/>
  <c r="S75" i="8"/>
  <c r="U75" i="8" s="1"/>
  <c r="S79" i="8"/>
  <c r="U79" i="8" s="1"/>
  <c r="S83" i="8"/>
  <c r="U83" i="8" s="1"/>
  <c r="S87" i="8"/>
  <c r="U87" i="8" s="1"/>
  <c r="S2" i="8"/>
  <c r="U2" i="8" s="1"/>
  <c r="S6" i="8"/>
  <c r="U6" i="8" s="1"/>
  <c r="S10" i="8"/>
  <c r="U10" i="8" s="1"/>
  <c r="S14" i="8"/>
  <c r="S18" i="8"/>
  <c r="U18" i="8" s="1"/>
  <c r="S22" i="8"/>
  <c r="U22" i="8" s="1"/>
  <c r="S26" i="8"/>
  <c r="S30" i="8"/>
  <c r="U30" i="8" s="1"/>
  <c r="S34" i="8"/>
  <c r="U34" i="8" s="1"/>
  <c r="S38" i="8"/>
  <c r="U38" i="8" s="1"/>
  <c r="S42" i="8"/>
  <c r="U42" i="8" s="1"/>
  <c r="S46" i="8"/>
  <c r="U46" i="8" s="1"/>
  <c r="S50" i="8"/>
  <c r="U50" i="8" s="1"/>
  <c r="S54" i="8"/>
  <c r="U54" i="8" s="1"/>
  <c r="S58" i="8"/>
  <c r="S62" i="8"/>
  <c r="S66" i="8"/>
  <c r="U66" i="8" s="1"/>
  <c r="S70" i="8"/>
  <c r="U70" i="8" s="1"/>
  <c r="S74" i="8"/>
  <c r="U74" i="8" s="1"/>
  <c r="S78" i="8"/>
  <c r="U78" i="8" s="1"/>
  <c r="S82" i="8"/>
  <c r="U82" i="8" s="1"/>
  <c r="S86" i="8"/>
  <c r="U86" i="8" s="1"/>
  <c r="S118" i="8"/>
  <c r="S122" i="8"/>
  <c r="U122" i="8" s="1"/>
  <c r="S126" i="8"/>
  <c r="U126" i="8" s="1"/>
  <c r="S130" i="8"/>
  <c r="U130" i="8" s="1"/>
  <c r="S134" i="8"/>
  <c r="U134" i="8" s="1"/>
  <c r="S138" i="8"/>
  <c r="U138" i="8" s="1"/>
  <c r="S142" i="8"/>
  <c r="U142" i="8" s="1"/>
  <c r="S266" i="8"/>
  <c r="U266" i="8" s="1"/>
  <c r="S270" i="8"/>
  <c r="U270" i="8" s="1"/>
  <c r="S274" i="8"/>
  <c r="U274" i="8" s="1"/>
  <c r="S278" i="8"/>
  <c r="U278" i="8" s="1"/>
  <c r="S282" i="8"/>
  <c r="U282" i="8" s="1"/>
  <c r="S286" i="8"/>
  <c r="U286" i="8" s="1"/>
  <c r="S290" i="8"/>
  <c r="U290" i="8" s="1"/>
  <c r="S338" i="8"/>
  <c r="U338" i="8" s="1"/>
  <c r="S346" i="8"/>
  <c r="U346" i="8" s="1"/>
  <c r="S354" i="8"/>
  <c r="U354" i="8" s="1"/>
  <c r="S362" i="8"/>
  <c r="U362" i="8" s="1"/>
  <c r="S366" i="8"/>
  <c r="U366" i="8" s="1"/>
  <c r="S370" i="8"/>
  <c r="U370" i="8" s="1"/>
  <c r="S374" i="8"/>
  <c r="U374" i="8" s="1"/>
  <c r="S378" i="8"/>
  <c r="U378" i="8" s="1"/>
  <c r="S382" i="8"/>
  <c r="U382" i="8" s="1"/>
  <c r="S386" i="8"/>
  <c r="U386" i="8" s="1"/>
  <c r="S390" i="8"/>
  <c r="U390" i="8" s="1"/>
  <c r="S394" i="8"/>
  <c r="U394" i="8" s="1"/>
  <c r="S398" i="8"/>
  <c r="U398" i="8" s="1"/>
  <c r="S402" i="8"/>
  <c r="U402" i="8" s="1"/>
  <c r="S406" i="8"/>
  <c r="U406" i="8" s="1"/>
  <c r="S410" i="8"/>
  <c r="U410" i="8" s="1"/>
  <c r="S414" i="8"/>
  <c r="U414" i="8" s="1"/>
  <c r="S418" i="8"/>
  <c r="U418" i="8" s="1"/>
  <c r="S422" i="8"/>
  <c r="U422" i="8" s="1"/>
  <c r="S426" i="8"/>
  <c r="U426" i="8" s="1"/>
  <c r="S430" i="8"/>
  <c r="U430" i="8" s="1"/>
  <c r="S434" i="8"/>
  <c r="U434" i="8" s="1"/>
  <c r="S438" i="8"/>
  <c r="U438" i="8" s="1"/>
  <c r="S490" i="8"/>
  <c r="U490" i="8" s="1"/>
  <c r="S494" i="8"/>
  <c r="U494" i="8" s="1"/>
  <c r="S498" i="8"/>
  <c r="U498" i="8" s="1"/>
  <c r="S502" i="8"/>
  <c r="U502" i="8" s="1"/>
  <c r="S506" i="8"/>
  <c r="U506" i="8" s="1"/>
  <c r="S510" i="8"/>
  <c r="U510" i="8" s="1"/>
  <c r="S514" i="8"/>
  <c r="U514" i="8" s="1"/>
  <c r="S5" i="8"/>
  <c r="U5" i="8" s="1"/>
  <c r="S9" i="8"/>
  <c r="U9" i="8" s="1"/>
  <c r="S13" i="8"/>
  <c r="U13" i="8" s="1"/>
  <c r="S17" i="8"/>
  <c r="U17" i="8" s="1"/>
  <c r="S21" i="8"/>
  <c r="U21" i="8" s="1"/>
  <c r="S25" i="8"/>
  <c r="U25" i="8" s="1"/>
  <c r="S29" i="8"/>
  <c r="U29" i="8" s="1"/>
  <c r="S33" i="8"/>
  <c r="U33" i="8" s="1"/>
  <c r="S37" i="8"/>
  <c r="U37" i="8" s="1"/>
  <c r="S41" i="8"/>
  <c r="U41" i="8" s="1"/>
  <c r="S45" i="8"/>
  <c r="U45" i="8" s="1"/>
  <c r="S49" i="8"/>
  <c r="U49" i="8" s="1"/>
  <c r="S53" i="8"/>
  <c r="U53" i="8" s="1"/>
  <c r="S57" i="8"/>
  <c r="U57" i="8" s="1"/>
  <c r="S61" i="8"/>
  <c r="U61" i="8" s="1"/>
  <c r="S65" i="8"/>
  <c r="U65" i="8" s="1"/>
  <c r="S69" i="8"/>
  <c r="U69" i="8" s="1"/>
  <c r="S73" i="8"/>
  <c r="U73" i="8" s="1"/>
  <c r="S77" i="8"/>
  <c r="U77" i="8" s="1"/>
  <c r="S81" i="8"/>
  <c r="U81" i="8" s="1"/>
  <c r="S85" i="8"/>
  <c r="U85" i="8" s="1"/>
  <c r="S265" i="8"/>
  <c r="U265" i="8" s="1"/>
  <c r="S269" i="8"/>
  <c r="U269" i="8" s="1"/>
  <c r="S273" i="8"/>
  <c r="U273" i="8" s="1"/>
  <c r="S277" i="8"/>
  <c r="U277" i="8" s="1"/>
  <c r="S281" i="8"/>
  <c r="U281" i="8" s="1"/>
  <c r="S285" i="8"/>
  <c r="U285" i="8" s="1"/>
  <c r="S289" i="8"/>
  <c r="U289" i="8" s="1"/>
  <c r="S293" i="8"/>
  <c r="U293" i="8" s="1"/>
  <c r="S381" i="8"/>
  <c r="S385" i="8"/>
  <c r="S389" i="8"/>
  <c r="S393" i="8"/>
  <c r="U393" i="8" s="1"/>
  <c r="S397" i="8"/>
  <c r="U397" i="8" s="1"/>
  <c r="S401" i="8"/>
  <c r="U401" i="8" s="1"/>
  <c r="S405" i="8"/>
  <c r="S409" i="8"/>
  <c r="S413" i="8"/>
  <c r="S417" i="8"/>
  <c r="S421" i="8"/>
  <c r="S425" i="8"/>
  <c r="U425" i="8" s="1"/>
  <c r="S429" i="8"/>
  <c r="U429" i="8" s="1"/>
  <c r="S493" i="8"/>
  <c r="U493" i="8" s="1"/>
  <c r="S497" i="8"/>
  <c r="U497" i="8" s="1"/>
  <c r="S501" i="8"/>
  <c r="U501" i="8" s="1"/>
  <c r="S505" i="8"/>
  <c r="U505" i="8" s="1"/>
  <c r="S509" i="8"/>
  <c r="U509" i="8" s="1"/>
  <c r="S513" i="8"/>
  <c r="U513" i="8" s="1"/>
  <c r="U492" i="8"/>
  <c r="U508" i="8"/>
  <c r="U12" i="8"/>
  <c r="U16" i="8"/>
  <c r="U44" i="8"/>
  <c r="U48" i="8"/>
  <c r="U52" i="8"/>
  <c r="U76" i="8"/>
  <c r="U80" i="8"/>
  <c r="U84" i="8"/>
  <c r="U14" i="8"/>
  <c r="U26" i="8"/>
  <c r="U58" i="8"/>
  <c r="U62" i="8"/>
  <c r="U136" i="8"/>
  <c r="U140" i="8"/>
  <c r="S88" i="8"/>
  <c r="U88" i="8" s="1"/>
  <c r="S92" i="8"/>
  <c r="U92" i="8" s="1"/>
  <c r="S96" i="8"/>
  <c r="U96" i="8" s="1"/>
  <c r="S100" i="8"/>
  <c r="U100" i="8" s="1"/>
  <c r="S104" i="8"/>
  <c r="U104" i="8" s="1"/>
  <c r="S108" i="8"/>
  <c r="U108" i="8" s="1"/>
  <c r="S112" i="8"/>
  <c r="U112" i="8" s="1"/>
  <c r="S23" i="8"/>
  <c r="U23" i="8" s="1"/>
  <c r="S95" i="8"/>
  <c r="U95" i="8" s="1"/>
  <c r="S99" i="8"/>
  <c r="U99" i="8" s="1"/>
  <c r="S103" i="8"/>
  <c r="U103" i="8" s="1"/>
  <c r="S107" i="8"/>
  <c r="U107" i="8" s="1"/>
  <c r="S111" i="8"/>
  <c r="U111" i="8" s="1"/>
  <c r="S115" i="8"/>
  <c r="U115" i="8" s="1"/>
  <c r="S119" i="8"/>
  <c r="U119" i="8" s="1"/>
  <c r="S123" i="8"/>
  <c r="U123" i="8" s="1"/>
  <c r="S127" i="8"/>
  <c r="U127" i="8" s="1"/>
  <c r="S131" i="8"/>
  <c r="U131" i="8" s="1"/>
  <c r="S135" i="8"/>
  <c r="U135" i="8" s="1"/>
  <c r="S139" i="8"/>
  <c r="U139" i="8" s="1"/>
  <c r="U118" i="8"/>
  <c r="S90" i="8"/>
  <c r="U90" i="8" s="1"/>
  <c r="S94" i="8"/>
  <c r="U94" i="8" s="1"/>
  <c r="S98" i="8"/>
  <c r="U98" i="8" s="1"/>
  <c r="S102" i="8"/>
  <c r="U102" i="8" s="1"/>
  <c r="S106" i="8"/>
  <c r="U106" i="8" s="1"/>
  <c r="S110" i="8"/>
  <c r="U110" i="8" s="1"/>
  <c r="S114" i="8"/>
  <c r="U114" i="8" s="1"/>
  <c r="S89" i="8"/>
  <c r="U89" i="8" s="1"/>
  <c r="S93" i="8"/>
  <c r="U93" i="8" s="1"/>
  <c r="S97" i="8"/>
  <c r="U97" i="8" s="1"/>
  <c r="S101" i="8"/>
  <c r="U101" i="8" s="1"/>
  <c r="S105" i="8"/>
  <c r="U105" i="8" s="1"/>
  <c r="S109" i="8"/>
  <c r="U109" i="8" s="1"/>
  <c r="S113" i="8"/>
  <c r="U113" i="8" s="1"/>
  <c r="S117" i="8"/>
  <c r="U117" i="8" s="1"/>
  <c r="S121" i="8"/>
  <c r="U121" i="8" s="1"/>
  <c r="S125" i="8"/>
  <c r="U125" i="8" s="1"/>
  <c r="S129" i="8"/>
  <c r="U129" i="8" s="1"/>
  <c r="S133" i="8"/>
  <c r="U133" i="8" s="1"/>
  <c r="S137" i="8"/>
  <c r="U137" i="8" s="1"/>
  <c r="S141" i="8"/>
  <c r="U141" i="8" s="1"/>
  <c r="U288" i="8"/>
  <c r="U292" i="8"/>
  <c r="S144" i="8"/>
  <c r="U144" i="8" s="1"/>
  <c r="S148" i="8"/>
  <c r="U148" i="8" s="1"/>
  <c r="S152" i="8"/>
  <c r="U152" i="8" s="1"/>
  <c r="S156" i="8"/>
  <c r="U156" i="8" s="1"/>
  <c r="S160" i="8"/>
  <c r="U160" i="8" s="1"/>
  <c r="S164" i="8"/>
  <c r="U164" i="8" s="1"/>
  <c r="S168" i="8"/>
  <c r="U168" i="8" s="1"/>
  <c r="S172" i="8"/>
  <c r="U172" i="8" s="1"/>
  <c r="S176" i="8"/>
  <c r="U176" i="8" s="1"/>
  <c r="S180" i="8"/>
  <c r="U180" i="8" s="1"/>
  <c r="S184" i="8"/>
  <c r="U184" i="8" s="1"/>
  <c r="S188" i="8"/>
  <c r="U188" i="8" s="1"/>
  <c r="S192" i="8"/>
  <c r="U192" i="8" s="1"/>
  <c r="S196" i="8"/>
  <c r="U196" i="8" s="1"/>
  <c r="S200" i="8"/>
  <c r="U200" i="8" s="1"/>
  <c r="S204" i="8"/>
  <c r="U204" i="8" s="1"/>
  <c r="S208" i="8"/>
  <c r="U208" i="8" s="1"/>
  <c r="S212" i="8"/>
  <c r="U212" i="8" s="1"/>
  <c r="S216" i="8"/>
  <c r="U216" i="8" s="1"/>
  <c r="S220" i="8"/>
  <c r="U220" i="8" s="1"/>
  <c r="S224" i="8"/>
  <c r="U224" i="8" s="1"/>
  <c r="S228" i="8"/>
  <c r="U228" i="8" s="1"/>
  <c r="S232" i="8"/>
  <c r="U232" i="8" s="1"/>
  <c r="S236" i="8"/>
  <c r="U236" i="8" s="1"/>
  <c r="S240" i="8"/>
  <c r="U240" i="8" s="1"/>
  <c r="S244" i="8"/>
  <c r="U244" i="8" s="1"/>
  <c r="S248" i="8"/>
  <c r="U248" i="8" s="1"/>
  <c r="S252" i="8"/>
  <c r="U252" i="8" s="1"/>
  <c r="S256" i="8"/>
  <c r="U256" i="8" s="1"/>
  <c r="S260" i="8"/>
  <c r="U260" i="8" s="1"/>
  <c r="S143" i="8"/>
  <c r="U143" i="8" s="1"/>
  <c r="S147" i="8"/>
  <c r="U147" i="8" s="1"/>
  <c r="S151" i="8"/>
  <c r="U151" i="8" s="1"/>
  <c r="S155" i="8"/>
  <c r="U155" i="8" s="1"/>
  <c r="S159" i="8"/>
  <c r="U159" i="8" s="1"/>
  <c r="S163" i="8"/>
  <c r="U163" i="8" s="1"/>
  <c r="S167" i="8"/>
  <c r="U167" i="8" s="1"/>
  <c r="S171" i="8"/>
  <c r="U171" i="8" s="1"/>
  <c r="S175" i="8"/>
  <c r="U175" i="8" s="1"/>
  <c r="S179" i="8"/>
  <c r="U179" i="8" s="1"/>
  <c r="S183" i="8"/>
  <c r="U183" i="8" s="1"/>
  <c r="S187" i="8"/>
  <c r="U187" i="8" s="1"/>
  <c r="S191" i="8"/>
  <c r="U191" i="8" s="1"/>
  <c r="S195" i="8"/>
  <c r="U195" i="8" s="1"/>
  <c r="S199" i="8"/>
  <c r="U199" i="8" s="1"/>
  <c r="S203" i="8"/>
  <c r="U203" i="8" s="1"/>
  <c r="S207" i="8"/>
  <c r="U207" i="8" s="1"/>
  <c r="S211" i="8"/>
  <c r="U211" i="8" s="1"/>
  <c r="S215" i="8"/>
  <c r="U215" i="8" s="1"/>
  <c r="S219" i="8"/>
  <c r="U219" i="8" s="1"/>
  <c r="S223" i="8"/>
  <c r="U223" i="8" s="1"/>
  <c r="S227" i="8"/>
  <c r="U227" i="8" s="1"/>
  <c r="S231" i="8"/>
  <c r="U231" i="8" s="1"/>
  <c r="S235" i="8"/>
  <c r="U235" i="8" s="1"/>
  <c r="S239" i="8"/>
  <c r="U239" i="8" s="1"/>
  <c r="S243" i="8"/>
  <c r="U243" i="8" s="1"/>
  <c r="S146" i="8"/>
  <c r="U146" i="8" s="1"/>
  <c r="S150" i="8"/>
  <c r="U150" i="8" s="1"/>
  <c r="S154" i="8"/>
  <c r="U154" i="8" s="1"/>
  <c r="S158" i="8"/>
  <c r="U158" i="8" s="1"/>
  <c r="S162" i="8"/>
  <c r="U162" i="8" s="1"/>
  <c r="S166" i="8"/>
  <c r="U166" i="8" s="1"/>
  <c r="S170" i="8"/>
  <c r="U170" i="8" s="1"/>
  <c r="S174" i="8"/>
  <c r="U174" i="8" s="1"/>
  <c r="S178" i="8"/>
  <c r="U178" i="8" s="1"/>
  <c r="S182" i="8"/>
  <c r="U182" i="8" s="1"/>
  <c r="S186" i="8"/>
  <c r="U186" i="8" s="1"/>
  <c r="S190" i="8"/>
  <c r="U190" i="8" s="1"/>
  <c r="S194" i="8"/>
  <c r="U194" i="8" s="1"/>
  <c r="S198" i="8"/>
  <c r="U198" i="8" s="1"/>
  <c r="S202" i="8"/>
  <c r="U202" i="8" s="1"/>
  <c r="S206" i="8"/>
  <c r="U206" i="8" s="1"/>
  <c r="S210" i="8"/>
  <c r="U210" i="8" s="1"/>
  <c r="S214" i="8"/>
  <c r="U214" i="8" s="1"/>
  <c r="S218" i="8"/>
  <c r="U218" i="8" s="1"/>
  <c r="S222" i="8"/>
  <c r="U222" i="8" s="1"/>
  <c r="S226" i="8"/>
  <c r="U226" i="8" s="1"/>
  <c r="S230" i="8"/>
  <c r="U230" i="8" s="1"/>
  <c r="S234" i="8"/>
  <c r="U234" i="8" s="1"/>
  <c r="S238" i="8"/>
  <c r="U238" i="8" s="1"/>
  <c r="S242" i="8"/>
  <c r="U242" i="8" s="1"/>
  <c r="S246" i="8"/>
  <c r="U246" i="8" s="1"/>
  <c r="S250" i="8"/>
  <c r="U250" i="8" s="1"/>
  <c r="S254" i="8"/>
  <c r="U254" i="8" s="1"/>
  <c r="S258" i="8"/>
  <c r="U258" i="8" s="1"/>
  <c r="S262" i="8"/>
  <c r="U262" i="8" s="1"/>
  <c r="S145" i="8"/>
  <c r="U145" i="8" s="1"/>
  <c r="S149" i="8"/>
  <c r="U149" i="8" s="1"/>
  <c r="S153" i="8"/>
  <c r="U153" i="8" s="1"/>
  <c r="S157" i="8"/>
  <c r="U157" i="8" s="1"/>
  <c r="S161" i="8"/>
  <c r="U161" i="8" s="1"/>
  <c r="S165" i="8"/>
  <c r="U165" i="8" s="1"/>
  <c r="S169" i="8"/>
  <c r="U169" i="8" s="1"/>
  <c r="S173" i="8"/>
  <c r="U173" i="8" s="1"/>
  <c r="S177" i="8"/>
  <c r="U177" i="8" s="1"/>
  <c r="S181" i="8"/>
  <c r="U181" i="8" s="1"/>
  <c r="S185" i="8"/>
  <c r="U185" i="8" s="1"/>
  <c r="S189" i="8"/>
  <c r="U189" i="8" s="1"/>
  <c r="S193" i="8"/>
  <c r="U193" i="8" s="1"/>
  <c r="S197" i="8"/>
  <c r="U197" i="8" s="1"/>
  <c r="S201" i="8"/>
  <c r="U201" i="8" s="1"/>
  <c r="S205" i="8"/>
  <c r="U205" i="8" s="1"/>
  <c r="S209" i="8"/>
  <c r="U209" i="8" s="1"/>
  <c r="S213" i="8"/>
  <c r="U213" i="8" s="1"/>
  <c r="S217" i="8"/>
  <c r="U217" i="8" s="1"/>
  <c r="S221" i="8"/>
  <c r="U221" i="8" s="1"/>
  <c r="S225" i="8"/>
  <c r="U225" i="8" s="1"/>
  <c r="S229" i="8"/>
  <c r="U229" i="8" s="1"/>
  <c r="S233" i="8"/>
  <c r="U233" i="8" s="1"/>
  <c r="S237" i="8"/>
  <c r="U237" i="8" s="1"/>
  <c r="S241" i="8"/>
  <c r="U241" i="8" s="1"/>
  <c r="S245" i="8"/>
  <c r="U245" i="8" s="1"/>
  <c r="S249" i="8"/>
  <c r="U249" i="8" s="1"/>
  <c r="S253" i="8"/>
  <c r="U253" i="8" s="1"/>
  <c r="S257" i="8"/>
  <c r="U257" i="8" s="1"/>
  <c r="S261" i="8"/>
  <c r="U261" i="8" s="1"/>
  <c r="S295" i="8"/>
  <c r="U295" i="8" s="1"/>
  <c r="S303" i="8"/>
  <c r="U303" i="8" s="1"/>
  <c r="S311" i="8"/>
  <c r="U311" i="8" s="1"/>
  <c r="S319" i="8"/>
  <c r="U319" i="8" s="1"/>
  <c r="S327" i="8"/>
  <c r="U327" i="8" s="1"/>
  <c r="S364" i="8"/>
  <c r="U364" i="8" s="1"/>
  <c r="S368" i="8"/>
  <c r="U368" i="8" s="1"/>
  <c r="S372" i="8"/>
  <c r="U372" i="8" s="1"/>
  <c r="S376" i="8"/>
  <c r="U376" i="8" s="1"/>
  <c r="S380" i="8"/>
  <c r="U380" i="8" s="1"/>
  <c r="S384" i="8"/>
  <c r="U384" i="8" s="1"/>
  <c r="S388" i="8"/>
  <c r="U388" i="8" s="1"/>
  <c r="S392" i="8"/>
  <c r="U392" i="8" s="1"/>
  <c r="S396" i="8"/>
  <c r="U396" i="8" s="1"/>
  <c r="S400" i="8"/>
  <c r="U400" i="8" s="1"/>
  <c r="S294" i="8"/>
  <c r="U294" i="8" s="1"/>
  <c r="S302" i="8"/>
  <c r="U302" i="8" s="1"/>
  <c r="S310" i="8"/>
  <c r="U310" i="8" s="1"/>
  <c r="S318" i="8"/>
  <c r="U318" i="8" s="1"/>
  <c r="S326" i="8"/>
  <c r="U326" i="8" s="1"/>
  <c r="S334" i="8"/>
  <c r="U334" i="8" s="1"/>
  <c r="S342" i="8"/>
  <c r="U342" i="8" s="1"/>
  <c r="S350" i="8"/>
  <c r="U350" i="8" s="1"/>
  <c r="S358" i="8"/>
  <c r="U358" i="8" s="1"/>
  <c r="S301" i="8"/>
  <c r="U301" i="8" s="1"/>
  <c r="S309" i="8"/>
  <c r="U309" i="8" s="1"/>
  <c r="S317" i="8"/>
  <c r="U317" i="8" s="1"/>
  <c r="S325" i="8"/>
  <c r="U325" i="8" s="1"/>
  <c r="S333" i="8"/>
  <c r="U333" i="8" s="1"/>
  <c r="S341" i="8"/>
  <c r="U341" i="8" s="1"/>
  <c r="S349" i="8"/>
  <c r="U349" i="8" s="1"/>
  <c r="S357" i="8"/>
  <c r="U357" i="8" s="1"/>
  <c r="S298" i="8"/>
  <c r="U298" i="8" s="1"/>
  <c r="S306" i="8"/>
  <c r="U306" i="8" s="1"/>
  <c r="S314" i="8"/>
  <c r="U314" i="8" s="1"/>
  <c r="S322" i="8"/>
  <c r="U322" i="8" s="1"/>
  <c r="S330" i="8"/>
  <c r="U330" i="8" s="1"/>
  <c r="S297" i="8"/>
  <c r="U297" i="8" s="1"/>
  <c r="S305" i="8"/>
  <c r="U305" i="8" s="1"/>
  <c r="S313" i="8"/>
  <c r="U313" i="8" s="1"/>
  <c r="S321" i="8"/>
  <c r="U321" i="8" s="1"/>
  <c r="S329" i="8"/>
  <c r="U329" i="8" s="1"/>
  <c r="S337" i="8"/>
  <c r="U337" i="8" s="1"/>
  <c r="S345" i="8"/>
  <c r="U345" i="8" s="1"/>
  <c r="S353" i="8"/>
  <c r="U353" i="8" s="1"/>
  <c r="S296" i="8"/>
  <c r="U296" i="8" s="1"/>
  <c r="S304" i="8"/>
  <c r="U304" i="8" s="1"/>
  <c r="S312" i="8"/>
  <c r="U312" i="8" s="1"/>
  <c r="S320" i="8"/>
  <c r="U320" i="8" s="1"/>
  <c r="S328" i="8"/>
  <c r="U328" i="8" s="1"/>
  <c r="S336" i="8"/>
  <c r="U336" i="8" s="1"/>
  <c r="S344" i="8"/>
  <c r="U344" i="8" s="1"/>
  <c r="S352" i="8"/>
  <c r="U352" i="8" s="1"/>
  <c r="S360" i="8"/>
  <c r="U360" i="8" s="1"/>
  <c r="S363" i="8"/>
  <c r="U363" i="8" s="1"/>
  <c r="S367" i="8"/>
  <c r="U367" i="8" s="1"/>
  <c r="S371" i="8"/>
  <c r="U371" i="8" s="1"/>
  <c r="S375" i="8"/>
  <c r="U375" i="8" s="1"/>
  <c r="S379" i="8"/>
  <c r="U379" i="8" s="1"/>
  <c r="S383" i="8"/>
  <c r="U383" i="8" s="1"/>
  <c r="S387" i="8"/>
  <c r="U387" i="8" s="1"/>
  <c r="S391" i="8"/>
  <c r="U391" i="8" s="1"/>
  <c r="S395" i="8"/>
  <c r="U395" i="8" s="1"/>
  <c r="S399" i="8"/>
  <c r="U399" i="8" s="1"/>
  <c r="S403" i="8"/>
  <c r="U403" i="8" s="1"/>
  <c r="S407" i="8"/>
  <c r="U407" i="8" s="1"/>
  <c r="S411" i="8"/>
  <c r="U411" i="8" s="1"/>
  <c r="S415" i="8"/>
  <c r="U415" i="8" s="1"/>
  <c r="S419" i="8"/>
  <c r="U419" i="8" s="1"/>
  <c r="S423" i="8"/>
  <c r="U423" i="8" s="1"/>
  <c r="S427" i="8"/>
  <c r="U427" i="8" s="1"/>
  <c r="U381" i="8"/>
  <c r="U385" i="8"/>
  <c r="U389" i="8"/>
  <c r="U405" i="8"/>
  <c r="U409" i="8"/>
  <c r="U413" i="8"/>
  <c r="U417" i="8"/>
  <c r="U421" i="8"/>
  <c r="S361" i="8"/>
  <c r="U361" i="8" s="1"/>
  <c r="S365" i="8"/>
  <c r="U365" i="8" s="1"/>
  <c r="S369" i="8"/>
  <c r="U369" i="8" s="1"/>
  <c r="S373" i="8"/>
  <c r="U373" i="8" s="1"/>
  <c r="S377" i="8"/>
  <c r="U377" i="8" s="1"/>
  <c r="U404" i="8"/>
  <c r="U424" i="8"/>
  <c r="U428" i="8"/>
  <c r="S432" i="8"/>
  <c r="U432" i="8" s="1"/>
  <c r="S440" i="8"/>
  <c r="U440" i="8" s="1"/>
  <c r="S431" i="8"/>
  <c r="U431" i="8" s="1"/>
  <c r="S439" i="8"/>
  <c r="U439" i="8" s="1"/>
  <c r="S444" i="8"/>
  <c r="U444" i="8" s="1"/>
  <c r="S448" i="8"/>
  <c r="U448" i="8" s="1"/>
  <c r="S452" i="8"/>
  <c r="U452" i="8" s="1"/>
  <c r="S456" i="8"/>
  <c r="U456" i="8" s="1"/>
  <c r="S460" i="8"/>
  <c r="U460" i="8" s="1"/>
  <c r="S464" i="8"/>
  <c r="U464" i="8" s="1"/>
  <c r="S468" i="8"/>
  <c r="U468" i="8" s="1"/>
  <c r="S472" i="8"/>
  <c r="U472" i="8" s="1"/>
  <c r="S476" i="8"/>
  <c r="U476" i="8" s="1"/>
  <c r="S480" i="8"/>
  <c r="U480" i="8" s="1"/>
  <c r="S484" i="8"/>
  <c r="U484" i="8" s="1"/>
  <c r="S488" i="8"/>
  <c r="U488" i="8" s="1"/>
  <c r="S437" i="8"/>
  <c r="U437" i="8" s="1"/>
  <c r="S443" i="8"/>
  <c r="U443" i="8" s="1"/>
  <c r="S447" i="8"/>
  <c r="U447" i="8" s="1"/>
  <c r="S451" i="8"/>
  <c r="U451" i="8" s="1"/>
  <c r="S455" i="8"/>
  <c r="U455" i="8" s="1"/>
  <c r="S459" i="8"/>
  <c r="U459" i="8" s="1"/>
  <c r="S463" i="8"/>
  <c r="U463" i="8" s="1"/>
  <c r="S467" i="8"/>
  <c r="U467" i="8" s="1"/>
  <c r="S471" i="8"/>
  <c r="U471" i="8" s="1"/>
  <c r="S475" i="8"/>
  <c r="U475" i="8" s="1"/>
  <c r="S479" i="8"/>
  <c r="U479" i="8" s="1"/>
  <c r="S483" i="8"/>
  <c r="U483" i="8" s="1"/>
  <c r="S487" i="8"/>
  <c r="U487" i="8" s="1"/>
  <c r="S436" i="8"/>
  <c r="U436" i="8" s="1"/>
  <c r="S435" i="8"/>
  <c r="U435" i="8" s="1"/>
  <c r="S442" i="8"/>
  <c r="U442" i="8" s="1"/>
  <c r="S446" i="8"/>
  <c r="U446" i="8" s="1"/>
  <c r="S450" i="8"/>
  <c r="U450" i="8" s="1"/>
  <c r="S454" i="8"/>
  <c r="U454" i="8" s="1"/>
  <c r="S458" i="8"/>
  <c r="U458" i="8" s="1"/>
  <c r="S462" i="8"/>
  <c r="U462" i="8" s="1"/>
  <c r="S466" i="8"/>
  <c r="U466" i="8" s="1"/>
  <c r="S470" i="8"/>
  <c r="U470" i="8" s="1"/>
  <c r="S474" i="8"/>
  <c r="U474" i="8" s="1"/>
  <c r="S478" i="8"/>
  <c r="U478" i="8" s="1"/>
  <c r="S482" i="8"/>
  <c r="U482" i="8" s="1"/>
  <c r="S486" i="8"/>
  <c r="U486" i="8" s="1"/>
  <c r="S433" i="8"/>
  <c r="U433" i="8" s="1"/>
  <c r="S441" i="8"/>
  <c r="U441" i="8" s="1"/>
  <c r="S445" i="8"/>
  <c r="U445" i="8" s="1"/>
  <c r="S449" i="8"/>
  <c r="U449" i="8" s="1"/>
  <c r="S453" i="8"/>
  <c r="U453" i="8" s="1"/>
  <c r="S457" i="8"/>
  <c r="U457" i="8" s="1"/>
  <c r="S461" i="8"/>
  <c r="U461" i="8" s="1"/>
  <c r="S465" i="8"/>
  <c r="U465" i="8" s="1"/>
  <c r="S469" i="8"/>
  <c r="U469" i="8" s="1"/>
  <c r="S473" i="8"/>
  <c r="U473" i="8" s="1"/>
  <c r="S477" i="8"/>
  <c r="U477" i="8" s="1"/>
  <c r="S481" i="8"/>
  <c r="U481" i="8" s="1"/>
  <c r="S485" i="8"/>
  <c r="U485" i="8" s="1"/>
  <c r="S489" i="8"/>
  <c r="U489" i="8" s="1"/>
  <c r="S40" i="6"/>
  <c r="U40" i="6" s="1"/>
  <c r="S72" i="6"/>
  <c r="U72" i="6" s="1"/>
  <c r="S88" i="6"/>
  <c r="S116" i="6"/>
  <c r="S128" i="6"/>
  <c r="S144" i="6"/>
  <c r="U144" i="6" s="1"/>
  <c r="S160" i="6"/>
  <c r="U160" i="6" s="1"/>
  <c r="S196" i="6"/>
  <c r="U196" i="6" s="1"/>
  <c r="S228" i="6"/>
  <c r="U228" i="6" s="1"/>
  <c r="S232" i="6"/>
  <c r="S236" i="6"/>
  <c r="S240" i="6"/>
  <c r="S244" i="6"/>
  <c r="U244" i="6" s="1"/>
  <c r="S248" i="6"/>
  <c r="U248" i="6" s="1"/>
  <c r="S252" i="6"/>
  <c r="S256" i="6"/>
  <c r="S260" i="6"/>
  <c r="U260" i="6" s="1"/>
  <c r="S264" i="6"/>
  <c r="U264" i="6" s="1"/>
  <c r="S268" i="6"/>
  <c r="S272" i="6"/>
  <c r="U272" i="6" s="1"/>
  <c r="S276" i="6"/>
  <c r="U276" i="6" s="1"/>
  <c r="S280" i="6"/>
  <c r="U280" i="6" s="1"/>
  <c r="S284" i="6"/>
  <c r="S288" i="6"/>
  <c r="U288" i="6" s="1"/>
  <c r="S292" i="6"/>
  <c r="U292" i="6" s="1"/>
  <c r="S296" i="6"/>
  <c r="U296" i="6" s="1"/>
  <c r="S300" i="6"/>
  <c r="U300" i="6" s="1"/>
  <c r="S304" i="6"/>
  <c r="U304" i="6" s="1"/>
  <c r="S308" i="6"/>
  <c r="U308" i="6" s="1"/>
  <c r="S312" i="6"/>
  <c r="U312" i="6" s="1"/>
  <c r="S316" i="6"/>
  <c r="U316" i="6" s="1"/>
  <c r="S320" i="6"/>
  <c r="S324" i="6"/>
  <c r="S328" i="6"/>
  <c r="U328" i="6" s="1"/>
  <c r="S332" i="6"/>
  <c r="S336" i="6"/>
  <c r="U128" i="6"/>
  <c r="U324" i="6"/>
  <c r="S59" i="6"/>
  <c r="U59" i="6" s="1"/>
  <c r="S63" i="6"/>
  <c r="U63" i="6" s="1"/>
  <c r="S83" i="6"/>
  <c r="U83" i="6" s="1"/>
  <c r="S87" i="6"/>
  <c r="U87" i="6" s="1"/>
  <c r="S99" i="6"/>
  <c r="U99" i="6" s="1"/>
  <c r="S111" i="6"/>
  <c r="U111" i="6" s="1"/>
  <c r="S123" i="6"/>
  <c r="U123" i="6" s="1"/>
  <c r="S127" i="6"/>
  <c r="U127" i="6" s="1"/>
  <c r="S139" i="6"/>
  <c r="U139" i="6" s="1"/>
  <c r="S143" i="6"/>
  <c r="U143" i="6" s="1"/>
  <c r="S155" i="6"/>
  <c r="U155" i="6" s="1"/>
  <c r="S159" i="6"/>
  <c r="U159" i="6" s="1"/>
  <c r="S191" i="6"/>
  <c r="U191" i="6" s="1"/>
  <c r="S219" i="6"/>
  <c r="S223" i="6"/>
  <c r="U223" i="6" s="1"/>
  <c r="S227" i="6"/>
  <c r="U227" i="6" s="1"/>
  <c r="S231" i="6"/>
  <c r="U231" i="6" s="1"/>
  <c r="U110" i="6"/>
  <c r="U182" i="6"/>
  <c r="U252" i="6"/>
  <c r="S82" i="6"/>
  <c r="U82" i="6" s="1"/>
  <c r="S110" i="6"/>
  <c r="S122" i="6"/>
  <c r="U122" i="6" s="1"/>
  <c r="S138" i="6"/>
  <c r="U138" i="6" s="1"/>
  <c r="S154" i="6"/>
  <c r="U154" i="6" s="1"/>
  <c r="S170" i="6"/>
  <c r="U170" i="6" s="1"/>
  <c r="S178" i="6"/>
  <c r="U178" i="6" s="1"/>
  <c r="S182" i="6"/>
  <c r="S210" i="6"/>
  <c r="U210" i="6" s="1"/>
  <c r="S214" i="6"/>
  <c r="U256" i="6"/>
  <c r="U332" i="6"/>
  <c r="U88" i="6"/>
  <c r="U116" i="6"/>
  <c r="U268" i="6"/>
  <c r="U284" i="6"/>
  <c r="U320" i="6"/>
  <c r="S45" i="6"/>
  <c r="U45" i="6" s="1"/>
  <c r="S73" i="6"/>
  <c r="U73" i="6" s="1"/>
  <c r="S77" i="6"/>
  <c r="S93" i="6"/>
  <c r="S105" i="6"/>
  <c r="U105" i="6" s="1"/>
  <c r="S117" i="6"/>
  <c r="U117" i="6" s="1"/>
  <c r="S133" i="6"/>
  <c r="U133" i="6" s="1"/>
  <c r="S149" i="6"/>
  <c r="U149" i="6" s="1"/>
  <c r="S165" i="6"/>
  <c r="U165" i="6" s="1"/>
  <c r="S209" i="6"/>
  <c r="U209" i="6" s="1"/>
  <c r="S237" i="6"/>
  <c r="S241" i="6"/>
  <c r="S242" i="6"/>
  <c r="S253" i="6"/>
  <c r="U253" i="6" s="1"/>
  <c r="S257" i="6"/>
  <c r="U257" i="6" s="1"/>
  <c r="S261" i="6"/>
  <c r="U261" i="6" s="1"/>
  <c r="S265" i="6"/>
  <c r="U265" i="6" s="1"/>
  <c r="S269" i="6"/>
  <c r="S273" i="6"/>
  <c r="S277" i="6"/>
  <c r="S281" i="6"/>
  <c r="U281" i="6" s="1"/>
  <c r="S285" i="6"/>
  <c r="U285" i="6" s="1"/>
  <c r="S289" i="6"/>
  <c r="U289" i="6" s="1"/>
  <c r="S293" i="6"/>
  <c r="U293" i="6" s="1"/>
  <c r="S297" i="6"/>
  <c r="U297" i="6" s="1"/>
  <c r="S301" i="6"/>
  <c r="S305" i="6"/>
  <c r="S309" i="6"/>
  <c r="S313" i="6"/>
  <c r="S317" i="6"/>
  <c r="U317" i="6" s="1"/>
  <c r="S321" i="6"/>
  <c r="S325" i="6"/>
  <c r="S329" i="6"/>
  <c r="S333" i="6"/>
  <c r="S337" i="6"/>
  <c r="S341" i="6"/>
  <c r="S345" i="6"/>
  <c r="S349" i="6"/>
  <c r="U349" i="6" s="1"/>
  <c r="S353" i="6"/>
  <c r="S357" i="6"/>
  <c r="S361" i="6"/>
  <c r="S365" i="6"/>
  <c r="S369" i="6"/>
  <c r="S373" i="6"/>
  <c r="S377" i="6"/>
  <c r="S381" i="6"/>
  <c r="U381" i="6" s="1"/>
  <c r="S385" i="6"/>
  <c r="S389" i="6"/>
  <c r="S393" i="6"/>
  <c r="S397" i="6"/>
  <c r="S401" i="6"/>
  <c r="S405" i="6"/>
  <c r="S409" i="6"/>
  <c r="S413" i="6"/>
  <c r="U413" i="6" s="1"/>
  <c r="S417" i="6"/>
  <c r="S421" i="6"/>
  <c r="S425" i="6"/>
  <c r="U425" i="6" s="1"/>
  <c r="S429" i="6"/>
  <c r="U429" i="6" s="1"/>
  <c r="U21" i="6"/>
  <c r="U93" i="6"/>
  <c r="U5" i="6"/>
  <c r="U9" i="6"/>
  <c r="U18" i="6"/>
  <c r="S23" i="6"/>
  <c r="U27" i="6"/>
  <c r="S403" i="6"/>
  <c r="U403" i="6" s="1"/>
  <c r="S55" i="6"/>
  <c r="S64" i="6"/>
  <c r="U64" i="6" s="1"/>
  <c r="S89" i="6"/>
  <c r="U89" i="6" s="1"/>
  <c r="S94" i="6"/>
  <c r="U94" i="6" s="1"/>
  <c r="S100" i="6"/>
  <c r="U100" i="6" s="1"/>
  <c r="S106" i="6"/>
  <c r="U106" i="6" s="1"/>
  <c r="S112" i="6"/>
  <c r="U112" i="6" s="1"/>
  <c r="S129" i="6"/>
  <c r="U129" i="6" s="1"/>
  <c r="S145" i="6"/>
  <c r="U145" i="6" s="1"/>
  <c r="S161" i="6"/>
  <c r="U161" i="6" s="1"/>
  <c r="S201" i="6"/>
  <c r="U201" i="6" s="1"/>
  <c r="U214" i="6"/>
  <c r="U219" i="6"/>
  <c r="S224" i="6"/>
  <c r="S233" i="6"/>
  <c r="U233" i="6" s="1"/>
  <c r="U237" i="6"/>
  <c r="U269" i="6"/>
  <c r="U273" i="6"/>
  <c r="U277" i="6"/>
  <c r="U301" i="6"/>
  <c r="U453" i="6"/>
  <c r="U461" i="6"/>
  <c r="U477" i="6"/>
  <c r="S490" i="6"/>
  <c r="U490" i="6" s="1"/>
  <c r="U77" i="6"/>
  <c r="S4" i="6"/>
  <c r="S8" i="6"/>
  <c r="S21" i="6"/>
  <c r="S26" i="6"/>
  <c r="S35" i="6"/>
  <c r="U35" i="6" s="1"/>
  <c r="S53" i="6"/>
  <c r="U53" i="6" s="1"/>
  <c r="S67" i="6"/>
  <c r="U67" i="6" s="1"/>
  <c r="S71" i="6"/>
  <c r="U71" i="6" s="1"/>
  <c r="S86" i="6"/>
  <c r="U86" i="6" s="1"/>
  <c r="S92" i="6"/>
  <c r="U92" i="6" s="1"/>
  <c r="S98" i="6"/>
  <c r="U98" i="6" s="1"/>
  <c r="S104" i="6"/>
  <c r="U104" i="6" s="1"/>
  <c r="S126" i="6"/>
  <c r="U126" i="6" s="1"/>
  <c r="S132" i="6"/>
  <c r="U132" i="6" s="1"/>
  <c r="S142" i="6"/>
  <c r="U142" i="6" s="1"/>
  <c r="S148" i="6"/>
  <c r="U148" i="6" s="1"/>
  <c r="S158" i="6"/>
  <c r="U158" i="6" s="1"/>
  <c r="S164" i="6"/>
  <c r="U164" i="6" s="1"/>
  <c r="S186" i="6"/>
  <c r="U186" i="6" s="1"/>
  <c r="S190" i="6"/>
  <c r="S199" i="6"/>
  <c r="U199" i="6" s="1"/>
  <c r="S204" i="6"/>
  <c r="U204" i="6" s="1"/>
  <c r="S213" i="6"/>
  <c r="S218" i="6"/>
  <c r="U218" i="6" s="1"/>
  <c r="S222" i="6"/>
  <c r="U222" i="6" s="1"/>
  <c r="U236" i="6"/>
  <c r="S340" i="6"/>
  <c r="U340" i="6" s="1"/>
  <c r="S344" i="6"/>
  <c r="S348" i="6"/>
  <c r="S352" i="6"/>
  <c r="U352" i="6" s="1"/>
  <c r="S356" i="6"/>
  <c r="U356" i="6" s="1"/>
  <c r="S360" i="6"/>
  <c r="U360" i="6" s="1"/>
  <c r="S364" i="6"/>
  <c r="S368" i="6"/>
  <c r="U368" i="6" s="1"/>
  <c r="S372" i="6"/>
  <c r="S376" i="6"/>
  <c r="S380" i="6"/>
  <c r="S384" i="6"/>
  <c r="U384" i="6" s="1"/>
  <c r="S388" i="6"/>
  <c r="S392" i="6"/>
  <c r="S396" i="6"/>
  <c r="S400" i="6"/>
  <c r="S404" i="6"/>
  <c r="S408" i="6"/>
  <c r="S412" i="6"/>
  <c r="S416" i="6"/>
  <c r="U416" i="6" s="1"/>
  <c r="S420" i="6"/>
  <c r="S424" i="6"/>
  <c r="U424" i="6" s="1"/>
  <c r="S428" i="6"/>
  <c r="U428" i="6" s="1"/>
  <c r="S436" i="6"/>
  <c r="S444" i="6"/>
  <c r="S452" i="6"/>
  <c r="S460" i="6"/>
  <c r="U460" i="6" s="1"/>
  <c r="S468" i="6"/>
  <c r="U468" i="6" s="1"/>
  <c r="S476" i="6"/>
  <c r="S493" i="6"/>
  <c r="S514" i="6"/>
  <c r="U514" i="6" s="1"/>
  <c r="U344" i="6"/>
  <c r="U444" i="6"/>
  <c r="U493" i="6"/>
  <c r="S16" i="6"/>
  <c r="U16" i="6" s="1"/>
  <c r="S39" i="6"/>
  <c r="U39" i="6" s="1"/>
  <c r="S48" i="6"/>
  <c r="U48" i="6" s="1"/>
  <c r="S81" i="6"/>
  <c r="U81" i="6" s="1"/>
  <c r="S103" i="6"/>
  <c r="U103" i="6" s="1"/>
  <c r="S109" i="6"/>
  <c r="U109" i="6" s="1"/>
  <c r="S115" i="6"/>
  <c r="U115" i="6" s="1"/>
  <c r="S121" i="6"/>
  <c r="U121" i="6" s="1"/>
  <c r="S137" i="6"/>
  <c r="U137" i="6" s="1"/>
  <c r="S153" i="6"/>
  <c r="U153" i="6" s="1"/>
  <c r="S169" i="6"/>
  <c r="U169" i="6" s="1"/>
  <c r="S185" i="6"/>
  <c r="U185" i="6" s="1"/>
  <c r="S217" i="6"/>
  <c r="U217" i="6" s="1"/>
  <c r="U235" i="6"/>
  <c r="S484" i="6"/>
  <c r="U484" i="6" s="1"/>
  <c r="S501" i="6"/>
  <c r="U476" i="6"/>
  <c r="S3" i="6"/>
  <c r="S7" i="6"/>
  <c r="U7" i="6" s="1"/>
  <c r="S11" i="6"/>
  <c r="U11" i="6" s="1"/>
  <c r="S29" i="6"/>
  <c r="U29" i="6" s="1"/>
  <c r="S43" i="6"/>
  <c r="U43" i="6" s="1"/>
  <c r="S61" i="6"/>
  <c r="U61" i="6" s="1"/>
  <c r="S80" i="6"/>
  <c r="U80" i="6" s="1"/>
  <c r="S85" i="6"/>
  <c r="U85" i="6" s="1"/>
  <c r="S91" i="6"/>
  <c r="U91" i="6" s="1"/>
  <c r="S97" i="6"/>
  <c r="U97" i="6" s="1"/>
  <c r="S102" i="6"/>
  <c r="U102" i="6" s="1"/>
  <c r="S108" i="6"/>
  <c r="U108" i="6" s="1"/>
  <c r="S114" i="6"/>
  <c r="U114" i="6" s="1"/>
  <c r="S120" i="6"/>
  <c r="U120" i="6" s="1"/>
  <c r="S125" i="6"/>
  <c r="U125" i="6" s="1"/>
  <c r="S131" i="6"/>
  <c r="U131" i="6" s="1"/>
  <c r="S136" i="6"/>
  <c r="U136" i="6" s="1"/>
  <c r="S32" i="6"/>
  <c r="U32" i="6" s="1"/>
  <c r="S147" i="6"/>
  <c r="U147" i="6" s="1"/>
  <c r="S152" i="6"/>
  <c r="U152" i="6" s="1"/>
  <c r="S157" i="6"/>
  <c r="U157" i="6" s="1"/>
  <c r="S163" i="6"/>
  <c r="U163" i="6" s="1"/>
  <c r="S168" i="6"/>
  <c r="U168" i="6" s="1"/>
  <c r="S194" i="6"/>
  <c r="U194" i="6" s="1"/>
  <c r="S198" i="6"/>
  <c r="U198" i="6" s="1"/>
  <c r="S207" i="6"/>
  <c r="U207" i="6" s="1"/>
  <c r="S212" i="6"/>
  <c r="U212" i="6" s="1"/>
  <c r="S221" i="6"/>
  <c r="U221" i="6" s="1"/>
  <c r="S226" i="6"/>
  <c r="U226" i="6" s="1"/>
  <c r="S230" i="6"/>
  <c r="U230" i="6" s="1"/>
  <c r="S235" i="6"/>
  <c r="S279" i="6"/>
  <c r="U279" i="6" s="1"/>
  <c r="S283" i="6"/>
  <c r="U283" i="6" s="1"/>
  <c r="S287" i="6"/>
  <c r="U287" i="6" s="1"/>
  <c r="S291" i="6"/>
  <c r="U291" i="6" s="1"/>
  <c r="S295" i="6"/>
  <c r="U295" i="6" s="1"/>
  <c r="S299" i="6"/>
  <c r="U299" i="6" s="1"/>
  <c r="S303" i="6"/>
  <c r="U303" i="6" s="1"/>
  <c r="S407" i="6"/>
  <c r="S411" i="6"/>
  <c r="S415" i="6"/>
  <c r="U415" i="6" s="1"/>
  <c r="S419" i="6"/>
  <c r="S423" i="6"/>
  <c r="U423" i="6" s="1"/>
  <c r="S427" i="6"/>
  <c r="U427" i="6" s="1"/>
  <c r="S431" i="6"/>
  <c r="U431" i="6" s="1"/>
  <c r="S492" i="6"/>
  <c r="U492" i="6" s="1"/>
  <c r="S509" i="6"/>
  <c r="U509" i="6" s="1"/>
  <c r="U213" i="6"/>
  <c r="S24" i="6"/>
  <c r="U24" i="6" s="1"/>
  <c r="S47" i="6"/>
  <c r="U47" i="6" s="1"/>
  <c r="S56" i="6"/>
  <c r="U56" i="6" s="1"/>
  <c r="S75" i="6"/>
  <c r="U75" i="6" s="1"/>
  <c r="S79" i="6"/>
  <c r="U79" i="6" s="1"/>
  <c r="S90" i="6"/>
  <c r="U90" i="6" s="1"/>
  <c r="S96" i="6"/>
  <c r="U96" i="6" s="1"/>
  <c r="S119" i="6"/>
  <c r="U119" i="6" s="1"/>
  <c r="S130" i="6"/>
  <c r="U130" i="6" s="1"/>
  <c r="S135" i="6"/>
  <c r="U135" i="6" s="1"/>
  <c r="S146" i="6"/>
  <c r="U146" i="6" s="1"/>
  <c r="S151" i="6"/>
  <c r="U151" i="6" s="1"/>
  <c r="S162" i="6"/>
  <c r="U162" i="6" s="1"/>
  <c r="S167" i="6"/>
  <c r="U167" i="6" s="1"/>
  <c r="S172" i="6"/>
  <c r="U172" i="6" s="1"/>
  <c r="S180" i="6"/>
  <c r="U180" i="6" s="1"/>
  <c r="S193" i="6"/>
  <c r="U193" i="6" s="1"/>
  <c r="S216" i="6"/>
  <c r="S225" i="6"/>
  <c r="U225" i="6" s="1"/>
  <c r="S500" i="6"/>
  <c r="U500" i="6" s="1"/>
  <c r="U26" i="6"/>
  <c r="U190" i="6"/>
  <c r="U348" i="6"/>
  <c r="U364" i="6"/>
  <c r="S2" i="6"/>
  <c r="U2" i="6" s="1"/>
  <c r="S6" i="6"/>
  <c r="U6" i="6" s="1"/>
  <c r="S10" i="6"/>
  <c r="U10" i="6" s="1"/>
  <c r="S19" i="6"/>
  <c r="U19" i="6" s="1"/>
  <c r="U23" i="6"/>
  <c r="S37" i="6"/>
  <c r="U37" i="6" s="1"/>
  <c r="S51" i="6"/>
  <c r="U51" i="6" s="1"/>
  <c r="U55" i="6"/>
  <c r="S69" i="6"/>
  <c r="U69" i="6" s="1"/>
  <c r="S74" i="6"/>
  <c r="U74" i="6" s="1"/>
  <c r="S95" i="6"/>
  <c r="U95" i="6" s="1"/>
  <c r="S101" i="6"/>
  <c r="U101" i="6" s="1"/>
  <c r="S107" i="6"/>
  <c r="U107" i="6" s="1"/>
  <c r="S113" i="6"/>
  <c r="U113" i="6" s="1"/>
  <c r="S118" i="6"/>
  <c r="U118" i="6" s="1"/>
  <c r="S124" i="6"/>
  <c r="U124" i="6" s="1"/>
  <c r="S134" i="6"/>
  <c r="U134" i="6" s="1"/>
  <c r="S140" i="6"/>
  <c r="U140" i="6" s="1"/>
  <c r="S150" i="6"/>
  <c r="U150" i="6" s="1"/>
  <c r="S156" i="6"/>
  <c r="U156" i="6" s="1"/>
  <c r="S141" i="6"/>
  <c r="U141" i="6" s="1"/>
  <c r="S188" i="6"/>
  <c r="U188" i="6" s="1"/>
  <c r="S202" i="6"/>
  <c r="U202" i="6" s="1"/>
  <c r="S206" i="6"/>
  <c r="U206" i="6" s="1"/>
  <c r="S211" i="6"/>
  <c r="U211" i="6" s="1"/>
  <c r="S215" i="6"/>
  <c r="U215" i="6" s="1"/>
  <c r="S220" i="6"/>
  <c r="U220" i="6" s="1"/>
  <c r="S229" i="6"/>
  <c r="U229" i="6" s="1"/>
  <c r="S234" i="6"/>
  <c r="U234" i="6" s="1"/>
  <c r="S238" i="6"/>
  <c r="U238" i="6" s="1"/>
  <c r="S482" i="6"/>
  <c r="U482" i="6" s="1"/>
  <c r="S508" i="6"/>
  <c r="U508" i="6" s="1"/>
  <c r="U4" i="6"/>
  <c r="U8" i="6"/>
  <c r="U3" i="6"/>
  <c r="U15" i="6"/>
  <c r="S12" i="6"/>
  <c r="U12" i="6" s="1"/>
  <c r="S20" i="6"/>
  <c r="U20" i="6" s="1"/>
  <c r="S28" i="6"/>
  <c r="U28" i="6" s="1"/>
  <c r="S36" i="6"/>
  <c r="U36" i="6" s="1"/>
  <c r="S44" i="6"/>
  <c r="U44" i="6" s="1"/>
  <c r="S52" i="6"/>
  <c r="U52" i="6" s="1"/>
  <c r="S60" i="6"/>
  <c r="U60" i="6" s="1"/>
  <c r="S68" i="6"/>
  <c r="U68" i="6" s="1"/>
  <c r="S76" i="6"/>
  <c r="U76" i="6" s="1"/>
  <c r="S84" i="6"/>
  <c r="U84" i="6" s="1"/>
  <c r="U224" i="6"/>
  <c r="S34" i="6"/>
  <c r="U34" i="6" s="1"/>
  <c r="S42" i="6"/>
  <c r="U42" i="6" s="1"/>
  <c r="S50" i="6"/>
  <c r="U50" i="6" s="1"/>
  <c r="S58" i="6"/>
  <c r="U58" i="6" s="1"/>
  <c r="S66" i="6"/>
  <c r="U66" i="6" s="1"/>
  <c r="U232" i="6"/>
  <c r="S17" i="6"/>
  <c r="U17" i="6" s="1"/>
  <c r="S25" i="6"/>
  <c r="U25" i="6" s="1"/>
  <c r="S33" i="6"/>
  <c r="U33" i="6" s="1"/>
  <c r="S41" i="6"/>
  <c r="U41" i="6" s="1"/>
  <c r="S49" i="6"/>
  <c r="U49" i="6" s="1"/>
  <c r="S57" i="6"/>
  <c r="U57" i="6" s="1"/>
  <c r="S65" i="6"/>
  <c r="U65" i="6" s="1"/>
  <c r="S15" i="6"/>
  <c r="S14" i="6"/>
  <c r="U14" i="6" s="1"/>
  <c r="S22" i="6"/>
  <c r="U22" i="6" s="1"/>
  <c r="S30" i="6"/>
  <c r="U30" i="6" s="1"/>
  <c r="S38" i="6"/>
  <c r="U38" i="6" s="1"/>
  <c r="S46" i="6"/>
  <c r="U46" i="6" s="1"/>
  <c r="S54" i="6"/>
  <c r="U54" i="6" s="1"/>
  <c r="S62" i="6"/>
  <c r="U62" i="6" s="1"/>
  <c r="S70" i="6"/>
  <c r="U70" i="6" s="1"/>
  <c r="S78" i="6"/>
  <c r="U78" i="6" s="1"/>
  <c r="U216" i="6"/>
  <c r="S173" i="6"/>
  <c r="U173" i="6" s="1"/>
  <c r="S181" i="6"/>
  <c r="U181" i="6" s="1"/>
  <c r="S189" i="6"/>
  <c r="U189" i="6" s="1"/>
  <c r="S197" i="6"/>
  <c r="U197" i="6" s="1"/>
  <c r="S205" i="6"/>
  <c r="U205" i="6" s="1"/>
  <c r="S171" i="6"/>
  <c r="U171" i="6" s="1"/>
  <c r="S179" i="6"/>
  <c r="U179" i="6" s="1"/>
  <c r="S187" i="6"/>
  <c r="U187" i="6" s="1"/>
  <c r="S195" i="6"/>
  <c r="U195" i="6" s="1"/>
  <c r="S203" i="6"/>
  <c r="U203" i="6" s="1"/>
  <c r="U240" i="6"/>
  <c r="S245" i="6"/>
  <c r="U245" i="6" s="1"/>
  <c r="S249" i="6"/>
  <c r="U249" i="6" s="1"/>
  <c r="S177" i="6"/>
  <c r="U177" i="6" s="1"/>
  <c r="S176" i="6"/>
  <c r="U176" i="6" s="1"/>
  <c r="S184" i="6"/>
  <c r="U184" i="6" s="1"/>
  <c r="S192" i="6"/>
  <c r="U192" i="6" s="1"/>
  <c r="S200" i="6"/>
  <c r="U200" i="6" s="1"/>
  <c r="S208" i="6"/>
  <c r="U208" i="6" s="1"/>
  <c r="S239" i="6"/>
  <c r="U239" i="6" s="1"/>
  <c r="S175" i="6"/>
  <c r="U175" i="6" s="1"/>
  <c r="S183" i="6"/>
  <c r="U183" i="6" s="1"/>
  <c r="S174" i="6"/>
  <c r="U174" i="6" s="1"/>
  <c r="S246" i="6"/>
  <c r="U246" i="6" s="1"/>
  <c r="S250" i="6"/>
  <c r="U250" i="6" s="1"/>
  <c r="S254" i="6"/>
  <c r="S258" i="6"/>
  <c r="U258" i="6" s="1"/>
  <c r="S262" i="6"/>
  <c r="U262" i="6" s="1"/>
  <c r="S266" i="6"/>
  <c r="U266" i="6" s="1"/>
  <c r="S270" i="6"/>
  <c r="U270" i="6" s="1"/>
  <c r="S274" i="6"/>
  <c r="S278" i="6"/>
  <c r="U278" i="6" s="1"/>
  <c r="S282" i="6"/>
  <c r="U282" i="6" s="1"/>
  <c r="S286" i="6"/>
  <c r="U286" i="6" s="1"/>
  <c r="S290" i="6"/>
  <c r="U290" i="6" s="1"/>
  <c r="S294" i="6"/>
  <c r="U294" i="6" s="1"/>
  <c r="S298" i="6"/>
  <c r="U298" i="6" s="1"/>
  <c r="S302" i="6"/>
  <c r="U302" i="6" s="1"/>
  <c r="S306" i="6"/>
  <c r="U306" i="6" s="1"/>
  <c r="S310" i="6"/>
  <c r="U310" i="6" s="1"/>
  <c r="S314" i="6"/>
  <c r="U314" i="6" s="1"/>
  <c r="S318" i="6"/>
  <c r="U318" i="6" s="1"/>
  <c r="S322" i="6"/>
  <c r="U322" i="6" s="1"/>
  <c r="S326" i="6"/>
  <c r="U326" i="6" s="1"/>
  <c r="S330" i="6"/>
  <c r="S334" i="6"/>
  <c r="U334" i="6" s="1"/>
  <c r="S338" i="6"/>
  <c r="U338" i="6" s="1"/>
  <c r="U336" i="6"/>
  <c r="U242" i="6"/>
  <c r="S243" i="6"/>
  <c r="U243" i="6" s="1"/>
  <c r="S247" i="6"/>
  <c r="U247" i="6" s="1"/>
  <c r="S251" i="6"/>
  <c r="U251" i="6" s="1"/>
  <c r="S255" i="6"/>
  <c r="U255" i="6" s="1"/>
  <c r="S259" i="6"/>
  <c r="U259" i="6" s="1"/>
  <c r="S263" i="6"/>
  <c r="U263" i="6" s="1"/>
  <c r="S267" i="6"/>
  <c r="U267" i="6" s="1"/>
  <c r="S271" i="6"/>
  <c r="U271" i="6" s="1"/>
  <c r="S275" i="6"/>
  <c r="U275" i="6" s="1"/>
  <c r="U241" i="6"/>
  <c r="U254" i="6"/>
  <c r="U274" i="6"/>
  <c r="U305" i="6"/>
  <c r="U309" i="6"/>
  <c r="U313" i="6"/>
  <c r="U321" i="6"/>
  <c r="U325" i="6"/>
  <c r="U329" i="6"/>
  <c r="U333" i="6"/>
  <c r="U337" i="6"/>
  <c r="U341" i="6"/>
  <c r="U345" i="6"/>
  <c r="U353" i="6"/>
  <c r="U357" i="6"/>
  <c r="U361" i="6"/>
  <c r="U365" i="6"/>
  <c r="S307" i="6"/>
  <c r="U307" i="6" s="1"/>
  <c r="S311" i="6"/>
  <c r="U311" i="6" s="1"/>
  <c r="S315" i="6"/>
  <c r="U315" i="6" s="1"/>
  <c r="S319" i="6"/>
  <c r="U319" i="6" s="1"/>
  <c r="S323" i="6"/>
  <c r="U323" i="6" s="1"/>
  <c r="S327" i="6"/>
  <c r="U327" i="6" s="1"/>
  <c r="S331" i="6"/>
  <c r="U331" i="6" s="1"/>
  <c r="S335" i="6"/>
  <c r="U335" i="6" s="1"/>
  <c r="S339" i="6"/>
  <c r="U339" i="6" s="1"/>
  <c r="S343" i="6"/>
  <c r="U343" i="6" s="1"/>
  <c r="S347" i="6"/>
  <c r="U347" i="6" s="1"/>
  <c r="S351" i="6"/>
  <c r="U351" i="6" s="1"/>
  <c r="S355" i="6"/>
  <c r="U355" i="6" s="1"/>
  <c r="S359" i="6"/>
  <c r="U359" i="6" s="1"/>
  <c r="S363" i="6"/>
  <c r="U363" i="6" s="1"/>
  <c r="S367" i="6"/>
  <c r="U367" i="6" s="1"/>
  <c r="S371" i="6"/>
  <c r="S375" i="6"/>
  <c r="U375" i="6" s="1"/>
  <c r="S379" i="6"/>
  <c r="U379" i="6" s="1"/>
  <c r="S383" i="6"/>
  <c r="U383" i="6" s="1"/>
  <c r="S387" i="6"/>
  <c r="U387" i="6" s="1"/>
  <c r="S391" i="6"/>
  <c r="U391" i="6" s="1"/>
  <c r="S395" i="6"/>
  <c r="U395" i="6" s="1"/>
  <c r="S399" i="6"/>
  <c r="U399" i="6" s="1"/>
  <c r="S166" i="6"/>
  <c r="U330" i="6"/>
  <c r="S342" i="6"/>
  <c r="U342" i="6" s="1"/>
  <c r="S346" i="6"/>
  <c r="U346" i="6" s="1"/>
  <c r="S350" i="6"/>
  <c r="U350" i="6" s="1"/>
  <c r="S354" i="6"/>
  <c r="U354" i="6" s="1"/>
  <c r="S358" i="6"/>
  <c r="U358" i="6" s="1"/>
  <c r="S362" i="6"/>
  <c r="U362" i="6" s="1"/>
  <c r="S366" i="6"/>
  <c r="U366" i="6" s="1"/>
  <c r="S370" i="6"/>
  <c r="U370" i="6" s="1"/>
  <c r="S374" i="6"/>
  <c r="U374" i="6" s="1"/>
  <c r="S378" i="6"/>
  <c r="U378" i="6" s="1"/>
  <c r="S382" i="6"/>
  <c r="U382" i="6" s="1"/>
  <c r="S386" i="6"/>
  <c r="U386" i="6" s="1"/>
  <c r="S390" i="6"/>
  <c r="U390" i="6" s="1"/>
  <c r="S394" i="6"/>
  <c r="U394" i="6" s="1"/>
  <c r="S398" i="6"/>
  <c r="S402" i="6"/>
  <c r="U402" i="6" s="1"/>
  <c r="S406" i="6"/>
  <c r="U406" i="6" s="1"/>
  <c r="U369" i="6"/>
  <c r="U373" i="6"/>
  <c r="U377" i="6"/>
  <c r="U385" i="6"/>
  <c r="U389" i="6"/>
  <c r="U393" i="6"/>
  <c r="U397" i="6"/>
  <c r="U401" i="6"/>
  <c r="U405" i="6"/>
  <c r="U409" i="6"/>
  <c r="U417" i="6"/>
  <c r="U421" i="6"/>
  <c r="U452" i="6"/>
  <c r="U469" i="6"/>
  <c r="U372" i="6"/>
  <c r="U376" i="6"/>
  <c r="U380" i="6"/>
  <c r="U388" i="6"/>
  <c r="U392" i="6"/>
  <c r="U396" i="6"/>
  <c r="U400" i="6"/>
  <c r="U404" i="6"/>
  <c r="U408" i="6"/>
  <c r="U412" i="6"/>
  <c r="U420" i="6"/>
  <c r="U437" i="6"/>
  <c r="U485" i="6"/>
  <c r="U371" i="6"/>
  <c r="U166" i="6"/>
  <c r="U407" i="6"/>
  <c r="U411" i="6"/>
  <c r="U419" i="6"/>
  <c r="U436" i="6"/>
  <c r="U445" i="6"/>
  <c r="U501" i="6"/>
  <c r="U398" i="6"/>
  <c r="U435" i="6"/>
  <c r="S410" i="6"/>
  <c r="U410" i="6" s="1"/>
  <c r="S414" i="6"/>
  <c r="U414" i="6" s="1"/>
  <c r="S418" i="6"/>
  <c r="U418" i="6" s="1"/>
  <c r="S422" i="6"/>
  <c r="U422" i="6" s="1"/>
  <c r="S426" i="6"/>
  <c r="U426" i="6" s="1"/>
  <c r="S430" i="6"/>
  <c r="U430" i="6" s="1"/>
  <c r="S435" i="6"/>
  <c r="S443" i="6"/>
  <c r="U443" i="6" s="1"/>
  <c r="S451" i="6"/>
  <c r="U451" i="6" s="1"/>
  <c r="S459" i="6"/>
  <c r="U459" i="6" s="1"/>
  <c r="S467" i="6"/>
  <c r="U467" i="6" s="1"/>
  <c r="S475" i="6"/>
  <c r="U475" i="6" s="1"/>
  <c r="S483" i="6"/>
  <c r="U483" i="6" s="1"/>
  <c r="S491" i="6"/>
  <c r="U491" i="6" s="1"/>
  <c r="S499" i="6"/>
  <c r="U499" i="6" s="1"/>
  <c r="S507" i="6"/>
  <c r="U507" i="6" s="1"/>
  <c r="S515" i="6"/>
  <c r="U515" i="6" s="1"/>
  <c r="S434" i="6"/>
  <c r="U434" i="6" s="1"/>
  <c r="S442" i="6"/>
  <c r="U442" i="6" s="1"/>
  <c r="S450" i="6"/>
  <c r="U450" i="6" s="1"/>
  <c r="S458" i="6"/>
  <c r="U458" i="6" s="1"/>
  <c r="S466" i="6"/>
  <c r="U466" i="6" s="1"/>
  <c r="S474" i="6"/>
  <c r="U474" i="6" s="1"/>
  <c r="S433" i="6"/>
  <c r="U433" i="6" s="1"/>
  <c r="S441" i="6"/>
  <c r="U441" i="6" s="1"/>
  <c r="S449" i="6"/>
  <c r="U449" i="6" s="1"/>
  <c r="S457" i="6"/>
  <c r="U457" i="6" s="1"/>
  <c r="S465" i="6"/>
  <c r="U465" i="6" s="1"/>
  <c r="S473" i="6"/>
  <c r="U473" i="6" s="1"/>
  <c r="S481" i="6"/>
  <c r="U481" i="6" s="1"/>
  <c r="S489" i="6"/>
  <c r="U489" i="6" s="1"/>
  <c r="S497" i="6"/>
  <c r="U497" i="6" s="1"/>
  <c r="S505" i="6"/>
  <c r="U505" i="6" s="1"/>
  <c r="S513" i="6"/>
  <c r="U513" i="6" s="1"/>
  <c r="S432" i="6"/>
  <c r="U432" i="6" s="1"/>
  <c r="S440" i="6"/>
  <c r="U440" i="6" s="1"/>
  <c r="S448" i="6"/>
  <c r="U448" i="6" s="1"/>
  <c r="S456" i="6"/>
  <c r="U456" i="6" s="1"/>
  <c r="S464" i="6"/>
  <c r="U464" i="6" s="1"/>
  <c r="S472" i="6"/>
  <c r="U472" i="6" s="1"/>
  <c r="S480" i="6"/>
  <c r="U480" i="6" s="1"/>
  <c r="S488" i="6"/>
  <c r="U488" i="6" s="1"/>
  <c r="S496" i="6"/>
  <c r="U496" i="6" s="1"/>
  <c r="S504" i="6"/>
  <c r="U504" i="6" s="1"/>
  <c r="S512" i="6"/>
  <c r="U512" i="6" s="1"/>
  <c r="S439" i="6"/>
  <c r="U439" i="6" s="1"/>
  <c r="S447" i="6"/>
  <c r="U447" i="6" s="1"/>
  <c r="S455" i="6"/>
  <c r="U455" i="6" s="1"/>
  <c r="S463" i="6"/>
  <c r="U463" i="6" s="1"/>
  <c r="S471" i="6"/>
  <c r="U471" i="6" s="1"/>
  <c r="S479" i="6"/>
  <c r="U479" i="6" s="1"/>
  <c r="S487" i="6"/>
  <c r="U487" i="6" s="1"/>
  <c r="S495" i="6"/>
  <c r="U495" i="6" s="1"/>
  <c r="S503" i="6"/>
  <c r="U503" i="6" s="1"/>
  <c r="S511" i="6"/>
  <c r="U511" i="6" s="1"/>
  <c r="S438" i="6"/>
  <c r="U438" i="6" s="1"/>
  <c r="S446" i="6"/>
  <c r="U446" i="6" s="1"/>
  <c r="S454" i="6"/>
  <c r="U454" i="6" s="1"/>
  <c r="S462" i="6"/>
  <c r="U462" i="6" s="1"/>
  <c r="S470" i="6"/>
  <c r="U470" i="6" s="1"/>
  <c r="S478" i="6"/>
  <c r="U478" i="6" s="1"/>
  <c r="S486" i="6"/>
  <c r="U486" i="6" s="1"/>
  <c r="S494" i="6"/>
  <c r="U494" i="6" s="1"/>
  <c r="S502" i="6"/>
  <c r="U502" i="6" s="1"/>
  <c r="S510" i="6"/>
  <c r="U510" i="6" s="1"/>
  <c r="S284" i="4"/>
  <c r="S324" i="4"/>
  <c r="U324" i="4" s="1"/>
  <c r="S388" i="4"/>
  <c r="S392" i="4"/>
  <c r="S396" i="4"/>
  <c r="S400" i="4"/>
  <c r="S412" i="4"/>
  <c r="U412" i="4" s="1"/>
  <c r="S416" i="4"/>
  <c r="S440" i="4"/>
  <c r="S41" i="4"/>
  <c r="S33" i="4"/>
  <c r="U284" i="4"/>
  <c r="S413" i="4"/>
  <c r="S441" i="4"/>
  <c r="U441" i="4" s="1"/>
  <c r="S39" i="4"/>
  <c r="U39" i="4" s="1"/>
  <c r="S44" i="4"/>
  <c r="U44" i="4" s="1"/>
  <c r="S30" i="4"/>
  <c r="S17" i="4"/>
  <c r="U17" i="4" s="1"/>
  <c r="S21" i="4"/>
  <c r="U21" i="4" s="1"/>
  <c r="S25" i="4"/>
  <c r="S62" i="4"/>
  <c r="S114" i="4"/>
  <c r="U114" i="4" s="1"/>
  <c r="S118" i="4"/>
  <c r="U118" i="4" s="1"/>
  <c r="S122" i="4"/>
  <c r="U122" i="4" s="1"/>
  <c r="S126" i="4"/>
  <c r="S130" i="4"/>
  <c r="S134" i="4"/>
  <c r="S138" i="4"/>
  <c r="S142" i="4"/>
  <c r="S146" i="4"/>
  <c r="U146" i="4" s="1"/>
  <c r="S150" i="4"/>
  <c r="U150" i="4" s="1"/>
  <c r="S154" i="4"/>
  <c r="U154" i="4" s="1"/>
  <c r="S158" i="4"/>
  <c r="U158" i="4" s="1"/>
  <c r="S162" i="4"/>
  <c r="S166" i="4"/>
  <c r="S170" i="4"/>
  <c r="S174" i="4"/>
  <c r="S178" i="4"/>
  <c r="S182" i="4"/>
  <c r="U182" i="4" s="1"/>
  <c r="S186" i="4"/>
  <c r="U186" i="4" s="1"/>
  <c r="S190" i="4"/>
  <c r="S194" i="4"/>
  <c r="U194" i="4" s="1"/>
  <c r="S198" i="4"/>
  <c r="S202" i="4"/>
  <c r="S206" i="4"/>
  <c r="S210" i="4"/>
  <c r="U210" i="4" s="1"/>
  <c r="S214" i="4"/>
  <c r="U214" i="4" s="1"/>
  <c r="S218" i="4"/>
  <c r="U218" i="4" s="1"/>
  <c r="S222" i="4"/>
  <c r="U222" i="4" s="1"/>
  <c r="S226" i="4"/>
  <c r="S230" i="4"/>
  <c r="S234" i="4"/>
  <c r="S238" i="4"/>
  <c r="S242" i="4"/>
  <c r="U242" i="4" s="1"/>
  <c r="S246" i="4"/>
  <c r="U246" i="4" s="1"/>
  <c r="S250" i="4"/>
  <c r="U250" i="4" s="1"/>
  <c r="S254" i="4"/>
  <c r="U254" i="4" s="1"/>
  <c r="S258" i="4"/>
  <c r="U258" i="4" s="1"/>
  <c r="S262" i="4"/>
  <c r="U262" i="4" s="1"/>
  <c r="S266" i="4"/>
  <c r="S270" i="4"/>
  <c r="U270" i="4" s="1"/>
  <c r="S443" i="4"/>
  <c r="U443" i="4" s="1"/>
  <c r="S447" i="4"/>
  <c r="U447" i="4" s="1"/>
  <c r="S451" i="4"/>
  <c r="U451" i="4" s="1"/>
  <c r="S455" i="4"/>
  <c r="S459" i="4"/>
  <c r="S9" i="4"/>
  <c r="U9" i="4" s="1"/>
  <c r="S36" i="4"/>
  <c r="S48" i="4"/>
  <c r="S52" i="4"/>
  <c r="U52" i="4" s="1"/>
  <c r="S60" i="4"/>
  <c r="U60" i="4" s="1"/>
  <c r="S377" i="4"/>
  <c r="U377" i="4" s="1"/>
  <c r="S19" i="4"/>
  <c r="U19" i="4" s="1"/>
  <c r="S26" i="4"/>
  <c r="U26" i="4" s="1"/>
  <c r="S27" i="4"/>
  <c r="U27" i="4" s="1"/>
  <c r="S311" i="4"/>
  <c r="S315" i="4"/>
  <c r="U315" i="4" s="1"/>
  <c r="S375" i="4"/>
  <c r="U375" i="4" s="1"/>
  <c r="S383" i="4"/>
  <c r="U383" i="4" s="1"/>
  <c r="S391" i="4"/>
  <c r="U391" i="4" s="1"/>
  <c r="S407" i="4"/>
  <c r="U266" i="4"/>
  <c r="S274" i="4"/>
  <c r="U274" i="4" s="1"/>
  <c r="S278" i="4"/>
  <c r="U278" i="4" s="1"/>
  <c r="S283" i="4"/>
  <c r="U283" i="4" s="1"/>
  <c r="S308" i="4"/>
  <c r="U308" i="4" s="1"/>
  <c r="S4" i="4"/>
  <c r="U4" i="4" s="1"/>
  <c r="S51" i="4"/>
  <c r="U51" i="4" s="1"/>
  <c r="S58" i="4"/>
  <c r="U58" i="4" s="1"/>
  <c r="S59" i="4"/>
  <c r="S16" i="4"/>
  <c r="U16" i="4" s="1"/>
  <c r="S20" i="4"/>
  <c r="U20" i="4" s="1"/>
  <c r="S28" i="4"/>
  <c r="S49" i="4"/>
  <c r="U49" i="4" s="1"/>
  <c r="S53" i="4"/>
  <c r="U53" i="4" s="1"/>
  <c r="S57" i="4"/>
  <c r="S7" i="4"/>
  <c r="U7" i="4" s="1"/>
  <c r="S12" i="4"/>
  <c r="U12" i="4" s="1"/>
  <c r="S309" i="4"/>
  <c r="U309" i="4" s="1"/>
  <c r="S382" i="4"/>
  <c r="U382" i="4" s="1"/>
  <c r="S394" i="4"/>
  <c r="S398" i="4"/>
  <c r="U398" i="4" s="1"/>
  <c r="S410" i="4"/>
  <c r="U410" i="4" s="1"/>
  <c r="S438" i="4"/>
  <c r="U438" i="4" s="1"/>
  <c r="S287" i="4"/>
  <c r="U287" i="4" s="1"/>
  <c r="S291" i="4"/>
  <c r="U291" i="4" s="1"/>
  <c r="S299" i="4"/>
  <c r="U299" i="4" s="1"/>
  <c r="S332" i="4"/>
  <c r="U332" i="4" s="1"/>
  <c r="S336" i="4"/>
  <c r="S340" i="4"/>
  <c r="U340" i="4" s="1"/>
  <c r="S344" i="4"/>
  <c r="U344" i="4" s="1"/>
  <c r="S348" i="4"/>
  <c r="U348" i="4" s="1"/>
  <c r="U396" i="4"/>
  <c r="S286" i="4"/>
  <c r="U286" i="4" s="1"/>
  <c r="S302" i="4"/>
  <c r="U302" i="4" s="1"/>
  <c r="S307" i="4"/>
  <c r="U307" i="4" s="1"/>
  <c r="S327" i="4"/>
  <c r="U327" i="4" s="1"/>
  <c r="S331" i="4"/>
  <c r="U331" i="4" s="1"/>
  <c r="S385" i="4"/>
  <c r="U385" i="4" s="1"/>
  <c r="S2" i="4"/>
  <c r="U2" i="4" s="1"/>
  <c r="S3" i="4"/>
  <c r="U3" i="4" s="1"/>
  <c r="S6" i="4"/>
  <c r="U6" i="4" s="1"/>
  <c r="S15" i="4"/>
  <c r="U15" i="4" s="1"/>
  <c r="S24" i="4"/>
  <c r="U24" i="4" s="1"/>
  <c r="U28" i="4"/>
  <c r="S29" i="4"/>
  <c r="U29" i="4" s="1"/>
  <c r="S34" i="4"/>
  <c r="U34" i="4" s="1"/>
  <c r="S35" i="4"/>
  <c r="U35" i="4" s="1"/>
  <c r="S38" i="4"/>
  <c r="S47" i="4"/>
  <c r="S56" i="4"/>
  <c r="U56" i="4" s="1"/>
  <c r="S61" i="4"/>
  <c r="U61" i="4" s="1"/>
  <c r="S105" i="4"/>
  <c r="U105" i="4" s="1"/>
  <c r="S237" i="4"/>
  <c r="U237" i="4" s="1"/>
  <c r="S241" i="4"/>
  <c r="U241" i="4" s="1"/>
  <c r="S245" i="4"/>
  <c r="U245" i="4" s="1"/>
  <c r="S249" i="4"/>
  <c r="U249" i="4" s="1"/>
  <c r="S253" i="4"/>
  <c r="U253" i="4" s="1"/>
  <c r="S257" i="4"/>
  <c r="U257" i="4" s="1"/>
  <c r="S261" i="4"/>
  <c r="U261" i="4" s="1"/>
  <c r="S265" i="4"/>
  <c r="S269" i="4"/>
  <c r="U269" i="4" s="1"/>
  <c r="S273" i="4"/>
  <c r="U273" i="4" s="1"/>
  <c r="S277" i="4"/>
  <c r="U277" i="4" s="1"/>
  <c r="S368" i="4"/>
  <c r="U368" i="4" s="1"/>
  <c r="S408" i="4"/>
  <c r="U408" i="4" s="1"/>
  <c r="S420" i="4"/>
  <c r="S424" i="4"/>
  <c r="S428" i="4"/>
  <c r="S432" i="4"/>
  <c r="U432" i="4" s="1"/>
  <c r="S435" i="4"/>
  <c r="U435" i="4" s="1"/>
  <c r="S436" i="4"/>
  <c r="U436" i="4" s="1"/>
  <c r="S285" i="4"/>
  <c r="U285" i="4" s="1"/>
  <c r="S301" i="4"/>
  <c r="U301" i="4" s="1"/>
  <c r="S323" i="4"/>
  <c r="U323" i="4" s="1"/>
  <c r="S326" i="4"/>
  <c r="S330" i="4"/>
  <c r="U330" i="4" s="1"/>
  <c r="S358" i="4"/>
  <c r="U358" i="4" s="1"/>
  <c r="S366" i="4"/>
  <c r="U366" i="4" s="1"/>
  <c r="S370" i="4"/>
  <c r="U370" i="4" s="1"/>
  <c r="S5" i="4"/>
  <c r="S10" i="4"/>
  <c r="U10" i="4" s="1"/>
  <c r="S11" i="4"/>
  <c r="S14" i="4"/>
  <c r="U14" i="4" s="1"/>
  <c r="S23" i="4"/>
  <c r="U23" i="4" s="1"/>
  <c r="S32" i="4"/>
  <c r="U32" i="4" s="1"/>
  <c r="U36" i="4"/>
  <c r="S37" i="4"/>
  <c r="U37" i="4" s="1"/>
  <c r="S42" i="4"/>
  <c r="U42" i="4" s="1"/>
  <c r="S43" i="4"/>
  <c r="U43" i="4" s="1"/>
  <c r="S46" i="4"/>
  <c r="S55" i="4"/>
  <c r="U55" i="4" s="1"/>
  <c r="S96" i="4"/>
  <c r="U96" i="4" s="1"/>
  <c r="S104" i="4"/>
  <c r="U104" i="4" s="1"/>
  <c r="S321" i="4"/>
  <c r="U321" i="4" s="1"/>
  <c r="S322" i="4"/>
  <c r="U322" i="4" s="1"/>
  <c r="S354" i="4"/>
  <c r="U354" i="4" s="1"/>
  <c r="S355" i="4"/>
  <c r="U355" i="4" s="1"/>
  <c r="S402" i="4"/>
  <c r="S403" i="4"/>
  <c r="U403" i="4" s="1"/>
  <c r="S415" i="4"/>
  <c r="U415" i="4" s="1"/>
  <c r="S293" i="4"/>
  <c r="U293" i="4" s="1"/>
  <c r="S296" i="4"/>
  <c r="U296" i="4" s="1"/>
  <c r="S300" i="4"/>
  <c r="U300" i="4" s="1"/>
  <c r="S317" i="4"/>
  <c r="U317" i="4" s="1"/>
  <c r="S325" i="4"/>
  <c r="U325" i="4" s="1"/>
  <c r="S333" i="4"/>
  <c r="U333" i="4" s="1"/>
  <c r="S337" i="4"/>
  <c r="U337" i="4" s="1"/>
  <c r="S341" i="4"/>
  <c r="U341" i="4" s="1"/>
  <c r="S345" i="4"/>
  <c r="U345" i="4" s="1"/>
  <c r="S349" i="4"/>
  <c r="U349" i="4" s="1"/>
  <c r="S353" i="4"/>
  <c r="U353" i="4" s="1"/>
  <c r="S357" i="4"/>
  <c r="U357" i="4" s="1"/>
  <c r="S361" i="4"/>
  <c r="U361" i="4" s="1"/>
  <c r="S369" i="4"/>
  <c r="S8" i="4"/>
  <c r="U8" i="4" s="1"/>
  <c r="S13" i="4"/>
  <c r="U13" i="4" s="1"/>
  <c r="S18" i="4"/>
  <c r="U18" i="4" s="1"/>
  <c r="S22" i="4"/>
  <c r="S31" i="4"/>
  <c r="U31" i="4" s="1"/>
  <c r="S40" i="4"/>
  <c r="U40" i="4" s="1"/>
  <c r="S45" i="4"/>
  <c r="U45" i="4" s="1"/>
  <c r="S50" i="4"/>
  <c r="U50" i="4" s="1"/>
  <c r="S54" i="4"/>
  <c r="U54" i="4" s="1"/>
  <c r="S75" i="4"/>
  <c r="U75" i="4" s="1"/>
  <c r="S83" i="4"/>
  <c r="U83" i="4" s="1"/>
  <c r="S292" i="4"/>
  <c r="U292" i="4" s="1"/>
  <c r="S316" i="4"/>
  <c r="U316" i="4" s="1"/>
  <c r="S320" i="4"/>
  <c r="U320" i="4" s="1"/>
  <c r="S393" i="4"/>
  <c r="U393" i="4" s="1"/>
  <c r="S397" i="4"/>
  <c r="S401" i="4"/>
  <c r="U401" i="4" s="1"/>
  <c r="S405" i="4"/>
  <c r="U405" i="4" s="1"/>
  <c r="S433" i="4"/>
  <c r="U433" i="4" s="1"/>
  <c r="U11" i="4"/>
  <c r="U59" i="4"/>
  <c r="S282" i="4"/>
  <c r="U282" i="4" s="1"/>
  <c r="S306" i="4"/>
  <c r="U306" i="4" s="1"/>
  <c r="U311" i="4"/>
  <c r="S363" i="4"/>
  <c r="U363" i="4" s="1"/>
  <c r="S376" i="4"/>
  <c r="U376" i="4" s="1"/>
  <c r="S418" i="4"/>
  <c r="U418" i="4" s="1"/>
  <c r="S422" i="4"/>
  <c r="S426" i="4"/>
  <c r="S430" i="4"/>
  <c r="U430" i="4" s="1"/>
  <c r="S445" i="4"/>
  <c r="U445" i="4" s="1"/>
  <c r="S449" i="4"/>
  <c r="U449" i="4" s="1"/>
  <c r="S453" i="4"/>
  <c r="U453" i="4" s="1"/>
  <c r="S457" i="4"/>
  <c r="U457" i="4" s="1"/>
  <c r="S461" i="4"/>
  <c r="U461" i="4" s="1"/>
  <c r="S465" i="4"/>
  <c r="U465" i="4" s="1"/>
  <c r="S469" i="4"/>
  <c r="U469" i="4" s="1"/>
  <c r="S473" i="4"/>
  <c r="U473" i="4" s="1"/>
  <c r="S477" i="4"/>
  <c r="U477" i="4" s="1"/>
  <c r="S481" i="4"/>
  <c r="U481" i="4" s="1"/>
  <c r="S485" i="4"/>
  <c r="U485" i="4" s="1"/>
  <c r="S489" i="4"/>
  <c r="U489" i="4" s="1"/>
  <c r="S493" i="4"/>
  <c r="U493" i="4" s="1"/>
  <c r="S497" i="4"/>
  <c r="U497" i="4" s="1"/>
  <c r="S501" i="4"/>
  <c r="U501" i="4" s="1"/>
  <c r="S505" i="4"/>
  <c r="U505" i="4" s="1"/>
  <c r="S509" i="4"/>
  <c r="U509" i="4" s="1"/>
  <c r="S513" i="4"/>
  <c r="U513" i="4" s="1"/>
  <c r="S91" i="4"/>
  <c r="U91" i="4" s="1"/>
  <c r="S113" i="4"/>
  <c r="U113" i="4" s="1"/>
  <c r="S117" i="4"/>
  <c r="U117" i="4" s="1"/>
  <c r="S229" i="4"/>
  <c r="U229" i="4" s="1"/>
  <c r="S233" i="4"/>
  <c r="U233" i="4" s="1"/>
  <c r="U265" i="4"/>
  <c r="U326" i="4"/>
  <c r="U336" i="4"/>
  <c r="S362" i="4"/>
  <c r="U362" i="4" s="1"/>
  <c r="S371" i="4"/>
  <c r="U371" i="4" s="1"/>
  <c r="S384" i="4"/>
  <c r="U384" i="4" s="1"/>
  <c r="U25" i="4"/>
  <c r="U33" i="4"/>
  <c r="U41" i="4"/>
  <c r="U57" i="4"/>
  <c r="S99" i="4"/>
  <c r="U99" i="4" s="1"/>
  <c r="S112" i="4"/>
  <c r="U112" i="4" s="1"/>
  <c r="S290" i="4"/>
  <c r="U290" i="4" s="1"/>
  <c r="S295" i="4"/>
  <c r="U295" i="4" s="1"/>
  <c r="S310" i="4"/>
  <c r="U310" i="4" s="1"/>
  <c r="S365" i="4"/>
  <c r="U365" i="4" s="1"/>
  <c r="S378" i="4"/>
  <c r="S379" i="4"/>
  <c r="U379" i="4" s="1"/>
  <c r="S406" i="4"/>
  <c r="U406" i="4" s="1"/>
  <c r="S411" i="4"/>
  <c r="U411" i="4" s="1"/>
  <c r="S417" i="4"/>
  <c r="U417" i="4" s="1"/>
  <c r="S421" i="4"/>
  <c r="U421" i="4" s="1"/>
  <c r="S425" i="4"/>
  <c r="U425" i="4" s="1"/>
  <c r="S429" i="4"/>
  <c r="S434" i="4"/>
  <c r="S439" i="4"/>
  <c r="U439" i="4" s="1"/>
  <c r="S444" i="4"/>
  <c r="U444" i="4" s="1"/>
  <c r="S448" i="4"/>
  <c r="U448" i="4" s="1"/>
  <c r="S452" i="4"/>
  <c r="U452" i="4" s="1"/>
  <c r="S456" i="4"/>
  <c r="U456" i="4" s="1"/>
  <c r="S460" i="4"/>
  <c r="U460" i="4" s="1"/>
  <c r="S464" i="4"/>
  <c r="U464" i="4" s="1"/>
  <c r="S468" i="4"/>
  <c r="S472" i="4"/>
  <c r="U472" i="4" s="1"/>
  <c r="S476" i="4"/>
  <c r="U476" i="4" s="1"/>
  <c r="S480" i="4"/>
  <c r="U480" i="4" s="1"/>
  <c r="S484" i="4"/>
  <c r="U484" i="4" s="1"/>
  <c r="S488" i="4"/>
  <c r="S492" i="4"/>
  <c r="U492" i="4" s="1"/>
  <c r="S496" i="4"/>
  <c r="S500" i="4"/>
  <c r="S504" i="4"/>
  <c r="U504" i="4" s="1"/>
  <c r="S508" i="4"/>
  <c r="U508" i="4" s="1"/>
  <c r="S512" i="4"/>
  <c r="U512" i="4" s="1"/>
  <c r="U48" i="4"/>
  <c r="S64" i="4"/>
  <c r="U64" i="4" s="1"/>
  <c r="S107" i="4"/>
  <c r="U107" i="4" s="1"/>
  <c r="S120" i="4"/>
  <c r="U120" i="4" s="1"/>
  <c r="S124" i="4"/>
  <c r="U124" i="4" s="1"/>
  <c r="S128" i="4"/>
  <c r="U128" i="4" s="1"/>
  <c r="S132" i="4"/>
  <c r="U132" i="4" s="1"/>
  <c r="S136" i="4"/>
  <c r="U136" i="4" s="1"/>
  <c r="S140" i="4"/>
  <c r="U140" i="4" s="1"/>
  <c r="S144" i="4"/>
  <c r="U144" i="4" s="1"/>
  <c r="S148" i="4"/>
  <c r="S152" i="4"/>
  <c r="U152" i="4" s="1"/>
  <c r="S156" i="4"/>
  <c r="U156" i="4" s="1"/>
  <c r="S160" i="4"/>
  <c r="U160" i="4" s="1"/>
  <c r="S164" i="4"/>
  <c r="U164" i="4" s="1"/>
  <c r="S168" i="4"/>
  <c r="U168" i="4" s="1"/>
  <c r="S172" i="4"/>
  <c r="U172" i="4" s="1"/>
  <c r="S176" i="4"/>
  <c r="U176" i="4" s="1"/>
  <c r="S180" i="4"/>
  <c r="U180" i="4" s="1"/>
  <c r="S184" i="4"/>
  <c r="U184" i="4" s="1"/>
  <c r="S188" i="4"/>
  <c r="U188" i="4" s="1"/>
  <c r="S192" i="4"/>
  <c r="U192" i="4" s="1"/>
  <c r="S196" i="4"/>
  <c r="U196" i="4" s="1"/>
  <c r="S200" i="4"/>
  <c r="U200" i="4" s="1"/>
  <c r="S204" i="4"/>
  <c r="U204" i="4" s="1"/>
  <c r="S208" i="4"/>
  <c r="U208" i="4" s="1"/>
  <c r="S212" i="4"/>
  <c r="U212" i="4" s="1"/>
  <c r="S216" i="4"/>
  <c r="U216" i="4" s="1"/>
  <c r="S220" i="4"/>
  <c r="U220" i="4" s="1"/>
  <c r="S224" i="4"/>
  <c r="U224" i="4" s="1"/>
  <c r="S228" i="4"/>
  <c r="U228" i="4" s="1"/>
  <c r="S232" i="4"/>
  <c r="U232" i="4" s="1"/>
  <c r="S236" i="4"/>
  <c r="U236" i="4" s="1"/>
  <c r="S240" i="4"/>
  <c r="U240" i="4" s="1"/>
  <c r="S244" i="4"/>
  <c r="U244" i="4" s="1"/>
  <c r="S248" i="4"/>
  <c r="U248" i="4" s="1"/>
  <c r="S252" i="4"/>
  <c r="U252" i="4" s="1"/>
  <c r="S256" i="4"/>
  <c r="U256" i="4" s="1"/>
  <c r="S260" i="4"/>
  <c r="U260" i="4" s="1"/>
  <c r="S264" i="4"/>
  <c r="U264" i="4" s="1"/>
  <c r="S268" i="4"/>
  <c r="U268" i="4" s="1"/>
  <c r="S272" i="4"/>
  <c r="U272" i="4" s="1"/>
  <c r="S276" i="4"/>
  <c r="U276" i="4" s="1"/>
  <c r="S280" i="4"/>
  <c r="U280" i="4" s="1"/>
  <c r="S289" i="4"/>
  <c r="U289" i="4" s="1"/>
  <c r="S304" i="4"/>
  <c r="U304" i="4" s="1"/>
  <c r="S314" i="4"/>
  <c r="U314" i="4" s="1"/>
  <c r="S319" i="4"/>
  <c r="U319" i="4" s="1"/>
  <c r="S329" i="4"/>
  <c r="U329" i="4" s="1"/>
  <c r="S335" i="4"/>
  <c r="U335" i="4" s="1"/>
  <c r="S339" i="4"/>
  <c r="U339" i="4" s="1"/>
  <c r="S343" i="4"/>
  <c r="U343" i="4" s="1"/>
  <c r="S347" i="4"/>
  <c r="U347" i="4" s="1"/>
  <c r="S351" i="4"/>
  <c r="U351" i="4" s="1"/>
  <c r="S356" i="4"/>
  <c r="U356" i="4" s="1"/>
  <c r="S373" i="4"/>
  <c r="U373" i="4" s="1"/>
  <c r="S374" i="4"/>
  <c r="S387" i="4"/>
  <c r="U387" i="4" s="1"/>
  <c r="S399" i="4"/>
  <c r="S404" i="4"/>
  <c r="U404" i="4" s="1"/>
  <c r="U47" i="4"/>
  <c r="S72" i="4"/>
  <c r="U72" i="4" s="1"/>
  <c r="S294" i="4"/>
  <c r="U294" i="4" s="1"/>
  <c r="S352" i="4"/>
  <c r="S364" i="4"/>
  <c r="U364" i="4" s="1"/>
  <c r="S381" i="4"/>
  <c r="U381" i="4" s="1"/>
  <c r="S463" i="4"/>
  <c r="U463" i="4" s="1"/>
  <c r="S467" i="4"/>
  <c r="U467" i="4" s="1"/>
  <c r="S471" i="4"/>
  <c r="U471" i="4" s="1"/>
  <c r="S475" i="4"/>
  <c r="U475" i="4" s="1"/>
  <c r="S479" i="4"/>
  <c r="U479" i="4" s="1"/>
  <c r="S483" i="4"/>
  <c r="U483" i="4" s="1"/>
  <c r="S487" i="4"/>
  <c r="U487" i="4" s="1"/>
  <c r="S491" i="4"/>
  <c r="U491" i="4" s="1"/>
  <c r="S495" i="4"/>
  <c r="U495" i="4" s="1"/>
  <c r="S499" i="4"/>
  <c r="U499" i="4" s="1"/>
  <c r="S503" i="4"/>
  <c r="U503" i="4" s="1"/>
  <c r="S507" i="4"/>
  <c r="U507" i="4" s="1"/>
  <c r="S511" i="4"/>
  <c r="U511" i="4" s="1"/>
  <c r="S515" i="4"/>
  <c r="U515" i="4" s="1"/>
  <c r="U30" i="4"/>
  <c r="S80" i="4"/>
  <c r="U80" i="4" s="1"/>
  <c r="S110" i="4"/>
  <c r="U110" i="4" s="1"/>
  <c r="S247" i="4"/>
  <c r="U247" i="4" s="1"/>
  <c r="S251" i="4"/>
  <c r="U251" i="4" s="1"/>
  <c r="S255" i="4"/>
  <c r="U255" i="4" s="1"/>
  <c r="S259" i="4"/>
  <c r="U259" i="4" s="1"/>
  <c r="S263" i="4"/>
  <c r="U263" i="4" s="1"/>
  <c r="S267" i="4"/>
  <c r="U267" i="4" s="1"/>
  <c r="S271" i="4"/>
  <c r="U271" i="4" s="1"/>
  <c r="S275" i="4"/>
  <c r="U275" i="4" s="1"/>
  <c r="S279" i="4"/>
  <c r="U279" i="4" s="1"/>
  <c r="S288" i="4"/>
  <c r="U288" i="4" s="1"/>
  <c r="S298" i="4"/>
  <c r="U298" i="4" s="1"/>
  <c r="S303" i="4"/>
  <c r="U303" i="4" s="1"/>
  <c r="S318" i="4"/>
  <c r="U318" i="4" s="1"/>
  <c r="S328" i="4"/>
  <c r="U328" i="4" s="1"/>
  <c r="S334" i="4"/>
  <c r="U334" i="4" s="1"/>
  <c r="S338" i="4"/>
  <c r="U338" i="4" s="1"/>
  <c r="S342" i="4"/>
  <c r="U342" i="4" s="1"/>
  <c r="S346" i="4"/>
  <c r="U346" i="4" s="1"/>
  <c r="S372" i="4"/>
  <c r="U372" i="4" s="1"/>
  <c r="S386" i="4"/>
  <c r="S389" i="4"/>
  <c r="U389" i="4" s="1"/>
  <c r="S390" i="4"/>
  <c r="U390" i="4" s="1"/>
  <c r="S395" i="4"/>
  <c r="U422" i="4"/>
  <c r="U426" i="4"/>
  <c r="U22" i="4"/>
  <c r="U38" i="4"/>
  <c r="U46" i="4"/>
  <c r="U62" i="4"/>
  <c r="U5" i="4"/>
  <c r="S67" i="4"/>
  <c r="U67" i="4" s="1"/>
  <c r="S88" i="4"/>
  <c r="U88" i="4" s="1"/>
  <c r="S312" i="4"/>
  <c r="U312" i="4" s="1"/>
  <c r="S360" i="4"/>
  <c r="U360" i="4" s="1"/>
  <c r="S380" i="4"/>
  <c r="U380" i="4" s="1"/>
  <c r="S409" i="4"/>
  <c r="U409" i="4" s="1"/>
  <c r="S414" i="4"/>
  <c r="U414" i="4" s="1"/>
  <c r="S419" i="4"/>
  <c r="U419" i="4" s="1"/>
  <c r="S423" i="4"/>
  <c r="U423" i="4" s="1"/>
  <c r="S427" i="4"/>
  <c r="U427" i="4" s="1"/>
  <c r="S431" i="4"/>
  <c r="U431" i="4" s="1"/>
  <c r="S437" i="4"/>
  <c r="U437" i="4" s="1"/>
  <c r="S442" i="4"/>
  <c r="U442" i="4" s="1"/>
  <c r="S446" i="4"/>
  <c r="U446" i="4" s="1"/>
  <c r="S450" i="4"/>
  <c r="U450" i="4" s="1"/>
  <c r="S454" i="4"/>
  <c r="U454" i="4" s="1"/>
  <c r="S458" i="4"/>
  <c r="U458" i="4" s="1"/>
  <c r="S462" i="4"/>
  <c r="U462" i="4" s="1"/>
  <c r="S466" i="4"/>
  <c r="S470" i="4"/>
  <c r="U470" i="4" s="1"/>
  <c r="S474" i="4"/>
  <c r="U474" i="4" s="1"/>
  <c r="S478" i="4"/>
  <c r="U478" i="4" s="1"/>
  <c r="S482" i="4"/>
  <c r="U482" i="4" s="1"/>
  <c r="S486" i="4"/>
  <c r="U486" i="4" s="1"/>
  <c r="S490" i="4"/>
  <c r="U490" i="4" s="1"/>
  <c r="S494" i="4"/>
  <c r="U494" i="4" s="1"/>
  <c r="S498" i="4"/>
  <c r="U498" i="4" s="1"/>
  <c r="S502" i="4"/>
  <c r="U502" i="4" s="1"/>
  <c r="S506" i="4"/>
  <c r="U506" i="4" s="1"/>
  <c r="S510" i="4"/>
  <c r="U510" i="4" s="1"/>
  <c r="S514" i="4"/>
  <c r="U514" i="4" s="1"/>
  <c r="S66" i="4"/>
  <c r="U66" i="4" s="1"/>
  <c r="S74" i="4"/>
  <c r="U74" i="4" s="1"/>
  <c r="S82" i="4"/>
  <c r="U82" i="4" s="1"/>
  <c r="S90" i="4"/>
  <c r="U90" i="4" s="1"/>
  <c r="S98" i="4"/>
  <c r="U98" i="4" s="1"/>
  <c r="S106" i="4"/>
  <c r="U106" i="4" s="1"/>
  <c r="S65" i="4"/>
  <c r="U65" i="4" s="1"/>
  <c r="S73" i="4"/>
  <c r="U73" i="4" s="1"/>
  <c r="S81" i="4"/>
  <c r="U81" i="4" s="1"/>
  <c r="S89" i="4"/>
  <c r="U89" i="4" s="1"/>
  <c r="S97" i="4"/>
  <c r="U97" i="4" s="1"/>
  <c r="S63" i="4"/>
  <c r="U63" i="4" s="1"/>
  <c r="S71" i="4"/>
  <c r="U71" i="4" s="1"/>
  <c r="S79" i="4"/>
  <c r="U79" i="4" s="1"/>
  <c r="S87" i="4"/>
  <c r="U87" i="4" s="1"/>
  <c r="S95" i="4"/>
  <c r="U95" i="4" s="1"/>
  <c r="S103" i="4"/>
  <c r="U103" i="4" s="1"/>
  <c r="S111" i="4"/>
  <c r="U111" i="4" s="1"/>
  <c r="S116" i="4"/>
  <c r="U116" i="4" s="1"/>
  <c r="S70" i="4"/>
  <c r="U70" i="4" s="1"/>
  <c r="S78" i="4"/>
  <c r="U78" i="4" s="1"/>
  <c r="S86" i="4"/>
  <c r="U86" i="4" s="1"/>
  <c r="S94" i="4"/>
  <c r="U94" i="4" s="1"/>
  <c r="S102" i="4"/>
  <c r="U102" i="4" s="1"/>
  <c r="S69" i="4"/>
  <c r="U69" i="4" s="1"/>
  <c r="S77" i="4"/>
  <c r="U77" i="4" s="1"/>
  <c r="S85" i="4"/>
  <c r="U85" i="4" s="1"/>
  <c r="S93" i="4"/>
  <c r="U93" i="4" s="1"/>
  <c r="S101" i="4"/>
  <c r="U101" i="4" s="1"/>
  <c r="S109" i="4"/>
  <c r="U109" i="4" s="1"/>
  <c r="S115" i="4"/>
  <c r="U115" i="4" s="1"/>
  <c r="S68" i="4"/>
  <c r="U68" i="4" s="1"/>
  <c r="S76" i="4"/>
  <c r="U76" i="4" s="1"/>
  <c r="S84" i="4"/>
  <c r="U84" i="4" s="1"/>
  <c r="S92" i="4"/>
  <c r="U92" i="4" s="1"/>
  <c r="S100" i="4"/>
  <c r="U100" i="4" s="1"/>
  <c r="S108" i="4"/>
  <c r="U108" i="4" s="1"/>
  <c r="S121" i="4"/>
  <c r="U121" i="4" s="1"/>
  <c r="S125" i="4"/>
  <c r="U125" i="4" s="1"/>
  <c r="S129" i="4"/>
  <c r="U129" i="4" s="1"/>
  <c r="S133" i="4"/>
  <c r="U133" i="4" s="1"/>
  <c r="S137" i="4"/>
  <c r="U137" i="4" s="1"/>
  <c r="S141" i="4"/>
  <c r="U141" i="4" s="1"/>
  <c r="S145" i="4"/>
  <c r="U145" i="4" s="1"/>
  <c r="S149" i="4"/>
  <c r="U149" i="4" s="1"/>
  <c r="S153" i="4"/>
  <c r="U153" i="4" s="1"/>
  <c r="S157" i="4"/>
  <c r="U157" i="4" s="1"/>
  <c r="S161" i="4"/>
  <c r="U161" i="4" s="1"/>
  <c r="S165" i="4"/>
  <c r="U165" i="4" s="1"/>
  <c r="S169" i="4"/>
  <c r="U169" i="4" s="1"/>
  <c r="S173" i="4"/>
  <c r="U173" i="4" s="1"/>
  <c r="S177" i="4"/>
  <c r="U177" i="4" s="1"/>
  <c r="S181" i="4"/>
  <c r="U181" i="4" s="1"/>
  <c r="S185" i="4"/>
  <c r="U185" i="4" s="1"/>
  <c r="S189" i="4"/>
  <c r="U189" i="4" s="1"/>
  <c r="S193" i="4"/>
  <c r="U193" i="4" s="1"/>
  <c r="S197" i="4"/>
  <c r="U197" i="4" s="1"/>
  <c r="S201" i="4"/>
  <c r="U201" i="4" s="1"/>
  <c r="S205" i="4"/>
  <c r="U205" i="4" s="1"/>
  <c r="S209" i="4"/>
  <c r="U209" i="4" s="1"/>
  <c r="S213" i="4"/>
  <c r="U213" i="4" s="1"/>
  <c r="S217" i="4"/>
  <c r="U217" i="4" s="1"/>
  <c r="S221" i="4"/>
  <c r="U221" i="4" s="1"/>
  <c r="S225" i="4"/>
  <c r="U225" i="4" s="1"/>
  <c r="S281" i="4"/>
  <c r="U281" i="4" s="1"/>
  <c r="S305" i="4"/>
  <c r="U305" i="4" s="1"/>
  <c r="U148" i="4"/>
  <c r="S313" i="4"/>
  <c r="U313" i="4" s="1"/>
  <c r="S119" i="4"/>
  <c r="U119" i="4" s="1"/>
  <c r="S123" i="4"/>
  <c r="U123" i="4" s="1"/>
  <c r="S127" i="4"/>
  <c r="U127" i="4" s="1"/>
  <c r="S131" i="4"/>
  <c r="U131" i="4" s="1"/>
  <c r="S135" i="4"/>
  <c r="U135" i="4" s="1"/>
  <c r="S139" i="4"/>
  <c r="U139" i="4" s="1"/>
  <c r="S143" i="4"/>
  <c r="U143" i="4" s="1"/>
  <c r="S147" i="4"/>
  <c r="U147" i="4" s="1"/>
  <c r="S151" i="4"/>
  <c r="U151" i="4" s="1"/>
  <c r="S155" i="4"/>
  <c r="U155" i="4" s="1"/>
  <c r="S159" i="4"/>
  <c r="U159" i="4" s="1"/>
  <c r="S163" i="4"/>
  <c r="U163" i="4" s="1"/>
  <c r="S167" i="4"/>
  <c r="U167" i="4" s="1"/>
  <c r="S171" i="4"/>
  <c r="U171" i="4" s="1"/>
  <c r="S175" i="4"/>
  <c r="U175" i="4" s="1"/>
  <c r="S179" i="4"/>
  <c r="U179" i="4" s="1"/>
  <c r="S183" i="4"/>
  <c r="U183" i="4" s="1"/>
  <c r="S187" i="4"/>
  <c r="U187" i="4" s="1"/>
  <c r="S191" i="4"/>
  <c r="U191" i="4" s="1"/>
  <c r="S195" i="4"/>
  <c r="U195" i="4" s="1"/>
  <c r="S199" i="4"/>
  <c r="U199" i="4" s="1"/>
  <c r="S203" i="4"/>
  <c r="U203" i="4" s="1"/>
  <c r="S207" i="4"/>
  <c r="U207" i="4" s="1"/>
  <c r="S211" i="4"/>
  <c r="U211" i="4" s="1"/>
  <c r="S215" i="4"/>
  <c r="U215" i="4" s="1"/>
  <c r="S219" i="4"/>
  <c r="U219" i="4" s="1"/>
  <c r="S223" i="4"/>
  <c r="U223" i="4" s="1"/>
  <c r="S227" i="4"/>
  <c r="U227" i="4" s="1"/>
  <c r="S231" i="4"/>
  <c r="U231" i="4" s="1"/>
  <c r="S235" i="4"/>
  <c r="U235" i="4" s="1"/>
  <c r="S239" i="4"/>
  <c r="U239" i="4" s="1"/>
  <c r="S243" i="4"/>
  <c r="U243" i="4" s="1"/>
  <c r="U126" i="4"/>
  <c r="U130" i="4"/>
  <c r="U134" i="4"/>
  <c r="U138" i="4"/>
  <c r="U142" i="4"/>
  <c r="U162" i="4"/>
  <c r="U166" i="4"/>
  <c r="U170" i="4"/>
  <c r="U174" i="4"/>
  <c r="U178" i="4"/>
  <c r="U190" i="4"/>
  <c r="U198" i="4"/>
  <c r="U202" i="4"/>
  <c r="U206" i="4"/>
  <c r="U226" i="4"/>
  <c r="U230" i="4"/>
  <c r="U234" i="4"/>
  <c r="U238" i="4"/>
  <c r="S297" i="4"/>
  <c r="U297" i="4" s="1"/>
  <c r="S350" i="4"/>
  <c r="U350" i="4" s="1"/>
  <c r="S359" i="4"/>
  <c r="U359" i="4" s="1"/>
  <c r="S367" i="4"/>
  <c r="U367" i="4" s="1"/>
  <c r="U388" i="4"/>
  <c r="U369" i="4"/>
  <c r="U429" i="4"/>
  <c r="U352" i="4"/>
  <c r="U392" i="4"/>
  <c r="U400" i="4"/>
  <c r="U416" i="4"/>
  <c r="U399" i="4"/>
  <c r="U407" i="4"/>
  <c r="U420" i="4"/>
  <c r="U424" i="4"/>
  <c r="U428" i="4"/>
  <c r="U374" i="4"/>
  <c r="U397" i="4"/>
  <c r="U413" i="4"/>
  <c r="U395" i="4"/>
  <c r="U378" i="4"/>
  <c r="U386" i="4"/>
  <c r="U394" i="4"/>
  <c r="U402" i="4"/>
  <c r="U468" i="4"/>
  <c r="U488" i="4"/>
  <c r="U496" i="4"/>
  <c r="U500" i="4"/>
  <c r="U455" i="4"/>
  <c r="U459" i="4"/>
  <c r="U434" i="4"/>
  <c r="U466" i="4"/>
  <c r="U440" i="4"/>
  <c r="S511" i="3"/>
  <c r="U511" i="3" s="1"/>
  <c r="S503" i="3"/>
  <c r="U503" i="3" s="1"/>
  <c r="S495" i="3"/>
  <c r="U495" i="3" s="1"/>
  <c r="S487" i="3"/>
  <c r="U487" i="3" s="1"/>
  <c r="S479" i="3"/>
  <c r="U479" i="3" s="1"/>
  <c r="S471" i="3"/>
  <c r="U471" i="3" s="1"/>
  <c r="S463" i="3"/>
  <c r="U463" i="3" s="1"/>
  <c r="S455" i="3"/>
  <c r="U455" i="3" s="1"/>
  <c r="S447" i="3"/>
  <c r="U447" i="3" s="1"/>
  <c r="S439" i="3"/>
  <c r="U439" i="3" s="1"/>
  <c r="S431" i="3"/>
  <c r="U431" i="3" s="1"/>
  <c r="S423" i="3"/>
  <c r="U423" i="3" s="1"/>
  <c r="S415" i="3"/>
  <c r="U415" i="3" s="1"/>
  <c r="S407" i="3"/>
  <c r="U407" i="3" s="1"/>
  <c r="S399" i="3"/>
  <c r="U399" i="3" s="1"/>
  <c r="S391" i="3"/>
  <c r="U391" i="3" s="1"/>
  <c r="S383" i="3"/>
  <c r="U383" i="3" s="1"/>
  <c r="S375" i="3"/>
  <c r="U375" i="3" s="1"/>
  <c r="S367" i="3"/>
  <c r="U367" i="3" s="1"/>
  <c r="S359" i="3"/>
  <c r="U359" i="3" s="1"/>
  <c r="S351" i="3"/>
  <c r="U351" i="3" s="1"/>
  <c r="S343" i="3"/>
  <c r="U343" i="3" s="1"/>
  <c r="S335" i="3"/>
  <c r="U335" i="3" s="1"/>
  <c r="S327" i="3"/>
  <c r="U327" i="3" s="1"/>
  <c r="S319" i="3"/>
  <c r="U319" i="3" s="1"/>
  <c r="S311" i="3"/>
  <c r="U311" i="3" s="1"/>
  <c r="S303" i="3"/>
  <c r="U303" i="3" s="1"/>
  <c r="S295" i="3"/>
  <c r="U295" i="3" s="1"/>
  <c r="S287" i="3"/>
  <c r="U287" i="3" s="1"/>
  <c r="S279" i="3"/>
  <c r="U279" i="3" s="1"/>
  <c r="S271" i="3"/>
  <c r="U271" i="3" s="1"/>
  <c r="S263" i="3"/>
  <c r="U263" i="3" s="1"/>
  <c r="S255" i="3"/>
  <c r="U255" i="3" s="1"/>
  <c r="S247" i="3"/>
  <c r="U247" i="3" s="1"/>
  <c r="S239" i="3"/>
  <c r="U239" i="3" s="1"/>
  <c r="S231" i="3"/>
  <c r="U231" i="3" s="1"/>
  <c r="S223" i="3"/>
  <c r="U223" i="3" s="1"/>
  <c r="S215" i="3"/>
  <c r="U215" i="3" s="1"/>
  <c r="S207" i="3"/>
  <c r="U207" i="3" s="1"/>
  <c r="S199" i="3"/>
  <c r="U199" i="3" s="1"/>
  <c r="S191" i="3"/>
  <c r="U191" i="3" s="1"/>
  <c r="S183" i="3"/>
  <c r="U183" i="3" s="1"/>
  <c r="S175" i="3"/>
  <c r="U175" i="3" s="1"/>
  <c r="S167" i="3"/>
  <c r="U167" i="3" s="1"/>
  <c r="S159" i="3"/>
  <c r="U159" i="3" s="1"/>
  <c r="S151" i="3"/>
  <c r="U151" i="3" s="1"/>
  <c r="S143" i="3"/>
  <c r="U143" i="3" s="1"/>
  <c r="S135" i="3"/>
  <c r="U135" i="3" s="1"/>
  <c r="S127" i="3"/>
  <c r="U127" i="3" s="1"/>
  <c r="S119" i="3"/>
  <c r="U119" i="3" s="1"/>
  <c r="S111" i="3"/>
  <c r="U111" i="3" s="1"/>
  <c r="S103" i="3"/>
  <c r="U103" i="3" s="1"/>
  <c r="S95" i="3"/>
  <c r="U95" i="3" s="1"/>
  <c r="S87" i="3"/>
  <c r="U87" i="3" s="1"/>
  <c r="S79" i="3"/>
  <c r="U79" i="3" s="1"/>
  <c r="S71" i="3"/>
  <c r="U71" i="3" s="1"/>
  <c r="S63" i="3"/>
  <c r="U63" i="3" s="1"/>
  <c r="S55" i="3"/>
  <c r="U55" i="3" s="1"/>
  <c r="S47" i="3"/>
  <c r="U47" i="3" s="1"/>
  <c r="S39" i="3"/>
  <c r="U39" i="3" s="1"/>
  <c r="S31" i="3"/>
  <c r="U31" i="3" s="1"/>
  <c r="S23" i="3"/>
  <c r="U23" i="3" s="1"/>
  <c r="S15" i="3"/>
  <c r="U15" i="3" s="1"/>
  <c r="S7" i="3"/>
  <c r="U7" i="3" s="1"/>
  <c r="S508" i="3"/>
  <c r="U508" i="3" s="1"/>
  <c r="S500" i="3"/>
  <c r="U500" i="3" s="1"/>
  <c r="S492" i="3"/>
  <c r="U492" i="3" s="1"/>
  <c r="S484" i="3"/>
  <c r="U484" i="3" s="1"/>
  <c r="S476" i="3"/>
  <c r="U476" i="3" s="1"/>
  <c r="S468" i="3"/>
  <c r="U468" i="3" s="1"/>
  <c r="S460" i="3"/>
  <c r="U460" i="3" s="1"/>
  <c r="S452" i="3"/>
  <c r="U452" i="3" s="1"/>
  <c r="S444" i="3"/>
  <c r="U444" i="3" s="1"/>
  <c r="S436" i="3"/>
  <c r="U436" i="3" s="1"/>
  <c r="S428" i="3"/>
  <c r="U428" i="3" s="1"/>
  <c r="S420" i="3"/>
  <c r="U420" i="3" s="1"/>
  <c r="S412" i="3"/>
  <c r="U412" i="3" s="1"/>
  <c r="S404" i="3"/>
  <c r="U404" i="3" s="1"/>
  <c r="S396" i="3"/>
  <c r="U396" i="3" s="1"/>
  <c r="S388" i="3"/>
  <c r="U388" i="3" s="1"/>
  <c r="S380" i="3"/>
  <c r="U380" i="3" s="1"/>
  <c r="S372" i="3"/>
  <c r="U372" i="3" s="1"/>
  <c r="S364" i="3"/>
  <c r="U364" i="3" s="1"/>
  <c r="S356" i="3"/>
  <c r="U356" i="3" s="1"/>
  <c r="S348" i="3"/>
  <c r="U348" i="3" s="1"/>
  <c r="S340" i="3"/>
  <c r="U340" i="3" s="1"/>
  <c r="S332" i="3"/>
  <c r="U332" i="3" s="1"/>
  <c r="S324" i="3"/>
  <c r="U324" i="3" s="1"/>
  <c r="S316" i="3"/>
  <c r="U316" i="3" s="1"/>
  <c r="S308" i="3"/>
  <c r="U308" i="3" s="1"/>
  <c r="S300" i="3"/>
  <c r="U300" i="3" s="1"/>
  <c r="S292" i="3"/>
  <c r="U292" i="3" s="1"/>
  <c r="S284" i="3"/>
  <c r="U284" i="3" s="1"/>
  <c r="S276" i="3"/>
  <c r="U276" i="3" s="1"/>
  <c r="S268" i="3"/>
  <c r="U268" i="3" s="1"/>
  <c r="S260" i="3"/>
  <c r="U260" i="3" s="1"/>
  <c r="S252" i="3"/>
  <c r="U252" i="3" s="1"/>
  <c r="S244" i="3"/>
  <c r="U244" i="3" s="1"/>
  <c r="S236" i="3"/>
  <c r="U236" i="3" s="1"/>
  <c r="S228" i="3"/>
  <c r="U228" i="3" s="1"/>
  <c r="S220" i="3"/>
  <c r="U220" i="3" s="1"/>
  <c r="S212" i="3"/>
  <c r="U212" i="3" s="1"/>
  <c r="S204" i="3"/>
  <c r="U204" i="3" s="1"/>
  <c r="S196" i="3"/>
  <c r="U196" i="3" s="1"/>
  <c r="S188" i="3"/>
  <c r="U188" i="3" s="1"/>
  <c r="S180" i="3"/>
  <c r="U180" i="3" s="1"/>
  <c r="S172" i="3"/>
  <c r="U172" i="3" s="1"/>
  <c r="S164" i="3"/>
  <c r="U164" i="3" s="1"/>
  <c r="S156" i="3"/>
  <c r="U156" i="3" s="1"/>
  <c r="S148" i="3"/>
  <c r="U148" i="3" s="1"/>
  <c r="S140" i="3"/>
  <c r="U140" i="3" s="1"/>
  <c r="S132" i="3"/>
  <c r="U132" i="3" s="1"/>
  <c r="S124" i="3"/>
  <c r="U124" i="3" s="1"/>
  <c r="S116" i="3"/>
  <c r="U116" i="3" s="1"/>
  <c r="S108" i="3"/>
  <c r="U108" i="3" s="1"/>
  <c r="S100" i="3"/>
  <c r="U100" i="3" s="1"/>
  <c r="S92" i="3"/>
  <c r="U92" i="3" s="1"/>
  <c r="S84" i="3"/>
  <c r="U84" i="3" s="1"/>
  <c r="S76" i="3"/>
  <c r="U76" i="3" s="1"/>
  <c r="S68" i="3"/>
  <c r="U68" i="3" s="1"/>
  <c r="S60" i="3"/>
  <c r="U60" i="3" s="1"/>
  <c r="S52" i="3"/>
  <c r="U52" i="3" s="1"/>
  <c r="S44" i="3"/>
  <c r="U44" i="3" s="1"/>
  <c r="S36" i="3"/>
  <c r="U36" i="3" s="1"/>
  <c r="S28" i="3"/>
  <c r="U28" i="3" s="1"/>
  <c r="S20" i="3"/>
  <c r="U20" i="3" s="1"/>
  <c r="S12" i="3"/>
  <c r="U12" i="3" s="1"/>
  <c r="S4" i="3"/>
  <c r="U4" i="3" s="1"/>
  <c r="S514" i="3"/>
  <c r="U514" i="3" s="1"/>
  <c r="S506" i="3"/>
  <c r="U506" i="3" s="1"/>
  <c r="S498" i="3"/>
  <c r="U498" i="3" s="1"/>
  <c r="S490" i="3"/>
  <c r="U490" i="3" s="1"/>
  <c r="S482" i="3"/>
  <c r="U482" i="3" s="1"/>
  <c r="S474" i="3"/>
  <c r="U474" i="3" s="1"/>
  <c r="S466" i="3"/>
  <c r="U466" i="3" s="1"/>
  <c r="S458" i="3"/>
  <c r="U458" i="3" s="1"/>
  <c r="S450" i="3"/>
  <c r="U450" i="3" s="1"/>
  <c r="S442" i="3"/>
  <c r="U442" i="3" s="1"/>
  <c r="S434" i="3"/>
  <c r="U434" i="3" s="1"/>
  <c r="S426" i="3"/>
  <c r="U426" i="3" s="1"/>
  <c r="S418" i="3"/>
  <c r="U418" i="3" s="1"/>
  <c r="S410" i="3"/>
  <c r="U410" i="3" s="1"/>
  <c r="S402" i="3"/>
  <c r="U402" i="3" s="1"/>
  <c r="S394" i="3"/>
  <c r="U394" i="3" s="1"/>
  <c r="S386" i="3"/>
  <c r="U386" i="3" s="1"/>
  <c r="S378" i="3"/>
  <c r="U378" i="3" s="1"/>
  <c r="S370" i="3"/>
  <c r="U370" i="3" s="1"/>
  <c r="S362" i="3"/>
  <c r="U362" i="3" s="1"/>
  <c r="S354" i="3"/>
  <c r="U354" i="3" s="1"/>
  <c r="S346" i="3"/>
  <c r="U346" i="3" s="1"/>
  <c r="S338" i="3"/>
  <c r="U338" i="3" s="1"/>
  <c r="S330" i="3"/>
  <c r="U330" i="3" s="1"/>
  <c r="S322" i="3"/>
  <c r="U322" i="3" s="1"/>
  <c r="S314" i="3"/>
  <c r="U314" i="3" s="1"/>
  <c r="S306" i="3"/>
  <c r="U306" i="3" s="1"/>
  <c r="S298" i="3"/>
  <c r="U298" i="3" s="1"/>
  <c r="S290" i="3"/>
  <c r="U290" i="3" s="1"/>
  <c r="S282" i="3"/>
  <c r="U282" i="3" s="1"/>
  <c r="S274" i="3"/>
  <c r="U274" i="3" s="1"/>
  <c r="S266" i="3"/>
  <c r="U266" i="3" s="1"/>
  <c r="S258" i="3"/>
  <c r="U258" i="3" s="1"/>
  <c r="S250" i="3"/>
  <c r="U250" i="3" s="1"/>
  <c r="S242" i="3"/>
  <c r="U242" i="3" s="1"/>
  <c r="S234" i="3"/>
  <c r="U234" i="3" s="1"/>
  <c r="S226" i="3"/>
  <c r="U226" i="3" s="1"/>
  <c r="S218" i="3"/>
  <c r="U218" i="3" s="1"/>
  <c r="S210" i="3"/>
  <c r="U210" i="3" s="1"/>
  <c r="S202" i="3"/>
  <c r="U202" i="3" s="1"/>
  <c r="S194" i="3"/>
  <c r="U194" i="3" s="1"/>
  <c r="S186" i="3"/>
  <c r="U186" i="3" s="1"/>
  <c r="S178" i="3"/>
  <c r="U178" i="3" s="1"/>
  <c r="S170" i="3"/>
  <c r="U170" i="3" s="1"/>
  <c r="S162" i="3"/>
  <c r="U162" i="3" s="1"/>
  <c r="S154" i="3"/>
  <c r="U154" i="3" s="1"/>
  <c r="S146" i="3"/>
  <c r="U146" i="3" s="1"/>
  <c r="S138" i="3"/>
  <c r="U138" i="3" s="1"/>
  <c r="S130" i="3"/>
  <c r="U130" i="3" s="1"/>
  <c r="S122" i="3"/>
  <c r="U122" i="3" s="1"/>
  <c r="S114" i="3"/>
  <c r="U114" i="3" s="1"/>
  <c r="S106" i="3"/>
  <c r="U106" i="3" s="1"/>
  <c r="S98" i="3"/>
  <c r="U98" i="3" s="1"/>
  <c r="S90" i="3"/>
  <c r="U90" i="3" s="1"/>
  <c r="S82" i="3"/>
  <c r="U82" i="3" s="1"/>
  <c r="S74" i="3"/>
  <c r="U74" i="3" s="1"/>
  <c r="S66" i="3"/>
  <c r="U66" i="3" s="1"/>
  <c r="S58" i="3"/>
  <c r="U58" i="3" s="1"/>
  <c r="S50" i="3"/>
  <c r="U50" i="3" s="1"/>
  <c r="S42" i="3"/>
  <c r="U42" i="3" s="1"/>
  <c r="S34" i="3"/>
  <c r="U34" i="3" s="1"/>
  <c r="S26" i="3"/>
  <c r="U26" i="3" s="1"/>
  <c r="S18" i="3"/>
  <c r="U18" i="3" s="1"/>
  <c r="S10" i="3"/>
  <c r="U10" i="3" s="1"/>
  <c r="S2" i="3"/>
  <c r="U2" i="3" s="1"/>
  <c r="U283" i="11" l="1"/>
  <c r="V283" i="11"/>
  <c r="U433" i="11"/>
  <c r="U339" i="11"/>
  <c r="V339" i="11"/>
  <c r="U275" i="11"/>
  <c r="V275" i="11"/>
  <c r="U293" i="11"/>
  <c r="V293" i="11"/>
  <c r="U334" i="11"/>
  <c r="V334" i="11"/>
  <c r="U270" i="11"/>
  <c r="V270" i="11"/>
  <c r="U312" i="11"/>
  <c r="V312" i="11"/>
  <c r="U273" i="11"/>
  <c r="V273" i="11"/>
  <c r="U146" i="11"/>
  <c r="U158" i="11"/>
  <c r="U122" i="11"/>
  <c r="V122" i="11"/>
  <c r="U83" i="11"/>
  <c r="V83" i="11"/>
  <c r="U100" i="11"/>
  <c r="V100" i="11"/>
  <c r="U127" i="11"/>
  <c r="V127" i="11"/>
  <c r="U143" i="11"/>
  <c r="V143" i="11"/>
  <c r="U80" i="11"/>
  <c r="V80" i="11"/>
  <c r="U407" i="11"/>
  <c r="V407" i="11"/>
  <c r="U186" i="11"/>
  <c r="V186" i="11"/>
  <c r="U142" i="11"/>
  <c r="V142" i="11"/>
  <c r="U498" i="11"/>
  <c r="V498" i="11"/>
  <c r="U466" i="11"/>
  <c r="V466" i="11"/>
  <c r="U430" i="11"/>
  <c r="V430" i="11"/>
  <c r="U446" i="11"/>
  <c r="U372" i="11"/>
  <c r="V372" i="11"/>
  <c r="U303" i="11"/>
  <c r="V303" i="11"/>
  <c r="U126" i="11"/>
  <c r="V126" i="11"/>
  <c r="U166" i="11"/>
  <c r="U508" i="11"/>
  <c r="V508" i="11"/>
  <c r="U476" i="11"/>
  <c r="V476" i="11"/>
  <c r="U444" i="11"/>
  <c r="V444" i="11"/>
  <c r="U322" i="11"/>
  <c r="V322" i="11"/>
  <c r="U327" i="11"/>
  <c r="V327" i="11"/>
  <c r="U141" i="11"/>
  <c r="V141" i="11"/>
  <c r="U267" i="11"/>
  <c r="V267" i="11"/>
  <c r="U262" i="11"/>
  <c r="V262" i="11"/>
  <c r="U114" i="11"/>
  <c r="V114" i="11"/>
  <c r="U354" i="11"/>
  <c r="V354" i="11"/>
  <c r="U125" i="11"/>
  <c r="V125" i="11"/>
  <c r="U426" i="11"/>
  <c r="V426" i="11"/>
  <c r="U295" i="11"/>
  <c r="V295" i="11"/>
  <c r="U472" i="11"/>
  <c r="V472" i="11"/>
  <c r="U435" i="11"/>
  <c r="V435" i="11"/>
  <c r="U323" i="11"/>
  <c r="V323" i="11"/>
  <c r="U300" i="11"/>
  <c r="V300" i="11"/>
  <c r="U277" i="11"/>
  <c r="V277" i="11"/>
  <c r="U360" i="11"/>
  <c r="V360" i="11"/>
  <c r="U296" i="11"/>
  <c r="U366" i="11"/>
  <c r="U185" i="11"/>
  <c r="U184" i="11"/>
  <c r="U106" i="11"/>
  <c r="V106" i="11"/>
  <c r="U131" i="11"/>
  <c r="V131" i="11"/>
  <c r="U84" i="11"/>
  <c r="V84" i="11"/>
  <c r="U111" i="11"/>
  <c r="V111" i="11"/>
  <c r="U128" i="11"/>
  <c r="V128" i="11"/>
  <c r="U394" i="11"/>
  <c r="V394" i="11"/>
  <c r="U121" i="11"/>
  <c r="V121" i="11"/>
  <c r="U490" i="11"/>
  <c r="V490" i="11"/>
  <c r="U458" i="11"/>
  <c r="V458" i="11"/>
  <c r="U417" i="11"/>
  <c r="V417" i="11"/>
  <c r="U376" i="11"/>
  <c r="U351" i="11"/>
  <c r="V351" i="11"/>
  <c r="U287" i="11"/>
  <c r="V287" i="11"/>
  <c r="U105" i="11"/>
  <c r="V105" i="11"/>
  <c r="U396" i="11"/>
  <c r="V396" i="11"/>
  <c r="U330" i="11"/>
  <c r="V330" i="11"/>
  <c r="U110" i="11"/>
  <c r="V110" i="11"/>
  <c r="U500" i="11"/>
  <c r="V500" i="11"/>
  <c r="U468" i="11"/>
  <c r="V468" i="11"/>
  <c r="U436" i="11"/>
  <c r="V436" i="11"/>
  <c r="U383" i="11"/>
  <c r="V383" i="11"/>
  <c r="U440" i="11"/>
  <c r="U331" i="11"/>
  <c r="V331" i="11"/>
  <c r="U304" i="11"/>
  <c r="V304" i="11"/>
  <c r="U139" i="11"/>
  <c r="V139" i="11"/>
  <c r="U136" i="11"/>
  <c r="V136" i="11"/>
  <c r="U182" i="11"/>
  <c r="V182" i="11"/>
  <c r="U494" i="11"/>
  <c r="V494" i="11"/>
  <c r="U368" i="11"/>
  <c r="V368" i="11"/>
  <c r="U109" i="11"/>
  <c r="V109" i="11"/>
  <c r="U356" i="11"/>
  <c r="V356" i="11"/>
  <c r="U388" i="11"/>
  <c r="V388" i="11"/>
  <c r="U314" i="11"/>
  <c r="V314" i="11"/>
  <c r="U137" i="11"/>
  <c r="V137" i="11"/>
  <c r="U315" i="11"/>
  <c r="V315" i="11"/>
  <c r="U292" i="11"/>
  <c r="V292" i="11"/>
  <c r="U269" i="11"/>
  <c r="V269" i="11"/>
  <c r="U310" i="11"/>
  <c r="V310" i="11"/>
  <c r="U352" i="11"/>
  <c r="V352" i="11"/>
  <c r="U288" i="11"/>
  <c r="V288" i="11"/>
  <c r="U298" i="11"/>
  <c r="V298" i="11"/>
  <c r="U98" i="11"/>
  <c r="V98" i="11"/>
  <c r="U123" i="11"/>
  <c r="V123" i="11"/>
  <c r="U140" i="11"/>
  <c r="V140" i="11"/>
  <c r="U76" i="11"/>
  <c r="V76" i="11"/>
  <c r="U103" i="11"/>
  <c r="V103" i="11"/>
  <c r="U120" i="11"/>
  <c r="V120" i="11"/>
  <c r="U72" i="11"/>
  <c r="U385" i="11"/>
  <c r="V385" i="11"/>
  <c r="U337" i="11"/>
  <c r="V337" i="11"/>
  <c r="U174" i="11"/>
  <c r="V174" i="11"/>
  <c r="U78" i="11"/>
  <c r="V78" i="11"/>
  <c r="U486" i="11"/>
  <c r="V486" i="11"/>
  <c r="U454" i="11"/>
  <c r="V454" i="11"/>
  <c r="U412" i="11"/>
  <c r="V412" i="11"/>
  <c r="U359" i="11"/>
  <c r="V359" i="11"/>
  <c r="U134" i="11"/>
  <c r="V134" i="11"/>
  <c r="U413" i="11"/>
  <c r="V413" i="11"/>
  <c r="U349" i="11"/>
  <c r="U279" i="11"/>
  <c r="V279" i="11"/>
  <c r="U176" i="11"/>
  <c r="V176" i="11"/>
  <c r="U496" i="11"/>
  <c r="V496" i="11"/>
  <c r="U464" i="11"/>
  <c r="V464" i="11"/>
  <c r="U432" i="11"/>
  <c r="V432" i="11"/>
  <c r="U428" i="11"/>
  <c r="V428" i="11"/>
  <c r="U379" i="11"/>
  <c r="V379" i="11"/>
  <c r="U434" i="11"/>
  <c r="V434" i="11"/>
  <c r="U326" i="11"/>
  <c r="V326" i="11"/>
  <c r="U75" i="11"/>
  <c r="V75" i="11"/>
  <c r="U119" i="11"/>
  <c r="V119" i="11"/>
  <c r="U381" i="11"/>
  <c r="V381" i="11"/>
  <c r="U504" i="11"/>
  <c r="V504" i="11"/>
  <c r="U307" i="11"/>
  <c r="V307" i="11"/>
  <c r="U284" i="11"/>
  <c r="V284" i="11"/>
  <c r="U302" i="11"/>
  <c r="V302" i="11"/>
  <c r="U344" i="11"/>
  <c r="V344" i="11"/>
  <c r="U280" i="11"/>
  <c r="V280" i="11"/>
  <c r="U266" i="11"/>
  <c r="V266" i="11"/>
  <c r="U290" i="11"/>
  <c r="V290" i="11"/>
  <c r="U179" i="11"/>
  <c r="U90" i="11"/>
  <c r="V90" i="11"/>
  <c r="U115" i="11"/>
  <c r="V115" i="11"/>
  <c r="U132" i="11"/>
  <c r="V132" i="11"/>
  <c r="U69" i="11"/>
  <c r="V69" i="11"/>
  <c r="U95" i="11"/>
  <c r="V95" i="11"/>
  <c r="U112" i="11"/>
  <c r="V112" i="11"/>
  <c r="U380" i="11"/>
  <c r="V380" i="11"/>
  <c r="U332" i="11"/>
  <c r="V332" i="11"/>
  <c r="U170" i="11"/>
  <c r="V170" i="11"/>
  <c r="U514" i="11"/>
  <c r="V514" i="11"/>
  <c r="U482" i="11"/>
  <c r="V482" i="11"/>
  <c r="U408" i="11"/>
  <c r="V408" i="11"/>
  <c r="U117" i="11"/>
  <c r="V117" i="11"/>
  <c r="U395" i="11"/>
  <c r="V395" i="11"/>
  <c r="U338" i="11"/>
  <c r="V338" i="11"/>
  <c r="U271" i="11"/>
  <c r="V271" i="11"/>
  <c r="U167" i="11"/>
  <c r="V167" i="11"/>
  <c r="U387" i="11"/>
  <c r="V387" i="11"/>
  <c r="U313" i="11"/>
  <c r="V313" i="11"/>
  <c r="U492" i="11"/>
  <c r="V492" i="11"/>
  <c r="U460" i="11"/>
  <c r="V460" i="11"/>
  <c r="U361" i="11"/>
  <c r="V361" i="11"/>
  <c r="U102" i="11"/>
  <c r="V102" i="11"/>
  <c r="U424" i="11"/>
  <c r="V424" i="11"/>
  <c r="U370" i="11"/>
  <c r="V370" i="11"/>
  <c r="U285" i="11"/>
  <c r="V285" i="11"/>
  <c r="U265" i="11"/>
  <c r="V265" i="11"/>
  <c r="U92" i="11"/>
  <c r="V92" i="11"/>
  <c r="U462" i="11"/>
  <c r="V462" i="11"/>
  <c r="U363" i="11"/>
  <c r="V363" i="11"/>
  <c r="U299" i="11"/>
  <c r="V299" i="11"/>
  <c r="U276" i="11"/>
  <c r="V276" i="11"/>
  <c r="U358" i="11"/>
  <c r="V358" i="11"/>
  <c r="U294" i="11"/>
  <c r="V294" i="11"/>
  <c r="U336" i="11"/>
  <c r="V336" i="11"/>
  <c r="U272" i="11"/>
  <c r="V272" i="11"/>
  <c r="U82" i="11"/>
  <c r="V82" i="11"/>
  <c r="U107" i="11"/>
  <c r="V107" i="11"/>
  <c r="U124" i="11"/>
  <c r="V124" i="11"/>
  <c r="U87" i="11"/>
  <c r="V87" i="11"/>
  <c r="U104" i="11"/>
  <c r="V104" i="11"/>
  <c r="U425" i="11"/>
  <c r="V425" i="11"/>
  <c r="U311" i="11"/>
  <c r="V311" i="11"/>
  <c r="U510" i="11"/>
  <c r="V510" i="11"/>
  <c r="U478" i="11"/>
  <c r="V478" i="11"/>
  <c r="U346" i="11"/>
  <c r="V346" i="11"/>
  <c r="U113" i="11"/>
  <c r="V113" i="11"/>
  <c r="U390" i="11"/>
  <c r="U329" i="11"/>
  <c r="V329" i="11"/>
  <c r="U263" i="11"/>
  <c r="V263" i="11"/>
  <c r="U488" i="11"/>
  <c r="V488" i="11"/>
  <c r="U456" i="11"/>
  <c r="V456" i="11"/>
  <c r="U410" i="11"/>
  <c r="V410" i="11"/>
  <c r="U93" i="11"/>
  <c r="U422" i="11"/>
  <c r="U305" i="11"/>
  <c r="V305" i="11"/>
  <c r="U355" i="11"/>
  <c r="V355" i="11"/>
  <c r="U291" i="11"/>
  <c r="V291" i="11"/>
  <c r="U268" i="11"/>
  <c r="V268" i="11"/>
  <c r="U350" i="11"/>
  <c r="V350" i="11"/>
  <c r="U286" i="11"/>
  <c r="V286" i="11"/>
  <c r="U328" i="11"/>
  <c r="V328" i="11"/>
  <c r="U264" i="11"/>
  <c r="V264" i="11"/>
  <c r="U138" i="11"/>
  <c r="V138" i="11"/>
  <c r="U74" i="11"/>
  <c r="V74" i="11"/>
  <c r="U99" i="11"/>
  <c r="V99" i="11"/>
  <c r="U116" i="11"/>
  <c r="V116" i="11"/>
  <c r="U79" i="11"/>
  <c r="V79" i="11"/>
  <c r="U96" i="11"/>
  <c r="V96" i="11"/>
  <c r="U371" i="11"/>
  <c r="V371" i="11"/>
  <c r="U162" i="11"/>
  <c r="V162" i="11"/>
  <c r="U506" i="11"/>
  <c r="V506" i="11"/>
  <c r="U474" i="11"/>
  <c r="V474" i="11"/>
  <c r="U442" i="11"/>
  <c r="V442" i="11"/>
  <c r="U399" i="11"/>
  <c r="V399" i="11"/>
  <c r="U333" i="11"/>
  <c r="V333" i="11"/>
  <c r="U70" i="11"/>
  <c r="V70" i="11"/>
  <c r="U386" i="11"/>
  <c r="V386" i="11"/>
  <c r="U325" i="11"/>
  <c r="V325" i="11"/>
  <c r="U423" i="11"/>
  <c r="V423" i="11"/>
  <c r="U378" i="11"/>
  <c r="V378" i="11"/>
  <c r="U164" i="11"/>
  <c r="V164" i="11"/>
  <c r="U89" i="11"/>
  <c r="V89" i="11"/>
  <c r="U484" i="11"/>
  <c r="V484" i="11"/>
  <c r="U348" i="11"/>
  <c r="V348" i="11"/>
  <c r="U85" i="11"/>
  <c r="V85" i="11"/>
  <c r="U415" i="11"/>
  <c r="V415" i="11"/>
  <c r="U347" i="11"/>
  <c r="V347" i="11"/>
  <c r="U301" i="11"/>
  <c r="V301" i="11"/>
  <c r="U342" i="11"/>
  <c r="V342" i="11"/>
  <c r="U278" i="11"/>
  <c r="V278" i="11"/>
  <c r="U320" i="11"/>
  <c r="V320" i="11"/>
  <c r="U281" i="11"/>
  <c r="V281" i="11"/>
  <c r="U274" i="11"/>
  <c r="V274" i="11"/>
  <c r="U145" i="11"/>
  <c r="U130" i="11"/>
  <c r="V130" i="11"/>
  <c r="U91" i="11"/>
  <c r="V91" i="11"/>
  <c r="U108" i="11"/>
  <c r="V108" i="11"/>
  <c r="U135" i="11"/>
  <c r="V135" i="11"/>
  <c r="U71" i="11"/>
  <c r="V71" i="11"/>
  <c r="U88" i="11"/>
  <c r="V88" i="11"/>
  <c r="U367" i="11"/>
  <c r="V367" i="11"/>
  <c r="U282" i="11"/>
  <c r="V282" i="11"/>
  <c r="U152" i="11"/>
  <c r="V152" i="11"/>
  <c r="U502" i="11"/>
  <c r="V502" i="11"/>
  <c r="U470" i="11"/>
  <c r="V470" i="11"/>
  <c r="U438" i="11"/>
  <c r="V438" i="11"/>
  <c r="U324" i="11"/>
  <c r="V324" i="11"/>
  <c r="U377" i="11"/>
  <c r="V377" i="11"/>
  <c r="U316" i="11"/>
  <c r="V316" i="11"/>
  <c r="U187" i="11"/>
  <c r="V187" i="11"/>
  <c r="U421" i="11"/>
  <c r="U369" i="11"/>
  <c r="V369" i="11"/>
  <c r="U512" i="11"/>
  <c r="V512" i="11"/>
  <c r="U480" i="11"/>
  <c r="V480" i="11"/>
  <c r="U448" i="11"/>
  <c r="V448" i="11"/>
  <c r="U401" i="11"/>
  <c r="V401" i="11"/>
  <c r="U335" i="11"/>
  <c r="V335" i="11"/>
  <c r="U81" i="11"/>
  <c r="V81" i="11"/>
  <c r="U406" i="11"/>
  <c r="V406" i="11"/>
  <c r="U340" i="11"/>
  <c r="V340" i="11"/>
  <c r="X13" i="6" a="1"/>
  <c r="X13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9AC17F-088E-4D20-BE02-1C6FE70D5580}" keepAlive="1" name="Zapytanie — punkty_rekrutacyjne" description="Połączenie z zapytaniem „punkty_rekrutacyjne” w skoroszycie." type="5" refreshedVersion="7" background="1" saveData="1">
    <dbPr connection="Provider=Microsoft.Mashup.OleDb.1;Data Source=$Workbook$;Location=punkty_rekrutacyjne;Extended Properties=&quot;&quot;" command="SELECT * FROM [punkty_rekrutacyjne]"/>
  </connection>
  <connection id="2" xr16:uid="{BF442BDA-FE5F-4356-A770-D0E69C8FB173}" keepAlive="1" name="Zapytanie — punkty_rekrutacyjne (2)" description="Połączenie z zapytaniem „punkty_rekrutacyjne (2)” w skoroszycie." type="5" refreshedVersion="7" background="1" saveData="1">
    <dbPr connection="Provider=Microsoft.Mashup.OleDb.1;Data Source=$Workbook$;Location=&quot;punkty_rekrutacyjne (2)&quot;;Extended Properties=&quot;&quot;" command="SELECT * FROM [punkty_rekrutacyjne (2)]"/>
  </connection>
  <connection id="3" xr16:uid="{42585575-10F2-49E7-9EEB-BDFAF3442058}" keepAlive="1" name="Zapytanie — punkty_rekrutacyjne (3)" description="Połączenie z zapytaniem „punkty_rekrutacyjne (3)” w skoroszycie." type="5" refreshedVersion="7" background="1" saveData="1">
    <dbPr connection="Provider=Microsoft.Mashup.OleDb.1;Data Source=$Workbook$;Location=&quot;punkty_rekrutacyjne (3)&quot;;Extended Properties=&quot;&quot;" command="SELECT * FROM [punkty_rekrutacyjne (3)]"/>
  </connection>
  <connection id="4" xr16:uid="{25C70457-69C7-4D52-8D3B-2CE5073DCF4F}" keepAlive="1" name="Zapytanie — punkty_rekrutacyjne (4)" description="Połączenie z zapytaniem „punkty_rekrutacyjne (4)” w skoroszycie." type="5" refreshedVersion="7" background="1" saveData="1">
    <dbPr connection="Provider=Microsoft.Mashup.OleDb.1;Data Source=$Workbook$;Location=&quot;punkty_rekrutacyjne (4)&quot;;Extended Properties=&quot;&quot;" command="SELECT * FROM [punkty_rekrutacyjne (4)]"/>
  </connection>
  <connection id="5" xr16:uid="{5F6A103F-3224-4598-BC08-B4A2C9A05772}" keepAlive="1" name="Zapytanie — punkty_rekrutacyjne (5)" description="Połączenie z zapytaniem „punkty_rekrutacyjne (5)” w skoroszycie." type="5" refreshedVersion="7" background="1" saveData="1">
    <dbPr connection="Provider=Microsoft.Mashup.OleDb.1;Data Source=$Workbook$;Location=&quot;punkty_rekrutacyjne (5)&quot;;Extended Properties=&quot;&quot;" command="SELECT * FROM [punkty_rekrutacyjne (5)]"/>
  </connection>
  <connection id="6" xr16:uid="{147850E3-3B90-47DC-9A1E-FBCBC34FE8DB}" keepAlive="1" name="Zapytanie — punkty_rekrutacyjne (6)" description="Połączenie z zapytaniem „punkty_rekrutacyjne (6)” w skoroszycie." type="5" refreshedVersion="7" background="1" saveData="1">
    <dbPr connection="Provider=Microsoft.Mashup.OleDb.1;Data Source=$Workbook$;Location=&quot;punkty_rekrutacyjne (6)&quot;;Extended Properties=&quot;&quot;" command="SELECT * FROM [punkty_rekrutacyjne (6)]"/>
  </connection>
  <connection id="7" xr16:uid="{BC4212C4-F396-45EE-9FF7-B581C29E8369}" keepAlive="1" name="Zapytanie — punkty_rekrutacyjne (7)" description="Połączenie z zapytaniem „punkty_rekrutacyjne (7)” w skoroszycie." type="5" refreshedVersion="7" background="1" saveData="1">
    <dbPr connection="Provider=Microsoft.Mashup.OleDb.1;Data Source=$Workbook$;Location=&quot;punkty_rekrutacyjne (7)&quot;;Extended Properties=&quot;&quot;" command="SELECT * FROM [punkty_rekrutacyjne (7)]"/>
  </connection>
  <connection id="8" xr16:uid="{A7F84048-BB11-4126-A6D2-BCE4588C1DC5}" keepAlive="1" name="Zapytanie — punkty_rekrutacyjne (8)" description="Połączenie z zapytaniem „punkty_rekrutacyjne (8)” w skoroszycie." type="5" refreshedVersion="7" background="1" saveData="1">
    <dbPr connection="Provider=Microsoft.Mashup.OleDb.1;Data Source=$Workbook$;Location=&quot;punkty_rekrutacyjne (8)&quot;;Extended Properties=&quot;&quot;" command="SELECT * FROM [punkty_rekrutacyjne (8)]"/>
  </connection>
  <connection id="9" xr16:uid="{5A7528EF-20EB-4AE6-BEDB-C6FE0338C40E}" keepAlive="1" name="Zapytanie — punkty_rekrutacyjne (9)" description="Połączenie z zapytaniem „punkty_rekrutacyjne (9)” w skoroszycie." type="5" refreshedVersion="7" background="1" saveData="1">
    <dbPr connection="Provider=Microsoft.Mashup.OleDb.1;Data Source=$Workbook$;Location=&quot;punkty_rekrutacyjne (9)&quot;;Extended Properties=&quot;&quot;" command="SELECT * FROM [punkty_rekrutacyjne (9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<sst xmlns="http://schemas.openxmlformats.org/spreadsheetml/2006/main" count="7374" uniqueCount="687">
  <si>
    <t>Nazwisko</t>
  </si>
  <si>
    <t>Imie</t>
  </si>
  <si>
    <t>Osiagniecia</t>
  </si>
  <si>
    <t>Zachowanie</t>
  </si>
  <si>
    <t>JP</t>
  </si>
  <si>
    <t>Mat</t>
  </si>
  <si>
    <t>Biol</t>
  </si>
  <si>
    <t>Geog</t>
  </si>
  <si>
    <t>GHP</t>
  </si>
  <si>
    <t>GHH</t>
  </si>
  <si>
    <t>GMM</t>
  </si>
  <si>
    <t>GMP</t>
  </si>
  <si>
    <t>GJP</t>
  </si>
  <si>
    <t>Swistek</t>
  </si>
  <si>
    <t>Damian</t>
  </si>
  <si>
    <t>Kowalik</t>
  </si>
  <si>
    <t>Mateusz</t>
  </si>
  <si>
    <t>Hintzke</t>
  </si>
  <si>
    <t>Nikola</t>
  </si>
  <si>
    <t>Grzelecki</t>
  </si>
  <si>
    <t>Oliwier</t>
  </si>
  <si>
    <t>Hinz</t>
  </si>
  <si>
    <t>Wasiluk</t>
  </si>
  <si>
    <t>Bartlomiej</t>
  </si>
  <si>
    <t>Wasilewski</t>
  </si>
  <si>
    <t>Silakowski</t>
  </si>
  <si>
    <t>Henryk</t>
  </si>
  <si>
    <t>Kaftan</t>
  </si>
  <si>
    <t>Monika</t>
  </si>
  <si>
    <t>Pettka</t>
  </si>
  <si>
    <t>Jan</t>
  </si>
  <si>
    <t>Zygmunt</t>
  </si>
  <si>
    <t>Adam</t>
  </si>
  <si>
    <t>Lukasik</t>
  </si>
  <si>
    <t>Magdalena</t>
  </si>
  <si>
    <t>Hanczarek</t>
  </si>
  <si>
    <t>Olivier</t>
  </si>
  <si>
    <t>Samulczyk</t>
  </si>
  <si>
    <t>Julia</t>
  </si>
  <si>
    <t>Rutkiewicz</t>
  </si>
  <si>
    <t>Bialaszewski</t>
  </si>
  <si>
    <t>Piotr</t>
  </si>
  <si>
    <t>Berezniewicz</t>
  </si>
  <si>
    <t>Wiktor</t>
  </si>
  <si>
    <t>Sobol</t>
  </si>
  <si>
    <t>Filip</t>
  </si>
  <si>
    <t>Kowalczyk</t>
  </si>
  <si>
    <t>Senger</t>
  </si>
  <si>
    <t>Joanna</t>
  </si>
  <si>
    <t>Sadowska</t>
  </si>
  <si>
    <t>Wojcicki</t>
  </si>
  <si>
    <t>Aleks</t>
  </si>
  <si>
    <t>Szczepkowski</t>
  </si>
  <si>
    <t>Dorian</t>
  </si>
  <si>
    <t>Stanislawska</t>
  </si>
  <si>
    <t>Hanna</t>
  </si>
  <si>
    <t>Salanowska</t>
  </si>
  <si>
    <t>Skrzydlak</t>
  </si>
  <si>
    <t>Izabela</t>
  </si>
  <si>
    <t>Koszlaga</t>
  </si>
  <si>
    <t>Glowinska</t>
  </si>
  <si>
    <t>Patrycja</t>
  </si>
  <si>
    <t>Sautycz</t>
  </si>
  <si>
    <t>Kowalczuk</t>
  </si>
  <si>
    <t>Maria</t>
  </si>
  <si>
    <t>Sochacka</t>
  </si>
  <si>
    <t>Inka</t>
  </si>
  <si>
    <t>Filarska</t>
  </si>
  <si>
    <t>Sandra</t>
  </si>
  <si>
    <t>Przestrzelski</t>
  </si>
  <si>
    <t>Jakub</t>
  </si>
  <si>
    <t>Labuda</t>
  </si>
  <si>
    <t>Marcel</t>
  </si>
  <si>
    <t>Broukin</t>
  </si>
  <si>
    <t>Zofia</t>
  </si>
  <si>
    <t>Kozlowska</t>
  </si>
  <si>
    <t>Malgorzata</t>
  </si>
  <si>
    <t>Jakubowski</t>
  </si>
  <si>
    <t>Nikodem</t>
  </si>
  <si>
    <t>Sarnowski</t>
  </si>
  <si>
    <t>Ignacy</t>
  </si>
  <si>
    <t>Riegel</t>
  </si>
  <si>
    <t>Wierzbicki</t>
  </si>
  <si>
    <t>Antoni</t>
  </si>
  <si>
    <t>Sachse</t>
  </si>
  <si>
    <t>Jurewicz</t>
  </si>
  <si>
    <t>Nadia</t>
  </si>
  <si>
    <t>Steinborn</t>
  </si>
  <si>
    <t>Siminski</t>
  </si>
  <si>
    <t>Machalski</t>
  </si>
  <si>
    <t>Maciej</t>
  </si>
  <si>
    <t>Porydzaj</t>
  </si>
  <si>
    <t>Spanowski</t>
  </si>
  <si>
    <t>Zmurko</t>
  </si>
  <si>
    <t>Sibiga</t>
  </si>
  <si>
    <t>Makowska</t>
  </si>
  <si>
    <t>Luiza</t>
  </si>
  <si>
    <t>Machol</t>
  </si>
  <si>
    <t>Szmitko</t>
  </si>
  <si>
    <t>Dominik</t>
  </si>
  <si>
    <t>Leman</t>
  </si>
  <si>
    <t>Maja</t>
  </si>
  <si>
    <t>Rembisz</t>
  </si>
  <si>
    <t>Stankiewicz</t>
  </si>
  <si>
    <t>Zurek</t>
  </si>
  <si>
    <t>Reczmin</t>
  </si>
  <si>
    <t>Swierszcz</t>
  </si>
  <si>
    <t>Cyprian</t>
  </si>
  <si>
    <t>Wizniewski</t>
  </si>
  <si>
    <t xml:space="preserve">Perez </t>
  </si>
  <si>
    <t>Karolina</t>
  </si>
  <si>
    <t>Adamiak</t>
  </si>
  <si>
    <t>Zylinska</t>
  </si>
  <si>
    <t>Adelajda</t>
  </si>
  <si>
    <t>Kulkowska</t>
  </si>
  <si>
    <t>Dzierzak</t>
  </si>
  <si>
    <t>Engel</t>
  </si>
  <si>
    <t>Urszula</t>
  </si>
  <si>
    <t>Yuksek</t>
  </si>
  <si>
    <t>Adrian</t>
  </si>
  <si>
    <t>Zdrojewska</t>
  </si>
  <si>
    <t>Agata</t>
  </si>
  <si>
    <t>Zgadzaj</t>
  </si>
  <si>
    <t>Zawisza</t>
  </si>
  <si>
    <t>Duszota</t>
  </si>
  <si>
    <t>Nowak</t>
  </si>
  <si>
    <t>Kacper</t>
  </si>
  <si>
    <t>Lyszcz</t>
  </si>
  <si>
    <t>Strack</t>
  </si>
  <si>
    <t>Mazurkiewicz</t>
  </si>
  <si>
    <t>Lena</t>
  </si>
  <si>
    <t>Potocki</t>
  </si>
  <si>
    <t>Furmaniak</t>
  </si>
  <si>
    <t>Pawel</t>
  </si>
  <si>
    <t>Strupiechowski</t>
  </si>
  <si>
    <t>Reclaw</t>
  </si>
  <si>
    <t>Tomaszewski</t>
  </si>
  <si>
    <t>Bruno</t>
  </si>
  <si>
    <t>Szczepanska</t>
  </si>
  <si>
    <t>Emilia</t>
  </si>
  <si>
    <t>Spychala</t>
  </si>
  <si>
    <t>Szczucki</t>
  </si>
  <si>
    <t>Marzec</t>
  </si>
  <si>
    <t>Rembiewski</t>
  </si>
  <si>
    <t>Geszczynski</t>
  </si>
  <si>
    <t>Patryk</t>
  </si>
  <si>
    <t>Wamka</t>
  </si>
  <si>
    <t>Anastazja</t>
  </si>
  <si>
    <t>Bialkowska</t>
  </si>
  <si>
    <t>Kulakowski</t>
  </si>
  <si>
    <t>Marcjusz</t>
  </si>
  <si>
    <t>Przytula</t>
  </si>
  <si>
    <t>Bsk</t>
  </si>
  <si>
    <t>Arleta</t>
  </si>
  <si>
    <t>Derek</t>
  </si>
  <si>
    <t>Stanislaw</t>
  </si>
  <si>
    <t>Felisiak</t>
  </si>
  <si>
    <t>Sofie</t>
  </si>
  <si>
    <t>Lupa</t>
  </si>
  <si>
    <t>Maksymilian</t>
  </si>
  <si>
    <t>Wojciechowska</t>
  </si>
  <si>
    <t>Alicja</t>
  </si>
  <si>
    <t>Pieterson</t>
  </si>
  <si>
    <t>Hrywniak</t>
  </si>
  <si>
    <t>Olaf</t>
  </si>
  <si>
    <t>Ciosinski</t>
  </si>
  <si>
    <t>Jacek</t>
  </si>
  <si>
    <t>Helinska</t>
  </si>
  <si>
    <t>Frankowska</t>
  </si>
  <si>
    <t>Roksana</t>
  </si>
  <si>
    <t>Brydzinski</t>
  </si>
  <si>
    <t>Mariusz</t>
  </si>
  <si>
    <t>Mrozik</t>
  </si>
  <si>
    <t>Klein</t>
  </si>
  <si>
    <t>Michalina</t>
  </si>
  <si>
    <t>Strehlke</t>
  </si>
  <si>
    <t>Ciesielska</t>
  </si>
  <si>
    <t>Wiktoria</t>
  </si>
  <si>
    <t>Wydrzynski</t>
  </si>
  <si>
    <t>Beniuszys</t>
  </si>
  <si>
    <t>Mikolaj</t>
  </si>
  <si>
    <t>Witkowski</t>
  </si>
  <si>
    <t>Andrea</t>
  </si>
  <si>
    <t>Dsbrowski</t>
  </si>
  <si>
    <t>Procinska</t>
  </si>
  <si>
    <t>Julianna</t>
  </si>
  <si>
    <t>Radziszewski</t>
  </si>
  <si>
    <t>Kolodziejczyk</t>
  </si>
  <si>
    <t>Marta</t>
  </si>
  <si>
    <t>Radomski</t>
  </si>
  <si>
    <t>Lange</t>
  </si>
  <si>
    <t>Kornatowski</t>
  </si>
  <si>
    <t>Pistek</t>
  </si>
  <si>
    <t>Kamila</t>
  </si>
  <si>
    <t>Jurczyk</t>
  </si>
  <si>
    <t>Cieslik</t>
  </si>
  <si>
    <t>Trzebiatowska</t>
  </si>
  <si>
    <t>Anna</t>
  </si>
  <si>
    <t>Kluziak</t>
  </si>
  <si>
    <t>Matylda</t>
  </si>
  <si>
    <t>Mierzejewski</t>
  </si>
  <si>
    <t>Kornel</t>
  </si>
  <si>
    <t>Szreder</t>
  </si>
  <si>
    <t>Dawid</t>
  </si>
  <si>
    <t>Rybinski</t>
  </si>
  <si>
    <t>Igor</t>
  </si>
  <si>
    <t>Burza</t>
  </si>
  <si>
    <t>Wojcik</t>
  </si>
  <si>
    <t>Pawelec</t>
  </si>
  <si>
    <t>Micun</t>
  </si>
  <si>
    <t>Krzysztof</t>
  </si>
  <si>
    <t>Jablonski</t>
  </si>
  <si>
    <t>Kwidczynska</t>
  </si>
  <si>
    <t>Leoniuk</t>
  </si>
  <si>
    <t>Tomaszewska</t>
  </si>
  <si>
    <t>Kurasik</t>
  </si>
  <si>
    <t>Marcin</t>
  </si>
  <si>
    <t>Grzsdzielska</t>
  </si>
  <si>
    <t>Nina</t>
  </si>
  <si>
    <t>Krynicki</t>
  </si>
  <si>
    <t>Miszkin</t>
  </si>
  <si>
    <t>Wilk</t>
  </si>
  <si>
    <t>Amelia</t>
  </si>
  <si>
    <t>Gibas</t>
  </si>
  <si>
    <t>Nowakowska</t>
  </si>
  <si>
    <t>Kornelia</t>
  </si>
  <si>
    <t>Broszkow</t>
  </si>
  <si>
    <t>Jama</t>
  </si>
  <si>
    <t>Chojnacki</t>
  </si>
  <si>
    <t>Klebba</t>
  </si>
  <si>
    <t>Tomczyk</t>
  </si>
  <si>
    <t>Wojciechowski</t>
  </si>
  <si>
    <t>Aleksander</t>
  </si>
  <si>
    <t>Glac</t>
  </si>
  <si>
    <t>Lewita</t>
  </si>
  <si>
    <t>Kurowska</t>
  </si>
  <si>
    <t>Lutczyk</t>
  </si>
  <si>
    <t>Laskowski</t>
  </si>
  <si>
    <t>Adamczyk</t>
  </si>
  <si>
    <t>Zuzanna</t>
  </si>
  <si>
    <t>Wolski</t>
  </si>
  <si>
    <t>Dsbrowa</t>
  </si>
  <si>
    <t>Szymon</t>
  </si>
  <si>
    <t>Jackowska</t>
  </si>
  <si>
    <t>Natasza</t>
  </si>
  <si>
    <t>Korenkiewicz</t>
  </si>
  <si>
    <t>Marika</t>
  </si>
  <si>
    <t>Iwanowski</t>
  </si>
  <si>
    <t>Arendt</t>
  </si>
  <si>
    <t>Wojciech</t>
  </si>
  <si>
    <t>Tarkowska</t>
  </si>
  <si>
    <t>Antonina</t>
  </si>
  <si>
    <t>Murczynska</t>
  </si>
  <si>
    <t>Laura</t>
  </si>
  <si>
    <t>Kado</t>
  </si>
  <si>
    <t>Wieczerzak</t>
  </si>
  <si>
    <t>Jakudczyk</t>
  </si>
  <si>
    <t>Gryniewicz</t>
  </si>
  <si>
    <t>Kaliszuk</t>
  </si>
  <si>
    <t>Majtas</t>
  </si>
  <si>
    <t>Lucja</t>
  </si>
  <si>
    <t>Grzesiak</t>
  </si>
  <si>
    <t>Freda</t>
  </si>
  <si>
    <t>Janczynski</t>
  </si>
  <si>
    <t>Kossakowska</t>
  </si>
  <si>
    <t>Korda</t>
  </si>
  <si>
    <t>Klukowska</t>
  </si>
  <si>
    <t>Araucz</t>
  </si>
  <si>
    <t>Kuban</t>
  </si>
  <si>
    <t>Rutkowski</t>
  </si>
  <si>
    <t>MaźNiewski</t>
  </si>
  <si>
    <t>Pawlak</t>
  </si>
  <si>
    <t>Zasowska</t>
  </si>
  <si>
    <t>Agnieszka</t>
  </si>
  <si>
    <t>Korkosz</t>
  </si>
  <si>
    <t>Olczak</t>
  </si>
  <si>
    <t>Kaminski</t>
  </si>
  <si>
    <t>Wlodarczyk</t>
  </si>
  <si>
    <t>Grubba</t>
  </si>
  <si>
    <t>Oskar</t>
  </si>
  <si>
    <t>Ligman</t>
  </si>
  <si>
    <t>Filbrandt</t>
  </si>
  <si>
    <t>Formela</t>
  </si>
  <si>
    <t>Dľbrowski</t>
  </si>
  <si>
    <t>Rowinski</t>
  </si>
  <si>
    <t>Szymanska</t>
  </si>
  <si>
    <t>Ariuna</t>
  </si>
  <si>
    <t>Gozdalik</t>
  </si>
  <si>
    <t>Oliwia</t>
  </si>
  <si>
    <t>Pinker</t>
  </si>
  <si>
    <t>Jaglowski</t>
  </si>
  <si>
    <t>Wendt</t>
  </si>
  <si>
    <t>Obarowska</t>
  </si>
  <si>
    <t>Baranowska</t>
  </si>
  <si>
    <t>Bonislawska</t>
  </si>
  <si>
    <t>JoźWiak</t>
  </si>
  <si>
    <t>Wejner</t>
  </si>
  <si>
    <t>Wojcicka</t>
  </si>
  <si>
    <t>Koprowski</t>
  </si>
  <si>
    <t>Maurycy</t>
  </si>
  <si>
    <t>Cicherski</t>
  </si>
  <si>
    <t>Olitkowska</t>
  </si>
  <si>
    <t>Klaudia</t>
  </si>
  <si>
    <t>Majewski</t>
  </si>
  <si>
    <t>Podbereski</t>
  </si>
  <si>
    <t>Wójcik</t>
  </si>
  <si>
    <t>Alan</t>
  </si>
  <si>
    <t>Latika</t>
  </si>
  <si>
    <t>Piotrowski</t>
  </si>
  <si>
    <t>Bialek</t>
  </si>
  <si>
    <t>Galla</t>
  </si>
  <si>
    <t>Paulina</t>
  </si>
  <si>
    <t>Glasmann</t>
  </si>
  <si>
    <t>Paula</t>
  </si>
  <si>
    <t>Aniol</t>
  </si>
  <si>
    <t>Cuper</t>
  </si>
  <si>
    <t>Olga</t>
  </si>
  <si>
    <t>Becla</t>
  </si>
  <si>
    <t>Grodzki</t>
  </si>
  <si>
    <t>Ulwan</t>
  </si>
  <si>
    <t>Goszczynski</t>
  </si>
  <si>
    <t>Bigos</t>
  </si>
  <si>
    <t>Zosia</t>
  </si>
  <si>
    <t>Waclawski</t>
  </si>
  <si>
    <t>Bartosz</t>
  </si>
  <si>
    <t>Wludyka</t>
  </si>
  <si>
    <t>Alexander</t>
  </si>
  <si>
    <t>Andrzej</t>
  </si>
  <si>
    <t>Florek</t>
  </si>
  <si>
    <t>Korbus</t>
  </si>
  <si>
    <t>Piechalski</t>
  </si>
  <si>
    <t>Depczynski</t>
  </si>
  <si>
    <t>Erbel</t>
  </si>
  <si>
    <t>Kutnik</t>
  </si>
  <si>
    <t>Dabrowski</t>
  </si>
  <si>
    <t>Ciupa</t>
  </si>
  <si>
    <t>Michalak</t>
  </si>
  <si>
    <t>Mieczkowski</t>
  </si>
  <si>
    <t>Krystian</t>
  </si>
  <si>
    <t>Jaglowska</t>
  </si>
  <si>
    <t>Natalia</t>
  </si>
  <si>
    <t>Czechowska</t>
  </si>
  <si>
    <t>Domanski</t>
  </si>
  <si>
    <t>Sebastian</t>
  </si>
  <si>
    <t>Kotowska</t>
  </si>
  <si>
    <t>Marianna</t>
  </si>
  <si>
    <t>Nieradko</t>
  </si>
  <si>
    <t>Kajetan</t>
  </si>
  <si>
    <t>Mendrek</t>
  </si>
  <si>
    <t>Trawicki</t>
  </si>
  <si>
    <t>Borys</t>
  </si>
  <si>
    <t>Sobon</t>
  </si>
  <si>
    <t>Cejnog</t>
  </si>
  <si>
    <t>Jazkowiec</t>
  </si>
  <si>
    <t>Jarosiewicz</t>
  </si>
  <si>
    <t>Milosz</t>
  </si>
  <si>
    <t>Kmiecik</t>
  </si>
  <si>
    <t>Martyna</t>
  </si>
  <si>
    <t>Kilanowska</t>
  </si>
  <si>
    <t>Markowiak</t>
  </si>
  <si>
    <t>Leon</t>
  </si>
  <si>
    <t>Sikora</t>
  </si>
  <si>
    <t>Hubert</t>
  </si>
  <si>
    <t>Szczuplinska</t>
  </si>
  <si>
    <t>Szubarczyk</t>
  </si>
  <si>
    <t>Krefta</t>
  </si>
  <si>
    <t>Malinowski</t>
  </si>
  <si>
    <t>Lukasz</t>
  </si>
  <si>
    <t>Czerlonek</t>
  </si>
  <si>
    <t>Weronika</t>
  </si>
  <si>
    <t>Szostakowska</t>
  </si>
  <si>
    <t>Dominika</t>
  </si>
  <si>
    <t>Kaleta</t>
  </si>
  <si>
    <t>Kocur</t>
  </si>
  <si>
    <t>Wit</t>
  </si>
  <si>
    <t>Rybienik</t>
  </si>
  <si>
    <t>Puzlecka</t>
  </si>
  <si>
    <t>Juralewicz</t>
  </si>
  <si>
    <t>Piwowarek</t>
  </si>
  <si>
    <t>Jurczak</t>
  </si>
  <si>
    <t>Ogrodowczyk</t>
  </si>
  <si>
    <t>Konstancja</t>
  </si>
  <si>
    <t>Strojek</t>
  </si>
  <si>
    <t>Zaremba</t>
  </si>
  <si>
    <t>Aleksandra</t>
  </si>
  <si>
    <t>Gorska</t>
  </si>
  <si>
    <t>Garus</t>
  </si>
  <si>
    <t>Siemistkowska</t>
  </si>
  <si>
    <t>Jagoda</t>
  </si>
  <si>
    <t>Ulewicz</t>
  </si>
  <si>
    <t>Tokarska</t>
  </si>
  <si>
    <t>Antonia</t>
  </si>
  <si>
    <t>Krupa</t>
  </si>
  <si>
    <t>Swirk</t>
  </si>
  <si>
    <t>Kizielewicz</t>
  </si>
  <si>
    <t>Michal</t>
  </si>
  <si>
    <t>Kecler</t>
  </si>
  <si>
    <t>Milena</t>
  </si>
  <si>
    <t>Zochowska</t>
  </si>
  <si>
    <t>Adriana</t>
  </si>
  <si>
    <t>Lewandowska</t>
  </si>
  <si>
    <t>Górlikowski</t>
  </si>
  <si>
    <t>Patrick</t>
  </si>
  <si>
    <t>Kowalska</t>
  </si>
  <si>
    <t>Katende</t>
  </si>
  <si>
    <t>Tokarz</t>
  </si>
  <si>
    <t>Radosz</t>
  </si>
  <si>
    <t>Komorowska</t>
  </si>
  <si>
    <t>Zakrzewska</t>
  </si>
  <si>
    <t>Ewa</t>
  </si>
  <si>
    <t>Rohde</t>
  </si>
  <si>
    <t>Smoliniec</t>
  </si>
  <si>
    <t>Franciszek</t>
  </si>
  <si>
    <t>Paluchowski</t>
  </si>
  <si>
    <t>Julian</t>
  </si>
  <si>
    <t>Bielawski</t>
  </si>
  <si>
    <t>Tymoteusz</t>
  </si>
  <si>
    <t>Pawlun</t>
  </si>
  <si>
    <t>Zielinski</t>
  </si>
  <si>
    <t>Majchrzak</t>
  </si>
  <si>
    <t>Koczakowska</t>
  </si>
  <si>
    <t>Brzozowski</t>
  </si>
  <si>
    <t>Jakubczyk</t>
  </si>
  <si>
    <t>Krol</t>
  </si>
  <si>
    <t>Bialy</t>
  </si>
  <si>
    <t>Viktor</t>
  </si>
  <si>
    <t>Drozd</t>
  </si>
  <si>
    <t>Radoslaw</t>
  </si>
  <si>
    <t>Srokowska</t>
  </si>
  <si>
    <t>Helena</t>
  </si>
  <si>
    <t>Iga</t>
  </si>
  <si>
    <t>Cejman</t>
  </si>
  <si>
    <t>Stambuldzys</t>
  </si>
  <si>
    <t>Adryan</t>
  </si>
  <si>
    <t>Xawery</t>
  </si>
  <si>
    <t>Kwidzinski</t>
  </si>
  <si>
    <t>Marceli</t>
  </si>
  <si>
    <t>Ostrowska</t>
  </si>
  <si>
    <t>Kelly</t>
  </si>
  <si>
    <t>Karmasz</t>
  </si>
  <si>
    <t>Smiecinska</t>
  </si>
  <si>
    <t>Czecholinska</t>
  </si>
  <si>
    <t>PodraZka</t>
  </si>
  <si>
    <t>Kmita</t>
  </si>
  <si>
    <t>Gachewicz</t>
  </si>
  <si>
    <t>Pola</t>
  </si>
  <si>
    <t>Pilewski</t>
  </si>
  <si>
    <t>Paliniewicz</t>
  </si>
  <si>
    <t>Katarzyna</t>
  </si>
  <si>
    <t>Lubinska</t>
  </si>
  <si>
    <t>Konstanski</t>
  </si>
  <si>
    <t>Warda</t>
  </si>
  <si>
    <t>Stefan</t>
  </si>
  <si>
    <t>Mrozek</t>
  </si>
  <si>
    <t>Drapinska</t>
  </si>
  <si>
    <t>Dawidowska</t>
  </si>
  <si>
    <t>Lesiak</t>
  </si>
  <si>
    <t>Szarmach</t>
  </si>
  <si>
    <t>Burghard</t>
  </si>
  <si>
    <t>Michalska</t>
  </si>
  <si>
    <t>Mezynska</t>
  </si>
  <si>
    <t>Kaminska</t>
  </si>
  <si>
    <t>Edel</t>
  </si>
  <si>
    <t>Vanessa</t>
  </si>
  <si>
    <t>Gadomska</t>
  </si>
  <si>
    <t>Bieniasz</t>
  </si>
  <si>
    <t>Kozlowski</t>
  </si>
  <si>
    <t>Karewicz</t>
  </si>
  <si>
    <t>Hinca</t>
  </si>
  <si>
    <t>Mielcarz</t>
  </si>
  <si>
    <t>Zebrowski</t>
  </si>
  <si>
    <t>Janik</t>
  </si>
  <si>
    <t>Radziun</t>
  </si>
  <si>
    <t>Stawirej</t>
  </si>
  <si>
    <t>Brankiewicz</t>
  </si>
  <si>
    <t>Wojniusz</t>
  </si>
  <si>
    <t>Borowiec</t>
  </si>
  <si>
    <t>Tymon</t>
  </si>
  <si>
    <t>Kuszner</t>
  </si>
  <si>
    <t>Pawlowski</t>
  </si>
  <si>
    <t>Boleski</t>
  </si>
  <si>
    <t>GnieźDzinska</t>
  </si>
  <si>
    <t>Gazarkiewicz</t>
  </si>
  <si>
    <t>Gawinkowski</t>
  </si>
  <si>
    <t>Lendzion</t>
  </si>
  <si>
    <t>Skrzek</t>
  </si>
  <si>
    <t>Reda</t>
  </si>
  <si>
    <t>Krolikowska</t>
  </si>
  <si>
    <t>Szydlowski</t>
  </si>
  <si>
    <t>Daniel</t>
  </si>
  <si>
    <t>Sawicka</t>
  </si>
  <si>
    <t>Jakubiak</t>
  </si>
  <si>
    <t>Maciejewski</t>
  </si>
  <si>
    <t>Kachniarz</t>
  </si>
  <si>
    <t>Pluzinska</t>
  </si>
  <si>
    <t>Kaja</t>
  </si>
  <si>
    <t>Domachowska</t>
  </si>
  <si>
    <t>Skrodzki</t>
  </si>
  <si>
    <t>Gabriel</t>
  </si>
  <si>
    <t>Skoropinski</t>
  </si>
  <si>
    <t>Zak</t>
  </si>
  <si>
    <t>Hildebrandt</t>
  </si>
  <si>
    <t>Papciak</t>
  </si>
  <si>
    <t>Jaroslaw</t>
  </si>
  <si>
    <t>Malanowski</t>
  </si>
  <si>
    <t>Osojca</t>
  </si>
  <si>
    <t>Kinga</t>
  </si>
  <si>
    <t>Szulfer</t>
  </si>
  <si>
    <t>Daria</t>
  </si>
  <si>
    <t>Konieczka</t>
  </si>
  <si>
    <t>Komasinska</t>
  </si>
  <si>
    <t>Gajdecka</t>
  </si>
  <si>
    <t>Galikowska</t>
  </si>
  <si>
    <t>Schmidtke</t>
  </si>
  <si>
    <t>Romanowska</t>
  </si>
  <si>
    <t>Iwa</t>
  </si>
  <si>
    <t>Kukulski</t>
  </si>
  <si>
    <t>Wakuluk</t>
  </si>
  <si>
    <t>Angelika</t>
  </si>
  <si>
    <t>Wabiszewska</t>
  </si>
  <si>
    <t>Aniela</t>
  </si>
  <si>
    <t>Bialowss</t>
  </si>
  <si>
    <t>Gondek</t>
  </si>
  <si>
    <t>Górski</t>
  </si>
  <si>
    <t>Szlage</t>
  </si>
  <si>
    <t>Stiewa</t>
  </si>
  <si>
    <t>Gabriela</t>
  </si>
  <si>
    <t>Janiszewska</t>
  </si>
  <si>
    <t>Orlowski</t>
  </si>
  <si>
    <t>Kulik</t>
  </si>
  <si>
    <t>Marek</t>
  </si>
  <si>
    <t>Szymaniak</t>
  </si>
  <si>
    <t>Bianka</t>
  </si>
  <si>
    <t>Soja</t>
  </si>
  <si>
    <t>Macholla</t>
  </si>
  <si>
    <t>Duchcik</t>
  </si>
  <si>
    <t>Victoria</t>
  </si>
  <si>
    <t>Subocz</t>
  </si>
  <si>
    <t>Emma</t>
  </si>
  <si>
    <t>Matusiewicz</t>
  </si>
  <si>
    <t>Ksawery</t>
  </si>
  <si>
    <t>Czapkowski</t>
  </si>
  <si>
    <t>Cudzilo</t>
  </si>
  <si>
    <t>Frost</t>
  </si>
  <si>
    <t>Tylec</t>
  </si>
  <si>
    <t>Niewierowska</t>
  </si>
  <si>
    <t>Bankowski</t>
  </si>
  <si>
    <t>Stopinska</t>
  </si>
  <si>
    <t>Odya</t>
  </si>
  <si>
    <t>Jaroszek</t>
  </si>
  <si>
    <t>Deszcz</t>
  </si>
  <si>
    <t>Simon</t>
  </si>
  <si>
    <t>Bujalski</t>
  </si>
  <si>
    <t>Tobiasz</t>
  </si>
  <si>
    <t>Kowalina</t>
  </si>
  <si>
    <t>Broner</t>
  </si>
  <si>
    <t>Majsik</t>
  </si>
  <si>
    <t>Borkowski</t>
  </si>
  <si>
    <t>Tomasz</t>
  </si>
  <si>
    <t>Górecki</t>
  </si>
  <si>
    <t>Gerygk</t>
  </si>
  <si>
    <t>Gerono</t>
  </si>
  <si>
    <t>Dsbkowska</t>
  </si>
  <si>
    <t>Lang</t>
  </si>
  <si>
    <t>Glowacz</t>
  </si>
  <si>
    <t>Olstowska</t>
  </si>
  <si>
    <t>Kik</t>
  </si>
  <si>
    <t>Chajecki</t>
  </si>
  <si>
    <t>Karol</t>
  </si>
  <si>
    <t>Wizniewska</t>
  </si>
  <si>
    <t>Szewczyk</t>
  </si>
  <si>
    <t>Edyta</t>
  </si>
  <si>
    <t>Basek</t>
  </si>
  <si>
    <t>Stiburska</t>
  </si>
  <si>
    <t>Dreger</t>
  </si>
  <si>
    <t>Wanessa</t>
  </si>
  <si>
    <t>Sorr</t>
  </si>
  <si>
    <t>Marjanski</t>
  </si>
  <si>
    <t>Sokolnicka</t>
  </si>
  <si>
    <t>Inga</t>
  </si>
  <si>
    <t>Sciebur</t>
  </si>
  <si>
    <t>Polubinski</t>
  </si>
  <si>
    <t>Makarski</t>
  </si>
  <si>
    <t>Freitag</t>
  </si>
  <si>
    <t>Aftanas</t>
  </si>
  <si>
    <t>Polonska</t>
  </si>
  <si>
    <t>Justyna</t>
  </si>
  <si>
    <t>Piwowarska</t>
  </si>
  <si>
    <t>Pomierska</t>
  </si>
  <si>
    <t>Sulek</t>
  </si>
  <si>
    <t>Fabian</t>
  </si>
  <si>
    <t>Uszkiewicz</t>
  </si>
  <si>
    <t>Wentland</t>
  </si>
  <si>
    <t>Baniamin</t>
  </si>
  <si>
    <t>Zebala</t>
  </si>
  <si>
    <t>Chudzik</t>
  </si>
  <si>
    <t>Jedrzejewski</t>
  </si>
  <si>
    <t>Hajdamowicz</t>
  </si>
  <si>
    <t>Ropel</t>
  </si>
  <si>
    <t>Budzynski</t>
  </si>
  <si>
    <t>Tadeusz</t>
  </si>
  <si>
    <t>Zbieska</t>
  </si>
  <si>
    <t>Skrzynska</t>
  </si>
  <si>
    <t>Karmazyn</t>
  </si>
  <si>
    <t>Mira</t>
  </si>
  <si>
    <t>Bienkowska</t>
  </si>
  <si>
    <t>Chabowski</t>
  </si>
  <si>
    <t>Markiewicz</t>
  </si>
  <si>
    <t>Lila</t>
  </si>
  <si>
    <t>Dalek</t>
  </si>
  <si>
    <t>Klos</t>
  </si>
  <si>
    <t>Kedzierski</t>
  </si>
  <si>
    <t>Irek</t>
  </si>
  <si>
    <t>Smal</t>
  </si>
  <si>
    <t>Muczynski</t>
  </si>
  <si>
    <t>Kasjan</t>
  </si>
  <si>
    <t>Butajlo</t>
  </si>
  <si>
    <t>Kass</t>
  </si>
  <si>
    <t>Jenda</t>
  </si>
  <si>
    <t>Markowski</t>
  </si>
  <si>
    <t>Kuba</t>
  </si>
  <si>
    <t>Mľdry</t>
  </si>
  <si>
    <t>Ostwald</t>
  </si>
  <si>
    <t>Begdon</t>
  </si>
  <si>
    <t>Panfil</t>
  </si>
  <si>
    <t>Wnuczynska</t>
  </si>
  <si>
    <t>Rychter</t>
  </si>
  <si>
    <t>Gasinski</t>
  </si>
  <si>
    <t>Toczek</t>
  </si>
  <si>
    <t>Sokolowska</t>
  </si>
  <si>
    <t>Zawizlak</t>
  </si>
  <si>
    <t>Golunska</t>
  </si>
  <si>
    <t>Piskor</t>
  </si>
  <si>
    <t>Kalina</t>
  </si>
  <si>
    <t>Szumala</t>
  </si>
  <si>
    <t>Blanka</t>
  </si>
  <si>
    <t>Jakuszewska</t>
  </si>
  <si>
    <t>Jezierska</t>
  </si>
  <si>
    <t>Kisiela</t>
  </si>
  <si>
    <t>Macierzynska</t>
  </si>
  <si>
    <t>Sosnowski</t>
  </si>
  <si>
    <t>Winiarczyk</t>
  </si>
  <si>
    <t>Bialkowski</t>
  </si>
  <si>
    <t>Lehmann</t>
  </si>
  <si>
    <t>Gnacinski</t>
  </si>
  <si>
    <t>Marchewicz</t>
  </si>
  <si>
    <t>Lucjan</t>
  </si>
  <si>
    <t>Zurowski</t>
  </si>
  <si>
    <t>Morawski</t>
  </si>
  <si>
    <t>Klaudiusz</t>
  </si>
  <si>
    <t>Sitarska</t>
  </si>
  <si>
    <t>Izabella</t>
  </si>
  <si>
    <t>Bianga</t>
  </si>
  <si>
    <t>Jank</t>
  </si>
  <si>
    <t>Janukowicz</t>
  </si>
  <si>
    <t>Richter</t>
  </si>
  <si>
    <t>Zarzeczanski</t>
  </si>
  <si>
    <t>Jasik</t>
  </si>
  <si>
    <t>Krawiec</t>
  </si>
  <si>
    <t>Olszowka</t>
  </si>
  <si>
    <t>Klara</t>
  </si>
  <si>
    <t>Wieruszewski</t>
  </si>
  <si>
    <t>Jarosz</t>
  </si>
  <si>
    <t>Daczkowska</t>
  </si>
  <si>
    <t>Bastian</t>
  </si>
  <si>
    <t>Witold</t>
  </si>
  <si>
    <t>Lsczynska</t>
  </si>
  <si>
    <t>Szubiga</t>
  </si>
  <si>
    <t>Winiarski</t>
  </si>
  <si>
    <t>Mazurowski</t>
  </si>
  <si>
    <t>Olewnik</t>
  </si>
  <si>
    <t>Kruz</t>
  </si>
  <si>
    <t>Kolumna1</t>
  </si>
  <si>
    <t>punkty za gimnazjalny</t>
  </si>
  <si>
    <t>l pkt</t>
  </si>
  <si>
    <t>ocena</t>
  </si>
  <si>
    <t>punkty za JP</t>
  </si>
  <si>
    <t>MAT2</t>
  </si>
  <si>
    <t>BIO</t>
  </si>
  <si>
    <t>GEO</t>
  </si>
  <si>
    <t>SUMA PUNKTOW ZA OCENY</t>
  </si>
  <si>
    <t>DODATKOWE</t>
  </si>
  <si>
    <t>ŁĄCZNIE PKT</t>
  </si>
  <si>
    <t>WYSTEPUJACA NAJCZESCIEJ WARTOSC</t>
  </si>
  <si>
    <t>ILE SETEK</t>
  </si>
  <si>
    <t xml:space="preserve">KTÓRZY MAJA STO Z CO NAJMNIEJ 3 </t>
  </si>
  <si>
    <t>wiecej za oceny i osiagniecia niż za gimnazjalny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</si>
</sst>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theme="9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7" borderId="0" xfId="0" applyFill="1"/>
    <xf numFmtId="0" fontId="0" fillId="7" borderId="0" xfId="0" applyNumberFormat="1" applyFill="1"/>
    <xf numFmtId="0" fontId="0" fillId="8" borderId="0" xfId="0" applyFill="1"/>
    <xf numFmtId="0" fontId="1" fillId="9" borderId="3" xfId="0" applyFont="1" applyFill="1" applyBorder="1"/>
    <xf numFmtId="0" fontId="0" fillId="10" borderId="0" xfId="0" applyFill="1"/>
  </cellXfs>
  <cellStyles count="1">
    <cellStyle name="Normalny" xfId="0" builtinId="0"/>
  </cellStyles>
  <dxfs count="56"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ocen z danych przedmiotow</a:t>
            </a:r>
          </a:p>
          <a:p>
            <a:pPr>
              <a:defRPr/>
            </a:pPr>
            <a:endParaRPr lang="pl-PL"/>
          </a:p>
        </c:rich>
      </c:tx>
      <c:layout>
        <c:manualLayout>
          <c:xMode val="edge"/>
          <c:yMode val="edge"/>
          <c:x val="0.2409096675415572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'4) odp'!$Q$4</c:f>
              <c:strCache>
                <c:ptCount val="1"/>
                <c:pt idx="0">
                  <c:v>JP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'4) odp'!$P$5:$P$9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'4) odp'!$Q$5:$Q$9</c:f>
              <c:numCache>
                <c:formatCode>General</c:formatCode>
                <c:ptCount val="5"/>
                <c:pt idx="0">
                  <c:v>95</c:v>
                </c:pt>
                <c:pt idx="1">
                  <c:v>96</c:v>
                </c:pt>
                <c:pt idx="2">
                  <c:v>101</c:v>
                </c:pt>
                <c:pt idx="3">
                  <c:v>108</c:v>
                </c:pt>
                <c:pt idx="4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F-4C5D-A541-C8EEF696721A}"/>
            </c:ext>
          </c:extLst>
        </c:ser>
        <c:ser>
          <c:idx val="1"/>
          <c:order val="1"/>
          <c:tx>
            <c:strRef>
              <c:f>'4) odp'!$R$4</c:f>
              <c:strCache>
                <c:ptCount val="1"/>
                <c:pt idx="0">
                  <c:v>Mat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'4) odp'!$P$5:$P$9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'4) odp'!$R$5:$R$9</c:f>
              <c:numCache>
                <c:formatCode>General</c:formatCode>
                <c:ptCount val="5"/>
                <c:pt idx="0">
                  <c:v>110</c:v>
                </c:pt>
                <c:pt idx="1">
                  <c:v>106</c:v>
                </c:pt>
                <c:pt idx="2">
                  <c:v>100</c:v>
                </c:pt>
                <c:pt idx="3">
                  <c:v>97</c:v>
                </c:pt>
                <c:pt idx="4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CF-4C5D-A541-C8EEF696721A}"/>
            </c:ext>
          </c:extLst>
        </c:ser>
        <c:ser>
          <c:idx val="2"/>
          <c:order val="2"/>
          <c:tx>
            <c:strRef>
              <c:f>'4) odp'!$S$4</c:f>
              <c:strCache>
                <c:ptCount val="1"/>
                <c:pt idx="0">
                  <c:v>Biol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'4) odp'!$P$5:$P$9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'4) odp'!$S$5:$S$9</c:f>
              <c:numCache>
                <c:formatCode>General</c:formatCode>
                <c:ptCount val="5"/>
                <c:pt idx="0">
                  <c:v>101</c:v>
                </c:pt>
                <c:pt idx="1">
                  <c:v>105</c:v>
                </c:pt>
                <c:pt idx="2">
                  <c:v>94</c:v>
                </c:pt>
                <c:pt idx="3">
                  <c:v>110</c:v>
                </c:pt>
                <c:pt idx="4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CF-4C5D-A541-C8EEF696721A}"/>
            </c:ext>
          </c:extLst>
        </c:ser>
        <c:ser>
          <c:idx val="3"/>
          <c:order val="3"/>
          <c:tx>
            <c:strRef>
              <c:f>'4) odp'!$T$4</c:f>
              <c:strCache>
                <c:ptCount val="1"/>
                <c:pt idx="0">
                  <c:v>Geog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'4) odp'!$P$5:$P$9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'4) odp'!$T$5:$T$9</c:f>
              <c:numCache>
                <c:formatCode>General</c:formatCode>
                <c:ptCount val="5"/>
                <c:pt idx="0">
                  <c:v>112</c:v>
                </c:pt>
                <c:pt idx="1">
                  <c:v>97</c:v>
                </c:pt>
                <c:pt idx="2">
                  <c:v>96</c:v>
                </c:pt>
                <c:pt idx="3">
                  <c:v>97</c:v>
                </c:pt>
                <c:pt idx="4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CF-4C5D-A541-C8EEF696721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18376111"/>
        <c:axId val="1118377359"/>
      </c:barChart>
      <c:catAx>
        <c:axId val="111837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8377359"/>
        <c:crosses val="autoZero"/>
        <c:auto val="1"/>
        <c:lblAlgn val="ctr"/>
        <c:lblOffset val="100"/>
        <c:noMultiLvlLbl val="0"/>
      </c:catAx>
      <c:valAx>
        <c:axId val="111837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837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89648</xdr:colOff>
      <xdr:row>14</xdr:row>
      <xdr:rowOff>100107</xdr:rowOff>
    </xdr:from>
    <xdr:to>
      <xdr:col>21</xdr:col>
      <xdr:colOff>373531</xdr:colOff>
      <xdr:row>29</xdr:row>
      <xdr:rowOff>41837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5778630-731F-434E-A155-F8B00A8D4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9" xr16:uid="{752CB128-C797-4836-8F50-5D707916B090}" autoFormatId="16" applyNumberFormats="0" applyBorderFormats="0" applyFontFormats="0" applyPatternFormats="0" applyAlignmentFormats="0" applyWidthHeightFormats="0">
  <queryTableRefresh nextId="23" unboundColumnsRight="9">
    <queryTableFields count="22">
      <queryTableField id="1" name="Nazwisko" tableColumnId="1"/>
      <queryTableField id="2" name="Imie" tableColumnId="2"/>
      <queryTableField id="3" name="Osiagniecia" tableColumnId="3"/>
      <queryTableField id="4" name="Zachowanie" tableColumnId="4"/>
      <queryTableField id="5" name="JP" tableColumnId="5"/>
      <queryTableField id="6" name="Mat" tableColumnId="6"/>
      <queryTableField id="7" name="Biol" tableColumnId="7"/>
      <queryTableField id="8" name="Geog" tableColumnId="8"/>
      <queryTableField id="9" name="GHP" tableColumnId="9"/>
      <queryTableField id="10" name="GHH" tableColumnId="10"/>
      <queryTableField id="11" name="GMM" tableColumnId="11"/>
      <queryTableField id="12" name="GMP" tableColumnId="12"/>
      <queryTableField id="13" name="GJP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8" xr16:uid="{F6818FCE-6F2F-4447-84A6-3568E17C6FA4}" autoFormatId="16" applyNumberFormats="0" applyBorderFormats="0" applyFontFormats="0" applyPatternFormats="0" applyAlignmentFormats="0" applyWidthHeightFormats="0">
  <queryTableRefresh nextId="14">
    <queryTableFields count="13">
      <queryTableField id="1" name="Nazwisko" tableColumnId="1"/>
      <queryTableField id="2" name="Imie" tableColumnId="2"/>
      <queryTableField id="3" name="Osiagniecia" tableColumnId="3"/>
      <queryTableField id="4" name="Zachowanie" tableColumnId="4"/>
      <queryTableField id="5" name="JP" tableColumnId="5"/>
      <queryTableField id="6" name="Mat" tableColumnId="6"/>
      <queryTableField id="7" name="Biol" tableColumnId="7"/>
      <queryTableField id="8" name="Geog" tableColumnId="8"/>
      <queryTableField id="9" name="GHP" tableColumnId="9"/>
      <queryTableField id="10" name="GHH" tableColumnId="10"/>
      <queryTableField id="11" name="GMM" tableColumnId="11"/>
      <queryTableField id="12" name="GMP" tableColumnId="12"/>
      <queryTableField id="13" name="GJP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2A669D71-AA3F-4247-A624-9E0F570790C6}" autoFormatId="16" applyNumberFormats="0" applyBorderFormats="0" applyFontFormats="0" applyPatternFormats="0" applyAlignmentFormats="0" applyWidthHeightFormats="0">
  <queryTableRefresh nextId="24" unboundColumnsRight="10">
    <queryTableFields count="23">
      <queryTableField id="1" name="Nazwisko" tableColumnId="1"/>
      <queryTableField id="2" name="Imie" tableColumnId="2"/>
      <queryTableField id="3" name="Osiagniecia" tableColumnId="3"/>
      <queryTableField id="4" name="Zachowanie" tableColumnId="4"/>
      <queryTableField id="5" name="JP" tableColumnId="5"/>
      <queryTableField id="6" name="Mat" tableColumnId="6"/>
      <queryTableField id="7" name="Biol" tableColumnId="7"/>
      <queryTableField id="8" name="Geog" tableColumnId="8"/>
      <queryTableField id="9" name="GHP" tableColumnId="9"/>
      <queryTableField id="10" name="GHH" tableColumnId="10"/>
      <queryTableField id="11" name="GMM" tableColumnId="11"/>
      <queryTableField id="12" name="GMP" tableColumnId="12"/>
      <queryTableField id="13" name="GJP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10EB56D4-DEAF-4B7C-88F0-2C5B23270439}" autoFormatId="16" applyNumberFormats="0" applyBorderFormats="0" applyFontFormats="0" applyPatternFormats="0" applyAlignmentFormats="0" applyWidthHeightFormats="0">
  <queryTableRefresh nextId="22" unboundColumnsRight="8">
    <queryTableFields count="21">
      <queryTableField id="1" name="Nazwisko" tableColumnId="1"/>
      <queryTableField id="2" name="Imie" tableColumnId="2"/>
      <queryTableField id="3" name="Osiagniecia" tableColumnId="3"/>
      <queryTableField id="4" name="Zachowanie" tableColumnId="4"/>
      <queryTableField id="5" name="JP" tableColumnId="5"/>
      <queryTableField id="6" name="Mat" tableColumnId="6"/>
      <queryTableField id="7" name="Biol" tableColumnId="7"/>
      <queryTableField id="8" name="Geog" tableColumnId="8"/>
      <queryTableField id="9" name="GHP" tableColumnId="9"/>
      <queryTableField id="10" name="GHH" tableColumnId="10"/>
      <queryTableField id="11" name="GMM" tableColumnId="11"/>
      <queryTableField id="12" name="GMP" tableColumnId="12"/>
      <queryTableField id="13" name="GJP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0F2A3A25-D8B7-47F7-8996-CEA52E494973}" autoFormatId="16" applyNumberFormats="0" applyBorderFormats="0" applyFontFormats="0" applyPatternFormats="0" applyAlignmentFormats="0" applyWidthHeightFormats="0">
  <queryTableRefresh nextId="23" unboundColumnsRight="9">
    <queryTableFields count="22">
      <queryTableField id="1" name="Nazwisko" tableColumnId="1"/>
      <queryTableField id="2" name="Imie" tableColumnId="2"/>
      <queryTableField id="3" name="Osiagniecia" tableColumnId="3"/>
      <queryTableField id="4" name="Zachowanie" tableColumnId="4"/>
      <queryTableField id="5" name="JP" tableColumnId="5"/>
      <queryTableField id="6" name="Mat" tableColumnId="6"/>
      <queryTableField id="7" name="Biol" tableColumnId="7"/>
      <queryTableField id="8" name="Geog" tableColumnId="8"/>
      <queryTableField id="9" name="GHP" tableColumnId="9"/>
      <queryTableField id="10" name="GHH" tableColumnId="10"/>
      <queryTableField id="11" name="GMM" tableColumnId="11"/>
      <queryTableField id="12" name="GMP" tableColumnId="12"/>
      <queryTableField id="13" name="GJP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F9DB85D2-E144-4DEC-9C8C-5546DA888F81}" autoFormatId="16" applyNumberFormats="0" applyBorderFormats="0" applyFontFormats="0" applyPatternFormats="0" applyAlignmentFormats="0" applyWidthHeightFormats="0">
  <queryTableRefresh nextId="22" unboundColumnsRight="8">
    <queryTableFields count="21">
      <queryTableField id="1" name="Nazwisko" tableColumnId="1"/>
      <queryTableField id="2" name="Imie" tableColumnId="2"/>
      <queryTableField id="3" name="Osiagniecia" tableColumnId="3"/>
      <queryTableField id="4" name="Zachowanie" tableColumnId="4"/>
      <queryTableField id="5" name="JP" tableColumnId="5"/>
      <queryTableField id="6" name="Mat" tableColumnId="6"/>
      <queryTableField id="7" name="Biol" tableColumnId="7"/>
      <queryTableField id="8" name="Geog" tableColumnId="8"/>
      <queryTableField id="9" name="GHP" tableColumnId="9"/>
      <queryTableField id="10" name="GHH" tableColumnId="10"/>
      <queryTableField id="11" name="GMM" tableColumnId="11"/>
      <queryTableField id="12" name="GMP" tableColumnId="12"/>
      <queryTableField id="13" name="GJP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C3AC9C5-3C7D-4781-B8A1-3B5FA3AB9FFE}" autoFormatId="16" applyNumberFormats="0" applyBorderFormats="0" applyFontFormats="0" applyPatternFormats="0" applyAlignmentFormats="0" applyWidthHeightFormats="0">
  <queryTableRefresh nextId="14">
    <queryTableFields count="13">
      <queryTableField id="1" name="Nazwisko" tableColumnId="1"/>
      <queryTableField id="2" name="Imie" tableColumnId="2"/>
      <queryTableField id="3" name="Osiagniecia" tableColumnId="3"/>
      <queryTableField id="4" name="Zachowanie" tableColumnId="4"/>
      <queryTableField id="5" name="JP" tableColumnId="5"/>
      <queryTableField id="6" name="Mat" tableColumnId="6"/>
      <queryTableField id="7" name="Biol" tableColumnId="7"/>
      <queryTableField id="8" name="Geog" tableColumnId="8"/>
      <queryTableField id="9" name="GHP" tableColumnId="9"/>
      <queryTableField id="10" name="GHH" tableColumnId="10"/>
      <queryTableField id="11" name="GMM" tableColumnId="11"/>
      <queryTableField id="12" name="GMP" tableColumnId="12"/>
      <queryTableField id="13" name="GJP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81A428-5326-4280-BEAF-C2753367FF9B}" name="punkty_rekrutacyjne310" displayName="punkty_rekrutacyjne310" ref="A1:V515" tableType="queryTable" totalsRowShown="0">
  <autoFilter ref="A1:V515" xr:uid="{8056D8A2-28C7-4F86-B5BE-12FBF677127C}"/>
  <tableColumns count="22">
    <tableColumn id="1" xr3:uid="{D2E3BC5D-0451-4C95-83E5-6928B0CBC620}" uniqueName="1" name="Nazwisko" queryTableFieldId="1" dataDxfId="9"/>
    <tableColumn id="2" xr3:uid="{8D8C28AD-B428-46FC-BB52-FAE6CFDF0B73}" uniqueName="2" name="Imie" queryTableFieldId="2" dataDxfId="8"/>
    <tableColumn id="3" xr3:uid="{4E1F6AD7-FBC5-4FF9-9671-9A2C1CBC5FE0}" uniqueName="3" name="Osiagniecia" queryTableFieldId="3"/>
    <tableColumn id="4" xr3:uid="{DBC43081-E564-4207-A9B7-4838199B6CEA}" uniqueName="4" name="Zachowanie" queryTableFieldId="4"/>
    <tableColumn id="5" xr3:uid="{99267477-547B-40CA-92E5-7AA4D201DB83}" uniqueName="5" name="JP" queryTableFieldId="5" dataDxfId="7"/>
    <tableColumn id="6" xr3:uid="{CC4CEC8E-735D-4AD4-983F-CD8B2FE761A2}" uniqueName="6" name="Mat" queryTableFieldId="6" dataDxfId="6"/>
    <tableColumn id="7" xr3:uid="{C2F4D2D8-1B6B-46C5-9E64-1AC891BD80E6}" uniqueName="7" name="Biol" queryTableFieldId="7" dataDxfId="5"/>
    <tableColumn id="8" xr3:uid="{4DCF227C-2AFA-4149-9496-D2A8657E616D}" uniqueName="8" name="Geog" queryTableFieldId="8" dataDxfId="4"/>
    <tableColumn id="9" xr3:uid="{5E61B4A7-2021-4DFB-B361-D50F53CB5E10}" uniqueName="9" name="GHP" queryTableFieldId="9"/>
    <tableColumn id="10" xr3:uid="{C970B733-2C95-431F-A30D-D312E01CF1D7}" uniqueName="10" name="GHH" queryTableFieldId="10"/>
    <tableColumn id="11" xr3:uid="{4A16F048-79FD-4F82-88EC-C43FDD5084FF}" uniqueName="11" name="GMM" queryTableFieldId="11"/>
    <tableColumn id="12" xr3:uid="{26C17009-C979-4BA0-BCBC-D04AD1E35CA4}" uniqueName="12" name="GMP" queryTableFieldId="12"/>
    <tableColumn id="13" xr3:uid="{5AA5A889-FEB6-4454-A75C-861668960181}" uniqueName="13" name="GJP" queryTableFieldId="13"/>
    <tableColumn id="14" xr3:uid="{8834EF8B-B6FB-4A1C-8C5F-ACDA542960B3}" uniqueName="14" name="punkty za gimnazjalny" queryTableFieldId="14" dataDxfId="3">
      <calculatedColumnFormula>(punkty_rekrutacyjne310[[#This Row],[GHP]]+punkty_rekrutacyjne310[[#This Row],[GHH]]+punkty_rekrutacyjne310[[#This Row],[GMM]]+punkty_rekrutacyjne310[[#This Row],[GMP]]+punkty_rekrutacyjne310[[#This Row],[GJP]])/10</calculatedColumnFormula>
    </tableColumn>
    <tableColumn id="15" xr3:uid="{DAE4437D-8B68-4506-80D9-9EE13BE560F4}" uniqueName="15" name="punkty za JP" queryTableFieldId="15">
      <calculatedColumnFormula>VLOOKUP(E2,$X$4:$Y$9,2,0)</calculatedColumnFormula>
    </tableColumn>
    <tableColumn id="16" xr3:uid="{80D47A44-2E1E-4DBC-A154-5D8D824775F1}" uniqueName="16" name="MAT2" queryTableFieldId="16">
      <calculatedColumnFormula>VLOOKUP(F2,$X$4:$Y$9,2,0)</calculatedColumnFormula>
    </tableColumn>
    <tableColumn id="17" xr3:uid="{BA0FA475-A92D-4C13-9433-C5229DAB99F0}" uniqueName="17" name="BIO" queryTableFieldId="17">
      <calculatedColumnFormula>VLOOKUP(G2,$X$4:$Y$9,2,0)</calculatedColumnFormula>
    </tableColumn>
    <tableColumn id="18" xr3:uid="{98F1E0A0-F772-4AE9-9529-4A8D33752C7E}" uniqueName="18" name="GEO" queryTableFieldId="18">
      <calculatedColumnFormula>VLOOKUP(H2,$X$4:$Y$9,2,0)</calculatedColumnFormula>
    </tableColumn>
    <tableColumn id="19" xr3:uid="{8E3B3C02-B67A-4195-91A6-0BD02D96AA59}" uniqueName="19" name="SUMA PUNKTOW ZA OCENY" queryTableFieldId="19" dataDxfId="2">
      <calculatedColumnFormula>SUM(punkty_rekrutacyjne310[[#This Row],[punkty za JP]:[GEO]])</calculatedColumnFormula>
    </tableColumn>
    <tableColumn id="20" xr3:uid="{2C1CFC0C-2234-47D2-823E-2CB73EEE1737}" uniqueName="20" name="DODATKOWE" queryTableFieldId="20" dataDxfId="1">
      <calculatedColumnFormula>IF(punkty_rekrutacyjne310[[#This Row],[Zachowanie]]=6, 2, 0)+punkty_rekrutacyjne310[[#This Row],[Osiagniecia]]</calculatedColumnFormula>
    </tableColumn>
    <tableColumn id="21" xr3:uid="{FC6E5A53-332B-40D8-B420-8BD5FF6CF208}" uniqueName="21" name="ŁĄCZNIE PKT" queryTableFieldId="21" dataDxfId="0">
      <calculatedColumnFormula>punkty_rekrutacyjne310[[#This Row],[punkty za gimnazjalny]]+punkty_rekrutacyjne310[[#This Row],[SUMA PUNKTOW ZA OCENY]]+punkty_rekrutacyjne310[[#This Row],[DODATKOWE]]</calculatedColumnFormula>
    </tableColumn>
    <tableColumn id="22" xr3:uid="{AE00DCF1-94D5-463C-9E29-B34FE4B54579}" uniqueName="22" name="wiecej za oceny i osiagniecia niż za gimnazjalny" queryTableFieldId="22">
      <calculatedColumnFormula>IF(punkty_rekrutacyjne310[[#This Row],[SUMA PUNKTOW ZA OCENY]]+punkty_rekrutacyjne310[[#This Row],[DODATKOWE]]&gt;punkty_rekrutacyjne310[[#This Row],[punkty za gimnazjalny]], 1, 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585CC4-90D0-42CD-B3A0-8DB552718986}" name="punkty_rekrutacyjne9" displayName="punkty_rekrutacyjne9" ref="A1:M515" tableType="queryTable" totalsRowShown="0">
  <autoFilter ref="A1:M515" xr:uid="{8056D8A2-28C7-4F86-B5BE-12FBF677127C}"/>
  <tableColumns count="13">
    <tableColumn id="1" xr3:uid="{BBA4036B-0134-4226-B2A5-FBE785E339DE}" uniqueName="1" name="Nazwisko" queryTableFieldId="1" dataDxfId="11"/>
    <tableColumn id="2" xr3:uid="{A0D0FEC3-90FC-4F8D-B5A8-9DBC3108E5F9}" uniqueName="2" name="Imie" queryTableFieldId="2" dataDxfId="10"/>
    <tableColumn id="3" xr3:uid="{2810CD8F-3B9F-4181-9F3C-C5A7AB1D486E}" uniqueName="3" name="Osiagniecia" queryTableFieldId="3"/>
    <tableColumn id="4" xr3:uid="{1C70A906-FCB7-44D9-A028-1C83CC540402}" uniqueName="4" name="Zachowanie" queryTableFieldId="4"/>
    <tableColumn id="5" xr3:uid="{46B93F7C-F993-4B0D-9875-F047ABAFD655}" uniqueName="5" name="JP" queryTableFieldId="5"/>
    <tableColumn id="6" xr3:uid="{2D858B46-76D8-4288-85EF-13D52645493A}" uniqueName="6" name="Mat" queryTableFieldId="6"/>
    <tableColumn id="7" xr3:uid="{23D64419-A80A-4641-86F4-C755820C6539}" uniqueName="7" name="Biol" queryTableFieldId="7"/>
    <tableColumn id="8" xr3:uid="{2EC97449-2F32-4014-A438-8B2814C1D04A}" uniqueName="8" name="Geog" queryTableFieldId="8"/>
    <tableColumn id="9" xr3:uid="{F160AB41-7955-49AD-B179-05A1CEE3C2BC}" uniqueName="9" name="GHP" queryTableFieldId="9"/>
    <tableColumn id="10" xr3:uid="{88126F1C-D488-4BF1-AE60-4730FC4B59C5}" uniqueName="10" name="GHH" queryTableFieldId="10"/>
    <tableColumn id="11" xr3:uid="{8F750FF5-4F21-4E8A-BDB6-F2AB713A84C9}" uniqueName="11" name="GMM" queryTableFieldId="11"/>
    <tableColumn id="12" xr3:uid="{DEE07CB4-B725-4D83-8E89-BB2165CAC6CD}" uniqueName="12" name="GMP" queryTableFieldId="12"/>
    <tableColumn id="13" xr3:uid="{D40D4C6C-6E2E-46F6-964C-CE24ABE6D798}" uniqueName="13" name="GJP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CC0938-D277-4093-947B-CD7F8F9E341D}" name="punkty_rekrutacyjne37" displayName="punkty_rekrutacyjne37" ref="A1:W515" tableType="queryTable" totalsRowShown="0">
  <autoFilter ref="A1:W515" xr:uid="{8056D8A2-28C7-4F86-B5BE-12FBF677127C}">
    <filterColumn colId="22">
      <filters>
        <filter val="1"/>
      </filters>
    </filterColumn>
  </autoFilter>
  <sortState xmlns:xlrd2="http://schemas.microsoft.com/office/spreadsheetml/2017/richdata2" ref="A5:W91">
    <sortCondition ref="A1:A515"/>
  </sortState>
  <tableColumns count="23">
    <tableColumn id="1" xr3:uid="{D09E97DC-0CED-4C66-A8A8-F7A9C6706340}" uniqueName="1" name="Nazwisko" queryTableFieldId="1" dataDxfId="23"/>
    <tableColumn id="2" xr3:uid="{28B12084-3216-48DA-8240-C32A8A0EC0CC}" uniqueName="2" name="Imie" queryTableFieldId="2" dataDxfId="22"/>
    <tableColumn id="3" xr3:uid="{09EAC940-EDAF-4536-8860-EDA7CA961FBE}" uniqueName="3" name="Osiagniecia" queryTableFieldId="3"/>
    <tableColumn id="4" xr3:uid="{EFDF0E8A-75F6-465F-89DA-DAB3BD918879}" uniqueName="4" name="Zachowanie" queryTableFieldId="4"/>
    <tableColumn id="5" xr3:uid="{80F6E2EE-8906-489F-AECA-0006046F43FB}" uniqueName="5" name="JP" queryTableFieldId="5" dataDxfId="21"/>
    <tableColumn id="6" xr3:uid="{3A11AEAD-A7FB-46D2-8E1A-6E04930C7665}" uniqueName="6" name="Mat" queryTableFieldId="6" dataDxfId="20"/>
    <tableColumn id="7" xr3:uid="{56D1F1E7-DC65-4615-A3D2-2B9BF6D254CD}" uniqueName="7" name="Biol" queryTableFieldId="7" dataDxfId="19"/>
    <tableColumn id="8" xr3:uid="{9FE3FF8C-28F1-483D-ADA1-5CC71D6E2385}" uniqueName="8" name="Geog" queryTableFieldId="8" dataDxfId="18"/>
    <tableColumn id="9" xr3:uid="{2AD9704C-A16F-43FD-A0AD-356F69D4B657}" uniqueName="9" name="GHP" queryTableFieldId="9"/>
    <tableColumn id="10" xr3:uid="{98D61B80-C442-41AE-AB25-3F9D63E7BA8B}" uniqueName="10" name="GHH" queryTableFieldId="10"/>
    <tableColumn id="11" xr3:uid="{0AF1569E-347E-4B0F-A0F3-D7387FC38C99}" uniqueName="11" name="GMM" queryTableFieldId="11"/>
    <tableColumn id="12" xr3:uid="{97412570-8292-472E-B2F6-4364F17FBB31}" uniqueName="12" name="GMP" queryTableFieldId="12"/>
    <tableColumn id="13" xr3:uid="{803009CD-D118-4330-A824-F462534F0EFA}" uniqueName="13" name="GJP" queryTableFieldId="13"/>
    <tableColumn id="14" xr3:uid="{55A22DAE-FCCF-49B9-B285-99F3264E8E0D}" uniqueName="14" name="punkty za gimnazjalny" queryTableFieldId="14" dataDxfId="17">
      <calculatedColumnFormula>(punkty_rekrutacyjne37[[#This Row],[GHP]]+punkty_rekrutacyjne37[[#This Row],[GHH]]+punkty_rekrutacyjne37[[#This Row],[GMM]]+punkty_rekrutacyjne37[[#This Row],[GMP]]+punkty_rekrutacyjne37[[#This Row],[GJP]])/10</calculatedColumnFormula>
    </tableColumn>
    <tableColumn id="15" xr3:uid="{A7CAFDD4-EBF8-4A4C-A734-EF74C4DF1EC1}" uniqueName="15" name="punkty za JP" queryTableFieldId="15">
      <calculatedColumnFormula>VLOOKUP(E2,$Y$4:$Z$9,2,0)</calculatedColumnFormula>
    </tableColumn>
    <tableColumn id="16" xr3:uid="{CF7B4D80-A6EB-4215-A961-75DF88015A3C}" uniqueName="16" name="MAT2" queryTableFieldId="16">
      <calculatedColumnFormula>VLOOKUP(F2,$Y$4:$Z$9,2,0)</calculatedColumnFormula>
    </tableColumn>
    <tableColumn id="17" xr3:uid="{5F969293-7749-4CC2-9C57-7374D76E9413}" uniqueName="17" name="BIO" queryTableFieldId="17">
      <calculatedColumnFormula>VLOOKUP(G2,$Y$4:$Z$9,2,0)</calculatedColumnFormula>
    </tableColumn>
    <tableColumn id="18" xr3:uid="{29BAB429-36B1-43C7-9B51-1755A083CF62}" uniqueName="18" name="GEO" queryTableFieldId="18">
      <calculatedColumnFormula>VLOOKUP(H2,$Y$4:$Z$9,2,0)</calculatedColumnFormula>
    </tableColumn>
    <tableColumn id="19" xr3:uid="{A462E14B-4994-46B4-8953-BE6845284437}" uniqueName="19" name="SUMA PUNKTOW ZA OCENY" queryTableFieldId="19" dataDxfId="16">
      <calculatedColumnFormula>SUM(punkty_rekrutacyjne37[[#This Row],[punkty za JP]:[GEO]])</calculatedColumnFormula>
    </tableColumn>
    <tableColumn id="20" xr3:uid="{B414CD48-85D5-40D3-A39E-85161F3C6959}" uniqueName="20" name="DODATKOWE" queryTableFieldId="20" dataDxfId="15">
      <calculatedColumnFormula>IF(punkty_rekrutacyjne37[[#This Row],[Zachowanie]]=6, 2, 0)+punkty_rekrutacyjne37[[#This Row],[Osiagniecia]]</calculatedColumnFormula>
    </tableColumn>
    <tableColumn id="21" xr3:uid="{166BF272-8C3E-4C67-8277-14995B84F868}" uniqueName="21" name="ŁĄCZNIE PKT" queryTableFieldId="21" dataDxfId="14">
      <calculatedColumnFormula>punkty_rekrutacyjne37[[#This Row],[punkty za gimnazjalny]]+punkty_rekrutacyjne37[[#This Row],[SUMA PUNKTOW ZA OCENY]]+punkty_rekrutacyjne37[[#This Row],[DODATKOWE]]</calculatedColumnFormula>
    </tableColumn>
    <tableColumn id="22" xr3:uid="{4E57C74B-00D6-4D0F-9013-92A9BE7AB0E0}" uniqueName="22" name="ILE SETEK" queryTableFieldId="22" dataDxfId="13">
      <calculatedColumnFormula>COUNTIF(punkty_rekrutacyjne37[[#This Row],[GHP]:[GJP]], 100)</calculatedColumnFormula>
    </tableColumn>
    <tableColumn id="23" xr3:uid="{1AE94F9B-E02C-41A2-BBCC-4FE88E896C05}" uniqueName="23" name="KTÓRZY MAJA STO Z CO NAJMNIEJ 3 " queryTableFieldId="23" dataDxfId="12">
      <calculatedColumnFormula>IF(punkty_rekrutacyjne37[[#This Row],[ILE SETEK]]&gt;=3, 1, 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5706CA-4AEE-43E9-8D60-68D65353E5E1}" name="punkty_rekrutacyjne35" displayName="punkty_rekrutacyjne35" ref="A1:U515" tableType="queryTable" totalsRowShown="0">
  <autoFilter ref="A1:U515" xr:uid="{8056D8A2-28C7-4F86-B5BE-12FBF677127C}">
    <filterColumn colId="20">
      <filters>
        <filter val="55,6"/>
      </filters>
    </filterColumn>
  </autoFilter>
  <sortState xmlns:xlrd2="http://schemas.microsoft.com/office/spreadsheetml/2017/richdata2" ref="A32:U431">
    <sortCondition ref="A2:A515"/>
  </sortState>
  <tableColumns count="21">
    <tableColumn id="1" xr3:uid="{1F260977-0320-43B4-9B51-E8A022A50671}" uniqueName="1" name="Nazwisko" queryTableFieldId="1" dataDxfId="33"/>
    <tableColumn id="2" xr3:uid="{246EF34C-5B22-49CE-A077-B95FA8BF7F5A}" uniqueName="2" name="Imie" queryTableFieldId="2" dataDxfId="32"/>
    <tableColumn id="3" xr3:uid="{40E89245-1A2A-4B19-90E1-57A85F786383}" uniqueName="3" name="Osiagniecia" queryTableFieldId="3"/>
    <tableColumn id="4" xr3:uid="{6B2567D9-E77D-4827-AAF2-16B8BCD7EC87}" uniqueName="4" name="Zachowanie" queryTableFieldId="4"/>
    <tableColumn id="5" xr3:uid="{76247BC3-03DC-42E4-856C-F8E22C77F46C}" uniqueName="5" name="JP" queryTableFieldId="5" dataDxfId="31"/>
    <tableColumn id="6" xr3:uid="{DDF11DA0-20CC-48AA-B5EC-E4467BAFF6BF}" uniqueName="6" name="Mat" queryTableFieldId="6" dataDxfId="30"/>
    <tableColumn id="7" xr3:uid="{86A06611-F0C2-4FFF-B34A-295C4B5C0035}" uniqueName="7" name="Biol" queryTableFieldId="7" dataDxfId="29"/>
    <tableColumn id="8" xr3:uid="{77979898-F110-446A-9A28-7DFF60F42C08}" uniqueName="8" name="Geog" queryTableFieldId="8" dataDxfId="28"/>
    <tableColumn id="9" xr3:uid="{E469FDBF-1ADB-45A1-A360-FE01F50D8B29}" uniqueName="9" name="GHP" queryTableFieldId="9"/>
    <tableColumn id="10" xr3:uid="{7DEF62CE-49BA-49C5-84E0-931074A6FF27}" uniqueName="10" name="GHH" queryTableFieldId="10"/>
    <tableColumn id="11" xr3:uid="{3B0621CA-2FEC-432F-81C5-B57378231635}" uniqueName="11" name="GMM" queryTableFieldId="11"/>
    <tableColumn id="12" xr3:uid="{32AF1ACD-CEE8-4FB3-90D3-3AAF140A01B7}" uniqueName="12" name="GMP" queryTableFieldId="12"/>
    <tableColumn id="13" xr3:uid="{234F22B5-1428-4532-A94C-3F1E909D3E5C}" uniqueName="13" name="GJP" queryTableFieldId="13"/>
    <tableColumn id="14" xr3:uid="{B83F5AC4-32FD-4399-A715-735E18CBE135}" uniqueName="14" name="punkty za gimnazjalny" queryTableFieldId="14" dataDxfId="27">
      <calculatedColumnFormula>(punkty_rekrutacyjne35[[#This Row],[GHP]]+punkty_rekrutacyjne35[[#This Row],[GHH]]+punkty_rekrutacyjne35[[#This Row],[GMM]]+punkty_rekrutacyjne35[[#This Row],[GMP]]+punkty_rekrutacyjne35[[#This Row],[GJP]])/10</calculatedColumnFormula>
    </tableColumn>
    <tableColumn id="15" xr3:uid="{1221C47D-8434-4A84-B12C-E8C2BD79A763}" uniqueName="15" name="punkty za JP" queryTableFieldId="15">
      <calculatedColumnFormula>VLOOKUP(E2,$X$4:$Y$9,2,0)</calculatedColumnFormula>
    </tableColumn>
    <tableColumn id="16" xr3:uid="{D79376BE-820C-4240-85EA-D42AE6ECE4DC}" uniqueName="16" name="MAT2" queryTableFieldId="16">
      <calculatedColumnFormula>VLOOKUP(F2,$X$4:$Y$9,2,0)</calculatedColumnFormula>
    </tableColumn>
    <tableColumn id="17" xr3:uid="{7896CB7E-9A96-4F52-BB53-2B5ED97BD551}" uniqueName="17" name="BIO" queryTableFieldId="17">
      <calculatedColumnFormula>VLOOKUP(G2,$X$4:$Y$9,2,0)</calculatedColumnFormula>
    </tableColumn>
    <tableColumn id="18" xr3:uid="{D49AA437-FA8A-4C00-9E09-007B65185652}" uniqueName="18" name="GEO" queryTableFieldId="18">
      <calculatedColumnFormula>VLOOKUP(H2,$X$4:$Y$9,2,0)</calculatedColumnFormula>
    </tableColumn>
    <tableColumn id="19" xr3:uid="{CFD8EFF4-10A3-4550-88F4-83B91AA823E2}" uniqueName="19" name="SUMA PUNKTOW ZA OCENY" queryTableFieldId="19" dataDxfId="26">
      <calculatedColumnFormula>SUM(punkty_rekrutacyjne35[[#This Row],[punkty za JP]:[GEO]])</calculatedColumnFormula>
    </tableColumn>
    <tableColumn id="20" xr3:uid="{926D5734-FA4B-40E1-B30B-A0CD4D93F58A}" uniqueName="20" name="DODATKOWE" queryTableFieldId="20" dataDxfId="25">
      <calculatedColumnFormula>IF(punkty_rekrutacyjne35[[#This Row],[Zachowanie]]=6, 2, 0)+punkty_rekrutacyjne35[[#This Row],[Osiagniecia]]</calculatedColumnFormula>
    </tableColumn>
    <tableColumn id="21" xr3:uid="{5441382C-0D45-4D83-A787-5CBB008940EF}" uniqueName="21" name="ŁĄCZNIE PKT" queryTableFieldId="21" dataDxfId="24">
      <calculatedColumnFormula>punkty_rekrutacyjne35[[#This Row],[punkty za gimnazjalny]]+punkty_rekrutacyjne35[[#This Row],[SUMA PUNKTOW ZA OCENY]]+punkty_rekrutacyjne35[[#This Row],[DODATKOWE]]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C83355-32E3-4B70-918B-23FB30141CD4}" name="punkty_rekrutacyjne34" displayName="punkty_rekrutacyjne34" ref="A1:V515" tableType="queryTable" totalsRowShown="0">
  <autoFilter ref="A1:V515" xr:uid="{8056D8A2-28C7-4F86-B5BE-12FBF677127C}">
    <filterColumn colId="21">
      <filters>
        <filter val="1"/>
      </filters>
    </filterColumn>
  </autoFilter>
  <tableColumns count="22">
    <tableColumn id="1" xr3:uid="{13DF7AD0-A963-4160-973F-045ABE2B3593}" uniqueName="1" name="Nazwisko" queryTableFieldId="1" dataDxfId="43"/>
    <tableColumn id="2" xr3:uid="{7D62BE08-10DC-4A42-BE4D-52B9B9ABB00B}" uniqueName="2" name="Imie" queryTableFieldId="2" dataDxfId="42"/>
    <tableColumn id="3" xr3:uid="{B8F54377-8892-4AEF-9C60-115B018E12F9}" uniqueName="3" name="Osiagniecia" queryTableFieldId="3"/>
    <tableColumn id="4" xr3:uid="{C5B1A442-3FC6-4FA5-A399-779E7BED0953}" uniqueName="4" name="Zachowanie" queryTableFieldId="4"/>
    <tableColumn id="5" xr3:uid="{F7BA56BC-0EC0-4CA1-BE3B-14B4B9B5E4CA}" uniqueName="5" name="JP" queryTableFieldId="5" dataDxfId="41"/>
    <tableColumn id="6" xr3:uid="{711B297F-7368-4C41-8903-22BFDBC49CD6}" uniqueName="6" name="Mat" queryTableFieldId="6" dataDxfId="40"/>
    <tableColumn id="7" xr3:uid="{E0863853-6BDD-4976-9851-246753289EC6}" uniqueName="7" name="Biol" queryTableFieldId="7" dataDxfId="39"/>
    <tableColumn id="8" xr3:uid="{1BCB0230-D6D2-49F0-8DCA-289203DB8E63}" uniqueName="8" name="Geog" queryTableFieldId="8" dataDxfId="38"/>
    <tableColumn id="9" xr3:uid="{A690FCEA-7390-4E99-BF36-2713F6A957F3}" uniqueName="9" name="GHP" queryTableFieldId="9"/>
    <tableColumn id="10" xr3:uid="{C273A4B9-1562-4EE6-9E81-466E69A69DA8}" uniqueName="10" name="GHH" queryTableFieldId="10"/>
    <tableColumn id="11" xr3:uid="{285F1347-A2E6-425D-8D58-54E6FD11680B}" uniqueName="11" name="GMM" queryTableFieldId="11"/>
    <tableColumn id="12" xr3:uid="{2C36DBE1-332B-47B6-9E4E-742A51FB8DF8}" uniqueName="12" name="GMP" queryTableFieldId="12"/>
    <tableColumn id="13" xr3:uid="{0B2B6843-A877-47C1-835B-0B6022783DB6}" uniqueName="13" name="GJP" queryTableFieldId="13"/>
    <tableColumn id="14" xr3:uid="{6416E0DB-492E-4BA0-A9AD-6FC3FADAE622}" uniqueName="14" name="punkty za gimnazjalny" queryTableFieldId="14" dataDxfId="37">
      <calculatedColumnFormula>(punkty_rekrutacyjne34[[#This Row],[GHP]]+punkty_rekrutacyjne34[[#This Row],[GHH]]+punkty_rekrutacyjne34[[#This Row],[GMM]]+punkty_rekrutacyjne34[[#This Row],[GMP]]+punkty_rekrutacyjne34[[#This Row],[GJP]])/10</calculatedColumnFormula>
    </tableColumn>
    <tableColumn id="15" xr3:uid="{69F43B1C-99C1-483B-840F-C1A14DC35FA6}" uniqueName="15" name="punkty za JP" queryTableFieldId="15">
      <calculatedColumnFormula>VLOOKUP(E2,$AA$4:$AB$9,2,0)</calculatedColumnFormula>
    </tableColumn>
    <tableColumn id="16" xr3:uid="{324B382C-D0C5-4925-ABAA-101CEAD58F50}" uniqueName="16" name="MAT2" queryTableFieldId="16">
      <calculatedColumnFormula>VLOOKUP(F2,$AA$4:$AB$9,2,0)</calculatedColumnFormula>
    </tableColumn>
    <tableColumn id="17" xr3:uid="{645F7BF3-DFE3-4B09-B393-7C14F75FCDC2}" uniqueName="17" name="BIO" queryTableFieldId="17">
      <calculatedColumnFormula>VLOOKUP(G2,$AA$4:$AB$9,2,0)</calculatedColumnFormula>
    </tableColumn>
    <tableColumn id="18" xr3:uid="{8329AAF0-9718-4384-9E8C-ADA0DD69A79B}" uniqueName="18" name="GEO" queryTableFieldId="18">
      <calculatedColumnFormula>VLOOKUP(H2,$AA$4:$AB$9,2,0)</calculatedColumnFormula>
    </tableColumn>
    <tableColumn id="19" xr3:uid="{7C54CA23-E348-48D5-848D-2FBF27102EBE}" uniqueName="19" name="SUMA PUNKTOW ZA OCENY" queryTableFieldId="19" dataDxfId="36">
      <calculatedColumnFormula>SUM(punkty_rekrutacyjne34[[#This Row],[punkty za JP]:[GEO]])</calculatedColumnFormula>
    </tableColumn>
    <tableColumn id="20" xr3:uid="{B743A281-603B-4956-A65F-CAFB83D2728F}" uniqueName="20" name="DODATKOWE" queryTableFieldId="20" dataDxfId="35">
      <calculatedColumnFormula>IF(punkty_rekrutacyjne34[[#This Row],[Zachowanie]]=6, 2, 0)+punkty_rekrutacyjne34[[#This Row],[Osiagniecia]]</calculatedColumnFormula>
    </tableColumn>
    <tableColumn id="21" xr3:uid="{1E401965-783C-4F02-AABB-775061A610B2}" uniqueName="21" name="ŁĄCZNIE PKT" queryTableFieldId="21" dataDxfId="34">
      <calculatedColumnFormula>punkty_rekrutacyjne34[[#This Row],[punkty za gimnazjalny]]+punkty_rekrutacyjne34[[#This Row],[SUMA PUNKTOW ZA OCENY]]+punkty_rekrutacyjne34[[#This Row],[DODATKOWE]]</calculatedColumnFormula>
    </tableColumn>
    <tableColumn id="22" xr3:uid="{9C169EB3-717F-4854-A5EB-9EEB64F23E51}" uniqueName="22" name="Kolumna1" queryTableFieldId="22">
      <calculatedColumnFormula>IF(AND(punkty_rekrutacyjne34[[#This Row],[Osiagniecia]]=0, punkty_rekrutacyjne34[[#This Row],[Zachowanie]]&gt;=5, AVERAGE(punkty_rekrutacyjne34[[#This Row],[JP]:[Geog]])&gt;4), 1, 0)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5C9800-07AC-4CDF-91C1-D0AFF52BEED8}" name="punkty_rekrutacyjne3" displayName="punkty_rekrutacyjne3" ref="A1:U515" tableType="queryTable" totalsRowShown="0">
  <autoFilter ref="A1:U515" xr:uid="{8056D8A2-28C7-4F86-B5BE-12FBF677127C}"/>
  <tableColumns count="21">
    <tableColumn id="1" xr3:uid="{2DFE5CBD-8555-498B-9C75-AABC9B3854E9}" uniqueName="1" name="Nazwisko" queryTableFieldId="1" dataDxfId="53"/>
    <tableColumn id="2" xr3:uid="{F776981A-6A82-44A6-906F-C30F62546235}" uniqueName="2" name="Imie" queryTableFieldId="2" dataDxfId="52"/>
    <tableColumn id="3" xr3:uid="{EA96EE3D-2BAE-419D-BA62-0A9F1A9AF109}" uniqueName="3" name="Osiagniecia" queryTableFieldId="3"/>
    <tableColumn id="4" xr3:uid="{D74B2606-3942-4E3E-8ECC-5088491AD248}" uniqueName="4" name="Zachowanie" queryTableFieldId="4"/>
    <tableColumn id="5" xr3:uid="{115DB1A6-EF1A-4A0E-8601-794CEF8D5457}" uniqueName="5" name="JP" queryTableFieldId="5" dataDxfId="51"/>
    <tableColumn id="6" xr3:uid="{966154EC-658F-49F1-8C8D-AE095774ECA4}" uniqueName="6" name="Mat" queryTableFieldId="6" dataDxfId="50"/>
    <tableColumn id="7" xr3:uid="{A49D82CF-8B8D-4810-97E5-2FBC1AE8FB5F}" uniqueName="7" name="Biol" queryTableFieldId="7" dataDxfId="49"/>
    <tableColumn id="8" xr3:uid="{AACA24B5-C5CC-4AA2-8D3A-73A25C8349B4}" uniqueName="8" name="Geog" queryTableFieldId="8" dataDxfId="48"/>
    <tableColumn id="9" xr3:uid="{EE328222-AAE2-4182-AED9-B96CC22B00EA}" uniqueName="9" name="GHP" queryTableFieldId="9"/>
    <tableColumn id="10" xr3:uid="{49A12DE1-1AC2-4A1D-BE65-8B5ABB709E09}" uniqueName="10" name="GHH" queryTableFieldId="10"/>
    <tableColumn id="11" xr3:uid="{3A6930ED-534D-455C-ADD1-8EFA30CE4ADD}" uniqueName="11" name="GMM" queryTableFieldId="11"/>
    <tableColumn id="12" xr3:uid="{C7F771C9-05CB-430E-8B86-83FBE28DE98D}" uniqueName="12" name="GMP" queryTableFieldId="12"/>
    <tableColumn id="13" xr3:uid="{BA073A30-EE9C-435C-9C31-BA30325D2473}" uniqueName="13" name="GJP" queryTableFieldId="13"/>
    <tableColumn id="14" xr3:uid="{05E62353-AFA9-4937-80DE-86A23637E756}" uniqueName="14" name="punkty za gimnazjalny" queryTableFieldId="14" dataDxfId="47">
      <calculatedColumnFormula>(punkty_rekrutacyjne3[[#This Row],[GHP]]+punkty_rekrutacyjne3[[#This Row],[GHH]]+punkty_rekrutacyjne3[[#This Row],[GMM]]+punkty_rekrutacyjne3[[#This Row],[GMP]]+punkty_rekrutacyjne3[[#This Row],[GJP]])/10</calculatedColumnFormula>
    </tableColumn>
    <tableColumn id="15" xr3:uid="{69451C18-DE13-4D1F-8D73-25857C765BD9}" uniqueName="15" name="punkty za JP" queryTableFieldId="15">
      <calculatedColumnFormula>VLOOKUP(E2,$X$4:$Y$9,2,0)</calculatedColumnFormula>
    </tableColumn>
    <tableColumn id="16" xr3:uid="{77A685E1-E110-4C58-B1E3-D43925BCB085}" uniqueName="16" name="MAT2" queryTableFieldId="16">
      <calculatedColumnFormula>VLOOKUP(F2,$X$4:$Y$9,2,0)</calculatedColumnFormula>
    </tableColumn>
    <tableColumn id="17" xr3:uid="{B09904F0-309E-411F-A0F1-6E51619568A1}" uniqueName="17" name="BIO" queryTableFieldId="17">
      <calculatedColumnFormula>VLOOKUP(G2,$X$4:$Y$9,2,0)</calculatedColumnFormula>
    </tableColumn>
    <tableColumn id="18" xr3:uid="{3FB68376-DA53-49D0-A3CF-2ECEB7BEC2D2}" uniqueName="18" name="GEO" queryTableFieldId="18">
      <calculatedColumnFormula>VLOOKUP(H2,$X$4:$Y$9,2,0)</calculatedColumnFormula>
    </tableColumn>
    <tableColumn id="19" xr3:uid="{DE603EFE-2E5E-42B0-9129-FB08DDE92F7F}" uniqueName="19" name="SUMA PUNKTOW ZA OCENY" queryTableFieldId="19" dataDxfId="46">
      <calculatedColumnFormula>SUM(punkty_rekrutacyjne3[[#This Row],[punkty za JP]:[GEO]])</calculatedColumnFormula>
    </tableColumn>
    <tableColumn id="20" xr3:uid="{21A16F9F-467F-4B22-9DDE-E2ECB35D1391}" uniqueName="20" name="DODATKOWE" queryTableFieldId="20" dataDxfId="45">
      <calculatedColumnFormula>IF(punkty_rekrutacyjne3[[#This Row],[Zachowanie]]=6, 2, 0)+punkty_rekrutacyjne3[[#This Row],[Osiagniecia]]</calculatedColumnFormula>
    </tableColumn>
    <tableColumn id="21" xr3:uid="{16C1F4A6-A545-4036-BFD6-20C5991238D5}" uniqueName="21" name="ŁĄCZNIE PKT" queryTableFieldId="21" dataDxfId="44">
      <calculatedColumnFormula>punkty_rekrutacyjne3[[#This Row],[punkty za gimnazjalny]]+punkty_rekrutacyjne3[[#This Row],[SUMA PUNKTOW ZA OCENY]]+punkty_rekrutacyjne3[[#This Row],[DODATKOWE]]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6D8A2-28C7-4F86-B5BE-12FBF677127C}" name="punkty_rekrutacyjne" displayName="punkty_rekrutacyjne" ref="A1:M515" tableType="queryTable" totalsRowShown="0">
  <autoFilter ref="A1:M515" xr:uid="{8056D8A2-28C7-4F86-B5BE-12FBF677127C}"/>
  <tableColumns count="13">
    <tableColumn id="1" xr3:uid="{40F98BAD-11D4-42D7-936B-5EC1E3F429C1}" uniqueName="1" name="Nazwisko" queryTableFieldId="1" dataDxfId="55"/>
    <tableColumn id="2" xr3:uid="{B9751204-287E-4DEF-A889-0B874CAC5DE4}" uniqueName="2" name="Imie" queryTableFieldId="2" dataDxfId="54"/>
    <tableColumn id="3" xr3:uid="{D5731D5A-48E9-4028-A458-5F00141DC487}" uniqueName="3" name="Osiagniecia" queryTableFieldId="3"/>
    <tableColumn id="4" xr3:uid="{6561530B-C55D-4A08-993C-125CD4AFC59C}" uniqueName="4" name="Zachowanie" queryTableFieldId="4"/>
    <tableColumn id="5" xr3:uid="{63C16EF2-F9B7-4340-AB74-249B905EC463}" uniqueName="5" name="JP" queryTableFieldId="5"/>
    <tableColumn id="6" xr3:uid="{9FF849FF-A242-4DC7-8D79-618BE1DC6382}" uniqueName="6" name="Mat" queryTableFieldId="6"/>
    <tableColumn id="7" xr3:uid="{BC817C6E-77E9-4DC1-B03A-905ABB01AD09}" uniqueName="7" name="Biol" queryTableFieldId="7"/>
    <tableColumn id="8" xr3:uid="{0421F844-DD29-4D2A-96DA-A1DAC73B8124}" uniqueName="8" name="Geog" queryTableFieldId="8"/>
    <tableColumn id="9" xr3:uid="{52EA4BEE-E9FF-4BB1-BC54-224464F7B1A1}" uniqueName="9" name="GHP" queryTableFieldId="9"/>
    <tableColumn id="10" xr3:uid="{4F166217-ACE7-4C94-9DD5-4F7344D62D5E}" uniqueName="10" name="GHH" queryTableFieldId="10"/>
    <tableColumn id="11" xr3:uid="{FD91E814-C0E0-4EEC-9B15-E2298D44790A}" uniqueName="11" name="GMM" queryTableFieldId="11"/>
    <tableColumn id="12" xr3:uid="{A252AB48-A6B2-49AF-A3A3-278598BD590E}" uniqueName="12" name="GMP" queryTableFieldId="12"/>
    <tableColumn id="13" xr3:uid="{113AF13D-5C83-491A-8EE6-4329F1B9BB52}" uniqueName="13" name="GJP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05C3-2160-41E6-8BE0-C40C41B7DFDE}">
  <dimension ref="A1:Y515"/>
  <sheetViews>
    <sheetView tabSelected="1" zoomScale="55" zoomScaleNormal="55" workbookViewId="0">
      <selection activeCell="X11" sqref="X11:X12"/>
    </sheetView>
  </sheetViews>
  <sheetFormatPr defaultRowHeight="14.5" x14ac:dyDescent="0.35"/>
  <cols>
    <col min="1" max="1" width="13.7265625" bestFit="1" customWidth="1"/>
    <col min="2" max="2" width="11.26953125" bestFit="1" customWidth="1"/>
    <col min="3" max="3" width="12.453125" bestFit="1" customWidth="1"/>
    <col min="4" max="4" width="13.08984375" bestFit="1" customWidth="1"/>
    <col min="5" max="5" width="4.81640625" bestFit="1" customWidth="1"/>
    <col min="6" max="6" width="6.54296875" bestFit="1" customWidth="1"/>
    <col min="7" max="7" width="6.1796875" bestFit="1" customWidth="1"/>
    <col min="8" max="8" width="7.36328125" bestFit="1" customWidth="1"/>
    <col min="9" max="9" width="6.7265625" bestFit="1" customWidth="1"/>
    <col min="10" max="10" width="6.90625" bestFit="1" customWidth="1"/>
    <col min="11" max="11" width="7.81640625" bestFit="1" customWidth="1"/>
    <col min="12" max="12" width="7.1796875" bestFit="1" customWidth="1"/>
    <col min="13" max="13" width="6.08984375" bestFit="1" customWidth="1"/>
    <col min="14" max="14" width="25.90625" style="6" customWidth="1"/>
    <col min="15" max="15" width="18.6328125" customWidth="1"/>
    <col min="19" max="19" width="35.54296875" customWidth="1"/>
    <col min="20" max="20" width="18" style="6" customWidth="1"/>
    <col min="21" max="21" width="8.7265625" style="7"/>
    <col min="24" max="24" width="33.179687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673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s="6" t="s">
        <v>681</v>
      </c>
      <c r="U1" s="7" t="s">
        <v>682</v>
      </c>
      <c r="V1" t="s">
        <v>686</v>
      </c>
    </row>
    <row r="2" spans="1:25" x14ac:dyDescent="0.35">
      <c r="A2" s="1" t="s">
        <v>13</v>
      </c>
      <c r="B2" s="1" t="s">
        <v>14</v>
      </c>
      <c r="C2">
        <v>0</v>
      </c>
      <c r="D2">
        <v>4</v>
      </c>
      <c r="E2" s="1">
        <v>4</v>
      </c>
      <c r="F2" s="1">
        <v>5</v>
      </c>
      <c r="G2" s="1">
        <v>6</v>
      </c>
      <c r="H2" s="1">
        <v>6</v>
      </c>
      <c r="I2">
        <v>62</v>
      </c>
      <c r="J2">
        <v>13</v>
      </c>
      <c r="K2">
        <v>26</v>
      </c>
      <c r="L2">
        <v>67</v>
      </c>
      <c r="M2">
        <v>62</v>
      </c>
      <c r="N2" s="6">
        <f>(punkty_rekrutacyjne310[[#This Row],[GHP]]+punkty_rekrutacyjne310[[#This Row],[GHH]]+punkty_rekrutacyjne310[[#This Row],[GMM]]+punkty_rekrutacyjne310[[#This Row],[GMP]]+punkty_rekrutacyjne310[[#This Row],[GJP]])/10</f>
        <v>23</v>
      </c>
      <c r="O2">
        <f>VLOOKUP(E2,$X$4:$Y$9,2,0)</f>
        <v>6</v>
      </c>
      <c r="P2">
        <f>VLOOKUP(F2,$X$4:$Y$9,2,0)</f>
        <v>8</v>
      </c>
      <c r="Q2">
        <f>VLOOKUP(G2,$X$4:$Y$9,2,0)</f>
        <v>10</v>
      </c>
      <c r="R2">
        <f>VLOOKUP(H2,$X$4:$Y$9,2,0)</f>
        <v>10</v>
      </c>
      <c r="S2" s="6">
        <f>SUM(punkty_rekrutacyjne310[[#This Row],[punkty za JP]:[GEO]])</f>
        <v>34</v>
      </c>
      <c r="T2" s="6">
        <f>IF(punkty_rekrutacyjne310[[#This Row],[Zachowanie]]=6, 2, 0)+punkty_rekrutacyjne310[[#This Row],[Osiagniecia]]</f>
        <v>0</v>
      </c>
      <c r="U2" s="7">
        <f>punkty_rekrutacyjne310[[#This Row],[punkty za gimnazjalny]]+punkty_rekrutacyjne310[[#This Row],[SUMA PUNKTOW ZA OCENY]]+punkty_rekrutacyjne310[[#This Row],[DODATKOWE]]</f>
        <v>57</v>
      </c>
      <c r="V2">
        <f>IF(punkty_rekrutacyjne310[[#This Row],[SUMA PUNKTOW ZA OCENY]]+punkty_rekrutacyjne310[[#This Row],[DODATKOWE]]&gt;punkty_rekrutacyjne310[[#This Row],[punkty za gimnazjalny]], 1, 0)</f>
        <v>1</v>
      </c>
    </row>
    <row r="3" spans="1:25" x14ac:dyDescent="0.35">
      <c r="A3" s="1" t="s">
        <v>15</v>
      </c>
      <c r="B3" s="1" t="s">
        <v>16</v>
      </c>
      <c r="C3">
        <v>7</v>
      </c>
      <c r="D3">
        <v>4</v>
      </c>
      <c r="E3" s="1">
        <v>4</v>
      </c>
      <c r="F3" s="1">
        <v>2</v>
      </c>
      <c r="G3" s="1">
        <v>5</v>
      </c>
      <c r="H3" s="1">
        <v>6</v>
      </c>
      <c r="I3">
        <v>90</v>
      </c>
      <c r="J3">
        <v>8</v>
      </c>
      <c r="K3">
        <v>21</v>
      </c>
      <c r="L3">
        <v>52</v>
      </c>
      <c r="M3">
        <v>33</v>
      </c>
      <c r="N3" s="6">
        <f>(punkty_rekrutacyjne310[[#This Row],[GHP]]+punkty_rekrutacyjne310[[#This Row],[GHH]]+punkty_rekrutacyjne310[[#This Row],[GMM]]+punkty_rekrutacyjne310[[#This Row],[GMP]]+punkty_rekrutacyjne310[[#This Row],[GJP]])/10</f>
        <v>20.399999999999999</v>
      </c>
      <c r="O3">
        <f t="shared" ref="O3:R66" si="0">VLOOKUP(E3,$X$4:$Y$9,2,0)</f>
        <v>6</v>
      </c>
      <c r="P3">
        <f t="shared" si="0"/>
        <v>0</v>
      </c>
      <c r="Q3">
        <f t="shared" si="0"/>
        <v>8</v>
      </c>
      <c r="R3">
        <f t="shared" si="0"/>
        <v>10</v>
      </c>
      <c r="S3" s="6">
        <f>SUM(punkty_rekrutacyjne310[[#This Row],[punkty za JP]:[GEO]])</f>
        <v>24</v>
      </c>
      <c r="T3" s="6">
        <f>IF(punkty_rekrutacyjne310[[#This Row],[Zachowanie]]=6, 2, 0)+punkty_rekrutacyjne310[[#This Row],[Osiagniecia]]</f>
        <v>7</v>
      </c>
      <c r="U3" s="7">
        <f>punkty_rekrutacyjne310[[#This Row],[punkty za gimnazjalny]]+punkty_rekrutacyjne310[[#This Row],[SUMA PUNKTOW ZA OCENY]]+punkty_rekrutacyjne310[[#This Row],[DODATKOWE]]</f>
        <v>51.4</v>
      </c>
      <c r="V3">
        <f>IF(punkty_rekrutacyjne310[[#This Row],[SUMA PUNKTOW ZA OCENY]]+punkty_rekrutacyjne310[[#This Row],[DODATKOWE]]&gt;punkty_rekrutacyjne310[[#This Row],[punkty za gimnazjalny]], 1, 0)</f>
        <v>1</v>
      </c>
      <c r="X3" s="4" t="s">
        <v>675</v>
      </c>
      <c r="Y3" s="4" t="s">
        <v>674</v>
      </c>
    </row>
    <row r="4" spans="1:25" x14ac:dyDescent="0.35">
      <c r="A4" s="1" t="s">
        <v>17</v>
      </c>
      <c r="B4" s="1" t="s">
        <v>18</v>
      </c>
      <c r="C4">
        <v>7</v>
      </c>
      <c r="D4">
        <v>4</v>
      </c>
      <c r="E4" s="1">
        <v>4</v>
      </c>
      <c r="F4" s="1">
        <v>6</v>
      </c>
      <c r="G4" s="1">
        <v>6</v>
      </c>
      <c r="H4" s="1">
        <v>5</v>
      </c>
      <c r="I4">
        <v>96</v>
      </c>
      <c r="J4">
        <v>99</v>
      </c>
      <c r="K4">
        <v>16</v>
      </c>
      <c r="L4">
        <v>85</v>
      </c>
      <c r="M4">
        <v>65</v>
      </c>
      <c r="N4" s="6">
        <f>(punkty_rekrutacyjne310[[#This Row],[GHP]]+punkty_rekrutacyjne310[[#This Row],[GHH]]+punkty_rekrutacyjne310[[#This Row],[GMM]]+punkty_rekrutacyjne310[[#This Row],[GMP]]+punkty_rekrutacyjne310[[#This Row],[GJP]])/10</f>
        <v>36.1</v>
      </c>
      <c r="O4">
        <f t="shared" si="0"/>
        <v>6</v>
      </c>
      <c r="P4">
        <f t="shared" si="0"/>
        <v>10</v>
      </c>
      <c r="Q4">
        <f t="shared" si="0"/>
        <v>10</v>
      </c>
      <c r="R4">
        <f t="shared" si="0"/>
        <v>8</v>
      </c>
      <c r="S4" s="6">
        <f>SUM(punkty_rekrutacyjne310[[#This Row],[punkty za JP]:[GEO]])</f>
        <v>34</v>
      </c>
      <c r="T4" s="6">
        <f>IF(punkty_rekrutacyjne310[[#This Row],[Zachowanie]]=6, 2, 0)+punkty_rekrutacyjne310[[#This Row],[Osiagniecia]]</f>
        <v>7</v>
      </c>
      <c r="U4" s="7">
        <f>punkty_rekrutacyjne310[[#This Row],[punkty za gimnazjalny]]+punkty_rekrutacyjne310[[#This Row],[SUMA PUNKTOW ZA OCENY]]+punkty_rekrutacyjne310[[#This Row],[DODATKOWE]]</f>
        <v>77.099999999999994</v>
      </c>
      <c r="V4">
        <f>IF(punkty_rekrutacyjne310[[#This Row],[SUMA PUNKTOW ZA OCENY]]+punkty_rekrutacyjne310[[#This Row],[DODATKOWE]]&gt;punkty_rekrutacyjne310[[#This Row],[punkty za gimnazjalny]], 1, 0)</f>
        <v>1</v>
      </c>
      <c r="X4" s="5">
        <v>1</v>
      </c>
      <c r="Y4" s="4">
        <v>0</v>
      </c>
    </row>
    <row r="5" spans="1:25" x14ac:dyDescent="0.35">
      <c r="A5" s="1" t="s">
        <v>19</v>
      </c>
      <c r="B5" s="1" t="s">
        <v>20</v>
      </c>
      <c r="C5">
        <v>8</v>
      </c>
      <c r="D5">
        <v>6</v>
      </c>
      <c r="E5" s="1">
        <v>4</v>
      </c>
      <c r="F5" s="1">
        <v>4</v>
      </c>
      <c r="G5" s="1">
        <v>3</v>
      </c>
      <c r="H5" s="1">
        <v>5</v>
      </c>
      <c r="I5">
        <v>17</v>
      </c>
      <c r="J5">
        <v>100</v>
      </c>
      <c r="K5">
        <v>100</v>
      </c>
      <c r="L5">
        <v>100</v>
      </c>
      <c r="M5">
        <v>31</v>
      </c>
      <c r="N5" s="6">
        <f>(punkty_rekrutacyjne310[[#This Row],[GHP]]+punkty_rekrutacyjne310[[#This Row],[GHH]]+punkty_rekrutacyjne310[[#This Row],[GMM]]+punkty_rekrutacyjne310[[#This Row],[GMP]]+punkty_rekrutacyjne310[[#This Row],[GJP]])/10</f>
        <v>34.799999999999997</v>
      </c>
      <c r="O5">
        <f t="shared" si="0"/>
        <v>6</v>
      </c>
      <c r="P5">
        <f t="shared" si="0"/>
        <v>6</v>
      </c>
      <c r="Q5">
        <f t="shared" si="0"/>
        <v>4</v>
      </c>
      <c r="R5">
        <f t="shared" si="0"/>
        <v>8</v>
      </c>
      <c r="S5" s="6">
        <f>SUM(punkty_rekrutacyjne310[[#This Row],[punkty za JP]:[GEO]])</f>
        <v>24</v>
      </c>
      <c r="T5" s="6">
        <f>IF(punkty_rekrutacyjne310[[#This Row],[Zachowanie]]=6, 2, 0)+punkty_rekrutacyjne310[[#This Row],[Osiagniecia]]</f>
        <v>10</v>
      </c>
      <c r="U5" s="7">
        <f>punkty_rekrutacyjne310[[#This Row],[punkty za gimnazjalny]]+punkty_rekrutacyjne310[[#This Row],[SUMA PUNKTOW ZA OCENY]]+punkty_rekrutacyjne310[[#This Row],[DODATKOWE]]</f>
        <v>68.8</v>
      </c>
      <c r="V5">
        <f>IF(punkty_rekrutacyjne310[[#This Row],[SUMA PUNKTOW ZA OCENY]]+punkty_rekrutacyjne310[[#This Row],[DODATKOWE]]&gt;punkty_rekrutacyjne310[[#This Row],[punkty za gimnazjalny]], 1, 0)</f>
        <v>0</v>
      </c>
      <c r="X5" s="5">
        <v>2</v>
      </c>
      <c r="Y5" s="4">
        <v>0</v>
      </c>
    </row>
    <row r="6" spans="1:25" x14ac:dyDescent="0.35">
      <c r="A6" s="1" t="s">
        <v>21</v>
      </c>
      <c r="B6" s="1" t="s">
        <v>18</v>
      </c>
      <c r="C6">
        <v>5</v>
      </c>
      <c r="D6">
        <v>4</v>
      </c>
      <c r="E6" s="1">
        <v>2</v>
      </c>
      <c r="F6" s="1">
        <v>4</v>
      </c>
      <c r="G6" s="1">
        <v>5</v>
      </c>
      <c r="H6" s="1">
        <v>4</v>
      </c>
      <c r="I6">
        <v>20</v>
      </c>
      <c r="J6">
        <v>28</v>
      </c>
      <c r="K6">
        <v>58</v>
      </c>
      <c r="L6">
        <v>86</v>
      </c>
      <c r="M6">
        <v>48</v>
      </c>
      <c r="N6" s="6">
        <f>(punkty_rekrutacyjne310[[#This Row],[GHP]]+punkty_rekrutacyjne310[[#This Row],[GHH]]+punkty_rekrutacyjne310[[#This Row],[GMM]]+punkty_rekrutacyjne310[[#This Row],[GMP]]+punkty_rekrutacyjne310[[#This Row],[GJP]])/10</f>
        <v>24</v>
      </c>
      <c r="O6">
        <f t="shared" si="0"/>
        <v>0</v>
      </c>
      <c r="P6">
        <f t="shared" si="0"/>
        <v>6</v>
      </c>
      <c r="Q6">
        <f t="shared" si="0"/>
        <v>8</v>
      </c>
      <c r="R6">
        <f t="shared" si="0"/>
        <v>6</v>
      </c>
      <c r="S6" s="6">
        <f>SUM(punkty_rekrutacyjne310[[#This Row],[punkty za JP]:[GEO]])</f>
        <v>20</v>
      </c>
      <c r="T6" s="6">
        <f>IF(punkty_rekrutacyjne310[[#This Row],[Zachowanie]]=6, 2, 0)+punkty_rekrutacyjne310[[#This Row],[Osiagniecia]]</f>
        <v>5</v>
      </c>
      <c r="U6" s="7">
        <f>punkty_rekrutacyjne310[[#This Row],[punkty za gimnazjalny]]+punkty_rekrutacyjne310[[#This Row],[SUMA PUNKTOW ZA OCENY]]+punkty_rekrutacyjne310[[#This Row],[DODATKOWE]]</f>
        <v>49</v>
      </c>
      <c r="V6">
        <f>IF(punkty_rekrutacyjne310[[#This Row],[SUMA PUNKTOW ZA OCENY]]+punkty_rekrutacyjne310[[#This Row],[DODATKOWE]]&gt;punkty_rekrutacyjne310[[#This Row],[punkty za gimnazjalny]], 1, 0)</f>
        <v>1</v>
      </c>
      <c r="X6" s="5">
        <v>3</v>
      </c>
      <c r="Y6" s="4">
        <v>4</v>
      </c>
    </row>
    <row r="7" spans="1:25" x14ac:dyDescent="0.35">
      <c r="A7" s="1" t="s">
        <v>22</v>
      </c>
      <c r="B7" s="1" t="s">
        <v>23</v>
      </c>
      <c r="C7">
        <v>7</v>
      </c>
      <c r="D7">
        <v>3</v>
      </c>
      <c r="E7" s="1">
        <v>2</v>
      </c>
      <c r="F7" s="1">
        <v>2</v>
      </c>
      <c r="G7" s="1">
        <v>2</v>
      </c>
      <c r="H7" s="1">
        <v>3</v>
      </c>
      <c r="I7">
        <v>77</v>
      </c>
      <c r="J7">
        <v>10</v>
      </c>
      <c r="K7">
        <v>11</v>
      </c>
      <c r="L7">
        <v>72</v>
      </c>
      <c r="M7">
        <v>78</v>
      </c>
      <c r="N7" s="6">
        <f>(punkty_rekrutacyjne310[[#This Row],[GHP]]+punkty_rekrutacyjne310[[#This Row],[GHH]]+punkty_rekrutacyjne310[[#This Row],[GMM]]+punkty_rekrutacyjne310[[#This Row],[GMP]]+punkty_rekrutacyjne310[[#This Row],[GJP]])/10</f>
        <v>24.8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4</v>
      </c>
      <c r="S7" s="6">
        <f>SUM(punkty_rekrutacyjne310[[#This Row],[punkty za JP]:[GEO]])</f>
        <v>4</v>
      </c>
      <c r="T7" s="6">
        <f>IF(punkty_rekrutacyjne310[[#This Row],[Zachowanie]]=6, 2, 0)+punkty_rekrutacyjne310[[#This Row],[Osiagniecia]]</f>
        <v>7</v>
      </c>
      <c r="U7" s="7">
        <f>punkty_rekrutacyjne310[[#This Row],[punkty za gimnazjalny]]+punkty_rekrutacyjne310[[#This Row],[SUMA PUNKTOW ZA OCENY]]+punkty_rekrutacyjne310[[#This Row],[DODATKOWE]]</f>
        <v>35.799999999999997</v>
      </c>
      <c r="V7">
        <f>IF(punkty_rekrutacyjne310[[#This Row],[SUMA PUNKTOW ZA OCENY]]+punkty_rekrutacyjne310[[#This Row],[DODATKOWE]]&gt;punkty_rekrutacyjne310[[#This Row],[punkty za gimnazjalny]], 1, 0)</f>
        <v>0</v>
      </c>
      <c r="X7" s="5">
        <v>4</v>
      </c>
      <c r="Y7" s="4">
        <v>6</v>
      </c>
    </row>
    <row r="8" spans="1:25" x14ac:dyDescent="0.35">
      <c r="A8" s="1" t="s">
        <v>24</v>
      </c>
      <c r="B8" s="1" t="s">
        <v>23</v>
      </c>
      <c r="C8">
        <v>8</v>
      </c>
      <c r="D8">
        <v>6</v>
      </c>
      <c r="E8" s="1">
        <v>6</v>
      </c>
      <c r="F8" s="1">
        <v>5</v>
      </c>
      <c r="G8" s="1">
        <v>5</v>
      </c>
      <c r="H8" s="1">
        <v>2</v>
      </c>
      <c r="I8">
        <v>75</v>
      </c>
      <c r="J8">
        <v>25</v>
      </c>
      <c r="K8">
        <v>5</v>
      </c>
      <c r="L8">
        <v>3</v>
      </c>
      <c r="M8">
        <v>58</v>
      </c>
      <c r="N8" s="6">
        <f>(punkty_rekrutacyjne310[[#This Row],[GHP]]+punkty_rekrutacyjne310[[#This Row],[GHH]]+punkty_rekrutacyjne310[[#This Row],[GMM]]+punkty_rekrutacyjne310[[#This Row],[GMP]]+punkty_rekrutacyjne310[[#This Row],[GJP]])/10</f>
        <v>16.600000000000001</v>
      </c>
      <c r="O8">
        <f t="shared" si="0"/>
        <v>10</v>
      </c>
      <c r="P8">
        <f t="shared" si="0"/>
        <v>8</v>
      </c>
      <c r="Q8">
        <f t="shared" si="0"/>
        <v>8</v>
      </c>
      <c r="R8">
        <f t="shared" si="0"/>
        <v>0</v>
      </c>
      <c r="S8" s="6">
        <f>SUM(punkty_rekrutacyjne310[[#This Row],[punkty za JP]:[GEO]])</f>
        <v>26</v>
      </c>
      <c r="T8" s="6">
        <f>IF(punkty_rekrutacyjne310[[#This Row],[Zachowanie]]=6, 2, 0)+punkty_rekrutacyjne310[[#This Row],[Osiagniecia]]</f>
        <v>10</v>
      </c>
      <c r="U8" s="7">
        <f>punkty_rekrutacyjne310[[#This Row],[punkty za gimnazjalny]]+punkty_rekrutacyjne310[[#This Row],[SUMA PUNKTOW ZA OCENY]]+punkty_rekrutacyjne310[[#This Row],[DODATKOWE]]</f>
        <v>52.6</v>
      </c>
      <c r="V8">
        <f>IF(punkty_rekrutacyjne310[[#This Row],[SUMA PUNKTOW ZA OCENY]]+punkty_rekrutacyjne310[[#This Row],[DODATKOWE]]&gt;punkty_rekrutacyjne310[[#This Row],[punkty za gimnazjalny]], 1, 0)</f>
        <v>1</v>
      </c>
      <c r="X8" s="5">
        <v>5</v>
      </c>
      <c r="Y8" s="4">
        <v>8</v>
      </c>
    </row>
    <row r="9" spans="1:25" x14ac:dyDescent="0.35">
      <c r="A9" s="1" t="s">
        <v>25</v>
      </c>
      <c r="B9" s="1" t="s">
        <v>26</v>
      </c>
      <c r="C9">
        <v>6</v>
      </c>
      <c r="D9">
        <v>6</v>
      </c>
      <c r="E9" s="1">
        <v>2</v>
      </c>
      <c r="F9" s="1">
        <v>5</v>
      </c>
      <c r="G9" s="1">
        <v>5</v>
      </c>
      <c r="H9" s="1">
        <v>3</v>
      </c>
      <c r="I9">
        <v>12</v>
      </c>
      <c r="J9">
        <v>17</v>
      </c>
      <c r="K9">
        <v>14</v>
      </c>
      <c r="L9">
        <v>4</v>
      </c>
      <c r="M9">
        <v>3</v>
      </c>
      <c r="N9" s="6">
        <f>(punkty_rekrutacyjne310[[#This Row],[GHP]]+punkty_rekrutacyjne310[[#This Row],[GHH]]+punkty_rekrutacyjne310[[#This Row],[GMM]]+punkty_rekrutacyjne310[[#This Row],[GMP]]+punkty_rekrutacyjne310[[#This Row],[GJP]])/10</f>
        <v>5</v>
      </c>
      <c r="O9">
        <f t="shared" si="0"/>
        <v>0</v>
      </c>
      <c r="P9">
        <f t="shared" si="0"/>
        <v>8</v>
      </c>
      <c r="Q9">
        <f t="shared" si="0"/>
        <v>8</v>
      </c>
      <c r="R9">
        <f t="shared" si="0"/>
        <v>4</v>
      </c>
      <c r="S9" s="6">
        <f>SUM(punkty_rekrutacyjne310[[#This Row],[punkty za JP]:[GEO]])</f>
        <v>20</v>
      </c>
      <c r="T9" s="6">
        <f>IF(punkty_rekrutacyjne310[[#This Row],[Zachowanie]]=6, 2, 0)+punkty_rekrutacyjne310[[#This Row],[Osiagniecia]]</f>
        <v>8</v>
      </c>
      <c r="U9" s="7">
        <f>punkty_rekrutacyjne310[[#This Row],[punkty za gimnazjalny]]+punkty_rekrutacyjne310[[#This Row],[SUMA PUNKTOW ZA OCENY]]+punkty_rekrutacyjne310[[#This Row],[DODATKOWE]]</f>
        <v>33</v>
      </c>
      <c r="V9">
        <f>IF(punkty_rekrutacyjne310[[#This Row],[SUMA PUNKTOW ZA OCENY]]+punkty_rekrutacyjne310[[#This Row],[DODATKOWE]]&gt;punkty_rekrutacyjne310[[#This Row],[punkty za gimnazjalny]], 1, 0)</f>
        <v>1</v>
      </c>
      <c r="X9" s="5">
        <v>6</v>
      </c>
      <c r="Y9" s="4">
        <v>10</v>
      </c>
    </row>
    <row r="10" spans="1:25" x14ac:dyDescent="0.35">
      <c r="A10" s="1" t="s">
        <v>27</v>
      </c>
      <c r="B10" s="1" t="s">
        <v>28</v>
      </c>
      <c r="C10">
        <v>1</v>
      </c>
      <c r="D10">
        <v>6</v>
      </c>
      <c r="E10" s="1">
        <v>6</v>
      </c>
      <c r="F10" s="1">
        <v>2</v>
      </c>
      <c r="G10" s="1">
        <v>3</v>
      </c>
      <c r="H10" s="1">
        <v>6</v>
      </c>
      <c r="I10">
        <v>1</v>
      </c>
      <c r="J10">
        <v>3</v>
      </c>
      <c r="K10">
        <v>69</v>
      </c>
      <c r="L10">
        <v>89</v>
      </c>
      <c r="M10">
        <v>10</v>
      </c>
      <c r="N10" s="6">
        <f>(punkty_rekrutacyjne310[[#This Row],[GHP]]+punkty_rekrutacyjne310[[#This Row],[GHH]]+punkty_rekrutacyjne310[[#This Row],[GMM]]+punkty_rekrutacyjne310[[#This Row],[GMP]]+punkty_rekrutacyjne310[[#This Row],[GJP]])/10</f>
        <v>17.2</v>
      </c>
      <c r="O10">
        <f t="shared" si="0"/>
        <v>10</v>
      </c>
      <c r="P10">
        <f t="shared" si="0"/>
        <v>0</v>
      </c>
      <c r="Q10">
        <f t="shared" si="0"/>
        <v>4</v>
      </c>
      <c r="R10">
        <f t="shared" si="0"/>
        <v>10</v>
      </c>
      <c r="S10" s="6">
        <f>SUM(punkty_rekrutacyjne310[[#This Row],[punkty za JP]:[GEO]])</f>
        <v>24</v>
      </c>
      <c r="T10" s="6">
        <f>IF(punkty_rekrutacyjne310[[#This Row],[Zachowanie]]=6, 2, 0)+punkty_rekrutacyjne310[[#This Row],[Osiagniecia]]</f>
        <v>3</v>
      </c>
      <c r="U10" s="7">
        <f>punkty_rekrutacyjne310[[#This Row],[punkty za gimnazjalny]]+punkty_rekrutacyjne310[[#This Row],[SUMA PUNKTOW ZA OCENY]]+punkty_rekrutacyjne310[[#This Row],[DODATKOWE]]</f>
        <v>44.2</v>
      </c>
      <c r="V10">
        <f>IF(punkty_rekrutacyjne310[[#This Row],[SUMA PUNKTOW ZA OCENY]]+punkty_rekrutacyjne310[[#This Row],[DODATKOWE]]&gt;punkty_rekrutacyjne310[[#This Row],[punkty za gimnazjalny]], 1, 0)</f>
        <v>1</v>
      </c>
    </row>
    <row r="11" spans="1:25" x14ac:dyDescent="0.35">
      <c r="A11" s="1" t="s">
        <v>29</v>
      </c>
      <c r="B11" s="1" t="s">
        <v>30</v>
      </c>
      <c r="C11">
        <v>0</v>
      </c>
      <c r="D11">
        <v>5</v>
      </c>
      <c r="E11" s="1">
        <v>3</v>
      </c>
      <c r="F11" s="1">
        <v>6</v>
      </c>
      <c r="G11" s="1">
        <v>6</v>
      </c>
      <c r="H11" s="1">
        <v>4</v>
      </c>
      <c r="I11">
        <v>28</v>
      </c>
      <c r="J11">
        <v>53</v>
      </c>
      <c r="K11">
        <v>38</v>
      </c>
      <c r="L11">
        <v>63</v>
      </c>
      <c r="M11">
        <v>70</v>
      </c>
      <c r="N11" s="6">
        <f>(punkty_rekrutacyjne310[[#This Row],[GHP]]+punkty_rekrutacyjne310[[#This Row],[GHH]]+punkty_rekrutacyjne310[[#This Row],[GMM]]+punkty_rekrutacyjne310[[#This Row],[GMP]]+punkty_rekrutacyjne310[[#This Row],[GJP]])/10</f>
        <v>25.2</v>
      </c>
      <c r="O11">
        <f t="shared" si="0"/>
        <v>4</v>
      </c>
      <c r="P11">
        <f t="shared" si="0"/>
        <v>10</v>
      </c>
      <c r="Q11">
        <f t="shared" si="0"/>
        <v>10</v>
      </c>
      <c r="R11">
        <f t="shared" si="0"/>
        <v>6</v>
      </c>
      <c r="S11" s="6">
        <f>SUM(punkty_rekrutacyjne310[[#This Row],[punkty za JP]:[GEO]])</f>
        <v>30</v>
      </c>
      <c r="T11" s="6">
        <f>IF(punkty_rekrutacyjne310[[#This Row],[Zachowanie]]=6, 2, 0)+punkty_rekrutacyjne310[[#This Row],[Osiagniecia]]</f>
        <v>0</v>
      </c>
      <c r="U11" s="7">
        <f>punkty_rekrutacyjne310[[#This Row],[punkty za gimnazjalny]]+punkty_rekrutacyjne310[[#This Row],[SUMA PUNKTOW ZA OCENY]]+punkty_rekrutacyjne310[[#This Row],[DODATKOWE]]</f>
        <v>55.2</v>
      </c>
      <c r="V11">
        <f>IF(punkty_rekrutacyjne310[[#This Row],[SUMA PUNKTOW ZA OCENY]]+punkty_rekrutacyjne310[[#This Row],[DODATKOWE]]&gt;punkty_rekrutacyjne310[[#This Row],[punkty za gimnazjalny]], 1, 0)</f>
        <v>1</v>
      </c>
      <c r="X11" s="15" t="s">
        <v>686</v>
      </c>
    </row>
    <row r="12" spans="1:25" x14ac:dyDescent="0.35">
      <c r="A12" s="1" t="s">
        <v>31</v>
      </c>
      <c r="B12" s="1" t="s">
        <v>32</v>
      </c>
      <c r="C12">
        <v>4</v>
      </c>
      <c r="D12">
        <v>3</v>
      </c>
      <c r="E12" s="1">
        <v>3</v>
      </c>
      <c r="F12" s="1">
        <v>6</v>
      </c>
      <c r="G12" s="1">
        <v>6</v>
      </c>
      <c r="H12" s="1">
        <v>2</v>
      </c>
      <c r="I12">
        <v>77</v>
      </c>
      <c r="J12">
        <v>8</v>
      </c>
      <c r="K12">
        <v>71</v>
      </c>
      <c r="L12">
        <v>88</v>
      </c>
      <c r="M12">
        <v>41</v>
      </c>
      <c r="N12" s="6">
        <f>(punkty_rekrutacyjne310[[#This Row],[GHP]]+punkty_rekrutacyjne310[[#This Row],[GHH]]+punkty_rekrutacyjne310[[#This Row],[GMM]]+punkty_rekrutacyjne310[[#This Row],[GMP]]+punkty_rekrutacyjne310[[#This Row],[GJP]])/10</f>
        <v>28.5</v>
      </c>
      <c r="O12">
        <f t="shared" si="0"/>
        <v>4</v>
      </c>
      <c r="P12">
        <f t="shared" si="0"/>
        <v>10</v>
      </c>
      <c r="Q12">
        <f t="shared" si="0"/>
        <v>10</v>
      </c>
      <c r="R12">
        <f t="shared" si="0"/>
        <v>0</v>
      </c>
      <c r="S12" s="6">
        <f>SUM(punkty_rekrutacyjne310[[#This Row],[punkty za JP]:[GEO]])</f>
        <v>24</v>
      </c>
      <c r="T12" s="6">
        <f>IF(punkty_rekrutacyjne310[[#This Row],[Zachowanie]]=6, 2, 0)+punkty_rekrutacyjne310[[#This Row],[Osiagniecia]]</f>
        <v>4</v>
      </c>
      <c r="U12" s="7">
        <f>punkty_rekrutacyjne310[[#This Row],[punkty za gimnazjalny]]+punkty_rekrutacyjne310[[#This Row],[SUMA PUNKTOW ZA OCENY]]+punkty_rekrutacyjne310[[#This Row],[DODATKOWE]]</f>
        <v>56.5</v>
      </c>
      <c r="V12">
        <f>IF(punkty_rekrutacyjne310[[#This Row],[SUMA PUNKTOW ZA OCENY]]+punkty_rekrutacyjne310[[#This Row],[DODATKOWE]]&gt;punkty_rekrutacyjne310[[#This Row],[punkty za gimnazjalny]], 1, 0)</f>
        <v>0</v>
      </c>
      <c r="X12" s="16">
        <f>SUM(punkty_rekrutacyjne310[wiecej za oceny i osiagniecia niż za gimnazjalny])</f>
        <v>300</v>
      </c>
    </row>
    <row r="13" spans="1:25" x14ac:dyDescent="0.35">
      <c r="A13" s="1" t="s">
        <v>33</v>
      </c>
      <c r="B13" s="1" t="s">
        <v>34</v>
      </c>
      <c r="C13">
        <v>4</v>
      </c>
      <c r="D13">
        <v>6</v>
      </c>
      <c r="E13" s="1">
        <v>5</v>
      </c>
      <c r="F13" s="1">
        <v>6</v>
      </c>
      <c r="G13" s="1">
        <v>3</v>
      </c>
      <c r="H13" s="1">
        <v>6</v>
      </c>
      <c r="I13">
        <v>83</v>
      </c>
      <c r="J13">
        <v>27</v>
      </c>
      <c r="K13">
        <v>79</v>
      </c>
      <c r="L13">
        <v>20</v>
      </c>
      <c r="M13">
        <v>43</v>
      </c>
      <c r="N13" s="6">
        <f>(punkty_rekrutacyjne310[[#This Row],[GHP]]+punkty_rekrutacyjne310[[#This Row],[GHH]]+punkty_rekrutacyjne310[[#This Row],[GMM]]+punkty_rekrutacyjne310[[#This Row],[GMP]]+punkty_rekrutacyjne310[[#This Row],[GJP]])/10</f>
        <v>25.2</v>
      </c>
      <c r="O13">
        <f t="shared" si="0"/>
        <v>8</v>
      </c>
      <c r="P13">
        <f t="shared" si="0"/>
        <v>10</v>
      </c>
      <c r="Q13">
        <f t="shared" si="0"/>
        <v>4</v>
      </c>
      <c r="R13">
        <f t="shared" si="0"/>
        <v>10</v>
      </c>
      <c r="S13" s="6">
        <f>SUM(punkty_rekrutacyjne310[[#This Row],[punkty za JP]:[GEO]])</f>
        <v>32</v>
      </c>
      <c r="T13" s="6">
        <f>IF(punkty_rekrutacyjne310[[#This Row],[Zachowanie]]=6, 2, 0)+punkty_rekrutacyjne310[[#This Row],[Osiagniecia]]</f>
        <v>6</v>
      </c>
      <c r="U13" s="7">
        <f>punkty_rekrutacyjne310[[#This Row],[punkty za gimnazjalny]]+punkty_rekrutacyjne310[[#This Row],[SUMA PUNKTOW ZA OCENY]]+punkty_rekrutacyjne310[[#This Row],[DODATKOWE]]</f>
        <v>63.2</v>
      </c>
      <c r="V13">
        <f>IF(punkty_rekrutacyjne310[[#This Row],[SUMA PUNKTOW ZA OCENY]]+punkty_rekrutacyjne310[[#This Row],[DODATKOWE]]&gt;punkty_rekrutacyjne310[[#This Row],[punkty za gimnazjalny]], 1, 0)</f>
        <v>1</v>
      </c>
    </row>
    <row r="14" spans="1:25" x14ac:dyDescent="0.35">
      <c r="A14" s="1" t="s">
        <v>35</v>
      </c>
      <c r="B14" s="1" t="s">
        <v>36</v>
      </c>
      <c r="C14">
        <v>1</v>
      </c>
      <c r="D14">
        <v>3</v>
      </c>
      <c r="E14" s="1">
        <v>6</v>
      </c>
      <c r="F14" s="1">
        <v>3</v>
      </c>
      <c r="G14" s="1">
        <v>3</v>
      </c>
      <c r="H14" s="1">
        <v>2</v>
      </c>
      <c r="I14">
        <v>16</v>
      </c>
      <c r="J14">
        <v>43</v>
      </c>
      <c r="K14">
        <v>92</v>
      </c>
      <c r="L14">
        <v>54</v>
      </c>
      <c r="M14">
        <v>27</v>
      </c>
      <c r="N14" s="6">
        <f>(punkty_rekrutacyjne310[[#This Row],[GHP]]+punkty_rekrutacyjne310[[#This Row],[GHH]]+punkty_rekrutacyjne310[[#This Row],[GMM]]+punkty_rekrutacyjne310[[#This Row],[GMP]]+punkty_rekrutacyjne310[[#This Row],[GJP]])/10</f>
        <v>23.2</v>
      </c>
      <c r="O14">
        <f t="shared" si="0"/>
        <v>10</v>
      </c>
      <c r="P14">
        <f t="shared" si="0"/>
        <v>4</v>
      </c>
      <c r="Q14">
        <f t="shared" si="0"/>
        <v>4</v>
      </c>
      <c r="R14">
        <f t="shared" si="0"/>
        <v>0</v>
      </c>
      <c r="S14" s="6">
        <f>SUM(punkty_rekrutacyjne310[[#This Row],[punkty za JP]:[GEO]])</f>
        <v>18</v>
      </c>
      <c r="T14" s="6">
        <f>IF(punkty_rekrutacyjne310[[#This Row],[Zachowanie]]=6, 2, 0)+punkty_rekrutacyjne310[[#This Row],[Osiagniecia]]</f>
        <v>1</v>
      </c>
      <c r="U14" s="7">
        <f>punkty_rekrutacyjne310[[#This Row],[punkty za gimnazjalny]]+punkty_rekrutacyjne310[[#This Row],[SUMA PUNKTOW ZA OCENY]]+punkty_rekrutacyjne310[[#This Row],[DODATKOWE]]</f>
        <v>42.2</v>
      </c>
      <c r="V14">
        <f>IF(punkty_rekrutacyjne310[[#This Row],[SUMA PUNKTOW ZA OCENY]]+punkty_rekrutacyjne310[[#This Row],[DODATKOWE]]&gt;punkty_rekrutacyjne310[[#This Row],[punkty za gimnazjalny]], 1, 0)</f>
        <v>0</v>
      </c>
    </row>
    <row r="15" spans="1:25" x14ac:dyDescent="0.35">
      <c r="A15" s="1" t="s">
        <v>37</v>
      </c>
      <c r="B15" s="1" t="s">
        <v>38</v>
      </c>
      <c r="C15">
        <v>6</v>
      </c>
      <c r="D15">
        <v>6</v>
      </c>
      <c r="E15" s="1">
        <v>5</v>
      </c>
      <c r="F15" s="1">
        <v>3</v>
      </c>
      <c r="G15" s="1">
        <v>2</v>
      </c>
      <c r="H15" s="1">
        <v>6</v>
      </c>
      <c r="I15">
        <v>11</v>
      </c>
      <c r="J15">
        <v>36</v>
      </c>
      <c r="K15">
        <v>4</v>
      </c>
      <c r="L15">
        <v>41</v>
      </c>
      <c r="M15">
        <v>62</v>
      </c>
      <c r="N15" s="6">
        <f>(punkty_rekrutacyjne310[[#This Row],[GHP]]+punkty_rekrutacyjne310[[#This Row],[GHH]]+punkty_rekrutacyjne310[[#This Row],[GMM]]+punkty_rekrutacyjne310[[#This Row],[GMP]]+punkty_rekrutacyjne310[[#This Row],[GJP]])/10</f>
        <v>15.4</v>
      </c>
      <c r="O15">
        <f t="shared" si="0"/>
        <v>8</v>
      </c>
      <c r="P15">
        <f t="shared" si="0"/>
        <v>4</v>
      </c>
      <c r="Q15">
        <f t="shared" si="0"/>
        <v>0</v>
      </c>
      <c r="R15">
        <f t="shared" si="0"/>
        <v>10</v>
      </c>
      <c r="S15" s="6">
        <f>SUM(punkty_rekrutacyjne310[[#This Row],[punkty za JP]:[GEO]])</f>
        <v>22</v>
      </c>
      <c r="T15" s="6">
        <f>IF(punkty_rekrutacyjne310[[#This Row],[Zachowanie]]=6, 2, 0)+punkty_rekrutacyjne310[[#This Row],[Osiagniecia]]</f>
        <v>8</v>
      </c>
      <c r="U15" s="7">
        <f>punkty_rekrutacyjne310[[#This Row],[punkty za gimnazjalny]]+punkty_rekrutacyjne310[[#This Row],[SUMA PUNKTOW ZA OCENY]]+punkty_rekrutacyjne310[[#This Row],[DODATKOWE]]</f>
        <v>45.4</v>
      </c>
      <c r="V15">
        <f>IF(punkty_rekrutacyjne310[[#This Row],[SUMA PUNKTOW ZA OCENY]]+punkty_rekrutacyjne310[[#This Row],[DODATKOWE]]&gt;punkty_rekrutacyjne310[[#This Row],[punkty za gimnazjalny]], 1, 0)</f>
        <v>1</v>
      </c>
    </row>
    <row r="16" spans="1:25" x14ac:dyDescent="0.35">
      <c r="A16" s="1" t="s">
        <v>39</v>
      </c>
      <c r="B16" s="1" t="s">
        <v>38</v>
      </c>
      <c r="C16">
        <v>5</v>
      </c>
      <c r="D16">
        <v>2</v>
      </c>
      <c r="E16" s="1">
        <v>4</v>
      </c>
      <c r="F16" s="1">
        <v>2</v>
      </c>
      <c r="G16" s="1">
        <v>3</v>
      </c>
      <c r="H16" s="1">
        <v>5</v>
      </c>
      <c r="I16">
        <v>80</v>
      </c>
      <c r="J16">
        <v>75</v>
      </c>
      <c r="K16">
        <v>60</v>
      </c>
      <c r="L16">
        <v>54</v>
      </c>
      <c r="M16">
        <v>69</v>
      </c>
      <c r="N16" s="6">
        <f>(punkty_rekrutacyjne310[[#This Row],[GHP]]+punkty_rekrutacyjne310[[#This Row],[GHH]]+punkty_rekrutacyjne310[[#This Row],[GMM]]+punkty_rekrutacyjne310[[#This Row],[GMP]]+punkty_rekrutacyjne310[[#This Row],[GJP]])/10</f>
        <v>33.799999999999997</v>
      </c>
      <c r="O16">
        <f t="shared" si="0"/>
        <v>6</v>
      </c>
      <c r="P16">
        <f t="shared" si="0"/>
        <v>0</v>
      </c>
      <c r="Q16">
        <f t="shared" si="0"/>
        <v>4</v>
      </c>
      <c r="R16">
        <f t="shared" si="0"/>
        <v>8</v>
      </c>
      <c r="S16" s="6">
        <f>SUM(punkty_rekrutacyjne310[[#This Row],[punkty za JP]:[GEO]])</f>
        <v>18</v>
      </c>
      <c r="T16" s="6">
        <f>IF(punkty_rekrutacyjne310[[#This Row],[Zachowanie]]=6, 2, 0)+punkty_rekrutacyjne310[[#This Row],[Osiagniecia]]</f>
        <v>5</v>
      </c>
      <c r="U16" s="7">
        <f>punkty_rekrutacyjne310[[#This Row],[punkty za gimnazjalny]]+punkty_rekrutacyjne310[[#This Row],[SUMA PUNKTOW ZA OCENY]]+punkty_rekrutacyjne310[[#This Row],[DODATKOWE]]</f>
        <v>56.8</v>
      </c>
      <c r="V16">
        <f>IF(punkty_rekrutacyjne310[[#This Row],[SUMA PUNKTOW ZA OCENY]]+punkty_rekrutacyjne310[[#This Row],[DODATKOWE]]&gt;punkty_rekrutacyjne310[[#This Row],[punkty za gimnazjalny]], 1, 0)</f>
        <v>0</v>
      </c>
    </row>
    <row r="17" spans="1:22" x14ac:dyDescent="0.35">
      <c r="A17" s="1" t="s">
        <v>40</v>
      </c>
      <c r="B17" s="1" t="s">
        <v>41</v>
      </c>
      <c r="C17">
        <v>8</v>
      </c>
      <c r="D17">
        <v>6</v>
      </c>
      <c r="E17" s="1">
        <v>4</v>
      </c>
      <c r="F17" s="1">
        <v>3</v>
      </c>
      <c r="G17" s="1">
        <v>4</v>
      </c>
      <c r="H17" s="1">
        <v>5</v>
      </c>
      <c r="I17">
        <v>22</v>
      </c>
      <c r="J17">
        <v>46</v>
      </c>
      <c r="K17">
        <v>36</v>
      </c>
      <c r="L17">
        <v>35</v>
      </c>
      <c r="M17">
        <v>91</v>
      </c>
      <c r="N17" s="6">
        <f>(punkty_rekrutacyjne310[[#This Row],[GHP]]+punkty_rekrutacyjne310[[#This Row],[GHH]]+punkty_rekrutacyjne310[[#This Row],[GMM]]+punkty_rekrutacyjne310[[#This Row],[GMP]]+punkty_rekrutacyjne310[[#This Row],[GJP]])/10</f>
        <v>23</v>
      </c>
      <c r="O17">
        <f t="shared" si="0"/>
        <v>6</v>
      </c>
      <c r="P17">
        <f t="shared" si="0"/>
        <v>4</v>
      </c>
      <c r="Q17">
        <f t="shared" si="0"/>
        <v>6</v>
      </c>
      <c r="R17">
        <f t="shared" si="0"/>
        <v>8</v>
      </c>
      <c r="S17" s="6">
        <f>SUM(punkty_rekrutacyjne310[[#This Row],[punkty za JP]:[GEO]])</f>
        <v>24</v>
      </c>
      <c r="T17" s="6">
        <f>IF(punkty_rekrutacyjne310[[#This Row],[Zachowanie]]=6, 2, 0)+punkty_rekrutacyjne310[[#This Row],[Osiagniecia]]</f>
        <v>10</v>
      </c>
      <c r="U17" s="7">
        <f>punkty_rekrutacyjne310[[#This Row],[punkty za gimnazjalny]]+punkty_rekrutacyjne310[[#This Row],[SUMA PUNKTOW ZA OCENY]]+punkty_rekrutacyjne310[[#This Row],[DODATKOWE]]</f>
        <v>57</v>
      </c>
      <c r="V17">
        <f>IF(punkty_rekrutacyjne310[[#This Row],[SUMA PUNKTOW ZA OCENY]]+punkty_rekrutacyjne310[[#This Row],[DODATKOWE]]&gt;punkty_rekrutacyjne310[[#This Row],[punkty za gimnazjalny]], 1, 0)</f>
        <v>1</v>
      </c>
    </row>
    <row r="18" spans="1:22" x14ac:dyDescent="0.35">
      <c r="A18" s="1" t="s">
        <v>42</v>
      </c>
      <c r="B18" s="1" t="s">
        <v>43</v>
      </c>
      <c r="C18">
        <v>2</v>
      </c>
      <c r="D18">
        <v>5</v>
      </c>
      <c r="E18" s="1">
        <v>3</v>
      </c>
      <c r="F18" s="1">
        <v>5</v>
      </c>
      <c r="G18" s="1">
        <v>6</v>
      </c>
      <c r="H18" s="1">
        <v>3</v>
      </c>
      <c r="I18">
        <v>47</v>
      </c>
      <c r="J18">
        <v>30</v>
      </c>
      <c r="K18">
        <v>2</v>
      </c>
      <c r="L18">
        <v>45</v>
      </c>
      <c r="M18">
        <v>76</v>
      </c>
      <c r="N18" s="6">
        <f>(punkty_rekrutacyjne310[[#This Row],[GHP]]+punkty_rekrutacyjne310[[#This Row],[GHH]]+punkty_rekrutacyjne310[[#This Row],[GMM]]+punkty_rekrutacyjne310[[#This Row],[GMP]]+punkty_rekrutacyjne310[[#This Row],[GJP]])/10</f>
        <v>20</v>
      </c>
      <c r="O18">
        <f t="shared" si="0"/>
        <v>4</v>
      </c>
      <c r="P18">
        <f t="shared" si="0"/>
        <v>8</v>
      </c>
      <c r="Q18">
        <f t="shared" si="0"/>
        <v>10</v>
      </c>
      <c r="R18">
        <f t="shared" si="0"/>
        <v>4</v>
      </c>
      <c r="S18" s="6">
        <f>SUM(punkty_rekrutacyjne310[[#This Row],[punkty za JP]:[GEO]])</f>
        <v>26</v>
      </c>
      <c r="T18" s="6">
        <f>IF(punkty_rekrutacyjne310[[#This Row],[Zachowanie]]=6, 2, 0)+punkty_rekrutacyjne310[[#This Row],[Osiagniecia]]</f>
        <v>2</v>
      </c>
      <c r="U18" s="7">
        <f>punkty_rekrutacyjne310[[#This Row],[punkty za gimnazjalny]]+punkty_rekrutacyjne310[[#This Row],[SUMA PUNKTOW ZA OCENY]]+punkty_rekrutacyjne310[[#This Row],[DODATKOWE]]</f>
        <v>48</v>
      </c>
      <c r="V18">
        <f>IF(punkty_rekrutacyjne310[[#This Row],[SUMA PUNKTOW ZA OCENY]]+punkty_rekrutacyjne310[[#This Row],[DODATKOWE]]&gt;punkty_rekrutacyjne310[[#This Row],[punkty za gimnazjalny]], 1, 0)</f>
        <v>1</v>
      </c>
    </row>
    <row r="19" spans="1:22" x14ac:dyDescent="0.35">
      <c r="A19" s="1" t="s">
        <v>44</v>
      </c>
      <c r="B19" s="1" t="s">
        <v>45</v>
      </c>
      <c r="C19">
        <v>8</v>
      </c>
      <c r="D19">
        <v>4</v>
      </c>
      <c r="E19" s="1">
        <v>3</v>
      </c>
      <c r="F19" s="1">
        <v>4</v>
      </c>
      <c r="G19" s="1">
        <v>6</v>
      </c>
      <c r="H19" s="1">
        <v>2</v>
      </c>
      <c r="I19">
        <v>23</v>
      </c>
      <c r="J19">
        <v>49</v>
      </c>
      <c r="K19">
        <v>16</v>
      </c>
      <c r="L19">
        <v>3</v>
      </c>
      <c r="M19">
        <v>81</v>
      </c>
      <c r="N19" s="6">
        <f>(punkty_rekrutacyjne310[[#This Row],[GHP]]+punkty_rekrutacyjne310[[#This Row],[GHH]]+punkty_rekrutacyjne310[[#This Row],[GMM]]+punkty_rekrutacyjne310[[#This Row],[GMP]]+punkty_rekrutacyjne310[[#This Row],[GJP]])/10</f>
        <v>17.2</v>
      </c>
      <c r="O19">
        <f t="shared" si="0"/>
        <v>4</v>
      </c>
      <c r="P19">
        <f t="shared" si="0"/>
        <v>6</v>
      </c>
      <c r="Q19">
        <f t="shared" si="0"/>
        <v>10</v>
      </c>
      <c r="R19">
        <f t="shared" si="0"/>
        <v>0</v>
      </c>
      <c r="S19" s="6">
        <f>SUM(punkty_rekrutacyjne310[[#This Row],[punkty za JP]:[GEO]])</f>
        <v>20</v>
      </c>
      <c r="T19" s="6">
        <f>IF(punkty_rekrutacyjne310[[#This Row],[Zachowanie]]=6, 2, 0)+punkty_rekrutacyjne310[[#This Row],[Osiagniecia]]</f>
        <v>8</v>
      </c>
      <c r="U19" s="7">
        <f>punkty_rekrutacyjne310[[#This Row],[punkty za gimnazjalny]]+punkty_rekrutacyjne310[[#This Row],[SUMA PUNKTOW ZA OCENY]]+punkty_rekrutacyjne310[[#This Row],[DODATKOWE]]</f>
        <v>45.2</v>
      </c>
      <c r="V19">
        <f>IF(punkty_rekrutacyjne310[[#This Row],[SUMA PUNKTOW ZA OCENY]]+punkty_rekrutacyjne310[[#This Row],[DODATKOWE]]&gt;punkty_rekrutacyjne310[[#This Row],[punkty za gimnazjalny]], 1, 0)</f>
        <v>1</v>
      </c>
    </row>
    <row r="20" spans="1:22" x14ac:dyDescent="0.35">
      <c r="A20" s="1" t="s">
        <v>46</v>
      </c>
      <c r="B20" s="1" t="s">
        <v>16</v>
      </c>
      <c r="C20">
        <v>1</v>
      </c>
      <c r="D20">
        <v>6</v>
      </c>
      <c r="E20" s="1">
        <v>6</v>
      </c>
      <c r="F20" s="1">
        <v>6</v>
      </c>
      <c r="G20" s="1">
        <v>3</v>
      </c>
      <c r="H20" s="1">
        <v>2</v>
      </c>
      <c r="I20">
        <v>14</v>
      </c>
      <c r="J20">
        <v>20</v>
      </c>
      <c r="K20">
        <v>14</v>
      </c>
      <c r="L20">
        <v>64</v>
      </c>
      <c r="M20">
        <v>55</v>
      </c>
      <c r="N20" s="6">
        <f>(punkty_rekrutacyjne310[[#This Row],[GHP]]+punkty_rekrutacyjne310[[#This Row],[GHH]]+punkty_rekrutacyjne310[[#This Row],[GMM]]+punkty_rekrutacyjne310[[#This Row],[GMP]]+punkty_rekrutacyjne310[[#This Row],[GJP]])/10</f>
        <v>16.7</v>
      </c>
      <c r="O20">
        <f t="shared" si="0"/>
        <v>10</v>
      </c>
      <c r="P20">
        <f t="shared" si="0"/>
        <v>10</v>
      </c>
      <c r="Q20">
        <f t="shared" si="0"/>
        <v>4</v>
      </c>
      <c r="R20">
        <f t="shared" si="0"/>
        <v>0</v>
      </c>
      <c r="S20" s="6">
        <f>SUM(punkty_rekrutacyjne310[[#This Row],[punkty za JP]:[GEO]])</f>
        <v>24</v>
      </c>
      <c r="T20" s="6">
        <f>IF(punkty_rekrutacyjne310[[#This Row],[Zachowanie]]=6, 2, 0)+punkty_rekrutacyjne310[[#This Row],[Osiagniecia]]</f>
        <v>3</v>
      </c>
      <c r="U20" s="7">
        <f>punkty_rekrutacyjne310[[#This Row],[punkty za gimnazjalny]]+punkty_rekrutacyjne310[[#This Row],[SUMA PUNKTOW ZA OCENY]]+punkty_rekrutacyjne310[[#This Row],[DODATKOWE]]</f>
        <v>43.7</v>
      </c>
      <c r="V20">
        <f>IF(punkty_rekrutacyjne310[[#This Row],[SUMA PUNKTOW ZA OCENY]]+punkty_rekrutacyjne310[[#This Row],[DODATKOWE]]&gt;punkty_rekrutacyjne310[[#This Row],[punkty za gimnazjalny]], 1, 0)</f>
        <v>1</v>
      </c>
    </row>
    <row r="21" spans="1:22" x14ac:dyDescent="0.35">
      <c r="A21" s="1" t="s">
        <v>47</v>
      </c>
      <c r="B21" s="1" t="s">
        <v>48</v>
      </c>
      <c r="C21">
        <v>5</v>
      </c>
      <c r="D21">
        <v>4</v>
      </c>
      <c r="E21" s="1">
        <v>3</v>
      </c>
      <c r="F21" s="1">
        <v>3</v>
      </c>
      <c r="G21" s="1">
        <v>3</v>
      </c>
      <c r="H21" s="1">
        <v>6</v>
      </c>
      <c r="I21">
        <v>98</v>
      </c>
      <c r="J21">
        <v>48</v>
      </c>
      <c r="K21">
        <v>6</v>
      </c>
      <c r="L21">
        <v>70</v>
      </c>
      <c r="M21">
        <v>6</v>
      </c>
      <c r="N21" s="6">
        <f>(punkty_rekrutacyjne310[[#This Row],[GHP]]+punkty_rekrutacyjne310[[#This Row],[GHH]]+punkty_rekrutacyjne310[[#This Row],[GMM]]+punkty_rekrutacyjne310[[#This Row],[GMP]]+punkty_rekrutacyjne310[[#This Row],[GJP]])/10</f>
        <v>22.8</v>
      </c>
      <c r="O21">
        <f t="shared" si="0"/>
        <v>4</v>
      </c>
      <c r="P21">
        <f t="shared" si="0"/>
        <v>4</v>
      </c>
      <c r="Q21">
        <f t="shared" si="0"/>
        <v>4</v>
      </c>
      <c r="R21">
        <f t="shared" si="0"/>
        <v>10</v>
      </c>
      <c r="S21" s="6">
        <f>SUM(punkty_rekrutacyjne310[[#This Row],[punkty za JP]:[GEO]])</f>
        <v>22</v>
      </c>
      <c r="T21" s="6">
        <f>IF(punkty_rekrutacyjne310[[#This Row],[Zachowanie]]=6, 2, 0)+punkty_rekrutacyjne310[[#This Row],[Osiagniecia]]</f>
        <v>5</v>
      </c>
      <c r="U21" s="7">
        <f>punkty_rekrutacyjne310[[#This Row],[punkty za gimnazjalny]]+punkty_rekrutacyjne310[[#This Row],[SUMA PUNKTOW ZA OCENY]]+punkty_rekrutacyjne310[[#This Row],[DODATKOWE]]</f>
        <v>49.8</v>
      </c>
      <c r="V21">
        <f>IF(punkty_rekrutacyjne310[[#This Row],[SUMA PUNKTOW ZA OCENY]]+punkty_rekrutacyjne310[[#This Row],[DODATKOWE]]&gt;punkty_rekrutacyjne310[[#This Row],[punkty za gimnazjalny]], 1, 0)</f>
        <v>1</v>
      </c>
    </row>
    <row r="22" spans="1:22" x14ac:dyDescent="0.35">
      <c r="A22" s="1" t="s">
        <v>49</v>
      </c>
      <c r="B22" s="1" t="s">
        <v>38</v>
      </c>
      <c r="C22">
        <v>3</v>
      </c>
      <c r="D22">
        <v>3</v>
      </c>
      <c r="E22" s="1">
        <v>2</v>
      </c>
      <c r="F22" s="1">
        <v>3</v>
      </c>
      <c r="G22" s="1">
        <v>3</v>
      </c>
      <c r="H22" s="1">
        <v>2</v>
      </c>
      <c r="I22">
        <v>38</v>
      </c>
      <c r="J22">
        <v>71</v>
      </c>
      <c r="K22">
        <v>35</v>
      </c>
      <c r="L22">
        <v>95</v>
      </c>
      <c r="M22">
        <v>84</v>
      </c>
      <c r="N22" s="6">
        <f>(punkty_rekrutacyjne310[[#This Row],[GHP]]+punkty_rekrutacyjne310[[#This Row],[GHH]]+punkty_rekrutacyjne310[[#This Row],[GMM]]+punkty_rekrutacyjne310[[#This Row],[GMP]]+punkty_rekrutacyjne310[[#This Row],[GJP]])/10</f>
        <v>32.299999999999997</v>
      </c>
      <c r="O22">
        <f t="shared" si="0"/>
        <v>0</v>
      </c>
      <c r="P22">
        <f t="shared" si="0"/>
        <v>4</v>
      </c>
      <c r="Q22">
        <f t="shared" si="0"/>
        <v>4</v>
      </c>
      <c r="R22">
        <f t="shared" si="0"/>
        <v>0</v>
      </c>
      <c r="S22" s="6">
        <f>SUM(punkty_rekrutacyjne310[[#This Row],[punkty za JP]:[GEO]])</f>
        <v>8</v>
      </c>
      <c r="T22" s="6">
        <f>IF(punkty_rekrutacyjne310[[#This Row],[Zachowanie]]=6, 2, 0)+punkty_rekrutacyjne310[[#This Row],[Osiagniecia]]</f>
        <v>3</v>
      </c>
      <c r="U22" s="7">
        <f>punkty_rekrutacyjne310[[#This Row],[punkty za gimnazjalny]]+punkty_rekrutacyjne310[[#This Row],[SUMA PUNKTOW ZA OCENY]]+punkty_rekrutacyjne310[[#This Row],[DODATKOWE]]</f>
        <v>43.3</v>
      </c>
      <c r="V22">
        <f>IF(punkty_rekrutacyjne310[[#This Row],[SUMA PUNKTOW ZA OCENY]]+punkty_rekrutacyjne310[[#This Row],[DODATKOWE]]&gt;punkty_rekrutacyjne310[[#This Row],[punkty za gimnazjalny]], 1, 0)</f>
        <v>0</v>
      </c>
    </row>
    <row r="23" spans="1:22" x14ac:dyDescent="0.35">
      <c r="A23" s="1" t="s">
        <v>50</v>
      </c>
      <c r="B23" s="1" t="s">
        <v>51</v>
      </c>
      <c r="C23">
        <v>7</v>
      </c>
      <c r="D23">
        <v>4</v>
      </c>
      <c r="E23" s="1">
        <v>6</v>
      </c>
      <c r="F23" s="1">
        <v>4</v>
      </c>
      <c r="G23" s="1">
        <v>6</v>
      </c>
      <c r="H23" s="1">
        <v>5</v>
      </c>
      <c r="I23">
        <v>95</v>
      </c>
      <c r="J23">
        <v>100</v>
      </c>
      <c r="K23">
        <v>100</v>
      </c>
      <c r="L23">
        <v>40</v>
      </c>
      <c r="M23">
        <v>100</v>
      </c>
      <c r="N23" s="6">
        <f>(punkty_rekrutacyjne310[[#This Row],[GHP]]+punkty_rekrutacyjne310[[#This Row],[GHH]]+punkty_rekrutacyjne310[[#This Row],[GMM]]+punkty_rekrutacyjne310[[#This Row],[GMP]]+punkty_rekrutacyjne310[[#This Row],[GJP]])/10</f>
        <v>43.5</v>
      </c>
      <c r="O23">
        <f t="shared" si="0"/>
        <v>10</v>
      </c>
      <c r="P23">
        <f t="shared" si="0"/>
        <v>6</v>
      </c>
      <c r="Q23">
        <f t="shared" si="0"/>
        <v>10</v>
      </c>
      <c r="R23">
        <f t="shared" si="0"/>
        <v>8</v>
      </c>
      <c r="S23" s="6">
        <f>SUM(punkty_rekrutacyjne310[[#This Row],[punkty za JP]:[GEO]])</f>
        <v>34</v>
      </c>
      <c r="T23" s="6">
        <f>IF(punkty_rekrutacyjne310[[#This Row],[Zachowanie]]=6, 2, 0)+punkty_rekrutacyjne310[[#This Row],[Osiagniecia]]</f>
        <v>7</v>
      </c>
      <c r="U23" s="7">
        <f>punkty_rekrutacyjne310[[#This Row],[punkty za gimnazjalny]]+punkty_rekrutacyjne310[[#This Row],[SUMA PUNKTOW ZA OCENY]]+punkty_rekrutacyjne310[[#This Row],[DODATKOWE]]</f>
        <v>84.5</v>
      </c>
      <c r="V23">
        <f>IF(punkty_rekrutacyjne310[[#This Row],[SUMA PUNKTOW ZA OCENY]]+punkty_rekrutacyjne310[[#This Row],[DODATKOWE]]&gt;punkty_rekrutacyjne310[[#This Row],[punkty za gimnazjalny]], 1, 0)</f>
        <v>0</v>
      </c>
    </row>
    <row r="24" spans="1:22" x14ac:dyDescent="0.35">
      <c r="A24" s="1" t="s">
        <v>52</v>
      </c>
      <c r="B24" s="1" t="s">
        <v>53</v>
      </c>
      <c r="C24">
        <v>7</v>
      </c>
      <c r="D24">
        <v>2</v>
      </c>
      <c r="E24" s="1">
        <v>4</v>
      </c>
      <c r="F24" s="1">
        <v>5</v>
      </c>
      <c r="G24" s="1">
        <v>3</v>
      </c>
      <c r="H24" s="1">
        <v>4</v>
      </c>
      <c r="I24">
        <v>59</v>
      </c>
      <c r="J24">
        <v>14</v>
      </c>
      <c r="K24">
        <v>99</v>
      </c>
      <c r="L24">
        <v>4</v>
      </c>
      <c r="M24">
        <v>3</v>
      </c>
      <c r="N24" s="6">
        <f>(punkty_rekrutacyjne310[[#This Row],[GHP]]+punkty_rekrutacyjne310[[#This Row],[GHH]]+punkty_rekrutacyjne310[[#This Row],[GMM]]+punkty_rekrutacyjne310[[#This Row],[GMP]]+punkty_rekrutacyjne310[[#This Row],[GJP]])/10</f>
        <v>17.899999999999999</v>
      </c>
      <c r="O24">
        <f t="shared" si="0"/>
        <v>6</v>
      </c>
      <c r="P24">
        <f t="shared" si="0"/>
        <v>8</v>
      </c>
      <c r="Q24">
        <f t="shared" si="0"/>
        <v>4</v>
      </c>
      <c r="R24">
        <f t="shared" si="0"/>
        <v>6</v>
      </c>
      <c r="S24" s="6">
        <f>SUM(punkty_rekrutacyjne310[[#This Row],[punkty za JP]:[GEO]])</f>
        <v>24</v>
      </c>
      <c r="T24" s="6">
        <f>IF(punkty_rekrutacyjne310[[#This Row],[Zachowanie]]=6, 2, 0)+punkty_rekrutacyjne310[[#This Row],[Osiagniecia]]</f>
        <v>7</v>
      </c>
      <c r="U24" s="7">
        <f>punkty_rekrutacyjne310[[#This Row],[punkty za gimnazjalny]]+punkty_rekrutacyjne310[[#This Row],[SUMA PUNKTOW ZA OCENY]]+punkty_rekrutacyjne310[[#This Row],[DODATKOWE]]</f>
        <v>48.9</v>
      </c>
      <c r="V24">
        <f>IF(punkty_rekrutacyjne310[[#This Row],[SUMA PUNKTOW ZA OCENY]]+punkty_rekrutacyjne310[[#This Row],[DODATKOWE]]&gt;punkty_rekrutacyjne310[[#This Row],[punkty za gimnazjalny]], 1, 0)</f>
        <v>1</v>
      </c>
    </row>
    <row r="25" spans="1:22" x14ac:dyDescent="0.35">
      <c r="A25" s="1" t="s">
        <v>54</v>
      </c>
      <c r="B25" s="1" t="s">
        <v>55</v>
      </c>
      <c r="C25">
        <v>3</v>
      </c>
      <c r="D25">
        <v>3</v>
      </c>
      <c r="E25" s="1">
        <v>5</v>
      </c>
      <c r="F25" s="1">
        <v>5</v>
      </c>
      <c r="G25" s="1">
        <v>2</v>
      </c>
      <c r="H25" s="1">
        <v>6</v>
      </c>
      <c r="I25">
        <v>26</v>
      </c>
      <c r="J25">
        <v>14</v>
      </c>
      <c r="K25">
        <v>18</v>
      </c>
      <c r="L25">
        <v>96</v>
      </c>
      <c r="M25">
        <v>41</v>
      </c>
      <c r="N25" s="6">
        <f>(punkty_rekrutacyjne310[[#This Row],[GHP]]+punkty_rekrutacyjne310[[#This Row],[GHH]]+punkty_rekrutacyjne310[[#This Row],[GMM]]+punkty_rekrutacyjne310[[#This Row],[GMP]]+punkty_rekrutacyjne310[[#This Row],[GJP]])/10</f>
        <v>19.5</v>
      </c>
      <c r="O25">
        <f t="shared" si="0"/>
        <v>8</v>
      </c>
      <c r="P25">
        <f t="shared" si="0"/>
        <v>8</v>
      </c>
      <c r="Q25">
        <f t="shared" si="0"/>
        <v>0</v>
      </c>
      <c r="R25">
        <f t="shared" si="0"/>
        <v>10</v>
      </c>
      <c r="S25" s="6">
        <f>SUM(punkty_rekrutacyjne310[[#This Row],[punkty za JP]:[GEO]])</f>
        <v>26</v>
      </c>
      <c r="T25" s="6">
        <f>IF(punkty_rekrutacyjne310[[#This Row],[Zachowanie]]=6, 2, 0)+punkty_rekrutacyjne310[[#This Row],[Osiagniecia]]</f>
        <v>3</v>
      </c>
      <c r="U25" s="7">
        <f>punkty_rekrutacyjne310[[#This Row],[punkty za gimnazjalny]]+punkty_rekrutacyjne310[[#This Row],[SUMA PUNKTOW ZA OCENY]]+punkty_rekrutacyjne310[[#This Row],[DODATKOWE]]</f>
        <v>48.5</v>
      </c>
      <c r="V25">
        <f>IF(punkty_rekrutacyjne310[[#This Row],[SUMA PUNKTOW ZA OCENY]]+punkty_rekrutacyjne310[[#This Row],[DODATKOWE]]&gt;punkty_rekrutacyjne310[[#This Row],[punkty za gimnazjalny]], 1, 0)</f>
        <v>1</v>
      </c>
    </row>
    <row r="26" spans="1:22" x14ac:dyDescent="0.35">
      <c r="A26" s="1" t="s">
        <v>56</v>
      </c>
      <c r="B26" s="1" t="s">
        <v>38</v>
      </c>
      <c r="C26">
        <v>8</v>
      </c>
      <c r="D26">
        <v>6</v>
      </c>
      <c r="E26" s="1">
        <v>3</v>
      </c>
      <c r="F26" s="1">
        <v>4</v>
      </c>
      <c r="G26" s="1">
        <v>2</v>
      </c>
      <c r="H26" s="1">
        <v>4</v>
      </c>
      <c r="I26">
        <v>8</v>
      </c>
      <c r="J26">
        <v>78</v>
      </c>
      <c r="K26">
        <v>64</v>
      </c>
      <c r="L26">
        <v>10</v>
      </c>
      <c r="M26">
        <v>55</v>
      </c>
      <c r="N26" s="6">
        <f>(punkty_rekrutacyjne310[[#This Row],[GHP]]+punkty_rekrutacyjne310[[#This Row],[GHH]]+punkty_rekrutacyjne310[[#This Row],[GMM]]+punkty_rekrutacyjne310[[#This Row],[GMP]]+punkty_rekrutacyjne310[[#This Row],[GJP]])/10</f>
        <v>21.5</v>
      </c>
      <c r="O26">
        <f t="shared" si="0"/>
        <v>4</v>
      </c>
      <c r="P26">
        <f t="shared" si="0"/>
        <v>6</v>
      </c>
      <c r="Q26">
        <f t="shared" si="0"/>
        <v>0</v>
      </c>
      <c r="R26">
        <f t="shared" si="0"/>
        <v>6</v>
      </c>
      <c r="S26" s="6">
        <f>SUM(punkty_rekrutacyjne310[[#This Row],[punkty za JP]:[GEO]])</f>
        <v>16</v>
      </c>
      <c r="T26" s="6">
        <f>IF(punkty_rekrutacyjne310[[#This Row],[Zachowanie]]=6, 2, 0)+punkty_rekrutacyjne310[[#This Row],[Osiagniecia]]</f>
        <v>10</v>
      </c>
      <c r="U26" s="7">
        <f>punkty_rekrutacyjne310[[#This Row],[punkty za gimnazjalny]]+punkty_rekrutacyjne310[[#This Row],[SUMA PUNKTOW ZA OCENY]]+punkty_rekrutacyjne310[[#This Row],[DODATKOWE]]</f>
        <v>47.5</v>
      </c>
      <c r="V26">
        <f>IF(punkty_rekrutacyjne310[[#This Row],[SUMA PUNKTOW ZA OCENY]]+punkty_rekrutacyjne310[[#This Row],[DODATKOWE]]&gt;punkty_rekrutacyjne310[[#This Row],[punkty za gimnazjalny]], 1, 0)</f>
        <v>1</v>
      </c>
    </row>
    <row r="27" spans="1:22" x14ac:dyDescent="0.35">
      <c r="A27" s="1" t="s">
        <v>57</v>
      </c>
      <c r="B27" s="1" t="s">
        <v>58</v>
      </c>
      <c r="C27">
        <v>3</v>
      </c>
      <c r="D27">
        <v>5</v>
      </c>
      <c r="E27" s="1">
        <v>2</v>
      </c>
      <c r="F27" s="1">
        <v>4</v>
      </c>
      <c r="G27" s="1">
        <v>3</v>
      </c>
      <c r="H27" s="1">
        <v>6</v>
      </c>
      <c r="I27">
        <v>41</v>
      </c>
      <c r="J27">
        <v>37</v>
      </c>
      <c r="K27">
        <v>5</v>
      </c>
      <c r="L27">
        <v>34</v>
      </c>
      <c r="M27">
        <v>93</v>
      </c>
      <c r="N27" s="6">
        <f>(punkty_rekrutacyjne310[[#This Row],[GHP]]+punkty_rekrutacyjne310[[#This Row],[GHH]]+punkty_rekrutacyjne310[[#This Row],[GMM]]+punkty_rekrutacyjne310[[#This Row],[GMP]]+punkty_rekrutacyjne310[[#This Row],[GJP]])/10</f>
        <v>21</v>
      </c>
      <c r="O27">
        <f t="shared" si="0"/>
        <v>0</v>
      </c>
      <c r="P27">
        <f t="shared" si="0"/>
        <v>6</v>
      </c>
      <c r="Q27">
        <f t="shared" si="0"/>
        <v>4</v>
      </c>
      <c r="R27">
        <f t="shared" si="0"/>
        <v>10</v>
      </c>
      <c r="S27" s="6">
        <f>SUM(punkty_rekrutacyjne310[[#This Row],[punkty za JP]:[GEO]])</f>
        <v>20</v>
      </c>
      <c r="T27" s="6">
        <f>IF(punkty_rekrutacyjne310[[#This Row],[Zachowanie]]=6, 2, 0)+punkty_rekrutacyjne310[[#This Row],[Osiagniecia]]</f>
        <v>3</v>
      </c>
      <c r="U27" s="7">
        <f>punkty_rekrutacyjne310[[#This Row],[punkty za gimnazjalny]]+punkty_rekrutacyjne310[[#This Row],[SUMA PUNKTOW ZA OCENY]]+punkty_rekrutacyjne310[[#This Row],[DODATKOWE]]</f>
        <v>44</v>
      </c>
      <c r="V27">
        <f>IF(punkty_rekrutacyjne310[[#This Row],[SUMA PUNKTOW ZA OCENY]]+punkty_rekrutacyjne310[[#This Row],[DODATKOWE]]&gt;punkty_rekrutacyjne310[[#This Row],[punkty za gimnazjalny]], 1, 0)</f>
        <v>1</v>
      </c>
    </row>
    <row r="28" spans="1:22" x14ac:dyDescent="0.35">
      <c r="A28" s="1" t="s">
        <v>59</v>
      </c>
      <c r="B28" s="1" t="s">
        <v>16</v>
      </c>
      <c r="C28">
        <v>4</v>
      </c>
      <c r="D28">
        <v>6</v>
      </c>
      <c r="E28" s="1">
        <v>4</v>
      </c>
      <c r="F28" s="1">
        <v>3</v>
      </c>
      <c r="G28" s="1">
        <v>2</v>
      </c>
      <c r="H28" s="1">
        <v>3</v>
      </c>
      <c r="I28">
        <v>60</v>
      </c>
      <c r="J28">
        <v>7</v>
      </c>
      <c r="K28">
        <v>97</v>
      </c>
      <c r="L28">
        <v>80</v>
      </c>
      <c r="M28">
        <v>43</v>
      </c>
      <c r="N28" s="6">
        <f>(punkty_rekrutacyjne310[[#This Row],[GHP]]+punkty_rekrutacyjne310[[#This Row],[GHH]]+punkty_rekrutacyjne310[[#This Row],[GMM]]+punkty_rekrutacyjne310[[#This Row],[GMP]]+punkty_rekrutacyjne310[[#This Row],[GJP]])/10</f>
        <v>28.7</v>
      </c>
      <c r="O28">
        <f t="shared" si="0"/>
        <v>6</v>
      </c>
      <c r="P28">
        <f t="shared" si="0"/>
        <v>4</v>
      </c>
      <c r="Q28">
        <f t="shared" si="0"/>
        <v>0</v>
      </c>
      <c r="R28">
        <f t="shared" si="0"/>
        <v>4</v>
      </c>
      <c r="S28" s="6">
        <f>SUM(punkty_rekrutacyjne310[[#This Row],[punkty za JP]:[GEO]])</f>
        <v>14</v>
      </c>
      <c r="T28" s="6">
        <f>IF(punkty_rekrutacyjne310[[#This Row],[Zachowanie]]=6, 2, 0)+punkty_rekrutacyjne310[[#This Row],[Osiagniecia]]</f>
        <v>6</v>
      </c>
      <c r="U28" s="7">
        <f>punkty_rekrutacyjne310[[#This Row],[punkty za gimnazjalny]]+punkty_rekrutacyjne310[[#This Row],[SUMA PUNKTOW ZA OCENY]]+punkty_rekrutacyjne310[[#This Row],[DODATKOWE]]</f>
        <v>48.7</v>
      </c>
      <c r="V28">
        <f>IF(punkty_rekrutacyjne310[[#This Row],[SUMA PUNKTOW ZA OCENY]]+punkty_rekrutacyjne310[[#This Row],[DODATKOWE]]&gt;punkty_rekrutacyjne310[[#This Row],[punkty za gimnazjalny]], 1, 0)</f>
        <v>0</v>
      </c>
    </row>
    <row r="29" spans="1:22" x14ac:dyDescent="0.35">
      <c r="A29" s="1" t="s">
        <v>60</v>
      </c>
      <c r="B29" s="1" t="s">
        <v>61</v>
      </c>
      <c r="C29">
        <v>1</v>
      </c>
      <c r="D29">
        <v>4</v>
      </c>
      <c r="E29" s="1">
        <v>5</v>
      </c>
      <c r="F29" s="1">
        <v>4</v>
      </c>
      <c r="G29" s="1">
        <v>2</v>
      </c>
      <c r="H29" s="1">
        <v>5</v>
      </c>
      <c r="I29">
        <v>53</v>
      </c>
      <c r="J29">
        <v>18</v>
      </c>
      <c r="K29">
        <v>94</v>
      </c>
      <c r="L29">
        <v>99</v>
      </c>
      <c r="M29">
        <v>76</v>
      </c>
      <c r="N29" s="6">
        <f>(punkty_rekrutacyjne310[[#This Row],[GHP]]+punkty_rekrutacyjne310[[#This Row],[GHH]]+punkty_rekrutacyjne310[[#This Row],[GMM]]+punkty_rekrutacyjne310[[#This Row],[GMP]]+punkty_rekrutacyjne310[[#This Row],[GJP]])/10</f>
        <v>34</v>
      </c>
      <c r="O29">
        <f t="shared" si="0"/>
        <v>8</v>
      </c>
      <c r="P29">
        <f t="shared" si="0"/>
        <v>6</v>
      </c>
      <c r="Q29">
        <f t="shared" si="0"/>
        <v>0</v>
      </c>
      <c r="R29">
        <f t="shared" si="0"/>
        <v>8</v>
      </c>
      <c r="S29" s="6">
        <f>SUM(punkty_rekrutacyjne310[[#This Row],[punkty za JP]:[GEO]])</f>
        <v>22</v>
      </c>
      <c r="T29" s="6">
        <f>IF(punkty_rekrutacyjne310[[#This Row],[Zachowanie]]=6, 2, 0)+punkty_rekrutacyjne310[[#This Row],[Osiagniecia]]</f>
        <v>1</v>
      </c>
      <c r="U29" s="7">
        <f>punkty_rekrutacyjne310[[#This Row],[punkty za gimnazjalny]]+punkty_rekrutacyjne310[[#This Row],[SUMA PUNKTOW ZA OCENY]]+punkty_rekrutacyjne310[[#This Row],[DODATKOWE]]</f>
        <v>57</v>
      </c>
      <c r="V29">
        <f>IF(punkty_rekrutacyjne310[[#This Row],[SUMA PUNKTOW ZA OCENY]]+punkty_rekrutacyjne310[[#This Row],[DODATKOWE]]&gt;punkty_rekrutacyjne310[[#This Row],[punkty za gimnazjalny]], 1, 0)</f>
        <v>0</v>
      </c>
    </row>
    <row r="30" spans="1:22" x14ac:dyDescent="0.35">
      <c r="A30" s="1" t="s">
        <v>62</v>
      </c>
      <c r="B30" s="1" t="s">
        <v>38</v>
      </c>
      <c r="C30">
        <v>5</v>
      </c>
      <c r="D30">
        <v>3</v>
      </c>
      <c r="E30" s="1">
        <v>3</v>
      </c>
      <c r="F30" s="1">
        <v>4</v>
      </c>
      <c r="G30" s="1">
        <v>6</v>
      </c>
      <c r="H30" s="1">
        <v>6</v>
      </c>
      <c r="I30">
        <v>84</v>
      </c>
      <c r="J30">
        <v>87</v>
      </c>
      <c r="K30">
        <v>96</v>
      </c>
      <c r="L30">
        <v>8</v>
      </c>
      <c r="M30">
        <v>17</v>
      </c>
      <c r="N30" s="6">
        <f>(punkty_rekrutacyjne310[[#This Row],[GHP]]+punkty_rekrutacyjne310[[#This Row],[GHH]]+punkty_rekrutacyjne310[[#This Row],[GMM]]+punkty_rekrutacyjne310[[#This Row],[GMP]]+punkty_rekrutacyjne310[[#This Row],[GJP]])/10</f>
        <v>29.2</v>
      </c>
      <c r="O30">
        <f t="shared" si="0"/>
        <v>4</v>
      </c>
      <c r="P30">
        <f t="shared" si="0"/>
        <v>6</v>
      </c>
      <c r="Q30">
        <f t="shared" si="0"/>
        <v>10</v>
      </c>
      <c r="R30">
        <f t="shared" si="0"/>
        <v>10</v>
      </c>
      <c r="S30" s="6">
        <f>SUM(punkty_rekrutacyjne310[[#This Row],[punkty za JP]:[GEO]])</f>
        <v>30</v>
      </c>
      <c r="T30" s="6">
        <f>IF(punkty_rekrutacyjne310[[#This Row],[Zachowanie]]=6, 2, 0)+punkty_rekrutacyjne310[[#This Row],[Osiagniecia]]</f>
        <v>5</v>
      </c>
      <c r="U30" s="7">
        <f>punkty_rekrutacyjne310[[#This Row],[punkty za gimnazjalny]]+punkty_rekrutacyjne310[[#This Row],[SUMA PUNKTOW ZA OCENY]]+punkty_rekrutacyjne310[[#This Row],[DODATKOWE]]</f>
        <v>64.2</v>
      </c>
      <c r="V30">
        <f>IF(punkty_rekrutacyjne310[[#This Row],[SUMA PUNKTOW ZA OCENY]]+punkty_rekrutacyjne310[[#This Row],[DODATKOWE]]&gt;punkty_rekrutacyjne310[[#This Row],[punkty za gimnazjalny]], 1, 0)</f>
        <v>1</v>
      </c>
    </row>
    <row r="31" spans="1:22" x14ac:dyDescent="0.35">
      <c r="A31" s="1" t="s">
        <v>63</v>
      </c>
      <c r="B31" s="1" t="s">
        <v>64</v>
      </c>
      <c r="C31">
        <v>2</v>
      </c>
      <c r="D31">
        <v>3</v>
      </c>
      <c r="E31" s="1">
        <v>5</v>
      </c>
      <c r="F31" s="1">
        <v>2</v>
      </c>
      <c r="G31" s="1">
        <v>2</v>
      </c>
      <c r="H31" s="1">
        <v>5</v>
      </c>
      <c r="I31">
        <v>6</v>
      </c>
      <c r="J31">
        <v>43</v>
      </c>
      <c r="K31">
        <v>53</v>
      </c>
      <c r="L31">
        <v>71</v>
      </c>
      <c r="M31">
        <v>3</v>
      </c>
      <c r="N31" s="6">
        <f>(punkty_rekrutacyjne310[[#This Row],[GHP]]+punkty_rekrutacyjne310[[#This Row],[GHH]]+punkty_rekrutacyjne310[[#This Row],[GMM]]+punkty_rekrutacyjne310[[#This Row],[GMP]]+punkty_rekrutacyjne310[[#This Row],[GJP]])/10</f>
        <v>17.600000000000001</v>
      </c>
      <c r="O31">
        <f t="shared" si="0"/>
        <v>8</v>
      </c>
      <c r="P31">
        <f t="shared" si="0"/>
        <v>0</v>
      </c>
      <c r="Q31">
        <f t="shared" si="0"/>
        <v>0</v>
      </c>
      <c r="R31">
        <f t="shared" si="0"/>
        <v>8</v>
      </c>
      <c r="S31" s="6">
        <f>SUM(punkty_rekrutacyjne310[[#This Row],[punkty za JP]:[GEO]])</f>
        <v>16</v>
      </c>
      <c r="T31" s="6">
        <f>IF(punkty_rekrutacyjne310[[#This Row],[Zachowanie]]=6, 2, 0)+punkty_rekrutacyjne310[[#This Row],[Osiagniecia]]</f>
        <v>2</v>
      </c>
      <c r="U31" s="7">
        <f>punkty_rekrutacyjne310[[#This Row],[punkty za gimnazjalny]]+punkty_rekrutacyjne310[[#This Row],[SUMA PUNKTOW ZA OCENY]]+punkty_rekrutacyjne310[[#This Row],[DODATKOWE]]</f>
        <v>35.6</v>
      </c>
      <c r="V31">
        <f>IF(punkty_rekrutacyjne310[[#This Row],[SUMA PUNKTOW ZA OCENY]]+punkty_rekrutacyjne310[[#This Row],[DODATKOWE]]&gt;punkty_rekrutacyjne310[[#This Row],[punkty za gimnazjalny]], 1, 0)</f>
        <v>1</v>
      </c>
    </row>
    <row r="32" spans="1:22" x14ac:dyDescent="0.35">
      <c r="A32" s="1" t="s">
        <v>65</v>
      </c>
      <c r="B32" s="1" t="s">
        <v>66</v>
      </c>
      <c r="C32">
        <v>0</v>
      </c>
      <c r="D32">
        <v>2</v>
      </c>
      <c r="E32" s="1">
        <v>6</v>
      </c>
      <c r="F32" s="1">
        <v>5</v>
      </c>
      <c r="G32" s="1">
        <v>6</v>
      </c>
      <c r="H32" s="1">
        <v>3</v>
      </c>
      <c r="I32">
        <v>89</v>
      </c>
      <c r="J32">
        <v>40</v>
      </c>
      <c r="K32">
        <v>28</v>
      </c>
      <c r="L32">
        <v>32</v>
      </c>
      <c r="M32">
        <v>47</v>
      </c>
      <c r="N32" s="6">
        <f>(punkty_rekrutacyjne310[[#This Row],[GHP]]+punkty_rekrutacyjne310[[#This Row],[GHH]]+punkty_rekrutacyjne310[[#This Row],[GMM]]+punkty_rekrutacyjne310[[#This Row],[GMP]]+punkty_rekrutacyjne310[[#This Row],[GJP]])/10</f>
        <v>23.6</v>
      </c>
      <c r="O32">
        <f t="shared" si="0"/>
        <v>10</v>
      </c>
      <c r="P32">
        <f t="shared" si="0"/>
        <v>8</v>
      </c>
      <c r="Q32">
        <f t="shared" si="0"/>
        <v>10</v>
      </c>
      <c r="R32">
        <f t="shared" si="0"/>
        <v>4</v>
      </c>
      <c r="S32" s="6">
        <f>SUM(punkty_rekrutacyjne310[[#This Row],[punkty za JP]:[GEO]])</f>
        <v>32</v>
      </c>
      <c r="T32" s="6">
        <f>IF(punkty_rekrutacyjne310[[#This Row],[Zachowanie]]=6, 2, 0)+punkty_rekrutacyjne310[[#This Row],[Osiagniecia]]</f>
        <v>0</v>
      </c>
      <c r="U32" s="7">
        <f>punkty_rekrutacyjne310[[#This Row],[punkty za gimnazjalny]]+punkty_rekrutacyjne310[[#This Row],[SUMA PUNKTOW ZA OCENY]]+punkty_rekrutacyjne310[[#This Row],[DODATKOWE]]</f>
        <v>55.6</v>
      </c>
      <c r="V32">
        <f>IF(punkty_rekrutacyjne310[[#This Row],[SUMA PUNKTOW ZA OCENY]]+punkty_rekrutacyjne310[[#This Row],[DODATKOWE]]&gt;punkty_rekrutacyjne310[[#This Row],[punkty za gimnazjalny]], 1, 0)</f>
        <v>1</v>
      </c>
    </row>
    <row r="33" spans="1:22" x14ac:dyDescent="0.35">
      <c r="A33" s="1" t="s">
        <v>67</v>
      </c>
      <c r="B33" s="1" t="s">
        <v>68</v>
      </c>
      <c r="C33">
        <v>0</v>
      </c>
      <c r="D33">
        <v>5</v>
      </c>
      <c r="E33" s="1">
        <v>6</v>
      </c>
      <c r="F33" s="1">
        <v>4</v>
      </c>
      <c r="G33" s="1">
        <v>4</v>
      </c>
      <c r="H33" s="1">
        <v>2</v>
      </c>
      <c r="I33">
        <v>22</v>
      </c>
      <c r="J33">
        <v>9</v>
      </c>
      <c r="K33">
        <v>1</v>
      </c>
      <c r="L33">
        <v>76</v>
      </c>
      <c r="M33">
        <v>28</v>
      </c>
      <c r="N33" s="6">
        <f>(punkty_rekrutacyjne310[[#This Row],[GHP]]+punkty_rekrutacyjne310[[#This Row],[GHH]]+punkty_rekrutacyjne310[[#This Row],[GMM]]+punkty_rekrutacyjne310[[#This Row],[GMP]]+punkty_rekrutacyjne310[[#This Row],[GJP]])/10</f>
        <v>13.6</v>
      </c>
      <c r="O33">
        <f t="shared" si="0"/>
        <v>10</v>
      </c>
      <c r="P33">
        <f t="shared" si="0"/>
        <v>6</v>
      </c>
      <c r="Q33">
        <f t="shared" si="0"/>
        <v>6</v>
      </c>
      <c r="R33">
        <f t="shared" si="0"/>
        <v>0</v>
      </c>
      <c r="S33" s="6">
        <f>SUM(punkty_rekrutacyjne310[[#This Row],[punkty za JP]:[GEO]])</f>
        <v>22</v>
      </c>
      <c r="T33" s="6">
        <f>IF(punkty_rekrutacyjne310[[#This Row],[Zachowanie]]=6, 2, 0)+punkty_rekrutacyjne310[[#This Row],[Osiagniecia]]</f>
        <v>0</v>
      </c>
      <c r="U33" s="7">
        <f>punkty_rekrutacyjne310[[#This Row],[punkty za gimnazjalny]]+punkty_rekrutacyjne310[[#This Row],[SUMA PUNKTOW ZA OCENY]]+punkty_rekrutacyjne310[[#This Row],[DODATKOWE]]</f>
        <v>35.6</v>
      </c>
      <c r="V33">
        <f>IF(punkty_rekrutacyjne310[[#This Row],[SUMA PUNKTOW ZA OCENY]]+punkty_rekrutacyjne310[[#This Row],[DODATKOWE]]&gt;punkty_rekrutacyjne310[[#This Row],[punkty za gimnazjalny]], 1, 0)</f>
        <v>1</v>
      </c>
    </row>
    <row r="34" spans="1:22" x14ac:dyDescent="0.35">
      <c r="A34" s="1" t="s">
        <v>69</v>
      </c>
      <c r="B34" s="1" t="s">
        <v>70</v>
      </c>
      <c r="C34">
        <v>6</v>
      </c>
      <c r="D34">
        <v>3</v>
      </c>
      <c r="E34" s="1">
        <v>2</v>
      </c>
      <c r="F34" s="1">
        <v>2</v>
      </c>
      <c r="G34" s="1">
        <v>2</v>
      </c>
      <c r="H34" s="1">
        <v>4</v>
      </c>
      <c r="I34">
        <v>82</v>
      </c>
      <c r="J34">
        <v>95</v>
      </c>
      <c r="K34">
        <v>8</v>
      </c>
      <c r="L34">
        <v>46</v>
      </c>
      <c r="M34">
        <v>76</v>
      </c>
      <c r="N34" s="6">
        <f>(punkty_rekrutacyjne310[[#This Row],[GHP]]+punkty_rekrutacyjne310[[#This Row],[GHH]]+punkty_rekrutacyjne310[[#This Row],[GMM]]+punkty_rekrutacyjne310[[#This Row],[GMP]]+punkty_rekrutacyjne310[[#This Row],[GJP]])/10</f>
        <v>30.7</v>
      </c>
      <c r="O34">
        <f t="shared" si="0"/>
        <v>0</v>
      </c>
      <c r="P34">
        <f t="shared" si="0"/>
        <v>0</v>
      </c>
      <c r="Q34">
        <f t="shared" si="0"/>
        <v>0</v>
      </c>
      <c r="R34">
        <f t="shared" si="0"/>
        <v>6</v>
      </c>
      <c r="S34" s="6">
        <f>SUM(punkty_rekrutacyjne310[[#This Row],[punkty za JP]:[GEO]])</f>
        <v>6</v>
      </c>
      <c r="T34" s="6">
        <f>IF(punkty_rekrutacyjne310[[#This Row],[Zachowanie]]=6, 2, 0)+punkty_rekrutacyjne310[[#This Row],[Osiagniecia]]</f>
        <v>6</v>
      </c>
      <c r="U34" s="7">
        <f>punkty_rekrutacyjne310[[#This Row],[punkty za gimnazjalny]]+punkty_rekrutacyjne310[[#This Row],[SUMA PUNKTOW ZA OCENY]]+punkty_rekrutacyjne310[[#This Row],[DODATKOWE]]</f>
        <v>42.7</v>
      </c>
      <c r="V34">
        <f>IF(punkty_rekrutacyjne310[[#This Row],[SUMA PUNKTOW ZA OCENY]]+punkty_rekrutacyjne310[[#This Row],[DODATKOWE]]&gt;punkty_rekrutacyjne310[[#This Row],[punkty za gimnazjalny]], 1, 0)</f>
        <v>0</v>
      </c>
    </row>
    <row r="35" spans="1:22" x14ac:dyDescent="0.35">
      <c r="A35" s="1" t="s">
        <v>71</v>
      </c>
      <c r="B35" s="1" t="s">
        <v>72</v>
      </c>
      <c r="C35">
        <v>7</v>
      </c>
      <c r="D35">
        <v>3</v>
      </c>
      <c r="E35" s="1">
        <v>2</v>
      </c>
      <c r="F35" s="1">
        <v>4</v>
      </c>
      <c r="G35" s="1">
        <v>4</v>
      </c>
      <c r="H35" s="1">
        <v>2</v>
      </c>
      <c r="I35">
        <v>67</v>
      </c>
      <c r="J35">
        <v>26</v>
      </c>
      <c r="K35">
        <v>50</v>
      </c>
      <c r="L35">
        <v>90</v>
      </c>
      <c r="M35">
        <v>34</v>
      </c>
      <c r="N35" s="6">
        <f>(punkty_rekrutacyjne310[[#This Row],[GHP]]+punkty_rekrutacyjne310[[#This Row],[GHH]]+punkty_rekrutacyjne310[[#This Row],[GMM]]+punkty_rekrutacyjne310[[#This Row],[GMP]]+punkty_rekrutacyjne310[[#This Row],[GJP]])/10</f>
        <v>26.7</v>
      </c>
      <c r="O35">
        <f t="shared" si="0"/>
        <v>0</v>
      </c>
      <c r="P35">
        <f t="shared" si="0"/>
        <v>6</v>
      </c>
      <c r="Q35">
        <f t="shared" si="0"/>
        <v>6</v>
      </c>
      <c r="R35">
        <f t="shared" si="0"/>
        <v>0</v>
      </c>
      <c r="S35" s="6">
        <f>SUM(punkty_rekrutacyjne310[[#This Row],[punkty za JP]:[GEO]])</f>
        <v>12</v>
      </c>
      <c r="T35" s="6">
        <f>IF(punkty_rekrutacyjne310[[#This Row],[Zachowanie]]=6, 2, 0)+punkty_rekrutacyjne310[[#This Row],[Osiagniecia]]</f>
        <v>7</v>
      </c>
      <c r="U35" s="7">
        <f>punkty_rekrutacyjne310[[#This Row],[punkty za gimnazjalny]]+punkty_rekrutacyjne310[[#This Row],[SUMA PUNKTOW ZA OCENY]]+punkty_rekrutacyjne310[[#This Row],[DODATKOWE]]</f>
        <v>45.7</v>
      </c>
      <c r="V35">
        <f>IF(punkty_rekrutacyjne310[[#This Row],[SUMA PUNKTOW ZA OCENY]]+punkty_rekrutacyjne310[[#This Row],[DODATKOWE]]&gt;punkty_rekrutacyjne310[[#This Row],[punkty za gimnazjalny]], 1, 0)</f>
        <v>0</v>
      </c>
    </row>
    <row r="36" spans="1:22" x14ac:dyDescent="0.35">
      <c r="A36" s="1" t="s">
        <v>73</v>
      </c>
      <c r="B36" s="1" t="s">
        <v>74</v>
      </c>
      <c r="C36">
        <v>2</v>
      </c>
      <c r="D36">
        <v>2</v>
      </c>
      <c r="E36" s="1">
        <v>6</v>
      </c>
      <c r="F36" s="1">
        <v>5</v>
      </c>
      <c r="G36" s="1">
        <v>4</v>
      </c>
      <c r="H36" s="1">
        <v>5</v>
      </c>
      <c r="I36">
        <v>34</v>
      </c>
      <c r="J36">
        <v>59</v>
      </c>
      <c r="K36">
        <v>59</v>
      </c>
      <c r="L36">
        <v>7</v>
      </c>
      <c r="M36">
        <v>1</v>
      </c>
      <c r="N36" s="6">
        <f>(punkty_rekrutacyjne310[[#This Row],[GHP]]+punkty_rekrutacyjne310[[#This Row],[GHH]]+punkty_rekrutacyjne310[[#This Row],[GMM]]+punkty_rekrutacyjne310[[#This Row],[GMP]]+punkty_rekrutacyjne310[[#This Row],[GJP]])/10</f>
        <v>16</v>
      </c>
      <c r="O36">
        <f t="shared" si="0"/>
        <v>10</v>
      </c>
      <c r="P36">
        <f t="shared" si="0"/>
        <v>8</v>
      </c>
      <c r="Q36">
        <f t="shared" si="0"/>
        <v>6</v>
      </c>
      <c r="R36">
        <f t="shared" si="0"/>
        <v>8</v>
      </c>
      <c r="S36" s="6">
        <f>SUM(punkty_rekrutacyjne310[[#This Row],[punkty za JP]:[GEO]])</f>
        <v>32</v>
      </c>
      <c r="T36" s="6">
        <f>IF(punkty_rekrutacyjne310[[#This Row],[Zachowanie]]=6, 2, 0)+punkty_rekrutacyjne310[[#This Row],[Osiagniecia]]</f>
        <v>2</v>
      </c>
      <c r="U36" s="7">
        <f>punkty_rekrutacyjne310[[#This Row],[punkty za gimnazjalny]]+punkty_rekrutacyjne310[[#This Row],[SUMA PUNKTOW ZA OCENY]]+punkty_rekrutacyjne310[[#This Row],[DODATKOWE]]</f>
        <v>50</v>
      </c>
      <c r="V36">
        <f>IF(punkty_rekrutacyjne310[[#This Row],[SUMA PUNKTOW ZA OCENY]]+punkty_rekrutacyjne310[[#This Row],[DODATKOWE]]&gt;punkty_rekrutacyjne310[[#This Row],[punkty za gimnazjalny]], 1, 0)</f>
        <v>1</v>
      </c>
    </row>
    <row r="37" spans="1:22" x14ac:dyDescent="0.35">
      <c r="A37" s="1" t="s">
        <v>75</v>
      </c>
      <c r="B37" s="1" t="s">
        <v>76</v>
      </c>
      <c r="C37">
        <v>4</v>
      </c>
      <c r="D37">
        <v>6</v>
      </c>
      <c r="E37" s="1">
        <v>5</v>
      </c>
      <c r="F37" s="1">
        <v>5</v>
      </c>
      <c r="G37" s="1">
        <v>6</v>
      </c>
      <c r="H37" s="1">
        <v>4</v>
      </c>
      <c r="I37">
        <v>56</v>
      </c>
      <c r="J37">
        <v>75</v>
      </c>
      <c r="K37">
        <v>51</v>
      </c>
      <c r="L37">
        <v>47</v>
      </c>
      <c r="M37">
        <v>71</v>
      </c>
      <c r="N37" s="6">
        <f>(punkty_rekrutacyjne310[[#This Row],[GHP]]+punkty_rekrutacyjne310[[#This Row],[GHH]]+punkty_rekrutacyjne310[[#This Row],[GMM]]+punkty_rekrutacyjne310[[#This Row],[GMP]]+punkty_rekrutacyjne310[[#This Row],[GJP]])/10</f>
        <v>30</v>
      </c>
      <c r="O37">
        <f t="shared" si="0"/>
        <v>8</v>
      </c>
      <c r="P37">
        <f t="shared" si="0"/>
        <v>8</v>
      </c>
      <c r="Q37">
        <f t="shared" si="0"/>
        <v>10</v>
      </c>
      <c r="R37">
        <f t="shared" si="0"/>
        <v>6</v>
      </c>
      <c r="S37" s="6">
        <f>SUM(punkty_rekrutacyjne310[[#This Row],[punkty za JP]:[GEO]])</f>
        <v>32</v>
      </c>
      <c r="T37" s="6">
        <f>IF(punkty_rekrutacyjne310[[#This Row],[Zachowanie]]=6, 2, 0)+punkty_rekrutacyjne310[[#This Row],[Osiagniecia]]</f>
        <v>6</v>
      </c>
      <c r="U37" s="7">
        <f>punkty_rekrutacyjne310[[#This Row],[punkty za gimnazjalny]]+punkty_rekrutacyjne310[[#This Row],[SUMA PUNKTOW ZA OCENY]]+punkty_rekrutacyjne310[[#This Row],[DODATKOWE]]</f>
        <v>68</v>
      </c>
      <c r="V37">
        <f>IF(punkty_rekrutacyjne310[[#This Row],[SUMA PUNKTOW ZA OCENY]]+punkty_rekrutacyjne310[[#This Row],[DODATKOWE]]&gt;punkty_rekrutacyjne310[[#This Row],[punkty za gimnazjalny]], 1, 0)</f>
        <v>1</v>
      </c>
    </row>
    <row r="38" spans="1:22" x14ac:dyDescent="0.35">
      <c r="A38" s="1" t="s">
        <v>77</v>
      </c>
      <c r="B38" s="1" t="s">
        <v>78</v>
      </c>
      <c r="C38">
        <v>6</v>
      </c>
      <c r="D38">
        <v>4</v>
      </c>
      <c r="E38" s="1">
        <v>5</v>
      </c>
      <c r="F38" s="1">
        <v>5</v>
      </c>
      <c r="G38" s="1">
        <v>5</v>
      </c>
      <c r="H38" s="1">
        <v>4</v>
      </c>
      <c r="I38">
        <v>70</v>
      </c>
      <c r="J38">
        <v>71</v>
      </c>
      <c r="K38">
        <v>27</v>
      </c>
      <c r="L38">
        <v>77</v>
      </c>
      <c r="M38">
        <v>13</v>
      </c>
      <c r="N38" s="6">
        <f>(punkty_rekrutacyjne310[[#This Row],[GHP]]+punkty_rekrutacyjne310[[#This Row],[GHH]]+punkty_rekrutacyjne310[[#This Row],[GMM]]+punkty_rekrutacyjne310[[#This Row],[GMP]]+punkty_rekrutacyjne310[[#This Row],[GJP]])/10</f>
        <v>25.8</v>
      </c>
      <c r="O38">
        <f t="shared" si="0"/>
        <v>8</v>
      </c>
      <c r="P38">
        <f t="shared" si="0"/>
        <v>8</v>
      </c>
      <c r="Q38">
        <f t="shared" si="0"/>
        <v>8</v>
      </c>
      <c r="R38">
        <f t="shared" si="0"/>
        <v>6</v>
      </c>
      <c r="S38" s="6">
        <f>SUM(punkty_rekrutacyjne310[[#This Row],[punkty za JP]:[GEO]])</f>
        <v>30</v>
      </c>
      <c r="T38" s="6">
        <f>IF(punkty_rekrutacyjne310[[#This Row],[Zachowanie]]=6, 2, 0)+punkty_rekrutacyjne310[[#This Row],[Osiagniecia]]</f>
        <v>6</v>
      </c>
      <c r="U38" s="7">
        <f>punkty_rekrutacyjne310[[#This Row],[punkty za gimnazjalny]]+punkty_rekrutacyjne310[[#This Row],[SUMA PUNKTOW ZA OCENY]]+punkty_rekrutacyjne310[[#This Row],[DODATKOWE]]</f>
        <v>61.8</v>
      </c>
      <c r="V38">
        <f>IF(punkty_rekrutacyjne310[[#This Row],[SUMA PUNKTOW ZA OCENY]]+punkty_rekrutacyjne310[[#This Row],[DODATKOWE]]&gt;punkty_rekrutacyjne310[[#This Row],[punkty za gimnazjalny]], 1, 0)</f>
        <v>1</v>
      </c>
    </row>
    <row r="39" spans="1:22" x14ac:dyDescent="0.35">
      <c r="A39" s="1" t="s">
        <v>79</v>
      </c>
      <c r="B39" s="1" t="s">
        <v>80</v>
      </c>
      <c r="C39">
        <v>2</v>
      </c>
      <c r="D39">
        <v>2</v>
      </c>
      <c r="E39" s="1">
        <v>4</v>
      </c>
      <c r="F39" s="1">
        <v>4</v>
      </c>
      <c r="G39" s="1">
        <v>4</v>
      </c>
      <c r="H39" s="1">
        <v>6</v>
      </c>
      <c r="I39">
        <v>30</v>
      </c>
      <c r="J39">
        <v>55</v>
      </c>
      <c r="K39">
        <v>59</v>
      </c>
      <c r="L39">
        <v>77</v>
      </c>
      <c r="M39">
        <v>58</v>
      </c>
      <c r="N39" s="6">
        <f>(punkty_rekrutacyjne310[[#This Row],[GHP]]+punkty_rekrutacyjne310[[#This Row],[GHH]]+punkty_rekrutacyjne310[[#This Row],[GMM]]+punkty_rekrutacyjne310[[#This Row],[GMP]]+punkty_rekrutacyjne310[[#This Row],[GJP]])/10</f>
        <v>27.9</v>
      </c>
      <c r="O39">
        <f t="shared" si="0"/>
        <v>6</v>
      </c>
      <c r="P39">
        <f t="shared" si="0"/>
        <v>6</v>
      </c>
      <c r="Q39">
        <f t="shared" si="0"/>
        <v>6</v>
      </c>
      <c r="R39">
        <f t="shared" si="0"/>
        <v>10</v>
      </c>
      <c r="S39" s="6">
        <f>SUM(punkty_rekrutacyjne310[[#This Row],[punkty za JP]:[GEO]])</f>
        <v>28</v>
      </c>
      <c r="T39" s="6">
        <f>IF(punkty_rekrutacyjne310[[#This Row],[Zachowanie]]=6, 2, 0)+punkty_rekrutacyjne310[[#This Row],[Osiagniecia]]</f>
        <v>2</v>
      </c>
      <c r="U39" s="7">
        <f>punkty_rekrutacyjne310[[#This Row],[punkty za gimnazjalny]]+punkty_rekrutacyjne310[[#This Row],[SUMA PUNKTOW ZA OCENY]]+punkty_rekrutacyjne310[[#This Row],[DODATKOWE]]</f>
        <v>57.9</v>
      </c>
      <c r="V39">
        <f>IF(punkty_rekrutacyjne310[[#This Row],[SUMA PUNKTOW ZA OCENY]]+punkty_rekrutacyjne310[[#This Row],[DODATKOWE]]&gt;punkty_rekrutacyjne310[[#This Row],[punkty za gimnazjalny]], 1, 0)</f>
        <v>1</v>
      </c>
    </row>
    <row r="40" spans="1:22" x14ac:dyDescent="0.35">
      <c r="A40" s="1" t="s">
        <v>81</v>
      </c>
      <c r="B40" s="1" t="s">
        <v>38</v>
      </c>
      <c r="C40">
        <v>5</v>
      </c>
      <c r="D40">
        <v>6</v>
      </c>
      <c r="E40" s="1">
        <v>6</v>
      </c>
      <c r="F40" s="1">
        <v>6</v>
      </c>
      <c r="G40" s="1">
        <v>5</v>
      </c>
      <c r="H40" s="1">
        <v>5</v>
      </c>
      <c r="I40">
        <v>57</v>
      </c>
      <c r="J40">
        <v>22</v>
      </c>
      <c r="K40">
        <v>16</v>
      </c>
      <c r="L40">
        <v>20</v>
      </c>
      <c r="M40">
        <v>67</v>
      </c>
      <c r="N40" s="6">
        <f>(punkty_rekrutacyjne310[[#This Row],[GHP]]+punkty_rekrutacyjne310[[#This Row],[GHH]]+punkty_rekrutacyjne310[[#This Row],[GMM]]+punkty_rekrutacyjne310[[#This Row],[GMP]]+punkty_rekrutacyjne310[[#This Row],[GJP]])/10</f>
        <v>18.2</v>
      </c>
      <c r="O40">
        <f t="shared" si="0"/>
        <v>10</v>
      </c>
      <c r="P40">
        <f t="shared" si="0"/>
        <v>10</v>
      </c>
      <c r="Q40">
        <f t="shared" si="0"/>
        <v>8</v>
      </c>
      <c r="R40">
        <f t="shared" si="0"/>
        <v>8</v>
      </c>
      <c r="S40" s="6">
        <f>SUM(punkty_rekrutacyjne310[[#This Row],[punkty za JP]:[GEO]])</f>
        <v>36</v>
      </c>
      <c r="T40" s="6">
        <f>IF(punkty_rekrutacyjne310[[#This Row],[Zachowanie]]=6, 2, 0)+punkty_rekrutacyjne310[[#This Row],[Osiagniecia]]</f>
        <v>7</v>
      </c>
      <c r="U40" s="7">
        <f>punkty_rekrutacyjne310[[#This Row],[punkty za gimnazjalny]]+punkty_rekrutacyjne310[[#This Row],[SUMA PUNKTOW ZA OCENY]]+punkty_rekrutacyjne310[[#This Row],[DODATKOWE]]</f>
        <v>61.2</v>
      </c>
      <c r="V40">
        <f>IF(punkty_rekrutacyjne310[[#This Row],[SUMA PUNKTOW ZA OCENY]]+punkty_rekrutacyjne310[[#This Row],[DODATKOWE]]&gt;punkty_rekrutacyjne310[[#This Row],[punkty za gimnazjalny]], 1, 0)</f>
        <v>1</v>
      </c>
    </row>
    <row r="41" spans="1:22" x14ac:dyDescent="0.35">
      <c r="A41" s="1" t="s">
        <v>82</v>
      </c>
      <c r="B41" s="1" t="s">
        <v>83</v>
      </c>
      <c r="C41">
        <v>6</v>
      </c>
      <c r="D41">
        <v>2</v>
      </c>
      <c r="E41" s="1">
        <v>5</v>
      </c>
      <c r="F41" s="1">
        <v>3</v>
      </c>
      <c r="G41" s="1">
        <v>3</v>
      </c>
      <c r="H41" s="1">
        <v>6</v>
      </c>
      <c r="I41">
        <v>67</v>
      </c>
      <c r="J41">
        <v>98</v>
      </c>
      <c r="K41">
        <v>28</v>
      </c>
      <c r="L41">
        <v>6</v>
      </c>
      <c r="M41">
        <v>20</v>
      </c>
      <c r="N41" s="6">
        <f>(punkty_rekrutacyjne310[[#This Row],[GHP]]+punkty_rekrutacyjne310[[#This Row],[GHH]]+punkty_rekrutacyjne310[[#This Row],[GMM]]+punkty_rekrutacyjne310[[#This Row],[GMP]]+punkty_rekrutacyjne310[[#This Row],[GJP]])/10</f>
        <v>21.9</v>
      </c>
      <c r="O41">
        <f t="shared" si="0"/>
        <v>8</v>
      </c>
      <c r="P41">
        <f t="shared" si="0"/>
        <v>4</v>
      </c>
      <c r="Q41">
        <f t="shared" si="0"/>
        <v>4</v>
      </c>
      <c r="R41">
        <f t="shared" si="0"/>
        <v>10</v>
      </c>
      <c r="S41" s="6">
        <f>SUM(punkty_rekrutacyjne310[[#This Row],[punkty za JP]:[GEO]])</f>
        <v>26</v>
      </c>
      <c r="T41" s="6">
        <f>IF(punkty_rekrutacyjne310[[#This Row],[Zachowanie]]=6, 2, 0)+punkty_rekrutacyjne310[[#This Row],[Osiagniecia]]</f>
        <v>6</v>
      </c>
      <c r="U41" s="7">
        <f>punkty_rekrutacyjne310[[#This Row],[punkty za gimnazjalny]]+punkty_rekrutacyjne310[[#This Row],[SUMA PUNKTOW ZA OCENY]]+punkty_rekrutacyjne310[[#This Row],[DODATKOWE]]</f>
        <v>53.9</v>
      </c>
      <c r="V41">
        <f>IF(punkty_rekrutacyjne310[[#This Row],[SUMA PUNKTOW ZA OCENY]]+punkty_rekrutacyjne310[[#This Row],[DODATKOWE]]&gt;punkty_rekrutacyjne310[[#This Row],[punkty za gimnazjalny]], 1, 0)</f>
        <v>1</v>
      </c>
    </row>
    <row r="42" spans="1:22" x14ac:dyDescent="0.35">
      <c r="A42" s="1" t="s">
        <v>84</v>
      </c>
      <c r="B42" s="1" t="s">
        <v>38</v>
      </c>
      <c r="C42">
        <v>7</v>
      </c>
      <c r="D42">
        <v>4</v>
      </c>
      <c r="E42" s="1">
        <v>6</v>
      </c>
      <c r="F42" s="1">
        <v>4</v>
      </c>
      <c r="G42" s="1">
        <v>3</v>
      </c>
      <c r="H42" s="1">
        <v>3</v>
      </c>
      <c r="I42">
        <v>12</v>
      </c>
      <c r="J42">
        <v>86</v>
      </c>
      <c r="K42">
        <v>61</v>
      </c>
      <c r="L42">
        <v>94</v>
      </c>
      <c r="M42">
        <v>74</v>
      </c>
      <c r="N42" s="6">
        <f>(punkty_rekrutacyjne310[[#This Row],[GHP]]+punkty_rekrutacyjne310[[#This Row],[GHH]]+punkty_rekrutacyjne310[[#This Row],[GMM]]+punkty_rekrutacyjne310[[#This Row],[GMP]]+punkty_rekrutacyjne310[[#This Row],[GJP]])/10</f>
        <v>32.700000000000003</v>
      </c>
      <c r="O42">
        <f t="shared" si="0"/>
        <v>10</v>
      </c>
      <c r="P42">
        <f t="shared" si="0"/>
        <v>6</v>
      </c>
      <c r="Q42">
        <f t="shared" si="0"/>
        <v>4</v>
      </c>
      <c r="R42">
        <f t="shared" si="0"/>
        <v>4</v>
      </c>
      <c r="S42" s="6">
        <f>SUM(punkty_rekrutacyjne310[[#This Row],[punkty za JP]:[GEO]])</f>
        <v>24</v>
      </c>
      <c r="T42" s="6">
        <f>IF(punkty_rekrutacyjne310[[#This Row],[Zachowanie]]=6, 2, 0)+punkty_rekrutacyjne310[[#This Row],[Osiagniecia]]</f>
        <v>7</v>
      </c>
      <c r="U42" s="7">
        <f>punkty_rekrutacyjne310[[#This Row],[punkty za gimnazjalny]]+punkty_rekrutacyjne310[[#This Row],[SUMA PUNKTOW ZA OCENY]]+punkty_rekrutacyjne310[[#This Row],[DODATKOWE]]</f>
        <v>63.7</v>
      </c>
      <c r="V42">
        <f>IF(punkty_rekrutacyjne310[[#This Row],[SUMA PUNKTOW ZA OCENY]]+punkty_rekrutacyjne310[[#This Row],[DODATKOWE]]&gt;punkty_rekrutacyjne310[[#This Row],[punkty za gimnazjalny]], 1, 0)</f>
        <v>0</v>
      </c>
    </row>
    <row r="43" spans="1:22" x14ac:dyDescent="0.35">
      <c r="A43" s="1" t="s">
        <v>46</v>
      </c>
      <c r="B43" s="1" t="s">
        <v>16</v>
      </c>
      <c r="C43">
        <v>0</v>
      </c>
      <c r="D43">
        <v>3</v>
      </c>
      <c r="E43" s="1">
        <v>4</v>
      </c>
      <c r="F43" s="1">
        <v>3</v>
      </c>
      <c r="G43" s="1">
        <v>5</v>
      </c>
      <c r="H43" s="1">
        <v>2</v>
      </c>
      <c r="I43">
        <v>82</v>
      </c>
      <c r="J43">
        <v>70</v>
      </c>
      <c r="K43">
        <v>18</v>
      </c>
      <c r="L43">
        <v>28</v>
      </c>
      <c r="M43">
        <v>34</v>
      </c>
      <c r="N43" s="6">
        <f>(punkty_rekrutacyjne310[[#This Row],[GHP]]+punkty_rekrutacyjne310[[#This Row],[GHH]]+punkty_rekrutacyjne310[[#This Row],[GMM]]+punkty_rekrutacyjne310[[#This Row],[GMP]]+punkty_rekrutacyjne310[[#This Row],[GJP]])/10</f>
        <v>23.2</v>
      </c>
      <c r="O43">
        <f t="shared" si="0"/>
        <v>6</v>
      </c>
      <c r="P43">
        <f t="shared" si="0"/>
        <v>4</v>
      </c>
      <c r="Q43">
        <f t="shared" si="0"/>
        <v>8</v>
      </c>
      <c r="R43">
        <f t="shared" si="0"/>
        <v>0</v>
      </c>
      <c r="S43" s="6">
        <f>SUM(punkty_rekrutacyjne310[[#This Row],[punkty za JP]:[GEO]])</f>
        <v>18</v>
      </c>
      <c r="T43" s="6">
        <f>IF(punkty_rekrutacyjne310[[#This Row],[Zachowanie]]=6, 2, 0)+punkty_rekrutacyjne310[[#This Row],[Osiagniecia]]</f>
        <v>0</v>
      </c>
      <c r="U43" s="7">
        <f>punkty_rekrutacyjne310[[#This Row],[punkty za gimnazjalny]]+punkty_rekrutacyjne310[[#This Row],[SUMA PUNKTOW ZA OCENY]]+punkty_rekrutacyjne310[[#This Row],[DODATKOWE]]</f>
        <v>41.2</v>
      </c>
      <c r="V43">
        <f>IF(punkty_rekrutacyjne310[[#This Row],[SUMA PUNKTOW ZA OCENY]]+punkty_rekrutacyjne310[[#This Row],[DODATKOWE]]&gt;punkty_rekrutacyjne310[[#This Row],[punkty za gimnazjalny]], 1, 0)</f>
        <v>0</v>
      </c>
    </row>
    <row r="44" spans="1:22" x14ac:dyDescent="0.35">
      <c r="A44" s="1" t="s">
        <v>85</v>
      </c>
      <c r="B44" s="1" t="s">
        <v>86</v>
      </c>
      <c r="C44">
        <v>8</v>
      </c>
      <c r="D44">
        <v>5</v>
      </c>
      <c r="E44" s="1">
        <v>4</v>
      </c>
      <c r="F44" s="1">
        <v>6</v>
      </c>
      <c r="G44" s="1">
        <v>2</v>
      </c>
      <c r="H44" s="1">
        <v>6</v>
      </c>
      <c r="I44">
        <v>32</v>
      </c>
      <c r="J44">
        <v>88</v>
      </c>
      <c r="K44">
        <v>15</v>
      </c>
      <c r="L44">
        <v>45</v>
      </c>
      <c r="M44">
        <v>24</v>
      </c>
      <c r="N44" s="6">
        <f>(punkty_rekrutacyjne310[[#This Row],[GHP]]+punkty_rekrutacyjne310[[#This Row],[GHH]]+punkty_rekrutacyjne310[[#This Row],[GMM]]+punkty_rekrutacyjne310[[#This Row],[GMP]]+punkty_rekrutacyjne310[[#This Row],[GJP]])/10</f>
        <v>20.399999999999999</v>
      </c>
      <c r="O44">
        <f t="shared" si="0"/>
        <v>6</v>
      </c>
      <c r="P44">
        <f t="shared" si="0"/>
        <v>10</v>
      </c>
      <c r="Q44">
        <f t="shared" si="0"/>
        <v>0</v>
      </c>
      <c r="R44">
        <f t="shared" si="0"/>
        <v>10</v>
      </c>
      <c r="S44" s="6">
        <f>SUM(punkty_rekrutacyjne310[[#This Row],[punkty za JP]:[GEO]])</f>
        <v>26</v>
      </c>
      <c r="T44" s="6">
        <f>IF(punkty_rekrutacyjne310[[#This Row],[Zachowanie]]=6, 2, 0)+punkty_rekrutacyjne310[[#This Row],[Osiagniecia]]</f>
        <v>8</v>
      </c>
      <c r="U44" s="7">
        <f>punkty_rekrutacyjne310[[#This Row],[punkty za gimnazjalny]]+punkty_rekrutacyjne310[[#This Row],[SUMA PUNKTOW ZA OCENY]]+punkty_rekrutacyjne310[[#This Row],[DODATKOWE]]</f>
        <v>54.4</v>
      </c>
      <c r="V44">
        <f>IF(punkty_rekrutacyjne310[[#This Row],[SUMA PUNKTOW ZA OCENY]]+punkty_rekrutacyjne310[[#This Row],[DODATKOWE]]&gt;punkty_rekrutacyjne310[[#This Row],[punkty za gimnazjalny]], 1, 0)</f>
        <v>1</v>
      </c>
    </row>
    <row r="45" spans="1:22" x14ac:dyDescent="0.35">
      <c r="A45" s="1" t="s">
        <v>87</v>
      </c>
      <c r="B45" s="1" t="s">
        <v>55</v>
      </c>
      <c r="C45">
        <v>2</v>
      </c>
      <c r="D45">
        <v>2</v>
      </c>
      <c r="E45" s="1">
        <v>5</v>
      </c>
      <c r="F45" s="1">
        <v>5</v>
      </c>
      <c r="G45" s="1">
        <v>2</v>
      </c>
      <c r="H45" s="1">
        <v>2</v>
      </c>
      <c r="I45">
        <v>65</v>
      </c>
      <c r="J45">
        <v>87</v>
      </c>
      <c r="K45">
        <v>53</v>
      </c>
      <c r="L45">
        <v>98</v>
      </c>
      <c r="M45">
        <v>50</v>
      </c>
      <c r="N45" s="6">
        <f>(punkty_rekrutacyjne310[[#This Row],[GHP]]+punkty_rekrutacyjne310[[#This Row],[GHH]]+punkty_rekrutacyjne310[[#This Row],[GMM]]+punkty_rekrutacyjne310[[#This Row],[GMP]]+punkty_rekrutacyjne310[[#This Row],[GJP]])/10</f>
        <v>35.299999999999997</v>
      </c>
      <c r="O45">
        <f t="shared" si="0"/>
        <v>8</v>
      </c>
      <c r="P45">
        <f t="shared" si="0"/>
        <v>8</v>
      </c>
      <c r="Q45">
        <f t="shared" si="0"/>
        <v>0</v>
      </c>
      <c r="R45">
        <f t="shared" si="0"/>
        <v>0</v>
      </c>
      <c r="S45" s="6">
        <f>SUM(punkty_rekrutacyjne310[[#This Row],[punkty za JP]:[GEO]])</f>
        <v>16</v>
      </c>
      <c r="T45" s="6">
        <f>IF(punkty_rekrutacyjne310[[#This Row],[Zachowanie]]=6, 2, 0)+punkty_rekrutacyjne310[[#This Row],[Osiagniecia]]</f>
        <v>2</v>
      </c>
      <c r="U45" s="7">
        <f>punkty_rekrutacyjne310[[#This Row],[punkty za gimnazjalny]]+punkty_rekrutacyjne310[[#This Row],[SUMA PUNKTOW ZA OCENY]]+punkty_rekrutacyjne310[[#This Row],[DODATKOWE]]</f>
        <v>53.3</v>
      </c>
      <c r="V45">
        <f>IF(punkty_rekrutacyjne310[[#This Row],[SUMA PUNKTOW ZA OCENY]]+punkty_rekrutacyjne310[[#This Row],[DODATKOWE]]&gt;punkty_rekrutacyjne310[[#This Row],[punkty za gimnazjalny]], 1, 0)</f>
        <v>0</v>
      </c>
    </row>
    <row r="46" spans="1:22" x14ac:dyDescent="0.35">
      <c r="A46" s="1" t="s">
        <v>88</v>
      </c>
      <c r="B46" s="1" t="s">
        <v>26</v>
      </c>
      <c r="C46">
        <v>3</v>
      </c>
      <c r="D46">
        <v>2</v>
      </c>
      <c r="E46" s="1">
        <v>3</v>
      </c>
      <c r="F46" s="1">
        <v>3</v>
      </c>
      <c r="G46" s="1">
        <v>6</v>
      </c>
      <c r="H46" s="1">
        <v>6</v>
      </c>
      <c r="I46">
        <v>10</v>
      </c>
      <c r="J46">
        <v>21</v>
      </c>
      <c r="K46">
        <v>35</v>
      </c>
      <c r="L46">
        <v>98</v>
      </c>
      <c r="M46">
        <v>21</v>
      </c>
      <c r="N46" s="6">
        <f>(punkty_rekrutacyjne310[[#This Row],[GHP]]+punkty_rekrutacyjne310[[#This Row],[GHH]]+punkty_rekrutacyjne310[[#This Row],[GMM]]+punkty_rekrutacyjne310[[#This Row],[GMP]]+punkty_rekrutacyjne310[[#This Row],[GJP]])/10</f>
        <v>18.5</v>
      </c>
      <c r="O46">
        <f t="shared" si="0"/>
        <v>4</v>
      </c>
      <c r="P46">
        <f t="shared" si="0"/>
        <v>4</v>
      </c>
      <c r="Q46">
        <f t="shared" si="0"/>
        <v>10</v>
      </c>
      <c r="R46">
        <f t="shared" si="0"/>
        <v>10</v>
      </c>
      <c r="S46" s="6">
        <f>SUM(punkty_rekrutacyjne310[[#This Row],[punkty za JP]:[GEO]])</f>
        <v>28</v>
      </c>
      <c r="T46" s="6">
        <f>IF(punkty_rekrutacyjne310[[#This Row],[Zachowanie]]=6, 2, 0)+punkty_rekrutacyjne310[[#This Row],[Osiagniecia]]</f>
        <v>3</v>
      </c>
      <c r="U46" s="7">
        <f>punkty_rekrutacyjne310[[#This Row],[punkty za gimnazjalny]]+punkty_rekrutacyjne310[[#This Row],[SUMA PUNKTOW ZA OCENY]]+punkty_rekrutacyjne310[[#This Row],[DODATKOWE]]</f>
        <v>49.5</v>
      </c>
      <c r="V46">
        <f>IF(punkty_rekrutacyjne310[[#This Row],[SUMA PUNKTOW ZA OCENY]]+punkty_rekrutacyjne310[[#This Row],[DODATKOWE]]&gt;punkty_rekrutacyjne310[[#This Row],[punkty za gimnazjalny]], 1, 0)</f>
        <v>1</v>
      </c>
    </row>
    <row r="47" spans="1:22" x14ac:dyDescent="0.35">
      <c r="A47" s="1" t="s">
        <v>89</v>
      </c>
      <c r="B47" s="1" t="s">
        <v>90</v>
      </c>
      <c r="C47">
        <v>2</v>
      </c>
      <c r="D47">
        <v>3</v>
      </c>
      <c r="E47" s="1">
        <v>6</v>
      </c>
      <c r="F47" s="1">
        <v>3</v>
      </c>
      <c r="G47" s="1">
        <v>6</v>
      </c>
      <c r="H47" s="1">
        <v>3</v>
      </c>
      <c r="I47">
        <v>53</v>
      </c>
      <c r="J47">
        <v>50</v>
      </c>
      <c r="K47">
        <v>16</v>
      </c>
      <c r="L47">
        <v>44</v>
      </c>
      <c r="M47">
        <v>8</v>
      </c>
      <c r="N47" s="6">
        <f>(punkty_rekrutacyjne310[[#This Row],[GHP]]+punkty_rekrutacyjne310[[#This Row],[GHH]]+punkty_rekrutacyjne310[[#This Row],[GMM]]+punkty_rekrutacyjne310[[#This Row],[GMP]]+punkty_rekrutacyjne310[[#This Row],[GJP]])/10</f>
        <v>17.100000000000001</v>
      </c>
      <c r="O47">
        <f t="shared" si="0"/>
        <v>10</v>
      </c>
      <c r="P47">
        <f t="shared" si="0"/>
        <v>4</v>
      </c>
      <c r="Q47">
        <f t="shared" si="0"/>
        <v>10</v>
      </c>
      <c r="R47">
        <f t="shared" si="0"/>
        <v>4</v>
      </c>
      <c r="S47" s="6">
        <f>SUM(punkty_rekrutacyjne310[[#This Row],[punkty za JP]:[GEO]])</f>
        <v>28</v>
      </c>
      <c r="T47" s="6">
        <f>IF(punkty_rekrutacyjne310[[#This Row],[Zachowanie]]=6, 2, 0)+punkty_rekrutacyjne310[[#This Row],[Osiagniecia]]</f>
        <v>2</v>
      </c>
      <c r="U47" s="7">
        <f>punkty_rekrutacyjne310[[#This Row],[punkty za gimnazjalny]]+punkty_rekrutacyjne310[[#This Row],[SUMA PUNKTOW ZA OCENY]]+punkty_rekrutacyjne310[[#This Row],[DODATKOWE]]</f>
        <v>47.1</v>
      </c>
      <c r="V47">
        <f>IF(punkty_rekrutacyjne310[[#This Row],[SUMA PUNKTOW ZA OCENY]]+punkty_rekrutacyjne310[[#This Row],[DODATKOWE]]&gt;punkty_rekrutacyjne310[[#This Row],[punkty za gimnazjalny]], 1, 0)</f>
        <v>1</v>
      </c>
    </row>
    <row r="48" spans="1:22" x14ac:dyDescent="0.35">
      <c r="A48" s="1" t="s">
        <v>91</v>
      </c>
      <c r="B48" s="1" t="s">
        <v>70</v>
      </c>
      <c r="C48">
        <v>1</v>
      </c>
      <c r="D48">
        <v>5</v>
      </c>
      <c r="E48" s="1">
        <v>3</v>
      </c>
      <c r="F48" s="1">
        <v>6</v>
      </c>
      <c r="G48" s="1">
        <v>4</v>
      </c>
      <c r="H48" s="1">
        <v>4</v>
      </c>
      <c r="I48">
        <v>38</v>
      </c>
      <c r="J48">
        <v>43</v>
      </c>
      <c r="K48">
        <v>49</v>
      </c>
      <c r="L48">
        <v>89</v>
      </c>
      <c r="M48">
        <v>16</v>
      </c>
      <c r="N48" s="6">
        <f>(punkty_rekrutacyjne310[[#This Row],[GHP]]+punkty_rekrutacyjne310[[#This Row],[GHH]]+punkty_rekrutacyjne310[[#This Row],[GMM]]+punkty_rekrutacyjne310[[#This Row],[GMP]]+punkty_rekrutacyjne310[[#This Row],[GJP]])/10</f>
        <v>23.5</v>
      </c>
      <c r="O48">
        <f t="shared" si="0"/>
        <v>4</v>
      </c>
      <c r="P48">
        <f t="shared" si="0"/>
        <v>10</v>
      </c>
      <c r="Q48">
        <f t="shared" si="0"/>
        <v>6</v>
      </c>
      <c r="R48">
        <f t="shared" si="0"/>
        <v>6</v>
      </c>
      <c r="S48" s="6">
        <f>SUM(punkty_rekrutacyjne310[[#This Row],[punkty za JP]:[GEO]])</f>
        <v>26</v>
      </c>
      <c r="T48" s="6">
        <f>IF(punkty_rekrutacyjne310[[#This Row],[Zachowanie]]=6, 2, 0)+punkty_rekrutacyjne310[[#This Row],[Osiagniecia]]</f>
        <v>1</v>
      </c>
      <c r="U48" s="7">
        <f>punkty_rekrutacyjne310[[#This Row],[punkty za gimnazjalny]]+punkty_rekrutacyjne310[[#This Row],[SUMA PUNKTOW ZA OCENY]]+punkty_rekrutacyjne310[[#This Row],[DODATKOWE]]</f>
        <v>50.5</v>
      </c>
      <c r="V48">
        <f>IF(punkty_rekrutacyjne310[[#This Row],[SUMA PUNKTOW ZA OCENY]]+punkty_rekrutacyjne310[[#This Row],[DODATKOWE]]&gt;punkty_rekrutacyjne310[[#This Row],[punkty za gimnazjalny]], 1, 0)</f>
        <v>1</v>
      </c>
    </row>
    <row r="49" spans="1:22" x14ac:dyDescent="0.35">
      <c r="A49" s="1" t="s">
        <v>92</v>
      </c>
      <c r="B49" s="1" t="s">
        <v>45</v>
      </c>
      <c r="C49">
        <v>6</v>
      </c>
      <c r="D49">
        <v>6</v>
      </c>
      <c r="E49" s="1">
        <v>4</v>
      </c>
      <c r="F49" s="1">
        <v>6</v>
      </c>
      <c r="G49" s="1">
        <v>5</v>
      </c>
      <c r="H49" s="1">
        <v>3</v>
      </c>
      <c r="I49">
        <v>99</v>
      </c>
      <c r="J49">
        <v>95</v>
      </c>
      <c r="K49">
        <v>48</v>
      </c>
      <c r="L49">
        <v>16</v>
      </c>
      <c r="M49">
        <v>11</v>
      </c>
      <c r="N49" s="6">
        <f>(punkty_rekrutacyjne310[[#This Row],[GHP]]+punkty_rekrutacyjne310[[#This Row],[GHH]]+punkty_rekrutacyjne310[[#This Row],[GMM]]+punkty_rekrutacyjne310[[#This Row],[GMP]]+punkty_rekrutacyjne310[[#This Row],[GJP]])/10</f>
        <v>26.9</v>
      </c>
      <c r="O49">
        <f t="shared" si="0"/>
        <v>6</v>
      </c>
      <c r="P49">
        <f t="shared" si="0"/>
        <v>10</v>
      </c>
      <c r="Q49">
        <f t="shared" si="0"/>
        <v>8</v>
      </c>
      <c r="R49">
        <f t="shared" si="0"/>
        <v>4</v>
      </c>
      <c r="S49" s="6">
        <f>SUM(punkty_rekrutacyjne310[[#This Row],[punkty za JP]:[GEO]])</f>
        <v>28</v>
      </c>
      <c r="T49" s="6">
        <f>IF(punkty_rekrutacyjne310[[#This Row],[Zachowanie]]=6, 2, 0)+punkty_rekrutacyjne310[[#This Row],[Osiagniecia]]</f>
        <v>8</v>
      </c>
      <c r="U49" s="7">
        <f>punkty_rekrutacyjne310[[#This Row],[punkty za gimnazjalny]]+punkty_rekrutacyjne310[[#This Row],[SUMA PUNKTOW ZA OCENY]]+punkty_rekrutacyjne310[[#This Row],[DODATKOWE]]</f>
        <v>62.9</v>
      </c>
      <c r="V49">
        <f>IF(punkty_rekrutacyjne310[[#This Row],[SUMA PUNKTOW ZA OCENY]]+punkty_rekrutacyjne310[[#This Row],[DODATKOWE]]&gt;punkty_rekrutacyjne310[[#This Row],[punkty za gimnazjalny]], 1, 0)</f>
        <v>1</v>
      </c>
    </row>
    <row r="50" spans="1:22" x14ac:dyDescent="0.35">
      <c r="A50" s="1" t="s">
        <v>93</v>
      </c>
      <c r="B50" s="1" t="s">
        <v>32</v>
      </c>
      <c r="C50">
        <v>6</v>
      </c>
      <c r="D50">
        <v>5</v>
      </c>
      <c r="E50" s="1">
        <v>6</v>
      </c>
      <c r="F50" s="1">
        <v>5</v>
      </c>
      <c r="G50" s="1">
        <v>6</v>
      </c>
      <c r="H50" s="1">
        <v>3</v>
      </c>
      <c r="I50">
        <v>78</v>
      </c>
      <c r="J50">
        <v>22</v>
      </c>
      <c r="K50">
        <v>95</v>
      </c>
      <c r="L50">
        <v>18</v>
      </c>
      <c r="M50">
        <v>15</v>
      </c>
      <c r="N50" s="6">
        <f>(punkty_rekrutacyjne310[[#This Row],[GHP]]+punkty_rekrutacyjne310[[#This Row],[GHH]]+punkty_rekrutacyjne310[[#This Row],[GMM]]+punkty_rekrutacyjne310[[#This Row],[GMP]]+punkty_rekrutacyjne310[[#This Row],[GJP]])/10</f>
        <v>22.8</v>
      </c>
      <c r="O50">
        <f t="shared" si="0"/>
        <v>10</v>
      </c>
      <c r="P50">
        <f t="shared" si="0"/>
        <v>8</v>
      </c>
      <c r="Q50">
        <f t="shared" si="0"/>
        <v>10</v>
      </c>
      <c r="R50">
        <f t="shared" si="0"/>
        <v>4</v>
      </c>
      <c r="S50" s="6">
        <f>SUM(punkty_rekrutacyjne310[[#This Row],[punkty za JP]:[GEO]])</f>
        <v>32</v>
      </c>
      <c r="T50" s="6">
        <f>IF(punkty_rekrutacyjne310[[#This Row],[Zachowanie]]=6, 2, 0)+punkty_rekrutacyjne310[[#This Row],[Osiagniecia]]</f>
        <v>6</v>
      </c>
      <c r="U50" s="7">
        <f>punkty_rekrutacyjne310[[#This Row],[punkty za gimnazjalny]]+punkty_rekrutacyjne310[[#This Row],[SUMA PUNKTOW ZA OCENY]]+punkty_rekrutacyjne310[[#This Row],[DODATKOWE]]</f>
        <v>60.8</v>
      </c>
      <c r="V50">
        <f>IF(punkty_rekrutacyjne310[[#This Row],[SUMA PUNKTOW ZA OCENY]]+punkty_rekrutacyjne310[[#This Row],[DODATKOWE]]&gt;punkty_rekrutacyjne310[[#This Row],[punkty za gimnazjalny]], 1, 0)</f>
        <v>1</v>
      </c>
    </row>
    <row r="51" spans="1:22" x14ac:dyDescent="0.35">
      <c r="A51" s="1" t="s">
        <v>94</v>
      </c>
      <c r="B51" s="1" t="s">
        <v>48</v>
      </c>
      <c r="C51">
        <v>6</v>
      </c>
      <c r="D51">
        <v>3</v>
      </c>
      <c r="E51" s="1">
        <v>3</v>
      </c>
      <c r="F51" s="1">
        <v>6</v>
      </c>
      <c r="G51" s="1">
        <v>4</v>
      </c>
      <c r="H51" s="1">
        <v>5</v>
      </c>
      <c r="I51">
        <v>25</v>
      </c>
      <c r="J51">
        <v>73</v>
      </c>
      <c r="K51">
        <v>78</v>
      </c>
      <c r="L51">
        <v>61</v>
      </c>
      <c r="M51">
        <v>29</v>
      </c>
      <c r="N51" s="6">
        <f>(punkty_rekrutacyjne310[[#This Row],[GHP]]+punkty_rekrutacyjne310[[#This Row],[GHH]]+punkty_rekrutacyjne310[[#This Row],[GMM]]+punkty_rekrutacyjne310[[#This Row],[GMP]]+punkty_rekrutacyjne310[[#This Row],[GJP]])/10</f>
        <v>26.6</v>
      </c>
      <c r="O51">
        <f t="shared" si="0"/>
        <v>4</v>
      </c>
      <c r="P51">
        <f t="shared" si="0"/>
        <v>10</v>
      </c>
      <c r="Q51">
        <f t="shared" si="0"/>
        <v>6</v>
      </c>
      <c r="R51">
        <f t="shared" si="0"/>
        <v>8</v>
      </c>
      <c r="S51" s="6">
        <f>SUM(punkty_rekrutacyjne310[[#This Row],[punkty za JP]:[GEO]])</f>
        <v>28</v>
      </c>
      <c r="T51" s="6">
        <f>IF(punkty_rekrutacyjne310[[#This Row],[Zachowanie]]=6, 2, 0)+punkty_rekrutacyjne310[[#This Row],[Osiagniecia]]</f>
        <v>6</v>
      </c>
      <c r="U51" s="7">
        <f>punkty_rekrutacyjne310[[#This Row],[punkty za gimnazjalny]]+punkty_rekrutacyjne310[[#This Row],[SUMA PUNKTOW ZA OCENY]]+punkty_rekrutacyjne310[[#This Row],[DODATKOWE]]</f>
        <v>60.6</v>
      </c>
      <c r="V51">
        <f>IF(punkty_rekrutacyjne310[[#This Row],[SUMA PUNKTOW ZA OCENY]]+punkty_rekrutacyjne310[[#This Row],[DODATKOWE]]&gt;punkty_rekrutacyjne310[[#This Row],[punkty za gimnazjalny]], 1, 0)</f>
        <v>1</v>
      </c>
    </row>
    <row r="52" spans="1:22" x14ac:dyDescent="0.35">
      <c r="A52" s="1" t="s">
        <v>95</v>
      </c>
      <c r="B52" s="1" t="s">
        <v>96</v>
      </c>
      <c r="C52">
        <v>6</v>
      </c>
      <c r="D52">
        <v>5</v>
      </c>
      <c r="E52" s="1">
        <v>5</v>
      </c>
      <c r="F52" s="1">
        <v>6</v>
      </c>
      <c r="G52" s="1">
        <v>2</v>
      </c>
      <c r="H52" s="1">
        <v>4</v>
      </c>
      <c r="I52">
        <v>65</v>
      </c>
      <c r="J52">
        <v>66</v>
      </c>
      <c r="K52">
        <v>87</v>
      </c>
      <c r="L52">
        <v>5</v>
      </c>
      <c r="M52">
        <v>65</v>
      </c>
      <c r="N52" s="6">
        <f>(punkty_rekrutacyjne310[[#This Row],[GHP]]+punkty_rekrutacyjne310[[#This Row],[GHH]]+punkty_rekrutacyjne310[[#This Row],[GMM]]+punkty_rekrutacyjne310[[#This Row],[GMP]]+punkty_rekrutacyjne310[[#This Row],[GJP]])/10</f>
        <v>28.8</v>
      </c>
      <c r="O52">
        <f t="shared" si="0"/>
        <v>8</v>
      </c>
      <c r="P52">
        <f t="shared" si="0"/>
        <v>10</v>
      </c>
      <c r="Q52">
        <f t="shared" si="0"/>
        <v>0</v>
      </c>
      <c r="R52">
        <f t="shared" si="0"/>
        <v>6</v>
      </c>
      <c r="S52" s="6">
        <f>SUM(punkty_rekrutacyjne310[[#This Row],[punkty za JP]:[GEO]])</f>
        <v>24</v>
      </c>
      <c r="T52" s="6">
        <f>IF(punkty_rekrutacyjne310[[#This Row],[Zachowanie]]=6, 2, 0)+punkty_rekrutacyjne310[[#This Row],[Osiagniecia]]</f>
        <v>6</v>
      </c>
      <c r="U52" s="7">
        <f>punkty_rekrutacyjne310[[#This Row],[punkty za gimnazjalny]]+punkty_rekrutacyjne310[[#This Row],[SUMA PUNKTOW ZA OCENY]]+punkty_rekrutacyjne310[[#This Row],[DODATKOWE]]</f>
        <v>58.8</v>
      </c>
      <c r="V52">
        <f>IF(punkty_rekrutacyjne310[[#This Row],[SUMA PUNKTOW ZA OCENY]]+punkty_rekrutacyjne310[[#This Row],[DODATKOWE]]&gt;punkty_rekrutacyjne310[[#This Row],[punkty za gimnazjalny]], 1, 0)</f>
        <v>1</v>
      </c>
    </row>
    <row r="53" spans="1:22" x14ac:dyDescent="0.35">
      <c r="A53" s="1" t="s">
        <v>97</v>
      </c>
      <c r="B53" s="1" t="s">
        <v>90</v>
      </c>
      <c r="C53">
        <v>8</v>
      </c>
      <c r="D53">
        <v>2</v>
      </c>
      <c r="E53" s="1">
        <v>2</v>
      </c>
      <c r="F53" s="1">
        <v>3</v>
      </c>
      <c r="G53" s="1">
        <v>4</v>
      </c>
      <c r="H53" s="1">
        <v>3</v>
      </c>
      <c r="I53">
        <v>18</v>
      </c>
      <c r="J53">
        <v>83</v>
      </c>
      <c r="K53">
        <v>86</v>
      </c>
      <c r="L53">
        <v>67</v>
      </c>
      <c r="M53">
        <v>90</v>
      </c>
      <c r="N53" s="6">
        <f>(punkty_rekrutacyjne310[[#This Row],[GHP]]+punkty_rekrutacyjne310[[#This Row],[GHH]]+punkty_rekrutacyjne310[[#This Row],[GMM]]+punkty_rekrutacyjne310[[#This Row],[GMP]]+punkty_rekrutacyjne310[[#This Row],[GJP]])/10</f>
        <v>34.4</v>
      </c>
      <c r="O53">
        <f t="shared" si="0"/>
        <v>0</v>
      </c>
      <c r="P53">
        <f t="shared" si="0"/>
        <v>4</v>
      </c>
      <c r="Q53">
        <f t="shared" si="0"/>
        <v>6</v>
      </c>
      <c r="R53">
        <f t="shared" si="0"/>
        <v>4</v>
      </c>
      <c r="S53" s="6">
        <f>SUM(punkty_rekrutacyjne310[[#This Row],[punkty za JP]:[GEO]])</f>
        <v>14</v>
      </c>
      <c r="T53" s="6">
        <f>IF(punkty_rekrutacyjne310[[#This Row],[Zachowanie]]=6, 2, 0)+punkty_rekrutacyjne310[[#This Row],[Osiagniecia]]</f>
        <v>8</v>
      </c>
      <c r="U53" s="7">
        <f>punkty_rekrutacyjne310[[#This Row],[punkty za gimnazjalny]]+punkty_rekrutacyjne310[[#This Row],[SUMA PUNKTOW ZA OCENY]]+punkty_rekrutacyjne310[[#This Row],[DODATKOWE]]</f>
        <v>56.4</v>
      </c>
      <c r="V53">
        <f>IF(punkty_rekrutacyjne310[[#This Row],[SUMA PUNKTOW ZA OCENY]]+punkty_rekrutacyjne310[[#This Row],[DODATKOWE]]&gt;punkty_rekrutacyjne310[[#This Row],[punkty za gimnazjalny]], 1, 0)</f>
        <v>0</v>
      </c>
    </row>
    <row r="54" spans="1:22" x14ac:dyDescent="0.35">
      <c r="A54" s="1" t="s">
        <v>98</v>
      </c>
      <c r="B54" s="1" t="s">
        <v>99</v>
      </c>
      <c r="C54">
        <v>0</v>
      </c>
      <c r="D54">
        <v>3</v>
      </c>
      <c r="E54" s="1">
        <v>4</v>
      </c>
      <c r="F54" s="1">
        <v>6</v>
      </c>
      <c r="G54" s="1">
        <v>4</v>
      </c>
      <c r="H54" s="1">
        <v>4</v>
      </c>
      <c r="I54">
        <v>41</v>
      </c>
      <c r="J54">
        <v>88</v>
      </c>
      <c r="K54">
        <v>4</v>
      </c>
      <c r="L54">
        <v>24</v>
      </c>
      <c r="M54">
        <v>37</v>
      </c>
      <c r="N54" s="6">
        <f>(punkty_rekrutacyjne310[[#This Row],[GHP]]+punkty_rekrutacyjne310[[#This Row],[GHH]]+punkty_rekrutacyjne310[[#This Row],[GMM]]+punkty_rekrutacyjne310[[#This Row],[GMP]]+punkty_rekrutacyjne310[[#This Row],[GJP]])/10</f>
        <v>19.399999999999999</v>
      </c>
      <c r="O54">
        <f t="shared" si="0"/>
        <v>6</v>
      </c>
      <c r="P54">
        <f t="shared" si="0"/>
        <v>10</v>
      </c>
      <c r="Q54">
        <f t="shared" si="0"/>
        <v>6</v>
      </c>
      <c r="R54">
        <f t="shared" si="0"/>
        <v>6</v>
      </c>
      <c r="S54" s="6">
        <f>SUM(punkty_rekrutacyjne310[[#This Row],[punkty za JP]:[GEO]])</f>
        <v>28</v>
      </c>
      <c r="T54" s="6">
        <f>IF(punkty_rekrutacyjne310[[#This Row],[Zachowanie]]=6, 2, 0)+punkty_rekrutacyjne310[[#This Row],[Osiagniecia]]</f>
        <v>0</v>
      </c>
      <c r="U54" s="7">
        <f>punkty_rekrutacyjne310[[#This Row],[punkty za gimnazjalny]]+punkty_rekrutacyjne310[[#This Row],[SUMA PUNKTOW ZA OCENY]]+punkty_rekrutacyjne310[[#This Row],[DODATKOWE]]</f>
        <v>47.4</v>
      </c>
      <c r="V54">
        <f>IF(punkty_rekrutacyjne310[[#This Row],[SUMA PUNKTOW ZA OCENY]]+punkty_rekrutacyjne310[[#This Row],[DODATKOWE]]&gt;punkty_rekrutacyjne310[[#This Row],[punkty za gimnazjalny]], 1, 0)</f>
        <v>1</v>
      </c>
    </row>
    <row r="55" spans="1:22" x14ac:dyDescent="0.35">
      <c r="A55" s="1" t="s">
        <v>100</v>
      </c>
      <c r="B55" s="1" t="s">
        <v>101</v>
      </c>
      <c r="C55">
        <v>7</v>
      </c>
      <c r="D55">
        <v>3</v>
      </c>
      <c r="E55" s="1">
        <v>4</v>
      </c>
      <c r="F55" s="1">
        <v>4</v>
      </c>
      <c r="G55" s="1">
        <v>5</v>
      </c>
      <c r="H55" s="1">
        <v>6</v>
      </c>
      <c r="I55">
        <v>54</v>
      </c>
      <c r="J55">
        <v>42</v>
      </c>
      <c r="K55">
        <v>82</v>
      </c>
      <c r="L55">
        <v>99</v>
      </c>
      <c r="M55">
        <v>81</v>
      </c>
      <c r="N55" s="6">
        <f>(punkty_rekrutacyjne310[[#This Row],[GHP]]+punkty_rekrutacyjne310[[#This Row],[GHH]]+punkty_rekrutacyjne310[[#This Row],[GMM]]+punkty_rekrutacyjne310[[#This Row],[GMP]]+punkty_rekrutacyjne310[[#This Row],[GJP]])/10</f>
        <v>35.799999999999997</v>
      </c>
      <c r="O55">
        <f t="shared" si="0"/>
        <v>6</v>
      </c>
      <c r="P55">
        <f t="shared" si="0"/>
        <v>6</v>
      </c>
      <c r="Q55">
        <f t="shared" si="0"/>
        <v>8</v>
      </c>
      <c r="R55">
        <f t="shared" si="0"/>
        <v>10</v>
      </c>
      <c r="S55" s="6">
        <f>SUM(punkty_rekrutacyjne310[[#This Row],[punkty za JP]:[GEO]])</f>
        <v>30</v>
      </c>
      <c r="T55" s="6">
        <f>IF(punkty_rekrutacyjne310[[#This Row],[Zachowanie]]=6, 2, 0)+punkty_rekrutacyjne310[[#This Row],[Osiagniecia]]</f>
        <v>7</v>
      </c>
      <c r="U55" s="7">
        <f>punkty_rekrutacyjne310[[#This Row],[punkty za gimnazjalny]]+punkty_rekrutacyjne310[[#This Row],[SUMA PUNKTOW ZA OCENY]]+punkty_rekrutacyjne310[[#This Row],[DODATKOWE]]</f>
        <v>72.8</v>
      </c>
      <c r="V55">
        <f>IF(punkty_rekrutacyjne310[[#This Row],[SUMA PUNKTOW ZA OCENY]]+punkty_rekrutacyjne310[[#This Row],[DODATKOWE]]&gt;punkty_rekrutacyjne310[[#This Row],[punkty za gimnazjalny]], 1, 0)</f>
        <v>1</v>
      </c>
    </row>
    <row r="56" spans="1:22" x14ac:dyDescent="0.35">
      <c r="A56" s="1" t="s">
        <v>102</v>
      </c>
      <c r="B56" s="1" t="s">
        <v>70</v>
      </c>
      <c r="C56">
        <v>3</v>
      </c>
      <c r="D56">
        <v>6</v>
      </c>
      <c r="E56" s="1">
        <v>5</v>
      </c>
      <c r="F56" s="1">
        <v>2</v>
      </c>
      <c r="G56" s="1">
        <v>4</v>
      </c>
      <c r="H56" s="1">
        <v>6</v>
      </c>
      <c r="I56">
        <v>51</v>
      </c>
      <c r="J56">
        <v>96</v>
      </c>
      <c r="K56">
        <v>78</v>
      </c>
      <c r="L56">
        <v>72</v>
      </c>
      <c r="M56">
        <v>39</v>
      </c>
      <c r="N56" s="6">
        <f>(punkty_rekrutacyjne310[[#This Row],[GHP]]+punkty_rekrutacyjne310[[#This Row],[GHH]]+punkty_rekrutacyjne310[[#This Row],[GMM]]+punkty_rekrutacyjne310[[#This Row],[GMP]]+punkty_rekrutacyjne310[[#This Row],[GJP]])/10</f>
        <v>33.6</v>
      </c>
      <c r="O56">
        <f t="shared" si="0"/>
        <v>8</v>
      </c>
      <c r="P56">
        <f t="shared" si="0"/>
        <v>0</v>
      </c>
      <c r="Q56">
        <f t="shared" si="0"/>
        <v>6</v>
      </c>
      <c r="R56">
        <f t="shared" si="0"/>
        <v>10</v>
      </c>
      <c r="S56" s="6">
        <f>SUM(punkty_rekrutacyjne310[[#This Row],[punkty za JP]:[GEO]])</f>
        <v>24</v>
      </c>
      <c r="T56" s="6">
        <f>IF(punkty_rekrutacyjne310[[#This Row],[Zachowanie]]=6, 2, 0)+punkty_rekrutacyjne310[[#This Row],[Osiagniecia]]</f>
        <v>5</v>
      </c>
      <c r="U56" s="7">
        <f>punkty_rekrutacyjne310[[#This Row],[punkty za gimnazjalny]]+punkty_rekrutacyjne310[[#This Row],[SUMA PUNKTOW ZA OCENY]]+punkty_rekrutacyjne310[[#This Row],[DODATKOWE]]</f>
        <v>62.6</v>
      </c>
      <c r="V56">
        <f>IF(punkty_rekrutacyjne310[[#This Row],[SUMA PUNKTOW ZA OCENY]]+punkty_rekrutacyjne310[[#This Row],[DODATKOWE]]&gt;punkty_rekrutacyjne310[[#This Row],[punkty za gimnazjalny]], 1, 0)</f>
        <v>0</v>
      </c>
    </row>
    <row r="57" spans="1:22" x14ac:dyDescent="0.35">
      <c r="A57" s="1" t="s">
        <v>103</v>
      </c>
      <c r="B57" s="1" t="s">
        <v>55</v>
      </c>
      <c r="C57">
        <v>8</v>
      </c>
      <c r="D57">
        <v>6</v>
      </c>
      <c r="E57" s="1">
        <v>2</v>
      </c>
      <c r="F57" s="1">
        <v>2</v>
      </c>
      <c r="G57" s="1">
        <v>6</v>
      </c>
      <c r="H57" s="1">
        <v>6</v>
      </c>
      <c r="I57">
        <v>86</v>
      </c>
      <c r="J57">
        <v>67</v>
      </c>
      <c r="K57">
        <v>94</v>
      </c>
      <c r="L57">
        <v>38</v>
      </c>
      <c r="M57">
        <v>45</v>
      </c>
      <c r="N57" s="6">
        <f>(punkty_rekrutacyjne310[[#This Row],[GHP]]+punkty_rekrutacyjne310[[#This Row],[GHH]]+punkty_rekrutacyjne310[[#This Row],[GMM]]+punkty_rekrutacyjne310[[#This Row],[GMP]]+punkty_rekrutacyjne310[[#This Row],[GJP]])/10</f>
        <v>33</v>
      </c>
      <c r="O57">
        <f t="shared" si="0"/>
        <v>0</v>
      </c>
      <c r="P57">
        <f t="shared" si="0"/>
        <v>0</v>
      </c>
      <c r="Q57">
        <f t="shared" si="0"/>
        <v>10</v>
      </c>
      <c r="R57">
        <f t="shared" si="0"/>
        <v>10</v>
      </c>
      <c r="S57" s="6">
        <f>SUM(punkty_rekrutacyjne310[[#This Row],[punkty za JP]:[GEO]])</f>
        <v>20</v>
      </c>
      <c r="T57" s="6">
        <f>IF(punkty_rekrutacyjne310[[#This Row],[Zachowanie]]=6, 2, 0)+punkty_rekrutacyjne310[[#This Row],[Osiagniecia]]</f>
        <v>10</v>
      </c>
      <c r="U57" s="7">
        <f>punkty_rekrutacyjne310[[#This Row],[punkty za gimnazjalny]]+punkty_rekrutacyjne310[[#This Row],[SUMA PUNKTOW ZA OCENY]]+punkty_rekrutacyjne310[[#This Row],[DODATKOWE]]</f>
        <v>63</v>
      </c>
      <c r="V57">
        <f>IF(punkty_rekrutacyjne310[[#This Row],[SUMA PUNKTOW ZA OCENY]]+punkty_rekrutacyjne310[[#This Row],[DODATKOWE]]&gt;punkty_rekrutacyjne310[[#This Row],[punkty za gimnazjalny]], 1, 0)</f>
        <v>0</v>
      </c>
    </row>
    <row r="58" spans="1:22" x14ac:dyDescent="0.35">
      <c r="A58" s="1" t="s">
        <v>104</v>
      </c>
      <c r="B58" s="1" t="s">
        <v>32</v>
      </c>
      <c r="C58">
        <v>7</v>
      </c>
      <c r="D58">
        <v>5</v>
      </c>
      <c r="E58" s="1">
        <v>6</v>
      </c>
      <c r="F58" s="1">
        <v>4</v>
      </c>
      <c r="G58" s="1">
        <v>6</v>
      </c>
      <c r="H58" s="1">
        <v>5</v>
      </c>
      <c r="I58">
        <v>15</v>
      </c>
      <c r="J58">
        <v>79</v>
      </c>
      <c r="K58">
        <v>11</v>
      </c>
      <c r="L58">
        <v>20</v>
      </c>
      <c r="M58">
        <v>58</v>
      </c>
      <c r="N58" s="6">
        <f>(punkty_rekrutacyjne310[[#This Row],[GHP]]+punkty_rekrutacyjne310[[#This Row],[GHH]]+punkty_rekrutacyjne310[[#This Row],[GMM]]+punkty_rekrutacyjne310[[#This Row],[GMP]]+punkty_rekrutacyjne310[[#This Row],[GJP]])/10</f>
        <v>18.3</v>
      </c>
      <c r="O58">
        <f t="shared" si="0"/>
        <v>10</v>
      </c>
      <c r="P58">
        <f t="shared" si="0"/>
        <v>6</v>
      </c>
      <c r="Q58">
        <f t="shared" si="0"/>
        <v>10</v>
      </c>
      <c r="R58">
        <f t="shared" si="0"/>
        <v>8</v>
      </c>
      <c r="S58" s="6">
        <f>SUM(punkty_rekrutacyjne310[[#This Row],[punkty za JP]:[GEO]])</f>
        <v>34</v>
      </c>
      <c r="T58" s="6">
        <f>IF(punkty_rekrutacyjne310[[#This Row],[Zachowanie]]=6, 2, 0)+punkty_rekrutacyjne310[[#This Row],[Osiagniecia]]</f>
        <v>7</v>
      </c>
      <c r="U58" s="7">
        <f>punkty_rekrutacyjne310[[#This Row],[punkty za gimnazjalny]]+punkty_rekrutacyjne310[[#This Row],[SUMA PUNKTOW ZA OCENY]]+punkty_rekrutacyjne310[[#This Row],[DODATKOWE]]</f>
        <v>59.3</v>
      </c>
      <c r="V58">
        <f>IF(punkty_rekrutacyjne310[[#This Row],[SUMA PUNKTOW ZA OCENY]]+punkty_rekrutacyjne310[[#This Row],[DODATKOWE]]&gt;punkty_rekrutacyjne310[[#This Row],[punkty za gimnazjalny]], 1, 0)</f>
        <v>1</v>
      </c>
    </row>
    <row r="59" spans="1:22" x14ac:dyDescent="0.35">
      <c r="A59" s="1" t="s">
        <v>105</v>
      </c>
      <c r="B59" s="1" t="s">
        <v>70</v>
      </c>
      <c r="C59">
        <v>3</v>
      </c>
      <c r="D59">
        <v>6</v>
      </c>
      <c r="E59" s="1">
        <v>3</v>
      </c>
      <c r="F59" s="1">
        <v>5</v>
      </c>
      <c r="G59" s="1">
        <v>5</v>
      </c>
      <c r="H59" s="1">
        <v>2</v>
      </c>
      <c r="I59">
        <v>49</v>
      </c>
      <c r="J59">
        <v>99</v>
      </c>
      <c r="K59">
        <v>78</v>
      </c>
      <c r="L59">
        <v>70</v>
      </c>
      <c r="M59">
        <v>60</v>
      </c>
      <c r="N59" s="6">
        <f>(punkty_rekrutacyjne310[[#This Row],[GHP]]+punkty_rekrutacyjne310[[#This Row],[GHH]]+punkty_rekrutacyjne310[[#This Row],[GMM]]+punkty_rekrutacyjne310[[#This Row],[GMP]]+punkty_rekrutacyjne310[[#This Row],[GJP]])/10</f>
        <v>35.6</v>
      </c>
      <c r="O59">
        <f t="shared" si="0"/>
        <v>4</v>
      </c>
      <c r="P59">
        <f t="shared" si="0"/>
        <v>8</v>
      </c>
      <c r="Q59">
        <f t="shared" si="0"/>
        <v>8</v>
      </c>
      <c r="R59">
        <f t="shared" si="0"/>
        <v>0</v>
      </c>
      <c r="S59" s="6">
        <f>SUM(punkty_rekrutacyjne310[[#This Row],[punkty za JP]:[GEO]])</f>
        <v>20</v>
      </c>
      <c r="T59" s="6">
        <f>IF(punkty_rekrutacyjne310[[#This Row],[Zachowanie]]=6, 2, 0)+punkty_rekrutacyjne310[[#This Row],[Osiagniecia]]</f>
        <v>5</v>
      </c>
      <c r="U59" s="7">
        <f>punkty_rekrutacyjne310[[#This Row],[punkty za gimnazjalny]]+punkty_rekrutacyjne310[[#This Row],[SUMA PUNKTOW ZA OCENY]]+punkty_rekrutacyjne310[[#This Row],[DODATKOWE]]</f>
        <v>60.6</v>
      </c>
      <c r="V59">
        <f>IF(punkty_rekrutacyjne310[[#This Row],[SUMA PUNKTOW ZA OCENY]]+punkty_rekrutacyjne310[[#This Row],[DODATKOWE]]&gt;punkty_rekrutacyjne310[[#This Row],[punkty za gimnazjalny]], 1, 0)</f>
        <v>0</v>
      </c>
    </row>
    <row r="60" spans="1:22" x14ac:dyDescent="0.35">
      <c r="A60" s="1" t="s">
        <v>106</v>
      </c>
      <c r="B60" s="1" t="s">
        <v>107</v>
      </c>
      <c r="C60">
        <v>3</v>
      </c>
      <c r="D60">
        <v>6</v>
      </c>
      <c r="E60" s="1">
        <v>3</v>
      </c>
      <c r="F60" s="1">
        <v>5</v>
      </c>
      <c r="G60" s="1">
        <v>4</v>
      </c>
      <c r="H60" s="1">
        <v>2</v>
      </c>
      <c r="I60">
        <v>94</v>
      </c>
      <c r="J60">
        <v>27</v>
      </c>
      <c r="K60">
        <v>20</v>
      </c>
      <c r="L60">
        <v>13</v>
      </c>
      <c r="M60">
        <v>49</v>
      </c>
      <c r="N60" s="6">
        <f>(punkty_rekrutacyjne310[[#This Row],[GHP]]+punkty_rekrutacyjne310[[#This Row],[GHH]]+punkty_rekrutacyjne310[[#This Row],[GMM]]+punkty_rekrutacyjne310[[#This Row],[GMP]]+punkty_rekrutacyjne310[[#This Row],[GJP]])/10</f>
        <v>20.3</v>
      </c>
      <c r="O60">
        <f t="shared" si="0"/>
        <v>4</v>
      </c>
      <c r="P60">
        <f t="shared" si="0"/>
        <v>8</v>
      </c>
      <c r="Q60">
        <f t="shared" si="0"/>
        <v>6</v>
      </c>
      <c r="R60">
        <f t="shared" si="0"/>
        <v>0</v>
      </c>
      <c r="S60" s="6">
        <f>SUM(punkty_rekrutacyjne310[[#This Row],[punkty za JP]:[GEO]])</f>
        <v>18</v>
      </c>
      <c r="T60" s="6">
        <f>IF(punkty_rekrutacyjne310[[#This Row],[Zachowanie]]=6, 2, 0)+punkty_rekrutacyjne310[[#This Row],[Osiagniecia]]</f>
        <v>5</v>
      </c>
      <c r="U60" s="7">
        <f>punkty_rekrutacyjne310[[#This Row],[punkty za gimnazjalny]]+punkty_rekrutacyjne310[[#This Row],[SUMA PUNKTOW ZA OCENY]]+punkty_rekrutacyjne310[[#This Row],[DODATKOWE]]</f>
        <v>43.3</v>
      </c>
      <c r="V60">
        <f>IF(punkty_rekrutacyjne310[[#This Row],[SUMA PUNKTOW ZA OCENY]]+punkty_rekrutacyjne310[[#This Row],[DODATKOWE]]&gt;punkty_rekrutacyjne310[[#This Row],[punkty za gimnazjalny]], 1, 0)</f>
        <v>1</v>
      </c>
    </row>
    <row r="61" spans="1:22" x14ac:dyDescent="0.35">
      <c r="A61" s="1" t="s">
        <v>108</v>
      </c>
      <c r="B61" s="1" t="s">
        <v>83</v>
      </c>
      <c r="C61">
        <v>8</v>
      </c>
      <c r="D61">
        <v>4</v>
      </c>
      <c r="E61" s="1">
        <v>5</v>
      </c>
      <c r="F61" s="1">
        <v>6</v>
      </c>
      <c r="G61" s="1">
        <v>6</v>
      </c>
      <c r="H61" s="1">
        <v>2</v>
      </c>
      <c r="I61">
        <v>94</v>
      </c>
      <c r="J61">
        <v>99</v>
      </c>
      <c r="K61">
        <v>87</v>
      </c>
      <c r="L61">
        <v>99</v>
      </c>
      <c r="M61">
        <v>62</v>
      </c>
      <c r="N61" s="6">
        <f>(punkty_rekrutacyjne310[[#This Row],[GHP]]+punkty_rekrutacyjne310[[#This Row],[GHH]]+punkty_rekrutacyjne310[[#This Row],[GMM]]+punkty_rekrutacyjne310[[#This Row],[GMP]]+punkty_rekrutacyjne310[[#This Row],[GJP]])/10</f>
        <v>44.1</v>
      </c>
      <c r="O61">
        <f t="shared" si="0"/>
        <v>8</v>
      </c>
      <c r="P61">
        <f t="shared" si="0"/>
        <v>10</v>
      </c>
      <c r="Q61">
        <f t="shared" si="0"/>
        <v>10</v>
      </c>
      <c r="R61">
        <f t="shared" si="0"/>
        <v>0</v>
      </c>
      <c r="S61" s="6">
        <f>SUM(punkty_rekrutacyjne310[[#This Row],[punkty za JP]:[GEO]])</f>
        <v>28</v>
      </c>
      <c r="T61" s="6">
        <f>IF(punkty_rekrutacyjne310[[#This Row],[Zachowanie]]=6, 2, 0)+punkty_rekrutacyjne310[[#This Row],[Osiagniecia]]</f>
        <v>8</v>
      </c>
      <c r="U61" s="7">
        <f>punkty_rekrutacyjne310[[#This Row],[punkty za gimnazjalny]]+punkty_rekrutacyjne310[[#This Row],[SUMA PUNKTOW ZA OCENY]]+punkty_rekrutacyjne310[[#This Row],[DODATKOWE]]</f>
        <v>80.099999999999994</v>
      </c>
      <c r="V61">
        <f>IF(punkty_rekrutacyjne310[[#This Row],[SUMA PUNKTOW ZA OCENY]]+punkty_rekrutacyjne310[[#This Row],[DODATKOWE]]&gt;punkty_rekrutacyjne310[[#This Row],[punkty za gimnazjalny]], 1, 0)</f>
        <v>0</v>
      </c>
    </row>
    <row r="62" spans="1:22" x14ac:dyDescent="0.35">
      <c r="A62" s="1" t="s">
        <v>109</v>
      </c>
      <c r="B62" s="1" t="s">
        <v>110</v>
      </c>
      <c r="C62">
        <v>8</v>
      </c>
      <c r="D62">
        <v>2</v>
      </c>
      <c r="E62" s="1">
        <v>4</v>
      </c>
      <c r="F62" s="1">
        <v>5</v>
      </c>
      <c r="G62" s="1">
        <v>2</v>
      </c>
      <c r="H62" s="1">
        <v>4</v>
      </c>
      <c r="I62">
        <v>20</v>
      </c>
      <c r="J62">
        <v>78</v>
      </c>
      <c r="K62">
        <v>54</v>
      </c>
      <c r="L62">
        <v>34</v>
      </c>
      <c r="M62">
        <v>95</v>
      </c>
      <c r="N62" s="6">
        <f>(punkty_rekrutacyjne310[[#This Row],[GHP]]+punkty_rekrutacyjne310[[#This Row],[GHH]]+punkty_rekrutacyjne310[[#This Row],[GMM]]+punkty_rekrutacyjne310[[#This Row],[GMP]]+punkty_rekrutacyjne310[[#This Row],[GJP]])/10</f>
        <v>28.1</v>
      </c>
      <c r="O62">
        <f t="shared" si="0"/>
        <v>6</v>
      </c>
      <c r="P62">
        <f t="shared" si="0"/>
        <v>8</v>
      </c>
      <c r="Q62">
        <f t="shared" si="0"/>
        <v>0</v>
      </c>
      <c r="R62">
        <f t="shared" si="0"/>
        <v>6</v>
      </c>
      <c r="S62" s="6">
        <f>SUM(punkty_rekrutacyjne310[[#This Row],[punkty za JP]:[GEO]])</f>
        <v>20</v>
      </c>
      <c r="T62" s="6">
        <f>IF(punkty_rekrutacyjne310[[#This Row],[Zachowanie]]=6, 2, 0)+punkty_rekrutacyjne310[[#This Row],[Osiagniecia]]</f>
        <v>8</v>
      </c>
      <c r="U62" s="7">
        <f>punkty_rekrutacyjne310[[#This Row],[punkty za gimnazjalny]]+punkty_rekrutacyjne310[[#This Row],[SUMA PUNKTOW ZA OCENY]]+punkty_rekrutacyjne310[[#This Row],[DODATKOWE]]</f>
        <v>56.1</v>
      </c>
      <c r="V62">
        <f>IF(punkty_rekrutacyjne310[[#This Row],[SUMA PUNKTOW ZA OCENY]]+punkty_rekrutacyjne310[[#This Row],[DODATKOWE]]&gt;punkty_rekrutacyjne310[[#This Row],[punkty za gimnazjalny]], 1, 0)</f>
        <v>0</v>
      </c>
    </row>
    <row r="63" spans="1:22" x14ac:dyDescent="0.35">
      <c r="A63" s="1" t="s">
        <v>111</v>
      </c>
      <c r="B63" s="1" t="s">
        <v>74</v>
      </c>
      <c r="C63">
        <v>5</v>
      </c>
      <c r="D63">
        <v>2</v>
      </c>
      <c r="E63" s="1">
        <v>4</v>
      </c>
      <c r="F63" s="1">
        <v>5</v>
      </c>
      <c r="G63" s="1">
        <v>5</v>
      </c>
      <c r="H63" s="1">
        <v>3</v>
      </c>
      <c r="I63">
        <v>39</v>
      </c>
      <c r="J63">
        <v>16</v>
      </c>
      <c r="K63">
        <v>8</v>
      </c>
      <c r="L63">
        <v>66</v>
      </c>
      <c r="M63">
        <v>29</v>
      </c>
      <c r="N63" s="6">
        <f>(punkty_rekrutacyjne310[[#This Row],[GHP]]+punkty_rekrutacyjne310[[#This Row],[GHH]]+punkty_rekrutacyjne310[[#This Row],[GMM]]+punkty_rekrutacyjne310[[#This Row],[GMP]]+punkty_rekrutacyjne310[[#This Row],[GJP]])/10</f>
        <v>15.8</v>
      </c>
      <c r="O63">
        <f t="shared" si="0"/>
        <v>6</v>
      </c>
      <c r="P63">
        <f t="shared" si="0"/>
        <v>8</v>
      </c>
      <c r="Q63">
        <f t="shared" si="0"/>
        <v>8</v>
      </c>
      <c r="R63">
        <f t="shared" si="0"/>
        <v>4</v>
      </c>
      <c r="S63" s="6">
        <f>SUM(punkty_rekrutacyjne310[[#This Row],[punkty za JP]:[GEO]])</f>
        <v>26</v>
      </c>
      <c r="T63" s="6">
        <f>IF(punkty_rekrutacyjne310[[#This Row],[Zachowanie]]=6, 2, 0)+punkty_rekrutacyjne310[[#This Row],[Osiagniecia]]</f>
        <v>5</v>
      </c>
      <c r="U63" s="7">
        <f>punkty_rekrutacyjne310[[#This Row],[punkty za gimnazjalny]]+punkty_rekrutacyjne310[[#This Row],[SUMA PUNKTOW ZA OCENY]]+punkty_rekrutacyjne310[[#This Row],[DODATKOWE]]</f>
        <v>46.8</v>
      </c>
      <c r="V63">
        <f>IF(punkty_rekrutacyjne310[[#This Row],[SUMA PUNKTOW ZA OCENY]]+punkty_rekrutacyjne310[[#This Row],[DODATKOWE]]&gt;punkty_rekrutacyjne310[[#This Row],[punkty za gimnazjalny]], 1, 0)</f>
        <v>1</v>
      </c>
    </row>
    <row r="64" spans="1:22" x14ac:dyDescent="0.35">
      <c r="A64" s="1" t="s">
        <v>112</v>
      </c>
      <c r="B64" s="1" t="s">
        <v>113</v>
      </c>
      <c r="C64">
        <v>0</v>
      </c>
      <c r="D64">
        <v>6</v>
      </c>
      <c r="E64" s="1">
        <v>3</v>
      </c>
      <c r="F64" s="1">
        <v>5</v>
      </c>
      <c r="G64" s="1">
        <v>4</v>
      </c>
      <c r="H64" s="1">
        <v>2</v>
      </c>
      <c r="I64">
        <v>77</v>
      </c>
      <c r="J64">
        <v>80</v>
      </c>
      <c r="K64">
        <v>92</v>
      </c>
      <c r="L64">
        <v>43</v>
      </c>
      <c r="M64">
        <v>100</v>
      </c>
      <c r="N64" s="6">
        <f>(punkty_rekrutacyjne310[[#This Row],[GHP]]+punkty_rekrutacyjne310[[#This Row],[GHH]]+punkty_rekrutacyjne310[[#This Row],[GMM]]+punkty_rekrutacyjne310[[#This Row],[GMP]]+punkty_rekrutacyjne310[[#This Row],[GJP]])/10</f>
        <v>39.200000000000003</v>
      </c>
      <c r="O64">
        <f t="shared" si="0"/>
        <v>4</v>
      </c>
      <c r="P64">
        <f t="shared" si="0"/>
        <v>8</v>
      </c>
      <c r="Q64">
        <f t="shared" si="0"/>
        <v>6</v>
      </c>
      <c r="R64">
        <f t="shared" si="0"/>
        <v>0</v>
      </c>
      <c r="S64" s="6">
        <f>SUM(punkty_rekrutacyjne310[[#This Row],[punkty za JP]:[GEO]])</f>
        <v>18</v>
      </c>
      <c r="T64" s="6">
        <f>IF(punkty_rekrutacyjne310[[#This Row],[Zachowanie]]=6, 2, 0)+punkty_rekrutacyjne310[[#This Row],[Osiagniecia]]</f>
        <v>2</v>
      </c>
      <c r="U64" s="7">
        <f>punkty_rekrutacyjne310[[#This Row],[punkty za gimnazjalny]]+punkty_rekrutacyjne310[[#This Row],[SUMA PUNKTOW ZA OCENY]]+punkty_rekrutacyjne310[[#This Row],[DODATKOWE]]</f>
        <v>59.2</v>
      </c>
      <c r="V64">
        <f>IF(punkty_rekrutacyjne310[[#This Row],[SUMA PUNKTOW ZA OCENY]]+punkty_rekrutacyjne310[[#This Row],[DODATKOWE]]&gt;punkty_rekrutacyjne310[[#This Row],[punkty za gimnazjalny]], 1, 0)</f>
        <v>0</v>
      </c>
    </row>
    <row r="65" spans="1:22" x14ac:dyDescent="0.35">
      <c r="A65" s="1" t="s">
        <v>114</v>
      </c>
      <c r="B65" s="1" t="s">
        <v>101</v>
      </c>
      <c r="C65">
        <v>1</v>
      </c>
      <c r="D65">
        <v>4</v>
      </c>
      <c r="E65" s="1">
        <v>6</v>
      </c>
      <c r="F65" s="1">
        <v>3</v>
      </c>
      <c r="G65" s="1">
        <v>4</v>
      </c>
      <c r="H65" s="1">
        <v>2</v>
      </c>
      <c r="I65">
        <v>70</v>
      </c>
      <c r="J65">
        <v>39</v>
      </c>
      <c r="K65">
        <v>65</v>
      </c>
      <c r="L65">
        <v>57</v>
      </c>
      <c r="M65">
        <v>90</v>
      </c>
      <c r="N65" s="6">
        <f>(punkty_rekrutacyjne310[[#This Row],[GHP]]+punkty_rekrutacyjne310[[#This Row],[GHH]]+punkty_rekrutacyjne310[[#This Row],[GMM]]+punkty_rekrutacyjne310[[#This Row],[GMP]]+punkty_rekrutacyjne310[[#This Row],[GJP]])/10</f>
        <v>32.1</v>
      </c>
      <c r="O65">
        <f t="shared" si="0"/>
        <v>10</v>
      </c>
      <c r="P65">
        <f t="shared" si="0"/>
        <v>4</v>
      </c>
      <c r="Q65">
        <f t="shared" si="0"/>
        <v>6</v>
      </c>
      <c r="R65">
        <f t="shared" si="0"/>
        <v>0</v>
      </c>
      <c r="S65" s="6">
        <f>SUM(punkty_rekrutacyjne310[[#This Row],[punkty za JP]:[GEO]])</f>
        <v>20</v>
      </c>
      <c r="T65" s="6">
        <f>IF(punkty_rekrutacyjne310[[#This Row],[Zachowanie]]=6, 2, 0)+punkty_rekrutacyjne310[[#This Row],[Osiagniecia]]</f>
        <v>1</v>
      </c>
      <c r="U65" s="7">
        <f>punkty_rekrutacyjne310[[#This Row],[punkty za gimnazjalny]]+punkty_rekrutacyjne310[[#This Row],[SUMA PUNKTOW ZA OCENY]]+punkty_rekrutacyjne310[[#This Row],[DODATKOWE]]</f>
        <v>53.1</v>
      </c>
      <c r="V65">
        <f>IF(punkty_rekrutacyjne310[[#This Row],[SUMA PUNKTOW ZA OCENY]]+punkty_rekrutacyjne310[[#This Row],[DODATKOWE]]&gt;punkty_rekrutacyjne310[[#This Row],[punkty za gimnazjalny]], 1, 0)</f>
        <v>0</v>
      </c>
    </row>
    <row r="66" spans="1:22" x14ac:dyDescent="0.35">
      <c r="A66" s="1" t="s">
        <v>115</v>
      </c>
      <c r="B66" s="1" t="s">
        <v>41</v>
      </c>
      <c r="C66">
        <v>0</v>
      </c>
      <c r="D66">
        <v>4</v>
      </c>
      <c r="E66" s="1">
        <v>5</v>
      </c>
      <c r="F66" s="1">
        <v>4</v>
      </c>
      <c r="G66" s="1">
        <v>6</v>
      </c>
      <c r="H66" s="1">
        <v>2</v>
      </c>
      <c r="I66">
        <v>4</v>
      </c>
      <c r="J66">
        <v>85</v>
      </c>
      <c r="K66">
        <v>83</v>
      </c>
      <c r="L66">
        <v>10</v>
      </c>
      <c r="M66">
        <v>33</v>
      </c>
      <c r="N66" s="6">
        <f>(punkty_rekrutacyjne310[[#This Row],[GHP]]+punkty_rekrutacyjne310[[#This Row],[GHH]]+punkty_rekrutacyjne310[[#This Row],[GMM]]+punkty_rekrutacyjne310[[#This Row],[GMP]]+punkty_rekrutacyjne310[[#This Row],[GJP]])/10</f>
        <v>21.5</v>
      </c>
      <c r="O66">
        <f t="shared" si="0"/>
        <v>8</v>
      </c>
      <c r="P66">
        <f t="shared" si="0"/>
        <v>6</v>
      </c>
      <c r="Q66">
        <f t="shared" si="0"/>
        <v>10</v>
      </c>
      <c r="R66">
        <f t="shared" ref="R66:R129" si="1">VLOOKUP(H66,$X$4:$Y$9,2,0)</f>
        <v>0</v>
      </c>
      <c r="S66" s="6">
        <f>SUM(punkty_rekrutacyjne310[[#This Row],[punkty za JP]:[GEO]])</f>
        <v>24</v>
      </c>
      <c r="T66" s="6">
        <f>IF(punkty_rekrutacyjne310[[#This Row],[Zachowanie]]=6, 2, 0)+punkty_rekrutacyjne310[[#This Row],[Osiagniecia]]</f>
        <v>0</v>
      </c>
      <c r="U66" s="7">
        <f>punkty_rekrutacyjne310[[#This Row],[punkty za gimnazjalny]]+punkty_rekrutacyjne310[[#This Row],[SUMA PUNKTOW ZA OCENY]]+punkty_rekrutacyjne310[[#This Row],[DODATKOWE]]</f>
        <v>45.5</v>
      </c>
      <c r="V66">
        <f>IF(punkty_rekrutacyjne310[[#This Row],[SUMA PUNKTOW ZA OCENY]]+punkty_rekrutacyjne310[[#This Row],[DODATKOWE]]&gt;punkty_rekrutacyjne310[[#This Row],[punkty za gimnazjalny]], 1, 0)</f>
        <v>1</v>
      </c>
    </row>
    <row r="67" spans="1:22" x14ac:dyDescent="0.35">
      <c r="A67" s="1" t="s">
        <v>116</v>
      </c>
      <c r="B67" s="1" t="s">
        <v>117</v>
      </c>
      <c r="C67">
        <v>8</v>
      </c>
      <c r="D67">
        <v>5</v>
      </c>
      <c r="E67" s="1">
        <v>5</v>
      </c>
      <c r="F67" s="1">
        <v>4</v>
      </c>
      <c r="G67" s="1">
        <v>3</v>
      </c>
      <c r="H67" s="1">
        <v>3</v>
      </c>
      <c r="I67">
        <v>80</v>
      </c>
      <c r="J67">
        <v>91</v>
      </c>
      <c r="K67">
        <v>16</v>
      </c>
      <c r="L67">
        <v>12</v>
      </c>
      <c r="M67">
        <v>73</v>
      </c>
      <c r="N67" s="6">
        <f>(punkty_rekrutacyjne310[[#This Row],[GHP]]+punkty_rekrutacyjne310[[#This Row],[GHH]]+punkty_rekrutacyjne310[[#This Row],[GMM]]+punkty_rekrutacyjne310[[#This Row],[GMP]]+punkty_rekrutacyjne310[[#This Row],[GJP]])/10</f>
        <v>27.2</v>
      </c>
      <c r="O67">
        <f t="shared" ref="O67:R130" si="2">VLOOKUP(E67,$X$4:$Y$9,2,0)</f>
        <v>8</v>
      </c>
      <c r="P67">
        <f t="shared" si="2"/>
        <v>6</v>
      </c>
      <c r="Q67">
        <f t="shared" si="2"/>
        <v>4</v>
      </c>
      <c r="R67">
        <f t="shared" si="1"/>
        <v>4</v>
      </c>
      <c r="S67" s="6">
        <f>SUM(punkty_rekrutacyjne310[[#This Row],[punkty za JP]:[GEO]])</f>
        <v>22</v>
      </c>
      <c r="T67" s="6">
        <f>IF(punkty_rekrutacyjne310[[#This Row],[Zachowanie]]=6, 2, 0)+punkty_rekrutacyjne310[[#This Row],[Osiagniecia]]</f>
        <v>8</v>
      </c>
      <c r="U67" s="7">
        <f>punkty_rekrutacyjne310[[#This Row],[punkty za gimnazjalny]]+punkty_rekrutacyjne310[[#This Row],[SUMA PUNKTOW ZA OCENY]]+punkty_rekrutacyjne310[[#This Row],[DODATKOWE]]</f>
        <v>57.2</v>
      </c>
      <c r="V67">
        <f>IF(punkty_rekrutacyjne310[[#This Row],[SUMA PUNKTOW ZA OCENY]]+punkty_rekrutacyjne310[[#This Row],[DODATKOWE]]&gt;punkty_rekrutacyjne310[[#This Row],[punkty za gimnazjalny]], 1, 0)</f>
        <v>1</v>
      </c>
    </row>
    <row r="68" spans="1:22" x14ac:dyDescent="0.35">
      <c r="A68" s="1" t="s">
        <v>118</v>
      </c>
      <c r="B68" s="1" t="s">
        <v>119</v>
      </c>
      <c r="C68">
        <v>6</v>
      </c>
      <c r="D68">
        <v>6</v>
      </c>
      <c r="E68" s="1">
        <v>2</v>
      </c>
      <c r="F68" s="1">
        <v>3</v>
      </c>
      <c r="G68" s="1">
        <v>6</v>
      </c>
      <c r="H68" s="1">
        <v>5</v>
      </c>
      <c r="I68">
        <v>27</v>
      </c>
      <c r="J68">
        <v>6</v>
      </c>
      <c r="K68">
        <v>19</v>
      </c>
      <c r="L68">
        <v>61</v>
      </c>
      <c r="M68">
        <v>63</v>
      </c>
      <c r="N68" s="6">
        <f>(punkty_rekrutacyjne310[[#This Row],[GHP]]+punkty_rekrutacyjne310[[#This Row],[GHH]]+punkty_rekrutacyjne310[[#This Row],[GMM]]+punkty_rekrutacyjne310[[#This Row],[GMP]]+punkty_rekrutacyjne310[[#This Row],[GJP]])/10</f>
        <v>17.600000000000001</v>
      </c>
      <c r="O68">
        <f t="shared" si="2"/>
        <v>0</v>
      </c>
      <c r="P68">
        <f t="shared" si="2"/>
        <v>4</v>
      </c>
      <c r="Q68">
        <f t="shared" si="2"/>
        <v>10</v>
      </c>
      <c r="R68">
        <f t="shared" si="1"/>
        <v>8</v>
      </c>
      <c r="S68" s="6">
        <f>SUM(punkty_rekrutacyjne310[[#This Row],[punkty za JP]:[GEO]])</f>
        <v>22</v>
      </c>
      <c r="T68" s="6">
        <f>IF(punkty_rekrutacyjne310[[#This Row],[Zachowanie]]=6, 2, 0)+punkty_rekrutacyjne310[[#This Row],[Osiagniecia]]</f>
        <v>8</v>
      </c>
      <c r="U68" s="7">
        <f>punkty_rekrutacyjne310[[#This Row],[punkty za gimnazjalny]]+punkty_rekrutacyjne310[[#This Row],[SUMA PUNKTOW ZA OCENY]]+punkty_rekrutacyjne310[[#This Row],[DODATKOWE]]</f>
        <v>47.6</v>
      </c>
      <c r="V68">
        <f>IF(punkty_rekrutacyjne310[[#This Row],[SUMA PUNKTOW ZA OCENY]]+punkty_rekrutacyjne310[[#This Row],[DODATKOWE]]&gt;punkty_rekrutacyjne310[[#This Row],[punkty za gimnazjalny]], 1, 0)</f>
        <v>1</v>
      </c>
    </row>
    <row r="69" spans="1:22" x14ac:dyDescent="0.35">
      <c r="A69" s="1" t="s">
        <v>120</v>
      </c>
      <c r="B69" s="1" t="s">
        <v>121</v>
      </c>
      <c r="C69">
        <v>0</v>
      </c>
      <c r="D69">
        <v>5</v>
      </c>
      <c r="E69" s="1">
        <v>5</v>
      </c>
      <c r="F69" s="1">
        <v>3</v>
      </c>
      <c r="G69" s="1">
        <v>2</v>
      </c>
      <c r="H69" s="1">
        <v>6</v>
      </c>
      <c r="I69">
        <v>26</v>
      </c>
      <c r="J69">
        <v>23</v>
      </c>
      <c r="K69">
        <v>48</v>
      </c>
      <c r="L69">
        <v>73</v>
      </c>
      <c r="M69">
        <v>63</v>
      </c>
      <c r="N69" s="6">
        <f>(punkty_rekrutacyjne310[[#This Row],[GHP]]+punkty_rekrutacyjne310[[#This Row],[GHH]]+punkty_rekrutacyjne310[[#This Row],[GMM]]+punkty_rekrutacyjne310[[#This Row],[GMP]]+punkty_rekrutacyjne310[[#This Row],[GJP]])/10</f>
        <v>23.3</v>
      </c>
      <c r="O69">
        <f t="shared" si="2"/>
        <v>8</v>
      </c>
      <c r="P69">
        <f t="shared" si="2"/>
        <v>4</v>
      </c>
      <c r="Q69">
        <f t="shared" si="2"/>
        <v>0</v>
      </c>
      <c r="R69">
        <f t="shared" si="1"/>
        <v>10</v>
      </c>
      <c r="S69" s="6">
        <f>SUM(punkty_rekrutacyjne310[[#This Row],[punkty za JP]:[GEO]])</f>
        <v>22</v>
      </c>
      <c r="T69" s="6">
        <f>IF(punkty_rekrutacyjne310[[#This Row],[Zachowanie]]=6, 2, 0)+punkty_rekrutacyjne310[[#This Row],[Osiagniecia]]</f>
        <v>0</v>
      </c>
      <c r="U69" s="7">
        <f>punkty_rekrutacyjne310[[#This Row],[punkty za gimnazjalny]]+punkty_rekrutacyjne310[[#This Row],[SUMA PUNKTOW ZA OCENY]]+punkty_rekrutacyjne310[[#This Row],[DODATKOWE]]</f>
        <v>45.3</v>
      </c>
      <c r="V69">
        <f>IF(punkty_rekrutacyjne310[[#This Row],[SUMA PUNKTOW ZA OCENY]]+punkty_rekrutacyjne310[[#This Row],[DODATKOWE]]&gt;punkty_rekrutacyjne310[[#This Row],[punkty za gimnazjalny]], 1, 0)</f>
        <v>0</v>
      </c>
    </row>
    <row r="70" spans="1:22" x14ac:dyDescent="0.35">
      <c r="A70" s="1" t="s">
        <v>122</v>
      </c>
      <c r="B70" s="1" t="s">
        <v>121</v>
      </c>
      <c r="C70">
        <v>8</v>
      </c>
      <c r="D70">
        <v>3</v>
      </c>
      <c r="E70" s="1">
        <v>5</v>
      </c>
      <c r="F70" s="1">
        <v>5</v>
      </c>
      <c r="G70" s="1">
        <v>6</v>
      </c>
      <c r="H70" s="1">
        <v>3</v>
      </c>
      <c r="I70">
        <v>28</v>
      </c>
      <c r="J70">
        <v>69</v>
      </c>
      <c r="K70">
        <v>99</v>
      </c>
      <c r="L70">
        <v>45</v>
      </c>
      <c r="M70">
        <v>61</v>
      </c>
      <c r="N70" s="6">
        <f>(punkty_rekrutacyjne310[[#This Row],[GHP]]+punkty_rekrutacyjne310[[#This Row],[GHH]]+punkty_rekrutacyjne310[[#This Row],[GMM]]+punkty_rekrutacyjne310[[#This Row],[GMP]]+punkty_rekrutacyjne310[[#This Row],[GJP]])/10</f>
        <v>30.2</v>
      </c>
      <c r="O70">
        <f t="shared" si="2"/>
        <v>8</v>
      </c>
      <c r="P70">
        <f t="shared" si="2"/>
        <v>8</v>
      </c>
      <c r="Q70">
        <f t="shared" si="2"/>
        <v>10</v>
      </c>
      <c r="R70">
        <f t="shared" si="1"/>
        <v>4</v>
      </c>
      <c r="S70" s="6">
        <f>SUM(punkty_rekrutacyjne310[[#This Row],[punkty za JP]:[GEO]])</f>
        <v>30</v>
      </c>
      <c r="T70" s="6">
        <f>IF(punkty_rekrutacyjne310[[#This Row],[Zachowanie]]=6, 2, 0)+punkty_rekrutacyjne310[[#This Row],[Osiagniecia]]</f>
        <v>8</v>
      </c>
      <c r="U70" s="7">
        <f>punkty_rekrutacyjne310[[#This Row],[punkty za gimnazjalny]]+punkty_rekrutacyjne310[[#This Row],[SUMA PUNKTOW ZA OCENY]]+punkty_rekrutacyjne310[[#This Row],[DODATKOWE]]</f>
        <v>68.2</v>
      </c>
      <c r="V70">
        <f>IF(punkty_rekrutacyjne310[[#This Row],[SUMA PUNKTOW ZA OCENY]]+punkty_rekrutacyjne310[[#This Row],[DODATKOWE]]&gt;punkty_rekrutacyjne310[[#This Row],[punkty za gimnazjalny]], 1, 0)</f>
        <v>1</v>
      </c>
    </row>
    <row r="71" spans="1:22" x14ac:dyDescent="0.35">
      <c r="A71" s="1" t="s">
        <v>123</v>
      </c>
      <c r="B71" s="1" t="s">
        <v>119</v>
      </c>
      <c r="C71">
        <v>1</v>
      </c>
      <c r="D71">
        <v>2</v>
      </c>
      <c r="E71" s="1">
        <v>3</v>
      </c>
      <c r="F71" s="1">
        <v>2</v>
      </c>
      <c r="G71" s="1">
        <v>3</v>
      </c>
      <c r="H71" s="1">
        <v>6</v>
      </c>
      <c r="I71">
        <v>51</v>
      </c>
      <c r="J71">
        <v>14</v>
      </c>
      <c r="K71">
        <v>33</v>
      </c>
      <c r="L71">
        <v>28</v>
      </c>
      <c r="M71">
        <v>43</v>
      </c>
      <c r="N71" s="6">
        <f>(punkty_rekrutacyjne310[[#This Row],[GHP]]+punkty_rekrutacyjne310[[#This Row],[GHH]]+punkty_rekrutacyjne310[[#This Row],[GMM]]+punkty_rekrutacyjne310[[#This Row],[GMP]]+punkty_rekrutacyjne310[[#This Row],[GJP]])/10</f>
        <v>16.899999999999999</v>
      </c>
      <c r="O71">
        <f t="shared" si="2"/>
        <v>4</v>
      </c>
      <c r="P71">
        <f t="shared" si="2"/>
        <v>0</v>
      </c>
      <c r="Q71">
        <f t="shared" si="2"/>
        <v>4</v>
      </c>
      <c r="R71">
        <f t="shared" si="1"/>
        <v>10</v>
      </c>
      <c r="S71" s="6">
        <f>SUM(punkty_rekrutacyjne310[[#This Row],[punkty za JP]:[GEO]])</f>
        <v>18</v>
      </c>
      <c r="T71" s="6">
        <f>IF(punkty_rekrutacyjne310[[#This Row],[Zachowanie]]=6, 2, 0)+punkty_rekrutacyjne310[[#This Row],[Osiagniecia]]</f>
        <v>1</v>
      </c>
      <c r="U71" s="7">
        <f>punkty_rekrutacyjne310[[#This Row],[punkty za gimnazjalny]]+punkty_rekrutacyjne310[[#This Row],[SUMA PUNKTOW ZA OCENY]]+punkty_rekrutacyjne310[[#This Row],[DODATKOWE]]</f>
        <v>35.9</v>
      </c>
      <c r="V71">
        <f>IF(punkty_rekrutacyjne310[[#This Row],[SUMA PUNKTOW ZA OCENY]]+punkty_rekrutacyjne310[[#This Row],[DODATKOWE]]&gt;punkty_rekrutacyjne310[[#This Row],[punkty za gimnazjalny]], 1, 0)</f>
        <v>1</v>
      </c>
    </row>
    <row r="72" spans="1:22" x14ac:dyDescent="0.35">
      <c r="A72" s="1" t="s">
        <v>124</v>
      </c>
      <c r="B72" s="1" t="s">
        <v>41</v>
      </c>
      <c r="C72">
        <v>3</v>
      </c>
      <c r="D72">
        <v>5</v>
      </c>
      <c r="E72" s="1">
        <v>6</v>
      </c>
      <c r="F72" s="1">
        <v>5</v>
      </c>
      <c r="G72" s="1">
        <v>2</v>
      </c>
      <c r="H72" s="1">
        <v>5</v>
      </c>
      <c r="I72">
        <v>73</v>
      </c>
      <c r="J72">
        <v>84</v>
      </c>
      <c r="K72">
        <v>48</v>
      </c>
      <c r="L72">
        <v>36</v>
      </c>
      <c r="M72">
        <v>4</v>
      </c>
      <c r="N72" s="6">
        <f>(punkty_rekrutacyjne310[[#This Row],[GHP]]+punkty_rekrutacyjne310[[#This Row],[GHH]]+punkty_rekrutacyjne310[[#This Row],[GMM]]+punkty_rekrutacyjne310[[#This Row],[GMP]]+punkty_rekrutacyjne310[[#This Row],[GJP]])/10</f>
        <v>24.5</v>
      </c>
      <c r="O72">
        <f t="shared" si="2"/>
        <v>10</v>
      </c>
      <c r="P72">
        <f t="shared" si="2"/>
        <v>8</v>
      </c>
      <c r="Q72">
        <f t="shared" si="2"/>
        <v>0</v>
      </c>
      <c r="R72">
        <f t="shared" si="1"/>
        <v>8</v>
      </c>
      <c r="S72" s="6">
        <f>SUM(punkty_rekrutacyjne310[[#This Row],[punkty za JP]:[GEO]])</f>
        <v>26</v>
      </c>
      <c r="T72" s="6">
        <f>IF(punkty_rekrutacyjne310[[#This Row],[Zachowanie]]=6, 2, 0)+punkty_rekrutacyjne310[[#This Row],[Osiagniecia]]</f>
        <v>3</v>
      </c>
      <c r="U72" s="7">
        <f>punkty_rekrutacyjne310[[#This Row],[punkty za gimnazjalny]]+punkty_rekrutacyjne310[[#This Row],[SUMA PUNKTOW ZA OCENY]]+punkty_rekrutacyjne310[[#This Row],[DODATKOWE]]</f>
        <v>53.5</v>
      </c>
      <c r="V72">
        <f>IF(punkty_rekrutacyjne310[[#This Row],[SUMA PUNKTOW ZA OCENY]]+punkty_rekrutacyjne310[[#This Row],[DODATKOWE]]&gt;punkty_rekrutacyjne310[[#This Row],[punkty za gimnazjalny]], 1, 0)</f>
        <v>1</v>
      </c>
    </row>
    <row r="73" spans="1:22" x14ac:dyDescent="0.35">
      <c r="A73" s="1" t="s">
        <v>125</v>
      </c>
      <c r="B73" s="1" t="s">
        <v>126</v>
      </c>
      <c r="C73">
        <v>4</v>
      </c>
      <c r="D73">
        <v>4</v>
      </c>
      <c r="E73" s="1">
        <v>5</v>
      </c>
      <c r="F73" s="1">
        <v>5</v>
      </c>
      <c r="G73" s="1">
        <v>3</v>
      </c>
      <c r="H73" s="1">
        <v>6</v>
      </c>
      <c r="I73">
        <v>44</v>
      </c>
      <c r="J73">
        <v>16</v>
      </c>
      <c r="K73">
        <v>68</v>
      </c>
      <c r="L73">
        <v>55</v>
      </c>
      <c r="M73">
        <v>66</v>
      </c>
      <c r="N73" s="6">
        <f>(punkty_rekrutacyjne310[[#This Row],[GHP]]+punkty_rekrutacyjne310[[#This Row],[GHH]]+punkty_rekrutacyjne310[[#This Row],[GMM]]+punkty_rekrutacyjne310[[#This Row],[GMP]]+punkty_rekrutacyjne310[[#This Row],[GJP]])/10</f>
        <v>24.9</v>
      </c>
      <c r="O73">
        <f t="shared" si="2"/>
        <v>8</v>
      </c>
      <c r="P73">
        <f t="shared" si="2"/>
        <v>8</v>
      </c>
      <c r="Q73">
        <f t="shared" si="2"/>
        <v>4</v>
      </c>
      <c r="R73">
        <f t="shared" si="1"/>
        <v>10</v>
      </c>
      <c r="S73" s="6">
        <f>SUM(punkty_rekrutacyjne310[[#This Row],[punkty za JP]:[GEO]])</f>
        <v>30</v>
      </c>
      <c r="T73" s="6">
        <f>IF(punkty_rekrutacyjne310[[#This Row],[Zachowanie]]=6, 2, 0)+punkty_rekrutacyjne310[[#This Row],[Osiagniecia]]</f>
        <v>4</v>
      </c>
      <c r="U73" s="7">
        <f>punkty_rekrutacyjne310[[#This Row],[punkty za gimnazjalny]]+punkty_rekrutacyjne310[[#This Row],[SUMA PUNKTOW ZA OCENY]]+punkty_rekrutacyjne310[[#This Row],[DODATKOWE]]</f>
        <v>58.9</v>
      </c>
      <c r="V73">
        <f>IF(punkty_rekrutacyjne310[[#This Row],[SUMA PUNKTOW ZA OCENY]]+punkty_rekrutacyjne310[[#This Row],[DODATKOWE]]&gt;punkty_rekrutacyjne310[[#This Row],[punkty za gimnazjalny]], 1, 0)</f>
        <v>1</v>
      </c>
    </row>
    <row r="74" spans="1:22" x14ac:dyDescent="0.35">
      <c r="A74" s="1" t="s">
        <v>127</v>
      </c>
      <c r="B74" s="1" t="s">
        <v>90</v>
      </c>
      <c r="C74">
        <v>2</v>
      </c>
      <c r="D74">
        <v>6</v>
      </c>
      <c r="E74" s="1">
        <v>6</v>
      </c>
      <c r="F74" s="1">
        <v>3</v>
      </c>
      <c r="G74" s="1">
        <v>6</v>
      </c>
      <c r="H74" s="1">
        <v>2</v>
      </c>
      <c r="I74">
        <v>71</v>
      </c>
      <c r="J74">
        <v>95</v>
      </c>
      <c r="K74">
        <v>90</v>
      </c>
      <c r="L74">
        <v>50</v>
      </c>
      <c r="M74">
        <v>91</v>
      </c>
      <c r="N74" s="6">
        <f>(punkty_rekrutacyjne310[[#This Row],[GHP]]+punkty_rekrutacyjne310[[#This Row],[GHH]]+punkty_rekrutacyjne310[[#This Row],[GMM]]+punkty_rekrutacyjne310[[#This Row],[GMP]]+punkty_rekrutacyjne310[[#This Row],[GJP]])/10</f>
        <v>39.700000000000003</v>
      </c>
      <c r="O74">
        <f t="shared" si="2"/>
        <v>10</v>
      </c>
      <c r="P74">
        <f t="shared" si="2"/>
        <v>4</v>
      </c>
      <c r="Q74">
        <f t="shared" si="2"/>
        <v>10</v>
      </c>
      <c r="R74">
        <f t="shared" si="1"/>
        <v>0</v>
      </c>
      <c r="S74" s="6">
        <f>SUM(punkty_rekrutacyjne310[[#This Row],[punkty za JP]:[GEO]])</f>
        <v>24</v>
      </c>
      <c r="T74" s="6">
        <f>IF(punkty_rekrutacyjne310[[#This Row],[Zachowanie]]=6, 2, 0)+punkty_rekrutacyjne310[[#This Row],[Osiagniecia]]</f>
        <v>4</v>
      </c>
      <c r="U74" s="7">
        <f>punkty_rekrutacyjne310[[#This Row],[punkty za gimnazjalny]]+punkty_rekrutacyjne310[[#This Row],[SUMA PUNKTOW ZA OCENY]]+punkty_rekrutacyjne310[[#This Row],[DODATKOWE]]</f>
        <v>67.7</v>
      </c>
      <c r="V74">
        <f>IF(punkty_rekrutacyjne310[[#This Row],[SUMA PUNKTOW ZA OCENY]]+punkty_rekrutacyjne310[[#This Row],[DODATKOWE]]&gt;punkty_rekrutacyjne310[[#This Row],[punkty za gimnazjalny]], 1, 0)</f>
        <v>0</v>
      </c>
    </row>
    <row r="75" spans="1:22" x14ac:dyDescent="0.35">
      <c r="A75" s="1" t="s">
        <v>128</v>
      </c>
      <c r="B75" s="1" t="s">
        <v>45</v>
      </c>
      <c r="C75">
        <v>5</v>
      </c>
      <c r="D75">
        <v>5</v>
      </c>
      <c r="E75" s="1">
        <v>2</v>
      </c>
      <c r="F75" s="1">
        <v>6</v>
      </c>
      <c r="G75" s="1">
        <v>2</v>
      </c>
      <c r="H75" s="1">
        <v>2</v>
      </c>
      <c r="I75">
        <v>90</v>
      </c>
      <c r="J75">
        <v>88</v>
      </c>
      <c r="K75">
        <v>73</v>
      </c>
      <c r="L75">
        <v>83</v>
      </c>
      <c r="M75">
        <v>51</v>
      </c>
      <c r="N75" s="6">
        <f>(punkty_rekrutacyjne310[[#This Row],[GHP]]+punkty_rekrutacyjne310[[#This Row],[GHH]]+punkty_rekrutacyjne310[[#This Row],[GMM]]+punkty_rekrutacyjne310[[#This Row],[GMP]]+punkty_rekrutacyjne310[[#This Row],[GJP]])/10</f>
        <v>38.5</v>
      </c>
      <c r="O75">
        <f t="shared" si="2"/>
        <v>0</v>
      </c>
      <c r="P75">
        <f t="shared" si="2"/>
        <v>10</v>
      </c>
      <c r="Q75">
        <f t="shared" si="2"/>
        <v>0</v>
      </c>
      <c r="R75">
        <f t="shared" si="1"/>
        <v>0</v>
      </c>
      <c r="S75" s="6">
        <f>SUM(punkty_rekrutacyjne310[[#This Row],[punkty za JP]:[GEO]])</f>
        <v>10</v>
      </c>
      <c r="T75" s="6">
        <f>IF(punkty_rekrutacyjne310[[#This Row],[Zachowanie]]=6, 2, 0)+punkty_rekrutacyjne310[[#This Row],[Osiagniecia]]</f>
        <v>5</v>
      </c>
      <c r="U75" s="7">
        <f>punkty_rekrutacyjne310[[#This Row],[punkty za gimnazjalny]]+punkty_rekrutacyjne310[[#This Row],[SUMA PUNKTOW ZA OCENY]]+punkty_rekrutacyjne310[[#This Row],[DODATKOWE]]</f>
        <v>53.5</v>
      </c>
      <c r="V75">
        <f>IF(punkty_rekrutacyjne310[[#This Row],[SUMA PUNKTOW ZA OCENY]]+punkty_rekrutacyjne310[[#This Row],[DODATKOWE]]&gt;punkty_rekrutacyjne310[[#This Row],[punkty za gimnazjalny]], 1, 0)</f>
        <v>0</v>
      </c>
    </row>
    <row r="76" spans="1:22" x14ac:dyDescent="0.35">
      <c r="A76" s="1" t="s">
        <v>129</v>
      </c>
      <c r="B76" s="1" t="s">
        <v>130</v>
      </c>
      <c r="C76">
        <v>1</v>
      </c>
      <c r="D76">
        <v>5</v>
      </c>
      <c r="E76" s="1">
        <v>2</v>
      </c>
      <c r="F76" s="1">
        <v>2</v>
      </c>
      <c r="G76" s="1">
        <v>3</v>
      </c>
      <c r="H76" s="1">
        <v>5</v>
      </c>
      <c r="I76">
        <v>11</v>
      </c>
      <c r="J76">
        <v>24</v>
      </c>
      <c r="K76">
        <v>35</v>
      </c>
      <c r="L76">
        <v>70</v>
      </c>
      <c r="M76">
        <v>6</v>
      </c>
      <c r="N76" s="6">
        <f>(punkty_rekrutacyjne310[[#This Row],[GHP]]+punkty_rekrutacyjne310[[#This Row],[GHH]]+punkty_rekrutacyjne310[[#This Row],[GMM]]+punkty_rekrutacyjne310[[#This Row],[GMP]]+punkty_rekrutacyjne310[[#This Row],[GJP]])/10</f>
        <v>14.6</v>
      </c>
      <c r="O76">
        <f t="shared" si="2"/>
        <v>0</v>
      </c>
      <c r="P76">
        <f t="shared" si="2"/>
        <v>0</v>
      </c>
      <c r="Q76">
        <f t="shared" si="2"/>
        <v>4</v>
      </c>
      <c r="R76">
        <f t="shared" si="1"/>
        <v>8</v>
      </c>
      <c r="S76" s="6">
        <f>SUM(punkty_rekrutacyjne310[[#This Row],[punkty za JP]:[GEO]])</f>
        <v>12</v>
      </c>
      <c r="T76" s="6">
        <f>IF(punkty_rekrutacyjne310[[#This Row],[Zachowanie]]=6, 2, 0)+punkty_rekrutacyjne310[[#This Row],[Osiagniecia]]</f>
        <v>1</v>
      </c>
      <c r="U76" s="7">
        <f>punkty_rekrutacyjne310[[#This Row],[punkty za gimnazjalny]]+punkty_rekrutacyjne310[[#This Row],[SUMA PUNKTOW ZA OCENY]]+punkty_rekrutacyjne310[[#This Row],[DODATKOWE]]</f>
        <v>27.6</v>
      </c>
      <c r="V76">
        <f>IF(punkty_rekrutacyjne310[[#This Row],[SUMA PUNKTOW ZA OCENY]]+punkty_rekrutacyjne310[[#This Row],[DODATKOWE]]&gt;punkty_rekrutacyjne310[[#This Row],[punkty za gimnazjalny]], 1, 0)</f>
        <v>0</v>
      </c>
    </row>
    <row r="77" spans="1:22" x14ac:dyDescent="0.35">
      <c r="A77" s="1" t="s">
        <v>131</v>
      </c>
      <c r="B77" s="1" t="s">
        <v>70</v>
      </c>
      <c r="C77">
        <v>5</v>
      </c>
      <c r="D77">
        <v>2</v>
      </c>
      <c r="E77" s="1">
        <v>2</v>
      </c>
      <c r="F77" s="1">
        <v>6</v>
      </c>
      <c r="G77" s="1">
        <v>5</v>
      </c>
      <c r="H77" s="1">
        <v>6</v>
      </c>
      <c r="I77">
        <v>44</v>
      </c>
      <c r="J77">
        <v>43</v>
      </c>
      <c r="K77">
        <v>19</v>
      </c>
      <c r="L77">
        <v>86</v>
      </c>
      <c r="M77">
        <v>18</v>
      </c>
      <c r="N77" s="6">
        <f>(punkty_rekrutacyjne310[[#This Row],[GHP]]+punkty_rekrutacyjne310[[#This Row],[GHH]]+punkty_rekrutacyjne310[[#This Row],[GMM]]+punkty_rekrutacyjne310[[#This Row],[GMP]]+punkty_rekrutacyjne310[[#This Row],[GJP]])/10</f>
        <v>21</v>
      </c>
      <c r="O77">
        <f t="shared" si="2"/>
        <v>0</v>
      </c>
      <c r="P77">
        <f t="shared" si="2"/>
        <v>10</v>
      </c>
      <c r="Q77">
        <f t="shared" si="2"/>
        <v>8</v>
      </c>
      <c r="R77">
        <f t="shared" si="1"/>
        <v>10</v>
      </c>
      <c r="S77" s="6">
        <f>SUM(punkty_rekrutacyjne310[[#This Row],[punkty za JP]:[GEO]])</f>
        <v>28</v>
      </c>
      <c r="T77" s="6">
        <f>IF(punkty_rekrutacyjne310[[#This Row],[Zachowanie]]=6, 2, 0)+punkty_rekrutacyjne310[[#This Row],[Osiagniecia]]</f>
        <v>5</v>
      </c>
      <c r="U77" s="7">
        <f>punkty_rekrutacyjne310[[#This Row],[punkty za gimnazjalny]]+punkty_rekrutacyjne310[[#This Row],[SUMA PUNKTOW ZA OCENY]]+punkty_rekrutacyjne310[[#This Row],[DODATKOWE]]</f>
        <v>54</v>
      </c>
      <c r="V77">
        <f>IF(punkty_rekrutacyjne310[[#This Row],[SUMA PUNKTOW ZA OCENY]]+punkty_rekrutacyjne310[[#This Row],[DODATKOWE]]&gt;punkty_rekrutacyjne310[[#This Row],[punkty za gimnazjalny]], 1, 0)</f>
        <v>1</v>
      </c>
    </row>
    <row r="78" spans="1:22" x14ac:dyDescent="0.35">
      <c r="A78" s="1" t="s">
        <v>132</v>
      </c>
      <c r="B78" s="1" t="s">
        <v>133</v>
      </c>
      <c r="C78">
        <v>2</v>
      </c>
      <c r="D78">
        <v>5</v>
      </c>
      <c r="E78" s="1">
        <v>4</v>
      </c>
      <c r="F78" s="1">
        <v>3</v>
      </c>
      <c r="G78" s="1">
        <v>6</v>
      </c>
      <c r="H78" s="1">
        <v>6</v>
      </c>
      <c r="I78">
        <v>15</v>
      </c>
      <c r="J78">
        <v>69</v>
      </c>
      <c r="K78">
        <v>48</v>
      </c>
      <c r="L78">
        <v>14</v>
      </c>
      <c r="M78">
        <v>32</v>
      </c>
      <c r="N78" s="6">
        <f>(punkty_rekrutacyjne310[[#This Row],[GHP]]+punkty_rekrutacyjne310[[#This Row],[GHH]]+punkty_rekrutacyjne310[[#This Row],[GMM]]+punkty_rekrutacyjne310[[#This Row],[GMP]]+punkty_rekrutacyjne310[[#This Row],[GJP]])/10</f>
        <v>17.8</v>
      </c>
      <c r="O78">
        <f t="shared" si="2"/>
        <v>6</v>
      </c>
      <c r="P78">
        <f t="shared" si="2"/>
        <v>4</v>
      </c>
      <c r="Q78">
        <f t="shared" si="2"/>
        <v>10</v>
      </c>
      <c r="R78">
        <f t="shared" si="1"/>
        <v>10</v>
      </c>
      <c r="S78" s="6">
        <f>SUM(punkty_rekrutacyjne310[[#This Row],[punkty za JP]:[GEO]])</f>
        <v>30</v>
      </c>
      <c r="T78" s="6">
        <f>IF(punkty_rekrutacyjne310[[#This Row],[Zachowanie]]=6, 2, 0)+punkty_rekrutacyjne310[[#This Row],[Osiagniecia]]</f>
        <v>2</v>
      </c>
      <c r="U78" s="7">
        <f>punkty_rekrutacyjne310[[#This Row],[punkty za gimnazjalny]]+punkty_rekrutacyjne310[[#This Row],[SUMA PUNKTOW ZA OCENY]]+punkty_rekrutacyjne310[[#This Row],[DODATKOWE]]</f>
        <v>49.8</v>
      </c>
      <c r="V78">
        <f>IF(punkty_rekrutacyjne310[[#This Row],[SUMA PUNKTOW ZA OCENY]]+punkty_rekrutacyjne310[[#This Row],[DODATKOWE]]&gt;punkty_rekrutacyjne310[[#This Row],[punkty za gimnazjalny]], 1, 0)</f>
        <v>1</v>
      </c>
    </row>
    <row r="79" spans="1:22" x14ac:dyDescent="0.35">
      <c r="A79" s="1" t="s">
        <v>134</v>
      </c>
      <c r="B79" s="1" t="s">
        <v>45</v>
      </c>
      <c r="C79">
        <v>6</v>
      </c>
      <c r="D79">
        <v>3</v>
      </c>
      <c r="E79" s="1">
        <v>4</v>
      </c>
      <c r="F79" s="1">
        <v>5</v>
      </c>
      <c r="G79" s="1">
        <v>3</v>
      </c>
      <c r="H79" s="1">
        <v>4</v>
      </c>
      <c r="I79">
        <v>38</v>
      </c>
      <c r="J79">
        <v>48</v>
      </c>
      <c r="K79">
        <v>3</v>
      </c>
      <c r="L79">
        <v>38</v>
      </c>
      <c r="M79">
        <v>91</v>
      </c>
      <c r="N79" s="6">
        <f>(punkty_rekrutacyjne310[[#This Row],[GHP]]+punkty_rekrutacyjne310[[#This Row],[GHH]]+punkty_rekrutacyjne310[[#This Row],[GMM]]+punkty_rekrutacyjne310[[#This Row],[GMP]]+punkty_rekrutacyjne310[[#This Row],[GJP]])/10</f>
        <v>21.8</v>
      </c>
      <c r="O79">
        <f t="shared" si="2"/>
        <v>6</v>
      </c>
      <c r="P79">
        <f t="shared" si="2"/>
        <v>8</v>
      </c>
      <c r="Q79">
        <f t="shared" si="2"/>
        <v>4</v>
      </c>
      <c r="R79">
        <f t="shared" si="1"/>
        <v>6</v>
      </c>
      <c r="S79" s="6">
        <f>SUM(punkty_rekrutacyjne310[[#This Row],[punkty za JP]:[GEO]])</f>
        <v>24</v>
      </c>
      <c r="T79" s="6">
        <f>IF(punkty_rekrutacyjne310[[#This Row],[Zachowanie]]=6, 2, 0)+punkty_rekrutacyjne310[[#This Row],[Osiagniecia]]</f>
        <v>6</v>
      </c>
      <c r="U79" s="7">
        <f>punkty_rekrutacyjne310[[#This Row],[punkty za gimnazjalny]]+punkty_rekrutacyjne310[[#This Row],[SUMA PUNKTOW ZA OCENY]]+punkty_rekrutacyjne310[[#This Row],[DODATKOWE]]</f>
        <v>51.8</v>
      </c>
      <c r="V79">
        <f>IF(punkty_rekrutacyjne310[[#This Row],[SUMA PUNKTOW ZA OCENY]]+punkty_rekrutacyjne310[[#This Row],[DODATKOWE]]&gt;punkty_rekrutacyjne310[[#This Row],[punkty za gimnazjalny]], 1, 0)</f>
        <v>1</v>
      </c>
    </row>
    <row r="80" spans="1:22" x14ac:dyDescent="0.35">
      <c r="A80" s="1" t="s">
        <v>135</v>
      </c>
      <c r="B80" s="1" t="s">
        <v>38</v>
      </c>
      <c r="C80">
        <v>3</v>
      </c>
      <c r="D80">
        <v>6</v>
      </c>
      <c r="E80" s="1">
        <v>3</v>
      </c>
      <c r="F80" s="1">
        <v>6</v>
      </c>
      <c r="G80" s="1">
        <v>3</v>
      </c>
      <c r="H80" s="1">
        <v>5</v>
      </c>
      <c r="I80">
        <v>66</v>
      </c>
      <c r="J80">
        <v>42</v>
      </c>
      <c r="K80">
        <v>40</v>
      </c>
      <c r="L80">
        <v>91</v>
      </c>
      <c r="M80">
        <v>74</v>
      </c>
      <c r="N80" s="6">
        <f>(punkty_rekrutacyjne310[[#This Row],[GHP]]+punkty_rekrutacyjne310[[#This Row],[GHH]]+punkty_rekrutacyjne310[[#This Row],[GMM]]+punkty_rekrutacyjne310[[#This Row],[GMP]]+punkty_rekrutacyjne310[[#This Row],[GJP]])/10</f>
        <v>31.3</v>
      </c>
      <c r="O80">
        <f t="shared" si="2"/>
        <v>4</v>
      </c>
      <c r="P80">
        <f t="shared" si="2"/>
        <v>10</v>
      </c>
      <c r="Q80">
        <f t="shared" si="2"/>
        <v>4</v>
      </c>
      <c r="R80">
        <f t="shared" si="1"/>
        <v>8</v>
      </c>
      <c r="S80" s="6">
        <f>SUM(punkty_rekrutacyjne310[[#This Row],[punkty za JP]:[GEO]])</f>
        <v>26</v>
      </c>
      <c r="T80" s="6">
        <f>IF(punkty_rekrutacyjne310[[#This Row],[Zachowanie]]=6, 2, 0)+punkty_rekrutacyjne310[[#This Row],[Osiagniecia]]</f>
        <v>5</v>
      </c>
      <c r="U80" s="7">
        <f>punkty_rekrutacyjne310[[#This Row],[punkty za gimnazjalny]]+punkty_rekrutacyjne310[[#This Row],[SUMA PUNKTOW ZA OCENY]]+punkty_rekrutacyjne310[[#This Row],[DODATKOWE]]</f>
        <v>62.3</v>
      </c>
      <c r="V80">
        <f>IF(punkty_rekrutacyjne310[[#This Row],[SUMA PUNKTOW ZA OCENY]]+punkty_rekrutacyjne310[[#This Row],[DODATKOWE]]&gt;punkty_rekrutacyjne310[[#This Row],[punkty za gimnazjalny]], 1, 0)</f>
        <v>0</v>
      </c>
    </row>
    <row r="81" spans="1:22" x14ac:dyDescent="0.35">
      <c r="A81" s="1" t="s">
        <v>136</v>
      </c>
      <c r="B81" s="1" t="s">
        <v>137</v>
      </c>
      <c r="C81">
        <v>7</v>
      </c>
      <c r="D81">
        <v>4</v>
      </c>
      <c r="E81" s="1">
        <v>2</v>
      </c>
      <c r="F81" s="1">
        <v>4</v>
      </c>
      <c r="G81" s="1">
        <v>6</v>
      </c>
      <c r="H81" s="1">
        <v>5</v>
      </c>
      <c r="I81">
        <v>28</v>
      </c>
      <c r="J81">
        <v>1</v>
      </c>
      <c r="K81">
        <v>36</v>
      </c>
      <c r="L81">
        <v>63</v>
      </c>
      <c r="M81">
        <v>49</v>
      </c>
      <c r="N81" s="6">
        <f>(punkty_rekrutacyjne310[[#This Row],[GHP]]+punkty_rekrutacyjne310[[#This Row],[GHH]]+punkty_rekrutacyjne310[[#This Row],[GMM]]+punkty_rekrutacyjne310[[#This Row],[GMP]]+punkty_rekrutacyjne310[[#This Row],[GJP]])/10</f>
        <v>17.7</v>
      </c>
      <c r="O81">
        <f t="shared" si="2"/>
        <v>0</v>
      </c>
      <c r="P81">
        <f t="shared" si="2"/>
        <v>6</v>
      </c>
      <c r="Q81">
        <f t="shared" si="2"/>
        <v>10</v>
      </c>
      <c r="R81">
        <f t="shared" si="1"/>
        <v>8</v>
      </c>
      <c r="S81" s="6">
        <f>SUM(punkty_rekrutacyjne310[[#This Row],[punkty za JP]:[GEO]])</f>
        <v>24</v>
      </c>
      <c r="T81" s="6">
        <f>IF(punkty_rekrutacyjne310[[#This Row],[Zachowanie]]=6, 2, 0)+punkty_rekrutacyjne310[[#This Row],[Osiagniecia]]</f>
        <v>7</v>
      </c>
      <c r="U81" s="7">
        <f>punkty_rekrutacyjne310[[#This Row],[punkty za gimnazjalny]]+punkty_rekrutacyjne310[[#This Row],[SUMA PUNKTOW ZA OCENY]]+punkty_rekrutacyjne310[[#This Row],[DODATKOWE]]</f>
        <v>48.7</v>
      </c>
      <c r="V81">
        <f>IF(punkty_rekrutacyjne310[[#This Row],[SUMA PUNKTOW ZA OCENY]]+punkty_rekrutacyjne310[[#This Row],[DODATKOWE]]&gt;punkty_rekrutacyjne310[[#This Row],[punkty za gimnazjalny]], 1, 0)</f>
        <v>1</v>
      </c>
    </row>
    <row r="82" spans="1:22" x14ac:dyDescent="0.35">
      <c r="A82" s="1" t="s">
        <v>138</v>
      </c>
      <c r="B82" s="1" t="s">
        <v>139</v>
      </c>
      <c r="C82">
        <v>0</v>
      </c>
      <c r="D82">
        <v>6</v>
      </c>
      <c r="E82" s="1">
        <v>5</v>
      </c>
      <c r="F82" s="1">
        <v>6</v>
      </c>
      <c r="G82" s="1">
        <v>5</v>
      </c>
      <c r="H82" s="1">
        <v>6</v>
      </c>
      <c r="I82">
        <v>12</v>
      </c>
      <c r="J82">
        <v>20</v>
      </c>
      <c r="K82">
        <v>10</v>
      </c>
      <c r="L82">
        <v>73</v>
      </c>
      <c r="M82">
        <v>68</v>
      </c>
      <c r="N82" s="6">
        <f>(punkty_rekrutacyjne310[[#This Row],[GHP]]+punkty_rekrutacyjne310[[#This Row],[GHH]]+punkty_rekrutacyjne310[[#This Row],[GMM]]+punkty_rekrutacyjne310[[#This Row],[GMP]]+punkty_rekrutacyjne310[[#This Row],[GJP]])/10</f>
        <v>18.3</v>
      </c>
      <c r="O82">
        <f t="shared" si="2"/>
        <v>8</v>
      </c>
      <c r="P82">
        <f t="shared" si="2"/>
        <v>10</v>
      </c>
      <c r="Q82">
        <f t="shared" si="2"/>
        <v>8</v>
      </c>
      <c r="R82">
        <f t="shared" si="1"/>
        <v>10</v>
      </c>
      <c r="S82" s="6">
        <f>SUM(punkty_rekrutacyjne310[[#This Row],[punkty za JP]:[GEO]])</f>
        <v>36</v>
      </c>
      <c r="T82" s="6">
        <f>IF(punkty_rekrutacyjne310[[#This Row],[Zachowanie]]=6, 2, 0)+punkty_rekrutacyjne310[[#This Row],[Osiagniecia]]</f>
        <v>2</v>
      </c>
      <c r="U82" s="7">
        <f>punkty_rekrutacyjne310[[#This Row],[punkty za gimnazjalny]]+punkty_rekrutacyjne310[[#This Row],[SUMA PUNKTOW ZA OCENY]]+punkty_rekrutacyjne310[[#This Row],[DODATKOWE]]</f>
        <v>56.3</v>
      </c>
      <c r="V82">
        <f>IF(punkty_rekrutacyjne310[[#This Row],[SUMA PUNKTOW ZA OCENY]]+punkty_rekrutacyjne310[[#This Row],[DODATKOWE]]&gt;punkty_rekrutacyjne310[[#This Row],[punkty za gimnazjalny]], 1, 0)</f>
        <v>1</v>
      </c>
    </row>
    <row r="83" spans="1:22" x14ac:dyDescent="0.35">
      <c r="A83" s="1" t="s">
        <v>140</v>
      </c>
      <c r="B83" s="1" t="s">
        <v>45</v>
      </c>
      <c r="C83">
        <v>4</v>
      </c>
      <c r="D83">
        <v>5</v>
      </c>
      <c r="E83" s="1">
        <v>4</v>
      </c>
      <c r="F83" s="1">
        <v>2</v>
      </c>
      <c r="G83" s="1">
        <v>3</v>
      </c>
      <c r="H83" s="1">
        <v>4</v>
      </c>
      <c r="I83">
        <v>21</v>
      </c>
      <c r="J83">
        <v>58</v>
      </c>
      <c r="K83">
        <v>66</v>
      </c>
      <c r="L83">
        <v>93</v>
      </c>
      <c r="M83">
        <v>89</v>
      </c>
      <c r="N83" s="6">
        <f>(punkty_rekrutacyjne310[[#This Row],[GHP]]+punkty_rekrutacyjne310[[#This Row],[GHH]]+punkty_rekrutacyjne310[[#This Row],[GMM]]+punkty_rekrutacyjne310[[#This Row],[GMP]]+punkty_rekrutacyjne310[[#This Row],[GJP]])/10</f>
        <v>32.700000000000003</v>
      </c>
      <c r="O83">
        <f t="shared" si="2"/>
        <v>6</v>
      </c>
      <c r="P83">
        <f t="shared" si="2"/>
        <v>0</v>
      </c>
      <c r="Q83">
        <f t="shared" si="2"/>
        <v>4</v>
      </c>
      <c r="R83">
        <f t="shared" si="1"/>
        <v>6</v>
      </c>
      <c r="S83" s="6">
        <f>SUM(punkty_rekrutacyjne310[[#This Row],[punkty za JP]:[GEO]])</f>
        <v>16</v>
      </c>
      <c r="T83" s="6">
        <f>IF(punkty_rekrutacyjne310[[#This Row],[Zachowanie]]=6, 2, 0)+punkty_rekrutacyjne310[[#This Row],[Osiagniecia]]</f>
        <v>4</v>
      </c>
      <c r="U83" s="7">
        <f>punkty_rekrutacyjne310[[#This Row],[punkty za gimnazjalny]]+punkty_rekrutacyjne310[[#This Row],[SUMA PUNKTOW ZA OCENY]]+punkty_rekrutacyjne310[[#This Row],[DODATKOWE]]</f>
        <v>52.7</v>
      </c>
      <c r="V83">
        <f>IF(punkty_rekrutacyjne310[[#This Row],[SUMA PUNKTOW ZA OCENY]]+punkty_rekrutacyjne310[[#This Row],[DODATKOWE]]&gt;punkty_rekrutacyjne310[[#This Row],[punkty za gimnazjalny]], 1, 0)</f>
        <v>0</v>
      </c>
    </row>
    <row r="84" spans="1:22" x14ac:dyDescent="0.35">
      <c r="A84" s="1" t="s">
        <v>141</v>
      </c>
      <c r="B84" s="1" t="s">
        <v>99</v>
      </c>
      <c r="C84">
        <v>0</v>
      </c>
      <c r="D84">
        <v>2</v>
      </c>
      <c r="E84" s="1">
        <v>2</v>
      </c>
      <c r="F84" s="1">
        <v>4</v>
      </c>
      <c r="G84" s="1">
        <v>3</v>
      </c>
      <c r="H84" s="1">
        <v>3</v>
      </c>
      <c r="I84">
        <v>3</v>
      </c>
      <c r="J84">
        <v>25</v>
      </c>
      <c r="K84">
        <v>93</v>
      </c>
      <c r="L84">
        <v>92</v>
      </c>
      <c r="M84">
        <v>73</v>
      </c>
      <c r="N84" s="6">
        <f>(punkty_rekrutacyjne310[[#This Row],[GHP]]+punkty_rekrutacyjne310[[#This Row],[GHH]]+punkty_rekrutacyjne310[[#This Row],[GMM]]+punkty_rekrutacyjne310[[#This Row],[GMP]]+punkty_rekrutacyjne310[[#This Row],[GJP]])/10</f>
        <v>28.6</v>
      </c>
      <c r="O84">
        <f t="shared" si="2"/>
        <v>0</v>
      </c>
      <c r="P84">
        <f t="shared" si="2"/>
        <v>6</v>
      </c>
      <c r="Q84">
        <f t="shared" si="2"/>
        <v>4</v>
      </c>
      <c r="R84">
        <f t="shared" si="1"/>
        <v>4</v>
      </c>
      <c r="S84" s="6">
        <f>SUM(punkty_rekrutacyjne310[[#This Row],[punkty za JP]:[GEO]])</f>
        <v>14</v>
      </c>
      <c r="T84" s="6">
        <f>IF(punkty_rekrutacyjne310[[#This Row],[Zachowanie]]=6, 2, 0)+punkty_rekrutacyjne310[[#This Row],[Osiagniecia]]</f>
        <v>0</v>
      </c>
      <c r="U84" s="7">
        <f>punkty_rekrutacyjne310[[#This Row],[punkty za gimnazjalny]]+punkty_rekrutacyjne310[[#This Row],[SUMA PUNKTOW ZA OCENY]]+punkty_rekrutacyjne310[[#This Row],[DODATKOWE]]</f>
        <v>42.6</v>
      </c>
      <c r="V84">
        <f>IF(punkty_rekrutacyjne310[[#This Row],[SUMA PUNKTOW ZA OCENY]]+punkty_rekrutacyjne310[[#This Row],[DODATKOWE]]&gt;punkty_rekrutacyjne310[[#This Row],[punkty za gimnazjalny]], 1, 0)</f>
        <v>0</v>
      </c>
    </row>
    <row r="85" spans="1:22" x14ac:dyDescent="0.35">
      <c r="A85" s="1" t="s">
        <v>142</v>
      </c>
      <c r="B85" s="1" t="s">
        <v>130</v>
      </c>
      <c r="C85">
        <v>4</v>
      </c>
      <c r="D85">
        <v>4</v>
      </c>
      <c r="E85" s="1">
        <v>2</v>
      </c>
      <c r="F85" s="1">
        <v>6</v>
      </c>
      <c r="G85" s="1">
        <v>5</v>
      </c>
      <c r="H85" s="1">
        <v>2</v>
      </c>
      <c r="I85">
        <v>81</v>
      </c>
      <c r="J85">
        <v>5</v>
      </c>
      <c r="K85">
        <v>60</v>
      </c>
      <c r="L85">
        <v>2</v>
      </c>
      <c r="M85">
        <v>91</v>
      </c>
      <c r="N85" s="6">
        <f>(punkty_rekrutacyjne310[[#This Row],[GHP]]+punkty_rekrutacyjne310[[#This Row],[GHH]]+punkty_rekrutacyjne310[[#This Row],[GMM]]+punkty_rekrutacyjne310[[#This Row],[GMP]]+punkty_rekrutacyjne310[[#This Row],[GJP]])/10</f>
        <v>23.9</v>
      </c>
      <c r="O85">
        <f t="shared" si="2"/>
        <v>0</v>
      </c>
      <c r="P85">
        <f t="shared" si="2"/>
        <v>10</v>
      </c>
      <c r="Q85">
        <f t="shared" si="2"/>
        <v>8</v>
      </c>
      <c r="R85">
        <f t="shared" si="1"/>
        <v>0</v>
      </c>
      <c r="S85" s="6">
        <f>SUM(punkty_rekrutacyjne310[[#This Row],[punkty za JP]:[GEO]])</f>
        <v>18</v>
      </c>
      <c r="T85" s="6">
        <f>IF(punkty_rekrutacyjne310[[#This Row],[Zachowanie]]=6, 2, 0)+punkty_rekrutacyjne310[[#This Row],[Osiagniecia]]</f>
        <v>4</v>
      </c>
      <c r="U85" s="7">
        <f>punkty_rekrutacyjne310[[#This Row],[punkty za gimnazjalny]]+punkty_rekrutacyjne310[[#This Row],[SUMA PUNKTOW ZA OCENY]]+punkty_rekrutacyjne310[[#This Row],[DODATKOWE]]</f>
        <v>45.9</v>
      </c>
      <c r="V85">
        <f>IF(punkty_rekrutacyjne310[[#This Row],[SUMA PUNKTOW ZA OCENY]]+punkty_rekrutacyjne310[[#This Row],[DODATKOWE]]&gt;punkty_rekrutacyjne310[[#This Row],[punkty za gimnazjalny]], 1, 0)</f>
        <v>0</v>
      </c>
    </row>
    <row r="86" spans="1:22" x14ac:dyDescent="0.35">
      <c r="A86" s="1" t="s">
        <v>143</v>
      </c>
      <c r="B86" s="1" t="s">
        <v>70</v>
      </c>
      <c r="C86">
        <v>1</v>
      </c>
      <c r="D86">
        <v>4</v>
      </c>
      <c r="E86" s="1">
        <v>6</v>
      </c>
      <c r="F86" s="1">
        <v>4</v>
      </c>
      <c r="G86" s="1">
        <v>3</v>
      </c>
      <c r="H86" s="1">
        <v>6</v>
      </c>
      <c r="I86">
        <v>100</v>
      </c>
      <c r="J86">
        <v>100</v>
      </c>
      <c r="K86">
        <v>100</v>
      </c>
      <c r="L86">
        <v>36</v>
      </c>
      <c r="M86">
        <v>10</v>
      </c>
      <c r="N86" s="6">
        <f>(punkty_rekrutacyjne310[[#This Row],[GHP]]+punkty_rekrutacyjne310[[#This Row],[GHH]]+punkty_rekrutacyjne310[[#This Row],[GMM]]+punkty_rekrutacyjne310[[#This Row],[GMP]]+punkty_rekrutacyjne310[[#This Row],[GJP]])/10</f>
        <v>34.6</v>
      </c>
      <c r="O86">
        <f t="shared" si="2"/>
        <v>10</v>
      </c>
      <c r="P86">
        <f t="shared" si="2"/>
        <v>6</v>
      </c>
      <c r="Q86">
        <f t="shared" si="2"/>
        <v>4</v>
      </c>
      <c r="R86">
        <f t="shared" si="1"/>
        <v>10</v>
      </c>
      <c r="S86" s="6">
        <f>SUM(punkty_rekrutacyjne310[[#This Row],[punkty za JP]:[GEO]])</f>
        <v>30</v>
      </c>
      <c r="T86" s="6">
        <f>IF(punkty_rekrutacyjne310[[#This Row],[Zachowanie]]=6, 2, 0)+punkty_rekrutacyjne310[[#This Row],[Osiagniecia]]</f>
        <v>1</v>
      </c>
      <c r="U86" s="7">
        <f>punkty_rekrutacyjne310[[#This Row],[punkty za gimnazjalny]]+punkty_rekrutacyjne310[[#This Row],[SUMA PUNKTOW ZA OCENY]]+punkty_rekrutacyjne310[[#This Row],[DODATKOWE]]</f>
        <v>65.599999999999994</v>
      </c>
      <c r="V86">
        <f>IF(punkty_rekrutacyjne310[[#This Row],[SUMA PUNKTOW ZA OCENY]]+punkty_rekrutacyjne310[[#This Row],[DODATKOWE]]&gt;punkty_rekrutacyjne310[[#This Row],[punkty za gimnazjalny]], 1, 0)</f>
        <v>0</v>
      </c>
    </row>
    <row r="87" spans="1:22" x14ac:dyDescent="0.35">
      <c r="A87" s="1" t="s">
        <v>144</v>
      </c>
      <c r="B87" s="1" t="s">
        <v>145</v>
      </c>
      <c r="C87">
        <v>2</v>
      </c>
      <c r="D87">
        <v>3</v>
      </c>
      <c r="E87" s="1">
        <v>3</v>
      </c>
      <c r="F87" s="1">
        <v>5</v>
      </c>
      <c r="G87" s="1">
        <v>6</v>
      </c>
      <c r="H87" s="1">
        <v>6</v>
      </c>
      <c r="I87">
        <v>32</v>
      </c>
      <c r="J87">
        <v>27</v>
      </c>
      <c r="K87">
        <v>15</v>
      </c>
      <c r="L87">
        <v>59</v>
      </c>
      <c r="M87">
        <v>26</v>
      </c>
      <c r="N87" s="6">
        <f>(punkty_rekrutacyjne310[[#This Row],[GHP]]+punkty_rekrutacyjne310[[#This Row],[GHH]]+punkty_rekrutacyjne310[[#This Row],[GMM]]+punkty_rekrutacyjne310[[#This Row],[GMP]]+punkty_rekrutacyjne310[[#This Row],[GJP]])/10</f>
        <v>15.9</v>
      </c>
      <c r="O87">
        <f t="shared" si="2"/>
        <v>4</v>
      </c>
      <c r="P87">
        <f t="shared" si="2"/>
        <v>8</v>
      </c>
      <c r="Q87">
        <f t="shared" si="2"/>
        <v>10</v>
      </c>
      <c r="R87">
        <f t="shared" si="1"/>
        <v>10</v>
      </c>
      <c r="S87" s="6">
        <f>SUM(punkty_rekrutacyjne310[[#This Row],[punkty za JP]:[GEO]])</f>
        <v>32</v>
      </c>
      <c r="T87" s="6">
        <f>IF(punkty_rekrutacyjne310[[#This Row],[Zachowanie]]=6, 2, 0)+punkty_rekrutacyjne310[[#This Row],[Osiagniecia]]</f>
        <v>2</v>
      </c>
      <c r="U87" s="7">
        <f>punkty_rekrutacyjne310[[#This Row],[punkty za gimnazjalny]]+punkty_rekrutacyjne310[[#This Row],[SUMA PUNKTOW ZA OCENY]]+punkty_rekrutacyjne310[[#This Row],[DODATKOWE]]</f>
        <v>49.9</v>
      </c>
      <c r="V87">
        <f>IF(punkty_rekrutacyjne310[[#This Row],[SUMA PUNKTOW ZA OCENY]]+punkty_rekrutacyjne310[[#This Row],[DODATKOWE]]&gt;punkty_rekrutacyjne310[[#This Row],[punkty za gimnazjalny]], 1, 0)</f>
        <v>1</v>
      </c>
    </row>
    <row r="88" spans="1:22" x14ac:dyDescent="0.35">
      <c r="A88" s="1" t="s">
        <v>146</v>
      </c>
      <c r="B88" s="1" t="s">
        <v>147</v>
      </c>
      <c r="C88">
        <v>3</v>
      </c>
      <c r="D88">
        <v>5</v>
      </c>
      <c r="E88" s="1">
        <v>2</v>
      </c>
      <c r="F88" s="1">
        <v>6</v>
      </c>
      <c r="G88" s="1">
        <v>3</v>
      </c>
      <c r="H88" s="1">
        <v>3</v>
      </c>
      <c r="I88">
        <v>95</v>
      </c>
      <c r="J88">
        <v>15</v>
      </c>
      <c r="K88">
        <v>44</v>
      </c>
      <c r="L88">
        <v>29</v>
      </c>
      <c r="M88">
        <v>14</v>
      </c>
      <c r="N88" s="6">
        <f>(punkty_rekrutacyjne310[[#This Row],[GHP]]+punkty_rekrutacyjne310[[#This Row],[GHH]]+punkty_rekrutacyjne310[[#This Row],[GMM]]+punkty_rekrutacyjne310[[#This Row],[GMP]]+punkty_rekrutacyjne310[[#This Row],[GJP]])/10</f>
        <v>19.7</v>
      </c>
      <c r="O88">
        <f t="shared" si="2"/>
        <v>0</v>
      </c>
      <c r="P88">
        <f t="shared" si="2"/>
        <v>10</v>
      </c>
      <c r="Q88">
        <f t="shared" si="2"/>
        <v>4</v>
      </c>
      <c r="R88">
        <f t="shared" si="1"/>
        <v>4</v>
      </c>
      <c r="S88" s="6">
        <f>SUM(punkty_rekrutacyjne310[[#This Row],[punkty za JP]:[GEO]])</f>
        <v>18</v>
      </c>
      <c r="T88" s="6">
        <f>IF(punkty_rekrutacyjne310[[#This Row],[Zachowanie]]=6, 2, 0)+punkty_rekrutacyjne310[[#This Row],[Osiagniecia]]</f>
        <v>3</v>
      </c>
      <c r="U88" s="7">
        <f>punkty_rekrutacyjne310[[#This Row],[punkty za gimnazjalny]]+punkty_rekrutacyjne310[[#This Row],[SUMA PUNKTOW ZA OCENY]]+punkty_rekrutacyjne310[[#This Row],[DODATKOWE]]</f>
        <v>40.700000000000003</v>
      </c>
      <c r="V88">
        <f>IF(punkty_rekrutacyjne310[[#This Row],[SUMA PUNKTOW ZA OCENY]]+punkty_rekrutacyjne310[[#This Row],[DODATKOWE]]&gt;punkty_rekrutacyjne310[[#This Row],[punkty za gimnazjalny]], 1, 0)</f>
        <v>1</v>
      </c>
    </row>
    <row r="89" spans="1:22" x14ac:dyDescent="0.35">
      <c r="A89" s="1" t="s">
        <v>148</v>
      </c>
      <c r="B89" s="1" t="s">
        <v>28</v>
      </c>
      <c r="C89">
        <v>2</v>
      </c>
      <c r="D89">
        <v>4</v>
      </c>
      <c r="E89" s="1">
        <v>2</v>
      </c>
      <c r="F89" s="1">
        <v>6</v>
      </c>
      <c r="G89" s="1">
        <v>4</v>
      </c>
      <c r="H89" s="1">
        <v>4</v>
      </c>
      <c r="I89">
        <v>84</v>
      </c>
      <c r="J89">
        <v>95</v>
      </c>
      <c r="K89">
        <v>31</v>
      </c>
      <c r="L89">
        <v>8</v>
      </c>
      <c r="M89">
        <v>54</v>
      </c>
      <c r="N89" s="6">
        <f>(punkty_rekrutacyjne310[[#This Row],[GHP]]+punkty_rekrutacyjne310[[#This Row],[GHH]]+punkty_rekrutacyjne310[[#This Row],[GMM]]+punkty_rekrutacyjne310[[#This Row],[GMP]]+punkty_rekrutacyjne310[[#This Row],[GJP]])/10</f>
        <v>27.2</v>
      </c>
      <c r="O89">
        <f t="shared" si="2"/>
        <v>0</v>
      </c>
      <c r="P89">
        <f t="shared" si="2"/>
        <v>10</v>
      </c>
      <c r="Q89">
        <f t="shared" si="2"/>
        <v>6</v>
      </c>
      <c r="R89">
        <f t="shared" si="1"/>
        <v>6</v>
      </c>
      <c r="S89" s="6">
        <f>SUM(punkty_rekrutacyjne310[[#This Row],[punkty za JP]:[GEO]])</f>
        <v>22</v>
      </c>
      <c r="T89" s="6">
        <f>IF(punkty_rekrutacyjne310[[#This Row],[Zachowanie]]=6, 2, 0)+punkty_rekrutacyjne310[[#This Row],[Osiagniecia]]</f>
        <v>2</v>
      </c>
      <c r="U89" s="7">
        <f>punkty_rekrutacyjne310[[#This Row],[punkty za gimnazjalny]]+punkty_rekrutacyjne310[[#This Row],[SUMA PUNKTOW ZA OCENY]]+punkty_rekrutacyjne310[[#This Row],[DODATKOWE]]</f>
        <v>51.2</v>
      </c>
      <c r="V89">
        <f>IF(punkty_rekrutacyjne310[[#This Row],[SUMA PUNKTOW ZA OCENY]]+punkty_rekrutacyjne310[[#This Row],[DODATKOWE]]&gt;punkty_rekrutacyjne310[[#This Row],[punkty za gimnazjalny]], 1, 0)</f>
        <v>0</v>
      </c>
    </row>
    <row r="90" spans="1:22" x14ac:dyDescent="0.35">
      <c r="A90" s="1" t="s">
        <v>149</v>
      </c>
      <c r="B90" s="1" t="s">
        <v>150</v>
      </c>
      <c r="C90">
        <v>5</v>
      </c>
      <c r="D90">
        <v>2</v>
      </c>
      <c r="E90" s="1">
        <v>3</v>
      </c>
      <c r="F90" s="1">
        <v>4</v>
      </c>
      <c r="G90" s="1">
        <v>3</v>
      </c>
      <c r="H90" s="1">
        <v>6</v>
      </c>
      <c r="I90">
        <v>30</v>
      </c>
      <c r="J90">
        <v>24</v>
      </c>
      <c r="K90">
        <v>66</v>
      </c>
      <c r="L90">
        <v>41</v>
      </c>
      <c r="M90">
        <v>82</v>
      </c>
      <c r="N90" s="6">
        <f>(punkty_rekrutacyjne310[[#This Row],[GHP]]+punkty_rekrutacyjne310[[#This Row],[GHH]]+punkty_rekrutacyjne310[[#This Row],[GMM]]+punkty_rekrutacyjne310[[#This Row],[GMP]]+punkty_rekrutacyjne310[[#This Row],[GJP]])/10</f>
        <v>24.3</v>
      </c>
      <c r="O90">
        <f t="shared" si="2"/>
        <v>4</v>
      </c>
      <c r="P90">
        <f t="shared" si="2"/>
        <v>6</v>
      </c>
      <c r="Q90">
        <f t="shared" si="2"/>
        <v>4</v>
      </c>
      <c r="R90">
        <f t="shared" si="1"/>
        <v>10</v>
      </c>
      <c r="S90" s="6">
        <f>SUM(punkty_rekrutacyjne310[[#This Row],[punkty za JP]:[GEO]])</f>
        <v>24</v>
      </c>
      <c r="T90" s="6">
        <f>IF(punkty_rekrutacyjne310[[#This Row],[Zachowanie]]=6, 2, 0)+punkty_rekrutacyjne310[[#This Row],[Osiagniecia]]</f>
        <v>5</v>
      </c>
      <c r="U90" s="7">
        <f>punkty_rekrutacyjne310[[#This Row],[punkty za gimnazjalny]]+punkty_rekrutacyjne310[[#This Row],[SUMA PUNKTOW ZA OCENY]]+punkty_rekrutacyjne310[[#This Row],[DODATKOWE]]</f>
        <v>53.3</v>
      </c>
      <c r="V90">
        <f>IF(punkty_rekrutacyjne310[[#This Row],[SUMA PUNKTOW ZA OCENY]]+punkty_rekrutacyjne310[[#This Row],[DODATKOWE]]&gt;punkty_rekrutacyjne310[[#This Row],[punkty za gimnazjalny]], 1, 0)</f>
        <v>1</v>
      </c>
    </row>
    <row r="91" spans="1:22" x14ac:dyDescent="0.35">
      <c r="A91" s="1" t="s">
        <v>151</v>
      </c>
      <c r="B91" s="1" t="s">
        <v>70</v>
      </c>
      <c r="C91">
        <v>1</v>
      </c>
      <c r="D91">
        <v>3</v>
      </c>
      <c r="E91" s="1">
        <v>6</v>
      </c>
      <c r="F91" s="1">
        <v>4</v>
      </c>
      <c r="G91" s="1">
        <v>6</v>
      </c>
      <c r="H91" s="1">
        <v>2</v>
      </c>
      <c r="I91">
        <v>30</v>
      </c>
      <c r="J91">
        <v>35</v>
      </c>
      <c r="K91">
        <v>100</v>
      </c>
      <c r="L91">
        <v>100</v>
      </c>
      <c r="M91">
        <v>100</v>
      </c>
      <c r="N91" s="6">
        <f>(punkty_rekrutacyjne310[[#This Row],[GHP]]+punkty_rekrutacyjne310[[#This Row],[GHH]]+punkty_rekrutacyjne310[[#This Row],[GMM]]+punkty_rekrutacyjne310[[#This Row],[GMP]]+punkty_rekrutacyjne310[[#This Row],[GJP]])/10</f>
        <v>36.5</v>
      </c>
      <c r="O91">
        <f t="shared" si="2"/>
        <v>10</v>
      </c>
      <c r="P91">
        <f t="shared" si="2"/>
        <v>6</v>
      </c>
      <c r="Q91">
        <f t="shared" si="2"/>
        <v>10</v>
      </c>
      <c r="R91">
        <f t="shared" si="1"/>
        <v>0</v>
      </c>
      <c r="S91" s="6">
        <f>SUM(punkty_rekrutacyjne310[[#This Row],[punkty za JP]:[GEO]])</f>
        <v>26</v>
      </c>
      <c r="T91" s="6">
        <f>IF(punkty_rekrutacyjne310[[#This Row],[Zachowanie]]=6, 2, 0)+punkty_rekrutacyjne310[[#This Row],[Osiagniecia]]</f>
        <v>1</v>
      </c>
      <c r="U91" s="7">
        <f>punkty_rekrutacyjne310[[#This Row],[punkty za gimnazjalny]]+punkty_rekrutacyjne310[[#This Row],[SUMA PUNKTOW ZA OCENY]]+punkty_rekrutacyjne310[[#This Row],[DODATKOWE]]</f>
        <v>63.5</v>
      </c>
      <c r="V91">
        <f>IF(punkty_rekrutacyjne310[[#This Row],[SUMA PUNKTOW ZA OCENY]]+punkty_rekrutacyjne310[[#This Row],[DODATKOWE]]&gt;punkty_rekrutacyjne310[[#This Row],[punkty za gimnazjalny]], 1, 0)</f>
        <v>0</v>
      </c>
    </row>
    <row r="92" spans="1:22" x14ac:dyDescent="0.35">
      <c r="A92" s="1" t="s">
        <v>152</v>
      </c>
      <c r="B92" s="1" t="s">
        <v>153</v>
      </c>
      <c r="C92">
        <v>1</v>
      </c>
      <c r="D92">
        <v>5</v>
      </c>
      <c r="E92" s="1">
        <v>4</v>
      </c>
      <c r="F92" s="1">
        <v>2</v>
      </c>
      <c r="G92" s="1">
        <v>5</v>
      </c>
      <c r="H92" s="1">
        <v>6</v>
      </c>
      <c r="I92">
        <v>54</v>
      </c>
      <c r="J92">
        <v>50</v>
      </c>
      <c r="K92">
        <v>9</v>
      </c>
      <c r="L92">
        <v>59</v>
      </c>
      <c r="M92">
        <v>54</v>
      </c>
      <c r="N92" s="6">
        <f>(punkty_rekrutacyjne310[[#This Row],[GHP]]+punkty_rekrutacyjne310[[#This Row],[GHH]]+punkty_rekrutacyjne310[[#This Row],[GMM]]+punkty_rekrutacyjne310[[#This Row],[GMP]]+punkty_rekrutacyjne310[[#This Row],[GJP]])/10</f>
        <v>22.6</v>
      </c>
      <c r="O92">
        <f t="shared" si="2"/>
        <v>6</v>
      </c>
      <c r="P92">
        <f t="shared" si="2"/>
        <v>0</v>
      </c>
      <c r="Q92">
        <f t="shared" si="2"/>
        <v>8</v>
      </c>
      <c r="R92">
        <f t="shared" si="1"/>
        <v>10</v>
      </c>
      <c r="S92" s="6">
        <f>SUM(punkty_rekrutacyjne310[[#This Row],[punkty za JP]:[GEO]])</f>
        <v>24</v>
      </c>
      <c r="T92" s="6">
        <f>IF(punkty_rekrutacyjne310[[#This Row],[Zachowanie]]=6, 2, 0)+punkty_rekrutacyjne310[[#This Row],[Osiagniecia]]</f>
        <v>1</v>
      </c>
      <c r="U92" s="7">
        <f>punkty_rekrutacyjne310[[#This Row],[punkty za gimnazjalny]]+punkty_rekrutacyjne310[[#This Row],[SUMA PUNKTOW ZA OCENY]]+punkty_rekrutacyjne310[[#This Row],[DODATKOWE]]</f>
        <v>47.6</v>
      </c>
      <c r="V92">
        <f>IF(punkty_rekrutacyjne310[[#This Row],[SUMA PUNKTOW ZA OCENY]]+punkty_rekrutacyjne310[[#This Row],[DODATKOWE]]&gt;punkty_rekrutacyjne310[[#This Row],[punkty za gimnazjalny]], 1, 0)</f>
        <v>1</v>
      </c>
    </row>
    <row r="93" spans="1:22" x14ac:dyDescent="0.35">
      <c r="A93" s="1" t="s">
        <v>154</v>
      </c>
      <c r="B93" s="1" t="s">
        <v>155</v>
      </c>
      <c r="C93">
        <v>6</v>
      </c>
      <c r="D93">
        <v>2</v>
      </c>
      <c r="E93" s="1">
        <v>3</v>
      </c>
      <c r="F93" s="1">
        <v>5</v>
      </c>
      <c r="G93" s="1">
        <v>4</v>
      </c>
      <c r="H93" s="1">
        <v>4</v>
      </c>
      <c r="I93">
        <v>50</v>
      </c>
      <c r="J93">
        <v>30</v>
      </c>
      <c r="K93">
        <v>14</v>
      </c>
      <c r="L93">
        <v>20</v>
      </c>
      <c r="M93">
        <v>88</v>
      </c>
      <c r="N93" s="6">
        <f>(punkty_rekrutacyjne310[[#This Row],[GHP]]+punkty_rekrutacyjne310[[#This Row],[GHH]]+punkty_rekrutacyjne310[[#This Row],[GMM]]+punkty_rekrutacyjne310[[#This Row],[GMP]]+punkty_rekrutacyjne310[[#This Row],[GJP]])/10</f>
        <v>20.2</v>
      </c>
      <c r="O93">
        <f t="shared" si="2"/>
        <v>4</v>
      </c>
      <c r="P93">
        <f t="shared" si="2"/>
        <v>8</v>
      </c>
      <c r="Q93">
        <f t="shared" si="2"/>
        <v>6</v>
      </c>
      <c r="R93">
        <f t="shared" si="1"/>
        <v>6</v>
      </c>
      <c r="S93" s="6">
        <f>SUM(punkty_rekrutacyjne310[[#This Row],[punkty za JP]:[GEO]])</f>
        <v>24</v>
      </c>
      <c r="T93" s="6">
        <f>IF(punkty_rekrutacyjne310[[#This Row],[Zachowanie]]=6, 2, 0)+punkty_rekrutacyjne310[[#This Row],[Osiagniecia]]</f>
        <v>6</v>
      </c>
      <c r="U93" s="7">
        <f>punkty_rekrutacyjne310[[#This Row],[punkty za gimnazjalny]]+punkty_rekrutacyjne310[[#This Row],[SUMA PUNKTOW ZA OCENY]]+punkty_rekrutacyjne310[[#This Row],[DODATKOWE]]</f>
        <v>50.2</v>
      </c>
      <c r="V93">
        <f>IF(punkty_rekrutacyjne310[[#This Row],[SUMA PUNKTOW ZA OCENY]]+punkty_rekrutacyjne310[[#This Row],[DODATKOWE]]&gt;punkty_rekrutacyjne310[[#This Row],[punkty za gimnazjalny]], 1, 0)</f>
        <v>1</v>
      </c>
    </row>
    <row r="94" spans="1:22" x14ac:dyDescent="0.35">
      <c r="A94" s="1" t="s">
        <v>156</v>
      </c>
      <c r="B94" s="1" t="s">
        <v>157</v>
      </c>
      <c r="C94">
        <v>6</v>
      </c>
      <c r="D94">
        <v>3</v>
      </c>
      <c r="E94" s="1">
        <v>6</v>
      </c>
      <c r="F94" s="1">
        <v>5</v>
      </c>
      <c r="G94" s="1">
        <v>4</v>
      </c>
      <c r="H94" s="1">
        <v>5</v>
      </c>
      <c r="I94">
        <v>62</v>
      </c>
      <c r="J94">
        <v>47</v>
      </c>
      <c r="K94">
        <v>19</v>
      </c>
      <c r="L94">
        <v>10</v>
      </c>
      <c r="M94">
        <v>40</v>
      </c>
      <c r="N94" s="6">
        <f>(punkty_rekrutacyjne310[[#This Row],[GHP]]+punkty_rekrutacyjne310[[#This Row],[GHH]]+punkty_rekrutacyjne310[[#This Row],[GMM]]+punkty_rekrutacyjne310[[#This Row],[GMP]]+punkty_rekrutacyjne310[[#This Row],[GJP]])/10</f>
        <v>17.8</v>
      </c>
      <c r="O94">
        <f t="shared" si="2"/>
        <v>10</v>
      </c>
      <c r="P94">
        <f t="shared" si="2"/>
        <v>8</v>
      </c>
      <c r="Q94">
        <f t="shared" si="2"/>
        <v>6</v>
      </c>
      <c r="R94">
        <f t="shared" si="1"/>
        <v>8</v>
      </c>
      <c r="S94" s="6">
        <f>SUM(punkty_rekrutacyjne310[[#This Row],[punkty za JP]:[GEO]])</f>
        <v>32</v>
      </c>
      <c r="T94" s="6">
        <f>IF(punkty_rekrutacyjne310[[#This Row],[Zachowanie]]=6, 2, 0)+punkty_rekrutacyjne310[[#This Row],[Osiagniecia]]</f>
        <v>6</v>
      </c>
      <c r="U94" s="7">
        <f>punkty_rekrutacyjne310[[#This Row],[punkty za gimnazjalny]]+punkty_rekrutacyjne310[[#This Row],[SUMA PUNKTOW ZA OCENY]]+punkty_rekrutacyjne310[[#This Row],[DODATKOWE]]</f>
        <v>55.8</v>
      </c>
      <c r="V94">
        <f>IF(punkty_rekrutacyjne310[[#This Row],[SUMA PUNKTOW ZA OCENY]]+punkty_rekrutacyjne310[[#This Row],[DODATKOWE]]&gt;punkty_rekrutacyjne310[[#This Row],[punkty za gimnazjalny]], 1, 0)</f>
        <v>1</v>
      </c>
    </row>
    <row r="95" spans="1:22" x14ac:dyDescent="0.35">
      <c r="A95" s="1" t="s">
        <v>158</v>
      </c>
      <c r="B95" s="1" t="s">
        <v>159</v>
      </c>
      <c r="C95">
        <v>0</v>
      </c>
      <c r="D95">
        <v>3</v>
      </c>
      <c r="E95" s="1">
        <v>6</v>
      </c>
      <c r="F95" s="1">
        <v>3</v>
      </c>
      <c r="G95" s="1">
        <v>5</v>
      </c>
      <c r="H95" s="1">
        <v>6</v>
      </c>
      <c r="I95">
        <v>12</v>
      </c>
      <c r="J95">
        <v>60</v>
      </c>
      <c r="K95">
        <v>63</v>
      </c>
      <c r="L95">
        <v>37</v>
      </c>
      <c r="M95">
        <v>71</v>
      </c>
      <c r="N95" s="6">
        <f>(punkty_rekrutacyjne310[[#This Row],[GHP]]+punkty_rekrutacyjne310[[#This Row],[GHH]]+punkty_rekrutacyjne310[[#This Row],[GMM]]+punkty_rekrutacyjne310[[#This Row],[GMP]]+punkty_rekrutacyjne310[[#This Row],[GJP]])/10</f>
        <v>24.3</v>
      </c>
      <c r="O95">
        <f t="shared" si="2"/>
        <v>10</v>
      </c>
      <c r="P95">
        <f t="shared" si="2"/>
        <v>4</v>
      </c>
      <c r="Q95">
        <f t="shared" si="2"/>
        <v>8</v>
      </c>
      <c r="R95">
        <f t="shared" si="1"/>
        <v>10</v>
      </c>
      <c r="S95" s="6">
        <f>SUM(punkty_rekrutacyjne310[[#This Row],[punkty za JP]:[GEO]])</f>
        <v>32</v>
      </c>
      <c r="T95" s="6">
        <f>IF(punkty_rekrutacyjne310[[#This Row],[Zachowanie]]=6, 2, 0)+punkty_rekrutacyjne310[[#This Row],[Osiagniecia]]</f>
        <v>0</v>
      </c>
      <c r="U95" s="7">
        <f>punkty_rekrutacyjne310[[#This Row],[punkty za gimnazjalny]]+punkty_rekrutacyjne310[[#This Row],[SUMA PUNKTOW ZA OCENY]]+punkty_rekrutacyjne310[[#This Row],[DODATKOWE]]</f>
        <v>56.3</v>
      </c>
      <c r="V95">
        <f>IF(punkty_rekrutacyjne310[[#This Row],[SUMA PUNKTOW ZA OCENY]]+punkty_rekrutacyjne310[[#This Row],[DODATKOWE]]&gt;punkty_rekrutacyjne310[[#This Row],[punkty za gimnazjalny]], 1, 0)</f>
        <v>1</v>
      </c>
    </row>
    <row r="96" spans="1:22" x14ac:dyDescent="0.35">
      <c r="A96" s="1" t="s">
        <v>160</v>
      </c>
      <c r="B96" s="1" t="s">
        <v>161</v>
      </c>
      <c r="C96">
        <v>2</v>
      </c>
      <c r="D96">
        <v>3</v>
      </c>
      <c r="E96" s="1">
        <v>2</v>
      </c>
      <c r="F96" s="1">
        <v>2</v>
      </c>
      <c r="G96" s="1">
        <v>3</v>
      </c>
      <c r="H96" s="1">
        <v>2</v>
      </c>
      <c r="I96">
        <v>56</v>
      </c>
      <c r="J96">
        <v>63</v>
      </c>
      <c r="K96">
        <v>26</v>
      </c>
      <c r="L96">
        <v>92</v>
      </c>
      <c r="M96">
        <v>13</v>
      </c>
      <c r="N96" s="6">
        <f>(punkty_rekrutacyjne310[[#This Row],[GHP]]+punkty_rekrutacyjne310[[#This Row],[GHH]]+punkty_rekrutacyjne310[[#This Row],[GMM]]+punkty_rekrutacyjne310[[#This Row],[GMP]]+punkty_rekrutacyjne310[[#This Row],[GJP]])/10</f>
        <v>25</v>
      </c>
      <c r="O96">
        <f t="shared" si="2"/>
        <v>0</v>
      </c>
      <c r="P96">
        <f t="shared" si="2"/>
        <v>0</v>
      </c>
      <c r="Q96">
        <f t="shared" si="2"/>
        <v>4</v>
      </c>
      <c r="R96">
        <f t="shared" si="1"/>
        <v>0</v>
      </c>
      <c r="S96" s="6">
        <f>SUM(punkty_rekrutacyjne310[[#This Row],[punkty za JP]:[GEO]])</f>
        <v>4</v>
      </c>
      <c r="T96" s="6">
        <f>IF(punkty_rekrutacyjne310[[#This Row],[Zachowanie]]=6, 2, 0)+punkty_rekrutacyjne310[[#This Row],[Osiagniecia]]</f>
        <v>2</v>
      </c>
      <c r="U96" s="7">
        <f>punkty_rekrutacyjne310[[#This Row],[punkty za gimnazjalny]]+punkty_rekrutacyjne310[[#This Row],[SUMA PUNKTOW ZA OCENY]]+punkty_rekrutacyjne310[[#This Row],[DODATKOWE]]</f>
        <v>31</v>
      </c>
      <c r="V96">
        <f>IF(punkty_rekrutacyjne310[[#This Row],[SUMA PUNKTOW ZA OCENY]]+punkty_rekrutacyjne310[[#This Row],[DODATKOWE]]&gt;punkty_rekrutacyjne310[[#This Row],[punkty za gimnazjalny]], 1, 0)</f>
        <v>0</v>
      </c>
    </row>
    <row r="97" spans="1:22" x14ac:dyDescent="0.35">
      <c r="A97" s="1" t="s">
        <v>162</v>
      </c>
      <c r="B97" s="1" t="s">
        <v>30</v>
      </c>
      <c r="C97">
        <v>5</v>
      </c>
      <c r="D97">
        <v>5</v>
      </c>
      <c r="E97" s="1">
        <v>6</v>
      </c>
      <c r="F97" s="1">
        <v>6</v>
      </c>
      <c r="G97" s="1">
        <v>5</v>
      </c>
      <c r="H97" s="1">
        <v>6</v>
      </c>
      <c r="I97">
        <v>45</v>
      </c>
      <c r="J97">
        <v>97</v>
      </c>
      <c r="K97">
        <v>5</v>
      </c>
      <c r="L97">
        <v>73</v>
      </c>
      <c r="M97">
        <v>12</v>
      </c>
      <c r="N97" s="6">
        <f>(punkty_rekrutacyjne310[[#This Row],[GHP]]+punkty_rekrutacyjne310[[#This Row],[GHH]]+punkty_rekrutacyjne310[[#This Row],[GMM]]+punkty_rekrutacyjne310[[#This Row],[GMP]]+punkty_rekrutacyjne310[[#This Row],[GJP]])/10</f>
        <v>23.2</v>
      </c>
      <c r="O97">
        <f t="shared" si="2"/>
        <v>10</v>
      </c>
      <c r="P97">
        <f t="shared" si="2"/>
        <v>10</v>
      </c>
      <c r="Q97">
        <f t="shared" si="2"/>
        <v>8</v>
      </c>
      <c r="R97">
        <f t="shared" si="1"/>
        <v>10</v>
      </c>
      <c r="S97" s="6">
        <f>SUM(punkty_rekrutacyjne310[[#This Row],[punkty za JP]:[GEO]])</f>
        <v>38</v>
      </c>
      <c r="T97" s="6">
        <f>IF(punkty_rekrutacyjne310[[#This Row],[Zachowanie]]=6, 2, 0)+punkty_rekrutacyjne310[[#This Row],[Osiagniecia]]</f>
        <v>5</v>
      </c>
      <c r="U97" s="7">
        <f>punkty_rekrutacyjne310[[#This Row],[punkty za gimnazjalny]]+punkty_rekrutacyjne310[[#This Row],[SUMA PUNKTOW ZA OCENY]]+punkty_rekrutacyjne310[[#This Row],[DODATKOWE]]</f>
        <v>66.2</v>
      </c>
      <c r="V97">
        <f>IF(punkty_rekrutacyjne310[[#This Row],[SUMA PUNKTOW ZA OCENY]]+punkty_rekrutacyjne310[[#This Row],[DODATKOWE]]&gt;punkty_rekrutacyjne310[[#This Row],[punkty za gimnazjalny]], 1, 0)</f>
        <v>1</v>
      </c>
    </row>
    <row r="98" spans="1:22" x14ac:dyDescent="0.35">
      <c r="A98" s="1" t="s">
        <v>163</v>
      </c>
      <c r="B98" s="1" t="s">
        <v>164</v>
      </c>
      <c r="C98">
        <v>2</v>
      </c>
      <c r="D98">
        <v>4</v>
      </c>
      <c r="E98" s="1">
        <v>5</v>
      </c>
      <c r="F98" s="1">
        <v>2</v>
      </c>
      <c r="G98" s="1">
        <v>4</v>
      </c>
      <c r="H98" s="1">
        <v>6</v>
      </c>
      <c r="I98">
        <v>96</v>
      </c>
      <c r="J98">
        <v>60</v>
      </c>
      <c r="K98">
        <v>4</v>
      </c>
      <c r="L98">
        <v>45</v>
      </c>
      <c r="M98">
        <v>21</v>
      </c>
      <c r="N98" s="6">
        <f>(punkty_rekrutacyjne310[[#This Row],[GHP]]+punkty_rekrutacyjne310[[#This Row],[GHH]]+punkty_rekrutacyjne310[[#This Row],[GMM]]+punkty_rekrutacyjne310[[#This Row],[GMP]]+punkty_rekrutacyjne310[[#This Row],[GJP]])/10</f>
        <v>22.6</v>
      </c>
      <c r="O98">
        <f t="shared" si="2"/>
        <v>8</v>
      </c>
      <c r="P98">
        <f t="shared" si="2"/>
        <v>0</v>
      </c>
      <c r="Q98">
        <f t="shared" si="2"/>
        <v>6</v>
      </c>
      <c r="R98">
        <f t="shared" si="1"/>
        <v>10</v>
      </c>
      <c r="S98" s="6">
        <f>SUM(punkty_rekrutacyjne310[[#This Row],[punkty za JP]:[GEO]])</f>
        <v>24</v>
      </c>
      <c r="T98" s="6">
        <f>IF(punkty_rekrutacyjne310[[#This Row],[Zachowanie]]=6, 2, 0)+punkty_rekrutacyjne310[[#This Row],[Osiagniecia]]</f>
        <v>2</v>
      </c>
      <c r="U98" s="7">
        <f>punkty_rekrutacyjne310[[#This Row],[punkty za gimnazjalny]]+punkty_rekrutacyjne310[[#This Row],[SUMA PUNKTOW ZA OCENY]]+punkty_rekrutacyjne310[[#This Row],[DODATKOWE]]</f>
        <v>48.6</v>
      </c>
      <c r="V98">
        <f>IF(punkty_rekrutacyjne310[[#This Row],[SUMA PUNKTOW ZA OCENY]]+punkty_rekrutacyjne310[[#This Row],[DODATKOWE]]&gt;punkty_rekrutacyjne310[[#This Row],[punkty za gimnazjalny]], 1, 0)</f>
        <v>1</v>
      </c>
    </row>
    <row r="99" spans="1:22" x14ac:dyDescent="0.35">
      <c r="A99" s="1" t="s">
        <v>165</v>
      </c>
      <c r="B99" s="1" t="s">
        <v>166</v>
      </c>
      <c r="C99">
        <v>7</v>
      </c>
      <c r="D99">
        <v>3</v>
      </c>
      <c r="E99" s="1">
        <v>3</v>
      </c>
      <c r="F99" s="1">
        <v>6</v>
      </c>
      <c r="G99" s="1">
        <v>5</v>
      </c>
      <c r="H99" s="1">
        <v>5</v>
      </c>
      <c r="I99">
        <v>57</v>
      </c>
      <c r="J99">
        <v>31</v>
      </c>
      <c r="K99">
        <v>22</v>
      </c>
      <c r="L99">
        <v>59</v>
      </c>
      <c r="M99">
        <v>61</v>
      </c>
      <c r="N99" s="6">
        <f>(punkty_rekrutacyjne310[[#This Row],[GHP]]+punkty_rekrutacyjne310[[#This Row],[GHH]]+punkty_rekrutacyjne310[[#This Row],[GMM]]+punkty_rekrutacyjne310[[#This Row],[GMP]]+punkty_rekrutacyjne310[[#This Row],[GJP]])/10</f>
        <v>23</v>
      </c>
      <c r="O99">
        <f t="shared" si="2"/>
        <v>4</v>
      </c>
      <c r="P99">
        <f t="shared" si="2"/>
        <v>10</v>
      </c>
      <c r="Q99">
        <f t="shared" si="2"/>
        <v>8</v>
      </c>
      <c r="R99">
        <f t="shared" si="1"/>
        <v>8</v>
      </c>
      <c r="S99" s="6">
        <f>SUM(punkty_rekrutacyjne310[[#This Row],[punkty za JP]:[GEO]])</f>
        <v>30</v>
      </c>
      <c r="T99" s="6">
        <f>IF(punkty_rekrutacyjne310[[#This Row],[Zachowanie]]=6, 2, 0)+punkty_rekrutacyjne310[[#This Row],[Osiagniecia]]</f>
        <v>7</v>
      </c>
      <c r="U99" s="7">
        <f>punkty_rekrutacyjne310[[#This Row],[punkty za gimnazjalny]]+punkty_rekrutacyjne310[[#This Row],[SUMA PUNKTOW ZA OCENY]]+punkty_rekrutacyjne310[[#This Row],[DODATKOWE]]</f>
        <v>60</v>
      </c>
      <c r="V99">
        <f>IF(punkty_rekrutacyjne310[[#This Row],[SUMA PUNKTOW ZA OCENY]]+punkty_rekrutacyjne310[[#This Row],[DODATKOWE]]&gt;punkty_rekrutacyjne310[[#This Row],[punkty za gimnazjalny]], 1, 0)</f>
        <v>1</v>
      </c>
    </row>
    <row r="100" spans="1:22" x14ac:dyDescent="0.35">
      <c r="A100" s="1" t="s">
        <v>167</v>
      </c>
      <c r="B100" s="1" t="s">
        <v>18</v>
      </c>
      <c r="C100">
        <v>5</v>
      </c>
      <c r="D100">
        <v>6</v>
      </c>
      <c r="E100" s="1">
        <v>4</v>
      </c>
      <c r="F100" s="1">
        <v>2</v>
      </c>
      <c r="G100" s="1">
        <v>5</v>
      </c>
      <c r="H100" s="1">
        <v>5</v>
      </c>
      <c r="I100">
        <v>18</v>
      </c>
      <c r="J100">
        <v>86</v>
      </c>
      <c r="K100">
        <v>25</v>
      </c>
      <c r="L100">
        <v>29</v>
      </c>
      <c r="M100">
        <v>9</v>
      </c>
      <c r="N100" s="6">
        <f>(punkty_rekrutacyjne310[[#This Row],[GHP]]+punkty_rekrutacyjne310[[#This Row],[GHH]]+punkty_rekrutacyjne310[[#This Row],[GMM]]+punkty_rekrutacyjne310[[#This Row],[GMP]]+punkty_rekrutacyjne310[[#This Row],[GJP]])/10</f>
        <v>16.7</v>
      </c>
      <c r="O100">
        <f t="shared" si="2"/>
        <v>6</v>
      </c>
      <c r="P100">
        <f t="shared" si="2"/>
        <v>0</v>
      </c>
      <c r="Q100">
        <f t="shared" si="2"/>
        <v>8</v>
      </c>
      <c r="R100">
        <f t="shared" si="1"/>
        <v>8</v>
      </c>
      <c r="S100" s="6">
        <f>SUM(punkty_rekrutacyjne310[[#This Row],[punkty za JP]:[GEO]])</f>
        <v>22</v>
      </c>
      <c r="T100" s="6">
        <f>IF(punkty_rekrutacyjne310[[#This Row],[Zachowanie]]=6, 2, 0)+punkty_rekrutacyjne310[[#This Row],[Osiagniecia]]</f>
        <v>7</v>
      </c>
      <c r="U100" s="7">
        <f>punkty_rekrutacyjne310[[#This Row],[punkty za gimnazjalny]]+punkty_rekrutacyjne310[[#This Row],[SUMA PUNKTOW ZA OCENY]]+punkty_rekrutacyjne310[[#This Row],[DODATKOWE]]</f>
        <v>45.7</v>
      </c>
      <c r="V100">
        <f>IF(punkty_rekrutacyjne310[[#This Row],[SUMA PUNKTOW ZA OCENY]]+punkty_rekrutacyjne310[[#This Row],[DODATKOWE]]&gt;punkty_rekrutacyjne310[[#This Row],[punkty za gimnazjalny]], 1, 0)</f>
        <v>1</v>
      </c>
    </row>
    <row r="101" spans="1:22" x14ac:dyDescent="0.35">
      <c r="A101" s="1" t="s">
        <v>168</v>
      </c>
      <c r="B101" s="1" t="s">
        <v>169</v>
      </c>
      <c r="C101">
        <v>5</v>
      </c>
      <c r="D101">
        <v>4</v>
      </c>
      <c r="E101" s="1">
        <v>6</v>
      </c>
      <c r="F101" s="1">
        <v>2</v>
      </c>
      <c r="G101" s="1">
        <v>5</v>
      </c>
      <c r="H101" s="1">
        <v>4</v>
      </c>
      <c r="I101">
        <v>93</v>
      </c>
      <c r="J101">
        <v>47</v>
      </c>
      <c r="K101">
        <v>47</v>
      </c>
      <c r="L101">
        <v>34</v>
      </c>
      <c r="M101">
        <v>39</v>
      </c>
      <c r="N101" s="6">
        <f>(punkty_rekrutacyjne310[[#This Row],[GHP]]+punkty_rekrutacyjne310[[#This Row],[GHH]]+punkty_rekrutacyjne310[[#This Row],[GMM]]+punkty_rekrutacyjne310[[#This Row],[GMP]]+punkty_rekrutacyjne310[[#This Row],[GJP]])/10</f>
        <v>26</v>
      </c>
      <c r="O101">
        <f t="shared" si="2"/>
        <v>10</v>
      </c>
      <c r="P101">
        <f t="shared" si="2"/>
        <v>0</v>
      </c>
      <c r="Q101">
        <f t="shared" si="2"/>
        <v>8</v>
      </c>
      <c r="R101">
        <f t="shared" si="1"/>
        <v>6</v>
      </c>
      <c r="S101" s="6">
        <f>SUM(punkty_rekrutacyjne310[[#This Row],[punkty za JP]:[GEO]])</f>
        <v>24</v>
      </c>
      <c r="T101" s="6">
        <f>IF(punkty_rekrutacyjne310[[#This Row],[Zachowanie]]=6, 2, 0)+punkty_rekrutacyjne310[[#This Row],[Osiagniecia]]</f>
        <v>5</v>
      </c>
      <c r="U101" s="7">
        <f>punkty_rekrutacyjne310[[#This Row],[punkty za gimnazjalny]]+punkty_rekrutacyjne310[[#This Row],[SUMA PUNKTOW ZA OCENY]]+punkty_rekrutacyjne310[[#This Row],[DODATKOWE]]</f>
        <v>55</v>
      </c>
      <c r="V101">
        <f>IF(punkty_rekrutacyjne310[[#This Row],[SUMA PUNKTOW ZA OCENY]]+punkty_rekrutacyjne310[[#This Row],[DODATKOWE]]&gt;punkty_rekrutacyjne310[[#This Row],[punkty za gimnazjalny]], 1, 0)</f>
        <v>1</v>
      </c>
    </row>
    <row r="102" spans="1:22" x14ac:dyDescent="0.35">
      <c r="A102" s="1" t="s">
        <v>170</v>
      </c>
      <c r="B102" s="1" t="s">
        <v>171</v>
      </c>
      <c r="C102">
        <v>3</v>
      </c>
      <c r="D102">
        <v>6</v>
      </c>
      <c r="E102" s="1">
        <v>2</v>
      </c>
      <c r="F102" s="1">
        <v>3</v>
      </c>
      <c r="G102" s="1">
        <v>2</v>
      </c>
      <c r="H102" s="1">
        <v>6</v>
      </c>
      <c r="I102">
        <v>89</v>
      </c>
      <c r="J102">
        <v>30</v>
      </c>
      <c r="K102">
        <v>43</v>
      </c>
      <c r="L102">
        <v>25</v>
      </c>
      <c r="M102">
        <v>1</v>
      </c>
      <c r="N102" s="6">
        <f>(punkty_rekrutacyjne310[[#This Row],[GHP]]+punkty_rekrutacyjne310[[#This Row],[GHH]]+punkty_rekrutacyjne310[[#This Row],[GMM]]+punkty_rekrutacyjne310[[#This Row],[GMP]]+punkty_rekrutacyjne310[[#This Row],[GJP]])/10</f>
        <v>18.8</v>
      </c>
      <c r="O102">
        <f t="shared" si="2"/>
        <v>0</v>
      </c>
      <c r="P102">
        <f t="shared" si="2"/>
        <v>4</v>
      </c>
      <c r="Q102">
        <f t="shared" si="2"/>
        <v>0</v>
      </c>
      <c r="R102">
        <f t="shared" si="1"/>
        <v>10</v>
      </c>
      <c r="S102" s="6">
        <f>SUM(punkty_rekrutacyjne310[[#This Row],[punkty za JP]:[GEO]])</f>
        <v>14</v>
      </c>
      <c r="T102" s="6">
        <f>IF(punkty_rekrutacyjne310[[#This Row],[Zachowanie]]=6, 2, 0)+punkty_rekrutacyjne310[[#This Row],[Osiagniecia]]</f>
        <v>5</v>
      </c>
      <c r="U102" s="7">
        <f>punkty_rekrutacyjne310[[#This Row],[punkty za gimnazjalny]]+punkty_rekrutacyjne310[[#This Row],[SUMA PUNKTOW ZA OCENY]]+punkty_rekrutacyjne310[[#This Row],[DODATKOWE]]</f>
        <v>37.799999999999997</v>
      </c>
      <c r="V102">
        <f>IF(punkty_rekrutacyjne310[[#This Row],[SUMA PUNKTOW ZA OCENY]]+punkty_rekrutacyjne310[[#This Row],[DODATKOWE]]&gt;punkty_rekrutacyjne310[[#This Row],[punkty za gimnazjalny]], 1, 0)</f>
        <v>1</v>
      </c>
    </row>
    <row r="103" spans="1:22" x14ac:dyDescent="0.35">
      <c r="A103" s="1" t="s">
        <v>172</v>
      </c>
      <c r="B103" s="1" t="s">
        <v>130</v>
      </c>
      <c r="C103">
        <v>6</v>
      </c>
      <c r="D103">
        <v>2</v>
      </c>
      <c r="E103" s="1">
        <v>3</v>
      </c>
      <c r="F103" s="1">
        <v>2</v>
      </c>
      <c r="G103" s="1">
        <v>3</v>
      </c>
      <c r="H103" s="1">
        <v>6</v>
      </c>
      <c r="I103">
        <v>67</v>
      </c>
      <c r="J103">
        <v>74</v>
      </c>
      <c r="K103">
        <v>49</v>
      </c>
      <c r="L103">
        <v>43</v>
      </c>
      <c r="M103">
        <v>52</v>
      </c>
      <c r="N103" s="6">
        <f>(punkty_rekrutacyjne310[[#This Row],[GHP]]+punkty_rekrutacyjne310[[#This Row],[GHH]]+punkty_rekrutacyjne310[[#This Row],[GMM]]+punkty_rekrutacyjne310[[#This Row],[GMP]]+punkty_rekrutacyjne310[[#This Row],[GJP]])/10</f>
        <v>28.5</v>
      </c>
      <c r="O103">
        <f t="shared" si="2"/>
        <v>4</v>
      </c>
      <c r="P103">
        <f t="shared" si="2"/>
        <v>0</v>
      </c>
      <c r="Q103">
        <f t="shared" si="2"/>
        <v>4</v>
      </c>
      <c r="R103">
        <f t="shared" si="1"/>
        <v>10</v>
      </c>
      <c r="S103" s="6">
        <f>SUM(punkty_rekrutacyjne310[[#This Row],[punkty za JP]:[GEO]])</f>
        <v>18</v>
      </c>
      <c r="T103" s="6">
        <f>IF(punkty_rekrutacyjne310[[#This Row],[Zachowanie]]=6, 2, 0)+punkty_rekrutacyjne310[[#This Row],[Osiagniecia]]</f>
        <v>6</v>
      </c>
      <c r="U103" s="7">
        <f>punkty_rekrutacyjne310[[#This Row],[punkty za gimnazjalny]]+punkty_rekrutacyjne310[[#This Row],[SUMA PUNKTOW ZA OCENY]]+punkty_rekrutacyjne310[[#This Row],[DODATKOWE]]</f>
        <v>52.5</v>
      </c>
      <c r="V103">
        <f>IF(punkty_rekrutacyjne310[[#This Row],[SUMA PUNKTOW ZA OCENY]]+punkty_rekrutacyjne310[[#This Row],[DODATKOWE]]&gt;punkty_rekrutacyjne310[[#This Row],[punkty za gimnazjalny]], 1, 0)</f>
        <v>0</v>
      </c>
    </row>
    <row r="104" spans="1:22" x14ac:dyDescent="0.35">
      <c r="A104" s="1" t="s">
        <v>173</v>
      </c>
      <c r="B104" s="1" t="s">
        <v>174</v>
      </c>
      <c r="C104">
        <v>8</v>
      </c>
      <c r="D104">
        <v>3</v>
      </c>
      <c r="E104" s="1">
        <v>2</v>
      </c>
      <c r="F104" s="1">
        <v>6</v>
      </c>
      <c r="G104" s="1">
        <v>5</v>
      </c>
      <c r="H104" s="1">
        <v>3</v>
      </c>
      <c r="I104">
        <v>41</v>
      </c>
      <c r="J104">
        <v>29</v>
      </c>
      <c r="K104">
        <v>52</v>
      </c>
      <c r="L104">
        <v>81</v>
      </c>
      <c r="M104">
        <v>26</v>
      </c>
      <c r="N104" s="6">
        <f>(punkty_rekrutacyjne310[[#This Row],[GHP]]+punkty_rekrutacyjne310[[#This Row],[GHH]]+punkty_rekrutacyjne310[[#This Row],[GMM]]+punkty_rekrutacyjne310[[#This Row],[GMP]]+punkty_rekrutacyjne310[[#This Row],[GJP]])/10</f>
        <v>22.9</v>
      </c>
      <c r="O104">
        <f t="shared" si="2"/>
        <v>0</v>
      </c>
      <c r="P104">
        <f t="shared" si="2"/>
        <v>10</v>
      </c>
      <c r="Q104">
        <f t="shared" si="2"/>
        <v>8</v>
      </c>
      <c r="R104">
        <f t="shared" si="1"/>
        <v>4</v>
      </c>
      <c r="S104" s="6">
        <f>SUM(punkty_rekrutacyjne310[[#This Row],[punkty za JP]:[GEO]])</f>
        <v>22</v>
      </c>
      <c r="T104" s="6">
        <f>IF(punkty_rekrutacyjne310[[#This Row],[Zachowanie]]=6, 2, 0)+punkty_rekrutacyjne310[[#This Row],[Osiagniecia]]</f>
        <v>8</v>
      </c>
      <c r="U104" s="7">
        <f>punkty_rekrutacyjne310[[#This Row],[punkty za gimnazjalny]]+punkty_rekrutacyjne310[[#This Row],[SUMA PUNKTOW ZA OCENY]]+punkty_rekrutacyjne310[[#This Row],[DODATKOWE]]</f>
        <v>52.9</v>
      </c>
      <c r="V104">
        <f>IF(punkty_rekrutacyjne310[[#This Row],[SUMA PUNKTOW ZA OCENY]]+punkty_rekrutacyjne310[[#This Row],[DODATKOWE]]&gt;punkty_rekrutacyjne310[[#This Row],[punkty za gimnazjalny]], 1, 0)</f>
        <v>1</v>
      </c>
    </row>
    <row r="105" spans="1:22" x14ac:dyDescent="0.35">
      <c r="A105" s="1" t="s">
        <v>175</v>
      </c>
      <c r="B105" s="1" t="s">
        <v>45</v>
      </c>
      <c r="C105">
        <v>8</v>
      </c>
      <c r="D105">
        <v>2</v>
      </c>
      <c r="E105" s="1">
        <v>4</v>
      </c>
      <c r="F105" s="1">
        <v>3</v>
      </c>
      <c r="G105" s="1">
        <v>5</v>
      </c>
      <c r="H105" s="1">
        <v>4</v>
      </c>
      <c r="I105">
        <v>32</v>
      </c>
      <c r="J105">
        <v>83</v>
      </c>
      <c r="K105">
        <v>14</v>
      </c>
      <c r="L105">
        <v>77</v>
      </c>
      <c r="M105">
        <v>71</v>
      </c>
      <c r="N105" s="6">
        <f>(punkty_rekrutacyjne310[[#This Row],[GHP]]+punkty_rekrutacyjne310[[#This Row],[GHH]]+punkty_rekrutacyjne310[[#This Row],[GMM]]+punkty_rekrutacyjne310[[#This Row],[GMP]]+punkty_rekrutacyjne310[[#This Row],[GJP]])/10</f>
        <v>27.7</v>
      </c>
      <c r="O105">
        <f t="shared" si="2"/>
        <v>6</v>
      </c>
      <c r="P105">
        <f t="shared" si="2"/>
        <v>4</v>
      </c>
      <c r="Q105">
        <f t="shared" si="2"/>
        <v>8</v>
      </c>
      <c r="R105">
        <f t="shared" si="1"/>
        <v>6</v>
      </c>
      <c r="S105" s="6">
        <f>SUM(punkty_rekrutacyjne310[[#This Row],[punkty za JP]:[GEO]])</f>
        <v>24</v>
      </c>
      <c r="T105" s="6">
        <f>IF(punkty_rekrutacyjne310[[#This Row],[Zachowanie]]=6, 2, 0)+punkty_rekrutacyjne310[[#This Row],[Osiagniecia]]</f>
        <v>8</v>
      </c>
      <c r="U105" s="7">
        <f>punkty_rekrutacyjne310[[#This Row],[punkty za gimnazjalny]]+punkty_rekrutacyjne310[[#This Row],[SUMA PUNKTOW ZA OCENY]]+punkty_rekrutacyjne310[[#This Row],[DODATKOWE]]</f>
        <v>59.7</v>
      </c>
      <c r="V105">
        <f>IF(punkty_rekrutacyjne310[[#This Row],[SUMA PUNKTOW ZA OCENY]]+punkty_rekrutacyjne310[[#This Row],[DODATKOWE]]&gt;punkty_rekrutacyjne310[[#This Row],[punkty za gimnazjalny]], 1, 0)</f>
        <v>1</v>
      </c>
    </row>
    <row r="106" spans="1:22" x14ac:dyDescent="0.35">
      <c r="A106" s="1" t="s">
        <v>176</v>
      </c>
      <c r="B106" s="1" t="s">
        <v>177</v>
      </c>
      <c r="C106">
        <v>6</v>
      </c>
      <c r="D106">
        <v>5</v>
      </c>
      <c r="E106" s="1">
        <v>2</v>
      </c>
      <c r="F106" s="1">
        <v>6</v>
      </c>
      <c r="G106" s="1">
        <v>6</v>
      </c>
      <c r="H106" s="1">
        <v>4</v>
      </c>
      <c r="I106">
        <v>48</v>
      </c>
      <c r="J106">
        <v>39</v>
      </c>
      <c r="K106">
        <v>45</v>
      </c>
      <c r="L106">
        <v>39</v>
      </c>
      <c r="M106">
        <v>59</v>
      </c>
      <c r="N106" s="6">
        <f>(punkty_rekrutacyjne310[[#This Row],[GHP]]+punkty_rekrutacyjne310[[#This Row],[GHH]]+punkty_rekrutacyjne310[[#This Row],[GMM]]+punkty_rekrutacyjne310[[#This Row],[GMP]]+punkty_rekrutacyjne310[[#This Row],[GJP]])/10</f>
        <v>23</v>
      </c>
      <c r="O106">
        <f t="shared" si="2"/>
        <v>0</v>
      </c>
      <c r="P106">
        <f t="shared" si="2"/>
        <v>10</v>
      </c>
      <c r="Q106">
        <f t="shared" si="2"/>
        <v>10</v>
      </c>
      <c r="R106">
        <f t="shared" si="1"/>
        <v>6</v>
      </c>
      <c r="S106" s="6">
        <f>SUM(punkty_rekrutacyjne310[[#This Row],[punkty za JP]:[GEO]])</f>
        <v>26</v>
      </c>
      <c r="T106" s="6">
        <f>IF(punkty_rekrutacyjne310[[#This Row],[Zachowanie]]=6, 2, 0)+punkty_rekrutacyjne310[[#This Row],[Osiagniecia]]</f>
        <v>6</v>
      </c>
      <c r="U106" s="7">
        <f>punkty_rekrutacyjne310[[#This Row],[punkty za gimnazjalny]]+punkty_rekrutacyjne310[[#This Row],[SUMA PUNKTOW ZA OCENY]]+punkty_rekrutacyjne310[[#This Row],[DODATKOWE]]</f>
        <v>55</v>
      </c>
      <c r="V106">
        <f>IF(punkty_rekrutacyjne310[[#This Row],[SUMA PUNKTOW ZA OCENY]]+punkty_rekrutacyjne310[[#This Row],[DODATKOWE]]&gt;punkty_rekrutacyjne310[[#This Row],[punkty za gimnazjalny]], 1, 0)</f>
        <v>1</v>
      </c>
    </row>
    <row r="107" spans="1:22" x14ac:dyDescent="0.35">
      <c r="A107" s="1" t="s">
        <v>178</v>
      </c>
      <c r="B107" s="1" t="s">
        <v>119</v>
      </c>
      <c r="C107">
        <v>1</v>
      </c>
      <c r="D107">
        <v>3</v>
      </c>
      <c r="E107" s="1">
        <v>2</v>
      </c>
      <c r="F107" s="1">
        <v>3</v>
      </c>
      <c r="G107" s="1">
        <v>5</v>
      </c>
      <c r="H107" s="1">
        <v>2</v>
      </c>
      <c r="I107">
        <v>11</v>
      </c>
      <c r="J107">
        <v>23</v>
      </c>
      <c r="K107">
        <v>92</v>
      </c>
      <c r="L107">
        <v>50</v>
      </c>
      <c r="M107">
        <v>36</v>
      </c>
      <c r="N107" s="6">
        <f>(punkty_rekrutacyjne310[[#This Row],[GHP]]+punkty_rekrutacyjne310[[#This Row],[GHH]]+punkty_rekrutacyjne310[[#This Row],[GMM]]+punkty_rekrutacyjne310[[#This Row],[GMP]]+punkty_rekrutacyjne310[[#This Row],[GJP]])/10</f>
        <v>21.2</v>
      </c>
      <c r="O107">
        <f t="shared" si="2"/>
        <v>0</v>
      </c>
      <c r="P107">
        <f t="shared" si="2"/>
        <v>4</v>
      </c>
      <c r="Q107">
        <f t="shared" si="2"/>
        <v>8</v>
      </c>
      <c r="R107">
        <f t="shared" si="1"/>
        <v>0</v>
      </c>
      <c r="S107" s="6">
        <f>SUM(punkty_rekrutacyjne310[[#This Row],[punkty za JP]:[GEO]])</f>
        <v>12</v>
      </c>
      <c r="T107" s="6">
        <f>IF(punkty_rekrutacyjne310[[#This Row],[Zachowanie]]=6, 2, 0)+punkty_rekrutacyjne310[[#This Row],[Osiagniecia]]</f>
        <v>1</v>
      </c>
      <c r="U107" s="7">
        <f>punkty_rekrutacyjne310[[#This Row],[punkty za gimnazjalny]]+punkty_rekrutacyjne310[[#This Row],[SUMA PUNKTOW ZA OCENY]]+punkty_rekrutacyjne310[[#This Row],[DODATKOWE]]</f>
        <v>34.200000000000003</v>
      </c>
      <c r="V107">
        <f>IF(punkty_rekrutacyjne310[[#This Row],[SUMA PUNKTOW ZA OCENY]]+punkty_rekrutacyjne310[[#This Row],[DODATKOWE]]&gt;punkty_rekrutacyjne310[[#This Row],[punkty za gimnazjalny]], 1, 0)</f>
        <v>0</v>
      </c>
    </row>
    <row r="108" spans="1:22" x14ac:dyDescent="0.35">
      <c r="A108" s="1" t="s">
        <v>179</v>
      </c>
      <c r="B108" s="1" t="s">
        <v>180</v>
      </c>
      <c r="C108">
        <v>0</v>
      </c>
      <c r="D108">
        <v>5</v>
      </c>
      <c r="E108" s="1">
        <v>3</v>
      </c>
      <c r="F108" s="1">
        <v>5</v>
      </c>
      <c r="G108" s="1">
        <v>2</v>
      </c>
      <c r="H108" s="1">
        <v>5</v>
      </c>
      <c r="I108">
        <v>20</v>
      </c>
      <c r="J108">
        <v>51</v>
      </c>
      <c r="K108">
        <v>64</v>
      </c>
      <c r="L108">
        <v>67</v>
      </c>
      <c r="M108">
        <v>72</v>
      </c>
      <c r="N108" s="6">
        <f>(punkty_rekrutacyjne310[[#This Row],[GHP]]+punkty_rekrutacyjne310[[#This Row],[GHH]]+punkty_rekrutacyjne310[[#This Row],[GMM]]+punkty_rekrutacyjne310[[#This Row],[GMP]]+punkty_rekrutacyjne310[[#This Row],[GJP]])/10</f>
        <v>27.4</v>
      </c>
      <c r="O108">
        <f t="shared" si="2"/>
        <v>4</v>
      </c>
      <c r="P108">
        <f t="shared" si="2"/>
        <v>8</v>
      </c>
      <c r="Q108">
        <f t="shared" si="2"/>
        <v>0</v>
      </c>
      <c r="R108">
        <f t="shared" si="1"/>
        <v>8</v>
      </c>
      <c r="S108" s="6">
        <f>SUM(punkty_rekrutacyjne310[[#This Row],[punkty za JP]:[GEO]])</f>
        <v>20</v>
      </c>
      <c r="T108" s="6">
        <f>IF(punkty_rekrutacyjne310[[#This Row],[Zachowanie]]=6, 2, 0)+punkty_rekrutacyjne310[[#This Row],[Osiagniecia]]</f>
        <v>0</v>
      </c>
      <c r="U108" s="7">
        <f>punkty_rekrutacyjne310[[#This Row],[punkty za gimnazjalny]]+punkty_rekrutacyjne310[[#This Row],[SUMA PUNKTOW ZA OCENY]]+punkty_rekrutacyjne310[[#This Row],[DODATKOWE]]</f>
        <v>47.4</v>
      </c>
      <c r="V108">
        <f>IF(punkty_rekrutacyjne310[[#This Row],[SUMA PUNKTOW ZA OCENY]]+punkty_rekrutacyjne310[[#This Row],[DODATKOWE]]&gt;punkty_rekrutacyjne310[[#This Row],[punkty za gimnazjalny]], 1, 0)</f>
        <v>0</v>
      </c>
    </row>
    <row r="109" spans="1:22" x14ac:dyDescent="0.35">
      <c r="A109" s="1" t="s">
        <v>181</v>
      </c>
      <c r="B109" s="1" t="s">
        <v>182</v>
      </c>
      <c r="C109">
        <v>7</v>
      </c>
      <c r="D109">
        <v>4</v>
      </c>
      <c r="E109" s="1">
        <v>6</v>
      </c>
      <c r="F109" s="1">
        <v>2</v>
      </c>
      <c r="G109" s="1">
        <v>5</v>
      </c>
      <c r="H109" s="1">
        <v>5</v>
      </c>
      <c r="I109">
        <v>90</v>
      </c>
      <c r="J109">
        <v>9</v>
      </c>
      <c r="K109">
        <v>61</v>
      </c>
      <c r="L109">
        <v>28</v>
      </c>
      <c r="M109">
        <v>92</v>
      </c>
      <c r="N109" s="6">
        <f>(punkty_rekrutacyjne310[[#This Row],[GHP]]+punkty_rekrutacyjne310[[#This Row],[GHH]]+punkty_rekrutacyjne310[[#This Row],[GMM]]+punkty_rekrutacyjne310[[#This Row],[GMP]]+punkty_rekrutacyjne310[[#This Row],[GJP]])/10</f>
        <v>28</v>
      </c>
      <c r="O109">
        <f t="shared" si="2"/>
        <v>10</v>
      </c>
      <c r="P109">
        <f t="shared" si="2"/>
        <v>0</v>
      </c>
      <c r="Q109">
        <f t="shared" si="2"/>
        <v>8</v>
      </c>
      <c r="R109">
        <f t="shared" si="1"/>
        <v>8</v>
      </c>
      <c r="S109" s="6">
        <f>SUM(punkty_rekrutacyjne310[[#This Row],[punkty za JP]:[GEO]])</f>
        <v>26</v>
      </c>
      <c r="T109" s="6">
        <f>IF(punkty_rekrutacyjne310[[#This Row],[Zachowanie]]=6, 2, 0)+punkty_rekrutacyjne310[[#This Row],[Osiagniecia]]</f>
        <v>7</v>
      </c>
      <c r="U109" s="7">
        <f>punkty_rekrutacyjne310[[#This Row],[punkty za gimnazjalny]]+punkty_rekrutacyjne310[[#This Row],[SUMA PUNKTOW ZA OCENY]]+punkty_rekrutacyjne310[[#This Row],[DODATKOWE]]</f>
        <v>61</v>
      </c>
      <c r="V109">
        <f>IF(punkty_rekrutacyjne310[[#This Row],[SUMA PUNKTOW ZA OCENY]]+punkty_rekrutacyjne310[[#This Row],[DODATKOWE]]&gt;punkty_rekrutacyjne310[[#This Row],[punkty za gimnazjalny]], 1, 0)</f>
        <v>1</v>
      </c>
    </row>
    <row r="110" spans="1:22" x14ac:dyDescent="0.35">
      <c r="A110" s="1" t="s">
        <v>183</v>
      </c>
      <c r="B110" s="1" t="s">
        <v>155</v>
      </c>
      <c r="C110">
        <v>4</v>
      </c>
      <c r="D110">
        <v>2</v>
      </c>
      <c r="E110" s="1">
        <v>6</v>
      </c>
      <c r="F110" s="1">
        <v>6</v>
      </c>
      <c r="G110" s="1">
        <v>6</v>
      </c>
      <c r="H110" s="1">
        <v>4</v>
      </c>
      <c r="I110">
        <v>91</v>
      </c>
      <c r="J110">
        <v>63</v>
      </c>
      <c r="K110">
        <v>88</v>
      </c>
      <c r="L110">
        <v>68</v>
      </c>
      <c r="M110">
        <v>75</v>
      </c>
      <c r="N110" s="6">
        <f>(punkty_rekrutacyjne310[[#This Row],[GHP]]+punkty_rekrutacyjne310[[#This Row],[GHH]]+punkty_rekrutacyjne310[[#This Row],[GMM]]+punkty_rekrutacyjne310[[#This Row],[GMP]]+punkty_rekrutacyjne310[[#This Row],[GJP]])/10</f>
        <v>38.5</v>
      </c>
      <c r="O110">
        <f t="shared" si="2"/>
        <v>10</v>
      </c>
      <c r="P110">
        <f t="shared" si="2"/>
        <v>10</v>
      </c>
      <c r="Q110">
        <f t="shared" si="2"/>
        <v>10</v>
      </c>
      <c r="R110">
        <f t="shared" si="1"/>
        <v>6</v>
      </c>
      <c r="S110" s="6">
        <f>SUM(punkty_rekrutacyjne310[[#This Row],[punkty za JP]:[GEO]])</f>
        <v>36</v>
      </c>
      <c r="T110" s="6">
        <f>IF(punkty_rekrutacyjne310[[#This Row],[Zachowanie]]=6, 2, 0)+punkty_rekrutacyjne310[[#This Row],[Osiagniecia]]</f>
        <v>4</v>
      </c>
      <c r="U110" s="7">
        <f>punkty_rekrutacyjne310[[#This Row],[punkty za gimnazjalny]]+punkty_rekrutacyjne310[[#This Row],[SUMA PUNKTOW ZA OCENY]]+punkty_rekrutacyjne310[[#This Row],[DODATKOWE]]</f>
        <v>78.5</v>
      </c>
      <c r="V110">
        <f>IF(punkty_rekrutacyjne310[[#This Row],[SUMA PUNKTOW ZA OCENY]]+punkty_rekrutacyjne310[[#This Row],[DODATKOWE]]&gt;punkty_rekrutacyjne310[[#This Row],[punkty za gimnazjalny]], 1, 0)</f>
        <v>1</v>
      </c>
    </row>
    <row r="111" spans="1:22" x14ac:dyDescent="0.35">
      <c r="A111" s="1" t="s">
        <v>184</v>
      </c>
      <c r="B111" s="1" t="s">
        <v>185</v>
      </c>
      <c r="C111">
        <v>3</v>
      </c>
      <c r="D111">
        <v>3</v>
      </c>
      <c r="E111" s="1">
        <v>4</v>
      </c>
      <c r="F111" s="1">
        <v>5</v>
      </c>
      <c r="G111" s="1">
        <v>6</v>
      </c>
      <c r="H111" s="1">
        <v>3</v>
      </c>
      <c r="I111">
        <v>59</v>
      </c>
      <c r="J111">
        <v>13</v>
      </c>
      <c r="K111">
        <v>14</v>
      </c>
      <c r="L111">
        <v>22</v>
      </c>
      <c r="M111">
        <v>96</v>
      </c>
      <c r="N111" s="6">
        <f>(punkty_rekrutacyjne310[[#This Row],[GHP]]+punkty_rekrutacyjne310[[#This Row],[GHH]]+punkty_rekrutacyjne310[[#This Row],[GMM]]+punkty_rekrutacyjne310[[#This Row],[GMP]]+punkty_rekrutacyjne310[[#This Row],[GJP]])/10</f>
        <v>20.399999999999999</v>
      </c>
      <c r="O111">
        <f t="shared" si="2"/>
        <v>6</v>
      </c>
      <c r="P111">
        <f t="shared" si="2"/>
        <v>8</v>
      </c>
      <c r="Q111">
        <f t="shared" si="2"/>
        <v>10</v>
      </c>
      <c r="R111">
        <f t="shared" si="1"/>
        <v>4</v>
      </c>
      <c r="S111" s="6">
        <f>SUM(punkty_rekrutacyjne310[[#This Row],[punkty za JP]:[GEO]])</f>
        <v>28</v>
      </c>
      <c r="T111" s="6">
        <f>IF(punkty_rekrutacyjne310[[#This Row],[Zachowanie]]=6, 2, 0)+punkty_rekrutacyjne310[[#This Row],[Osiagniecia]]</f>
        <v>3</v>
      </c>
      <c r="U111" s="7">
        <f>punkty_rekrutacyjne310[[#This Row],[punkty za gimnazjalny]]+punkty_rekrutacyjne310[[#This Row],[SUMA PUNKTOW ZA OCENY]]+punkty_rekrutacyjne310[[#This Row],[DODATKOWE]]</f>
        <v>51.4</v>
      </c>
      <c r="V111">
        <f>IF(punkty_rekrutacyjne310[[#This Row],[SUMA PUNKTOW ZA OCENY]]+punkty_rekrutacyjne310[[#This Row],[DODATKOWE]]&gt;punkty_rekrutacyjne310[[#This Row],[punkty za gimnazjalny]], 1, 0)</f>
        <v>1</v>
      </c>
    </row>
    <row r="112" spans="1:22" x14ac:dyDescent="0.35">
      <c r="A112" s="1" t="s">
        <v>186</v>
      </c>
      <c r="B112" s="1" t="s">
        <v>70</v>
      </c>
      <c r="C112">
        <v>1</v>
      </c>
      <c r="D112">
        <v>3</v>
      </c>
      <c r="E112" s="1">
        <v>3</v>
      </c>
      <c r="F112" s="1">
        <v>4</v>
      </c>
      <c r="G112" s="1">
        <v>3</v>
      </c>
      <c r="H112" s="1">
        <v>4</v>
      </c>
      <c r="I112">
        <v>7</v>
      </c>
      <c r="J112">
        <v>13</v>
      </c>
      <c r="K112">
        <v>73</v>
      </c>
      <c r="L112">
        <v>73</v>
      </c>
      <c r="M112">
        <v>78</v>
      </c>
      <c r="N112" s="6">
        <f>(punkty_rekrutacyjne310[[#This Row],[GHP]]+punkty_rekrutacyjne310[[#This Row],[GHH]]+punkty_rekrutacyjne310[[#This Row],[GMM]]+punkty_rekrutacyjne310[[#This Row],[GMP]]+punkty_rekrutacyjne310[[#This Row],[GJP]])/10</f>
        <v>24.4</v>
      </c>
      <c r="O112">
        <f t="shared" si="2"/>
        <v>4</v>
      </c>
      <c r="P112">
        <f t="shared" si="2"/>
        <v>6</v>
      </c>
      <c r="Q112">
        <f t="shared" si="2"/>
        <v>4</v>
      </c>
      <c r="R112">
        <f t="shared" si="1"/>
        <v>6</v>
      </c>
      <c r="S112" s="6">
        <f>SUM(punkty_rekrutacyjne310[[#This Row],[punkty za JP]:[GEO]])</f>
        <v>20</v>
      </c>
      <c r="T112" s="6">
        <f>IF(punkty_rekrutacyjne310[[#This Row],[Zachowanie]]=6, 2, 0)+punkty_rekrutacyjne310[[#This Row],[Osiagniecia]]</f>
        <v>1</v>
      </c>
      <c r="U112" s="7">
        <f>punkty_rekrutacyjne310[[#This Row],[punkty za gimnazjalny]]+punkty_rekrutacyjne310[[#This Row],[SUMA PUNKTOW ZA OCENY]]+punkty_rekrutacyjne310[[#This Row],[DODATKOWE]]</f>
        <v>45.4</v>
      </c>
      <c r="V112">
        <f>IF(punkty_rekrutacyjne310[[#This Row],[SUMA PUNKTOW ZA OCENY]]+punkty_rekrutacyjne310[[#This Row],[DODATKOWE]]&gt;punkty_rekrutacyjne310[[#This Row],[punkty za gimnazjalny]], 1, 0)</f>
        <v>0</v>
      </c>
    </row>
    <row r="113" spans="1:22" x14ac:dyDescent="0.35">
      <c r="A113" s="1" t="s">
        <v>187</v>
      </c>
      <c r="B113" s="1" t="s">
        <v>188</v>
      </c>
      <c r="C113">
        <v>7</v>
      </c>
      <c r="D113">
        <v>3</v>
      </c>
      <c r="E113" s="1">
        <v>6</v>
      </c>
      <c r="F113" s="1">
        <v>2</v>
      </c>
      <c r="G113" s="1">
        <v>4</v>
      </c>
      <c r="H113" s="1">
        <v>6</v>
      </c>
      <c r="I113">
        <v>39</v>
      </c>
      <c r="J113">
        <v>69</v>
      </c>
      <c r="K113">
        <v>10</v>
      </c>
      <c r="L113">
        <v>10</v>
      </c>
      <c r="M113">
        <v>91</v>
      </c>
      <c r="N113" s="6">
        <f>(punkty_rekrutacyjne310[[#This Row],[GHP]]+punkty_rekrutacyjne310[[#This Row],[GHH]]+punkty_rekrutacyjne310[[#This Row],[GMM]]+punkty_rekrutacyjne310[[#This Row],[GMP]]+punkty_rekrutacyjne310[[#This Row],[GJP]])/10</f>
        <v>21.9</v>
      </c>
      <c r="O113">
        <f t="shared" si="2"/>
        <v>10</v>
      </c>
      <c r="P113">
        <f t="shared" si="2"/>
        <v>0</v>
      </c>
      <c r="Q113">
        <f t="shared" si="2"/>
        <v>6</v>
      </c>
      <c r="R113">
        <f t="shared" si="1"/>
        <v>10</v>
      </c>
      <c r="S113" s="6">
        <f>SUM(punkty_rekrutacyjne310[[#This Row],[punkty za JP]:[GEO]])</f>
        <v>26</v>
      </c>
      <c r="T113" s="6">
        <f>IF(punkty_rekrutacyjne310[[#This Row],[Zachowanie]]=6, 2, 0)+punkty_rekrutacyjne310[[#This Row],[Osiagniecia]]</f>
        <v>7</v>
      </c>
      <c r="U113" s="7">
        <f>punkty_rekrutacyjne310[[#This Row],[punkty za gimnazjalny]]+punkty_rekrutacyjne310[[#This Row],[SUMA PUNKTOW ZA OCENY]]+punkty_rekrutacyjne310[[#This Row],[DODATKOWE]]</f>
        <v>54.9</v>
      </c>
      <c r="V113">
        <f>IF(punkty_rekrutacyjne310[[#This Row],[SUMA PUNKTOW ZA OCENY]]+punkty_rekrutacyjne310[[#This Row],[DODATKOWE]]&gt;punkty_rekrutacyjne310[[#This Row],[punkty za gimnazjalny]], 1, 0)</f>
        <v>1</v>
      </c>
    </row>
    <row r="114" spans="1:22" x14ac:dyDescent="0.35">
      <c r="A114" s="1" t="s">
        <v>189</v>
      </c>
      <c r="B114" s="1" t="s">
        <v>70</v>
      </c>
      <c r="C114">
        <v>5</v>
      </c>
      <c r="D114">
        <v>6</v>
      </c>
      <c r="E114" s="1">
        <v>4</v>
      </c>
      <c r="F114" s="1">
        <v>3</v>
      </c>
      <c r="G114" s="1">
        <v>5</v>
      </c>
      <c r="H114" s="1">
        <v>2</v>
      </c>
      <c r="I114">
        <v>18</v>
      </c>
      <c r="J114">
        <v>29</v>
      </c>
      <c r="K114">
        <v>18</v>
      </c>
      <c r="L114">
        <v>5</v>
      </c>
      <c r="M114">
        <v>64</v>
      </c>
      <c r="N114" s="6">
        <f>(punkty_rekrutacyjne310[[#This Row],[GHP]]+punkty_rekrutacyjne310[[#This Row],[GHH]]+punkty_rekrutacyjne310[[#This Row],[GMM]]+punkty_rekrutacyjne310[[#This Row],[GMP]]+punkty_rekrutacyjne310[[#This Row],[GJP]])/10</f>
        <v>13.4</v>
      </c>
      <c r="O114">
        <f t="shared" si="2"/>
        <v>6</v>
      </c>
      <c r="P114">
        <f t="shared" si="2"/>
        <v>4</v>
      </c>
      <c r="Q114">
        <f t="shared" si="2"/>
        <v>8</v>
      </c>
      <c r="R114">
        <f t="shared" si="1"/>
        <v>0</v>
      </c>
      <c r="S114" s="6">
        <f>SUM(punkty_rekrutacyjne310[[#This Row],[punkty za JP]:[GEO]])</f>
        <v>18</v>
      </c>
      <c r="T114" s="6">
        <f>IF(punkty_rekrutacyjne310[[#This Row],[Zachowanie]]=6, 2, 0)+punkty_rekrutacyjne310[[#This Row],[Osiagniecia]]</f>
        <v>7</v>
      </c>
      <c r="U114" s="7">
        <f>punkty_rekrutacyjne310[[#This Row],[punkty za gimnazjalny]]+punkty_rekrutacyjne310[[#This Row],[SUMA PUNKTOW ZA OCENY]]+punkty_rekrutacyjne310[[#This Row],[DODATKOWE]]</f>
        <v>38.4</v>
      </c>
      <c r="V114">
        <f>IF(punkty_rekrutacyjne310[[#This Row],[SUMA PUNKTOW ZA OCENY]]+punkty_rekrutacyjne310[[#This Row],[DODATKOWE]]&gt;punkty_rekrutacyjne310[[#This Row],[punkty za gimnazjalny]], 1, 0)</f>
        <v>1</v>
      </c>
    </row>
    <row r="115" spans="1:22" x14ac:dyDescent="0.35">
      <c r="A115" s="1" t="s">
        <v>190</v>
      </c>
      <c r="B115" s="1" t="s">
        <v>101</v>
      </c>
      <c r="C115">
        <v>3</v>
      </c>
      <c r="D115">
        <v>3</v>
      </c>
      <c r="E115" s="1">
        <v>3</v>
      </c>
      <c r="F115" s="1">
        <v>6</v>
      </c>
      <c r="G115" s="1">
        <v>2</v>
      </c>
      <c r="H115" s="1">
        <v>2</v>
      </c>
      <c r="I115">
        <v>80</v>
      </c>
      <c r="J115">
        <v>5</v>
      </c>
      <c r="K115">
        <v>4</v>
      </c>
      <c r="L115">
        <v>59</v>
      </c>
      <c r="M115">
        <v>5</v>
      </c>
      <c r="N115" s="6">
        <f>(punkty_rekrutacyjne310[[#This Row],[GHP]]+punkty_rekrutacyjne310[[#This Row],[GHH]]+punkty_rekrutacyjne310[[#This Row],[GMM]]+punkty_rekrutacyjne310[[#This Row],[GMP]]+punkty_rekrutacyjne310[[#This Row],[GJP]])/10</f>
        <v>15.3</v>
      </c>
      <c r="O115">
        <f t="shared" si="2"/>
        <v>4</v>
      </c>
      <c r="P115">
        <f t="shared" si="2"/>
        <v>10</v>
      </c>
      <c r="Q115">
        <f t="shared" si="2"/>
        <v>0</v>
      </c>
      <c r="R115">
        <f t="shared" si="1"/>
        <v>0</v>
      </c>
      <c r="S115" s="6">
        <f>SUM(punkty_rekrutacyjne310[[#This Row],[punkty za JP]:[GEO]])</f>
        <v>14</v>
      </c>
      <c r="T115" s="6">
        <f>IF(punkty_rekrutacyjne310[[#This Row],[Zachowanie]]=6, 2, 0)+punkty_rekrutacyjne310[[#This Row],[Osiagniecia]]</f>
        <v>3</v>
      </c>
      <c r="U115" s="7">
        <f>punkty_rekrutacyjne310[[#This Row],[punkty za gimnazjalny]]+punkty_rekrutacyjne310[[#This Row],[SUMA PUNKTOW ZA OCENY]]+punkty_rekrutacyjne310[[#This Row],[DODATKOWE]]</f>
        <v>32.299999999999997</v>
      </c>
      <c r="V115">
        <f>IF(punkty_rekrutacyjne310[[#This Row],[SUMA PUNKTOW ZA OCENY]]+punkty_rekrutacyjne310[[#This Row],[DODATKOWE]]&gt;punkty_rekrutacyjne310[[#This Row],[punkty za gimnazjalny]], 1, 0)</f>
        <v>1</v>
      </c>
    </row>
    <row r="116" spans="1:22" x14ac:dyDescent="0.35">
      <c r="A116" s="1" t="s">
        <v>191</v>
      </c>
      <c r="B116" s="1" t="s">
        <v>16</v>
      </c>
      <c r="C116">
        <v>2</v>
      </c>
      <c r="D116">
        <v>4</v>
      </c>
      <c r="E116" s="1">
        <v>6</v>
      </c>
      <c r="F116" s="1">
        <v>3</v>
      </c>
      <c r="G116" s="1">
        <v>6</v>
      </c>
      <c r="H116" s="1">
        <v>6</v>
      </c>
      <c r="I116">
        <v>72</v>
      </c>
      <c r="J116">
        <v>51</v>
      </c>
      <c r="K116">
        <v>1</v>
      </c>
      <c r="L116">
        <v>33</v>
      </c>
      <c r="M116">
        <v>91</v>
      </c>
      <c r="N116" s="6">
        <f>(punkty_rekrutacyjne310[[#This Row],[GHP]]+punkty_rekrutacyjne310[[#This Row],[GHH]]+punkty_rekrutacyjne310[[#This Row],[GMM]]+punkty_rekrutacyjne310[[#This Row],[GMP]]+punkty_rekrutacyjne310[[#This Row],[GJP]])/10</f>
        <v>24.8</v>
      </c>
      <c r="O116">
        <f t="shared" si="2"/>
        <v>10</v>
      </c>
      <c r="P116">
        <f t="shared" si="2"/>
        <v>4</v>
      </c>
      <c r="Q116">
        <f t="shared" si="2"/>
        <v>10</v>
      </c>
      <c r="R116">
        <f t="shared" si="1"/>
        <v>10</v>
      </c>
      <c r="S116" s="6">
        <f>SUM(punkty_rekrutacyjne310[[#This Row],[punkty za JP]:[GEO]])</f>
        <v>34</v>
      </c>
      <c r="T116" s="6">
        <f>IF(punkty_rekrutacyjne310[[#This Row],[Zachowanie]]=6, 2, 0)+punkty_rekrutacyjne310[[#This Row],[Osiagniecia]]</f>
        <v>2</v>
      </c>
      <c r="U116" s="7">
        <f>punkty_rekrutacyjne310[[#This Row],[punkty za gimnazjalny]]+punkty_rekrutacyjne310[[#This Row],[SUMA PUNKTOW ZA OCENY]]+punkty_rekrutacyjne310[[#This Row],[DODATKOWE]]</f>
        <v>60.8</v>
      </c>
      <c r="V116">
        <f>IF(punkty_rekrutacyjne310[[#This Row],[SUMA PUNKTOW ZA OCENY]]+punkty_rekrutacyjne310[[#This Row],[DODATKOWE]]&gt;punkty_rekrutacyjne310[[#This Row],[punkty za gimnazjalny]], 1, 0)</f>
        <v>1</v>
      </c>
    </row>
    <row r="117" spans="1:22" x14ac:dyDescent="0.35">
      <c r="A117" s="1" t="s">
        <v>192</v>
      </c>
      <c r="B117" s="1" t="s">
        <v>30</v>
      </c>
      <c r="C117">
        <v>1</v>
      </c>
      <c r="D117">
        <v>4</v>
      </c>
      <c r="E117" s="1">
        <v>4</v>
      </c>
      <c r="F117" s="1">
        <v>3</v>
      </c>
      <c r="G117" s="1">
        <v>3</v>
      </c>
      <c r="H117" s="1">
        <v>6</v>
      </c>
      <c r="I117">
        <v>25</v>
      </c>
      <c r="J117">
        <v>23</v>
      </c>
      <c r="K117">
        <v>20</v>
      </c>
      <c r="L117">
        <v>93</v>
      </c>
      <c r="M117">
        <v>78</v>
      </c>
      <c r="N117" s="6">
        <f>(punkty_rekrutacyjne310[[#This Row],[GHP]]+punkty_rekrutacyjne310[[#This Row],[GHH]]+punkty_rekrutacyjne310[[#This Row],[GMM]]+punkty_rekrutacyjne310[[#This Row],[GMP]]+punkty_rekrutacyjne310[[#This Row],[GJP]])/10</f>
        <v>23.9</v>
      </c>
      <c r="O117">
        <f t="shared" si="2"/>
        <v>6</v>
      </c>
      <c r="P117">
        <f t="shared" si="2"/>
        <v>4</v>
      </c>
      <c r="Q117">
        <f t="shared" si="2"/>
        <v>4</v>
      </c>
      <c r="R117">
        <f t="shared" si="1"/>
        <v>10</v>
      </c>
      <c r="S117" s="6">
        <f>SUM(punkty_rekrutacyjne310[[#This Row],[punkty za JP]:[GEO]])</f>
        <v>24</v>
      </c>
      <c r="T117" s="6">
        <f>IF(punkty_rekrutacyjne310[[#This Row],[Zachowanie]]=6, 2, 0)+punkty_rekrutacyjne310[[#This Row],[Osiagniecia]]</f>
        <v>1</v>
      </c>
      <c r="U117" s="7">
        <f>punkty_rekrutacyjne310[[#This Row],[punkty za gimnazjalny]]+punkty_rekrutacyjne310[[#This Row],[SUMA PUNKTOW ZA OCENY]]+punkty_rekrutacyjne310[[#This Row],[DODATKOWE]]</f>
        <v>48.9</v>
      </c>
      <c r="V117">
        <f>IF(punkty_rekrutacyjne310[[#This Row],[SUMA PUNKTOW ZA OCENY]]+punkty_rekrutacyjne310[[#This Row],[DODATKOWE]]&gt;punkty_rekrutacyjne310[[#This Row],[punkty za gimnazjalny]], 1, 0)</f>
        <v>1</v>
      </c>
    </row>
    <row r="118" spans="1:22" x14ac:dyDescent="0.35">
      <c r="A118" s="1" t="s">
        <v>148</v>
      </c>
      <c r="B118" s="1" t="s">
        <v>193</v>
      </c>
      <c r="C118">
        <v>4</v>
      </c>
      <c r="D118">
        <v>5</v>
      </c>
      <c r="E118" s="1">
        <v>5</v>
      </c>
      <c r="F118" s="1">
        <v>3</v>
      </c>
      <c r="G118" s="1">
        <v>5</v>
      </c>
      <c r="H118" s="1">
        <v>2</v>
      </c>
      <c r="I118">
        <v>79</v>
      </c>
      <c r="J118">
        <v>53</v>
      </c>
      <c r="K118">
        <v>97</v>
      </c>
      <c r="L118">
        <v>34</v>
      </c>
      <c r="M118">
        <v>92</v>
      </c>
      <c r="N118" s="6">
        <f>(punkty_rekrutacyjne310[[#This Row],[GHP]]+punkty_rekrutacyjne310[[#This Row],[GHH]]+punkty_rekrutacyjne310[[#This Row],[GMM]]+punkty_rekrutacyjne310[[#This Row],[GMP]]+punkty_rekrutacyjne310[[#This Row],[GJP]])/10</f>
        <v>35.5</v>
      </c>
      <c r="O118">
        <f t="shared" si="2"/>
        <v>8</v>
      </c>
      <c r="P118">
        <f t="shared" si="2"/>
        <v>4</v>
      </c>
      <c r="Q118">
        <f t="shared" si="2"/>
        <v>8</v>
      </c>
      <c r="R118">
        <f t="shared" si="1"/>
        <v>0</v>
      </c>
      <c r="S118" s="6">
        <f>SUM(punkty_rekrutacyjne310[[#This Row],[punkty za JP]:[GEO]])</f>
        <v>20</v>
      </c>
      <c r="T118" s="6">
        <f>IF(punkty_rekrutacyjne310[[#This Row],[Zachowanie]]=6, 2, 0)+punkty_rekrutacyjne310[[#This Row],[Osiagniecia]]</f>
        <v>4</v>
      </c>
      <c r="U118" s="7">
        <f>punkty_rekrutacyjne310[[#This Row],[punkty za gimnazjalny]]+punkty_rekrutacyjne310[[#This Row],[SUMA PUNKTOW ZA OCENY]]+punkty_rekrutacyjne310[[#This Row],[DODATKOWE]]</f>
        <v>59.5</v>
      </c>
      <c r="V118">
        <f>IF(punkty_rekrutacyjne310[[#This Row],[SUMA PUNKTOW ZA OCENY]]+punkty_rekrutacyjne310[[#This Row],[DODATKOWE]]&gt;punkty_rekrutacyjne310[[#This Row],[punkty za gimnazjalny]], 1, 0)</f>
        <v>0</v>
      </c>
    </row>
    <row r="119" spans="1:22" x14ac:dyDescent="0.35">
      <c r="A119" s="1" t="s">
        <v>194</v>
      </c>
      <c r="B119" s="1" t="s">
        <v>86</v>
      </c>
      <c r="C119">
        <v>4</v>
      </c>
      <c r="D119">
        <v>2</v>
      </c>
      <c r="E119" s="1">
        <v>6</v>
      </c>
      <c r="F119" s="1">
        <v>4</v>
      </c>
      <c r="G119" s="1">
        <v>3</v>
      </c>
      <c r="H119" s="1">
        <v>2</v>
      </c>
      <c r="I119">
        <v>13</v>
      </c>
      <c r="J119">
        <v>81</v>
      </c>
      <c r="K119">
        <v>58</v>
      </c>
      <c r="L119">
        <v>45</v>
      </c>
      <c r="M119">
        <v>11</v>
      </c>
      <c r="N119" s="6">
        <f>(punkty_rekrutacyjne310[[#This Row],[GHP]]+punkty_rekrutacyjne310[[#This Row],[GHH]]+punkty_rekrutacyjne310[[#This Row],[GMM]]+punkty_rekrutacyjne310[[#This Row],[GMP]]+punkty_rekrutacyjne310[[#This Row],[GJP]])/10</f>
        <v>20.8</v>
      </c>
      <c r="O119">
        <f t="shared" si="2"/>
        <v>10</v>
      </c>
      <c r="P119">
        <f t="shared" si="2"/>
        <v>6</v>
      </c>
      <c r="Q119">
        <f t="shared" si="2"/>
        <v>4</v>
      </c>
      <c r="R119">
        <f t="shared" si="1"/>
        <v>0</v>
      </c>
      <c r="S119" s="6">
        <f>SUM(punkty_rekrutacyjne310[[#This Row],[punkty za JP]:[GEO]])</f>
        <v>20</v>
      </c>
      <c r="T119" s="6">
        <f>IF(punkty_rekrutacyjne310[[#This Row],[Zachowanie]]=6, 2, 0)+punkty_rekrutacyjne310[[#This Row],[Osiagniecia]]</f>
        <v>4</v>
      </c>
      <c r="U119" s="7">
        <f>punkty_rekrutacyjne310[[#This Row],[punkty za gimnazjalny]]+punkty_rekrutacyjne310[[#This Row],[SUMA PUNKTOW ZA OCENY]]+punkty_rekrutacyjne310[[#This Row],[DODATKOWE]]</f>
        <v>44.8</v>
      </c>
      <c r="V119">
        <f>IF(punkty_rekrutacyjne310[[#This Row],[SUMA PUNKTOW ZA OCENY]]+punkty_rekrutacyjne310[[#This Row],[DODATKOWE]]&gt;punkty_rekrutacyjne310[[#This Row],[punkty za gimnazjalny]], 1, 0)</f>
        <v>1</v>
      </c>
    </row>
    <row r="120" spans="1:22" x14ac:dyDescent="0.35">
      <c r="A120" s="1" t="s">
        <v>195</v>
      </c>
      <c r="B120" s="1" t="s">
        <v>155</v>
      </c>
      <c r="C120">
        <v>5</v>
      </c>
      <c r="D120">
        <v>2</v>
      </c>
      <c r="E120" s="1">
        <v>3</v>
      </c>
      <c r="F120" s="1">
        <v>3</v>
      </c>
      <c r="G120" s="1">
        <v>2</v>
      </c>
      <c r="H120" s="1">
        <v>6</v>
      </c>
      <c r="I120">
        <v>93</v>
      </c>
      <c r="J120">
        <v>31</v>
      </c>
      <c r="K120">
        <v>9</v>
      </c>
      <c r="L120">
        <v>50</v>
      </c>
      <c r="M120">
        <v>41</v>
      </c>
      <c r="N120" s="6">
        <f>(punkty_rekrutacyjne310[[#This Row],[GHP]]+punkty_rekrutacyjne310[[#This Row],[GHH]]+punkty_rekrutacyjne310[[#This Row],[GMM]]+punkty_rekrutacyjne310[[#This Row],[GMP]]+punkty_rekrutacyjne310[[#This Row],[GJP]])/10</f>
        <v>22.4</v>
      </c>
      <c r="O120">
        <f t="shared" si="2"/>
        <v>4</v>
      </c>
      <c r="P120">
        <f t="shared" si="2"/>
        <v>4</v>
      </c>
      <c r="Q120">
        <f t="shared" si="2"/>
        <v>0</v>
      </c>
      <c r="R120">
        <f t="shared" si="1"/>
        <v>10</v>
      </c>
      <c r="S120" s="6">
        <f>SUM(punkty_rekrutacyjne310[[#This Row],[punkty za JP]:[GEO]])</f>
        <v>18</v>
      </c>
      <c r="T120" s="6">
        <f>IF(punkty_rekrutacyjne310[[#This Row],[Zachowanie]]=6, 2, 0)+punkty_rekrutacyjne310[[#This Row],[Osiagniecia]]</f>
        <v>5</v>
      </c>
      <c r="U120" s="7">
        <f>punkty_rekrutacyjne310[[#This Row],[punkty za gimnazjalny]]+punkty_rekrutacyjne310[[#This Row],[SUMA PUNKTOW ZA OCENY]]+punkty_rekrutacyjne310[[#This Row],[DODATKOWE]]</f>
        <v>45.4</v>
      </c>
      <c r="V120">
        <f>IF(punkty_rekrutacyjne310[[#This Row],[SUMA PUNKTOW ZA OCENY]]+punkty_rekrutacyjne310[[#This Row],[DODATKOWE]]&gt;punkty_rekrutacyjne310[[#This Row],[punkty za gimnazjalny]], 1, 0)</f>
        <v>1</v>
      </c>
    </row>
    <row r="121" spans="1:22" x14ac:dyDescent="0.35">
      <c r="A121" s="1" t="s">
        <v>196</v>
      </c>
      <c r="B121" s="1" t="s">
        <v>197</v>
      </c>
      <c r="C121">
        <v>2</v>
      </c>
      <c r="D121">
        <v>2</v>
      </c>
      <c r="E121" s="1">
        <v>2</v>
      </c>
      <c r="F121" s="1">
        <v>2</v>
      </c>
      <c r="G121" s="1">
        <v>2</v>
      </c>
      <c r="H121" s="1">
        <v>2</v>
      </c>
      <c r="I121">
        <v>10</v>
      </c>
      <c r="J121">
        <v>93</v>
      </c>
      <c r="K121">
        <v>88</v>
      </c>
      <c r="L121">
        <v>23</v>
      </c>
      <c r="M121">
        <v>43</v>
      </c>
      <c r="N121" s="6">
        <f>(punkty_rekrutacyjne310[[#This Row],[GHP]]+punkty_rekrutacyjne310[[#This Row],[GHH]]+punkty_rekrutacyjne310[[#This Row],[GMM]]+punkty_rekrutacyjne310[[#This Row],[GMP]]+punkty_rekrutacyjne310[[#This Row],[GJP]])/10</f>
        <v>25.7</v>
      </c>
      <c r="O121">
        <f t="shared" si="2"/>
        <v>0</v>
      </c>
      <c r="P121">
        <f t="shared" si="2"/>
        <v>0</v>
      </c>
      <c r="Q121">
        <f t="shared" si="2"/>
        <v>0</v>
      </c>
      <c r="R121">
        <f t="shared" si="1"/>
        <v>0</v>
      </c>
      <c r="S121" s="6">
        <f>SUM(punkty_rekrutacyjne310[[#This Row],[punkty za JP]:[GEO]])</f>
        <v>0</v>
      </c>
      <c r="T121" s="6">
        <f>IF(punkty_rekrutacyjne310[[#This Row],[Zachowanie]]=6, 2, 0)+punkty_rekrutacyjne310[[#This Row],[Osiagniecia]]</f>
        <v>2</v>
      </c>
      <c r="U121" s="7">
        <f>punkty_rekrutacyjne310[[#This Row],[punkty za gimnazjalny]]+punkty_rekrutacyjne310[[#This Row],[SUMA PUNKTOW ZA OCENY]]+punkty_rekrutacyjne310[[#This Row],[DODATKOWE]]</f>
        <v>27.7</v>
      </c>
      <c r="V121">
        <f>IF(punkty_rekrutacyjne310[[#This Row],[SUMA PUNKTOW ZA OCENY]]+punkty_rekrutacyjne310[[#This Row],[DODATKOWE]]&gt;punkty_rekrutacyjne310[[#This Row],[punkty za gimnazjalny]], 1, 0)</f>
        <v>0</v>
      </c>
    </row>
    <row r="122" spans="1:22" x14ac:dyDescent="0.35">
      <c r="A122" s="1" t="s">
        <v>198</v>
      </c>
      <c r="B122" s="1" t="s">
        <v>199</v>
      </c>
      <c r="C122">
        <v>0</v>
      </c>
      <c r="D122">
        <v>3</v>
      </c>
      <c r="E122" s="1">
        <v>3</v>
      </c>
      <c r="F122" s="1">
        <v>2</v>
      </c>
      <c r="G122" s="1">
        <v>3</v>
      </c>
      <c r="H122" s="1">
        <v>6</v>
      </c>
      <c r="I122">
        <v>7</v>
      </c>
      <c r="J122">
        <v>69</v>
      </c>
      <c r="K122">
        <v>31</v>
      </c>
      <c r="L122">
        <v>13</v>
      </c>
      <c r="M122">
        <v>61</v>
      </c>
      <c r="N122" s="6">
        <f>(punkty_rekrutacyjne310[[#This Row],[GHP]]+punkty_rekrutacyjne310[[#This Row],[GHH]]+punkty_rekrutacyjne310[[#This Row],[GMM]]+punkty_rekrutacyjne310[[#This Row],[GMP]]+punkty_rekrutacyjne310[[#This Row],[GJP]])/10</f>
        <v>18.100000000000001</v>
      </c>
      <c r="O122">
        <f t="shared" si="2"/>
        <v>4</v>
      </c>
      <c r="P122">
        <f t="shared" si="2"/>
        <v>0</v>
      </c>
      <c r="Q122">
        <f t="shared" si="2"/>
        <v>4</v>
      </c>
      <c r="R122">
        <f t="shared" si="1"/>
        <v>10</v>
      </c>
      <c r="S122" s="6">
        <f>SUM(punkty_rekrutacyjne310[[#This Row],[punkty za JP]:[GEO]])</f>
        <v>18</v>
      </c>
      <c r="T122" s="6">
        <f>IF(punkty_rekrutacyjne310[[#This Row],[Zachowanie]]=6, 2, 0)+punkty_rekrutacyjne310[[#This Row],[Osiagniecia]]</f>
        <v>0</v>
      </c>
      <c r="U122" s="7">
        <f>punkty_rekrutacyjne310[[#This Row],[punkty za gimnazjalny]]+punkty_rekrutacyjne310[[#This Row],[SUMA PUNKTOW ZA OCENY]]+punkty_rekrutacyjne310[[#This Row],[DODATKOWE]]</f>
        <v>36.1</v>
      </c>
      <c r="V122">
        <f>IF(punkty_rekrutacyjne310[[#This Row],[SUMA PUNKTOW ZA OCENY]]+punkty_rekrutacyjne310[[#This Row],[DODATKOWE]]&gt;punkty_rekrutacyjne310[[#This Row],[punkty za gimnazjalny]], 1, 0)</f>
        <v>0</v>
      </c>
    </row>
    <row r="123" spans="1:22" x14ac:dyDescent="0.35">
      <c r="A123" s="1" t="s">
        <v>200</v>
      </c>
      <c r="B123" s="1" t="s">
        <v>201</v>
      </c>
      <c r="C123">
        <v>5</v>
      </c>
      <c r="D123">
        <v>3</v>
      </c>
      <c r="E123" s="1">
        <v>2</v>
      </c>
      <c r="F123" s="1">
        <v>2</v>
      </c>
      <c r="G123" s="1">
        <v>4</v>
      </c>
      <c r="H123" s="1">
        <v>6</v>
      </c>
      <c r="I123">
        <v>24</v>
      </c>
      <c r="J123">
        <v>79</v>
      </c>
      <c r="K123">
        <v>99</v>
      </c>
      <c r="L123">
        <v>6</v>
      </c>
      <c r="M123">
        <v>89</v>
      </c>
      <c r="N123" s="6">
        <f>(punkty_rekrutacyjne310[[#This Row],[GHP]]+punkty_rekrutacyjne310[[#This Row],[GHH]]+punkty_rekrutacyjne310[[#This Row],[GMM]]+punkty_rekrutacyjne310[[#This Row],[GMP]]+punkty_rekrutacyjne310[[#This Row],[GJP]])/10</f>
        <v>29.7</v>
      </c>
      <c r="O123">
        <f t="shared" si="2"/>
        <v>0</v>
      </c>
      <c r="P123">
        <f t="shared" si="2"/>
        <v>0</v>
      </c>
      <c r="Q123">
        <f t="shared" si="2"/>
        <v>6</v>
      </c>
      <c r="R123">
        <f t="shared" si="1"/>
        <v>10</v>
      </c>
      <c r="S123" s="6">
        <f>SUM(punkty_rekrutacyjne310[[#This Row],[punkty za JP]:[GEO]])</f>
        <v>16</v>
      </c>
      <c r="T123" s="6">
        <f>IF(punkty_rekrutacyjne310[[#This Row],[Zachowanie]]=6, 2, 0)+punkty_rekrutacyjne310[[#This Row],[Osiagniecia]]</f>
        <v>5</v>
      </c>
      <c r="U123" s="7">
        <f>punkty_rekrutacyjne310[[#This Row],[punkty za gimnazjalny]]+punkty_rekrutacyjne310[[#This Row],[SUMA PUNKTOW ZA OCENY]]+punkty_rekrutacyjne310[[#This Row],[DODATKOWE]]</f>
        <v>50.7</v>
      </c>
      <c r="V123">
        <f>IF(punkty_rekrutacyjne310[[#This Row],[SUMA PUNKTOW ZA OCENY]]+punkty_rekrutacyjne310[[#This Row],[DODATKOWE]]&gt;punkty_rekrutacyjne310[[#This Row],[punkty za gimnazjalny]], 1, 0)</f>
        <v>0</v>
      </c>
    </row>
    <row r="124" spans="1:22" x14ac:dyDescent="0.35">
      <c r="A124" s="1" t="s">
        <v>202</v>
      </c>
      <c r="B124" s="1" t="s">
        <v>203</v>
      </c>
      <c r="C124">
        <v>7</v>
      </c>
      <c r="D124">
        <v>2</v>
      </c>
      <c r="E124" s="1">
        <v>2</v>
      </c>
      <c r="F124" s="1">
        <v>4</v>
      </c>
      <c r="G124" s="1">
        <v>4</v>
      </c>
      <c r="H124" s="1">
        <v>6</v>
      </c>
      <c r="I124">
        <v>57</v>
      </c>
      <c r="J124">
        <v>11</v>
      </c>
      <c r="K124">
        <v>80</v>
      </c>
      <c r="L124">
        <v>27</v>
      </c>
      <c r="M124">
        <v>21</v>
      </c>
      <c r="N124" s="6">
        <f>(punkty_rekrutacyjne310[[#This Row],[GHP]]+punkty_rekrutacyjne310[[#This Row],[GHH]]+punkty_rekrutacyjne310[[#This Row],[GMM]]+punkty_rekrutacyjne310[[#This Row],[GMP]]+punkty_rekrutacyjne310[[#This Row],[GJP]])/10</f>
        <v>19.600000000000001</v>
      </c>
      <c r="O124">
        <f t="shared" si="2"/>
        <v>0</v>
      </c>
      <c r="P124">
        <f t="shared" si="2"/>
        <v>6</v>
      </c>
      <c r="Q124">
        <f t="shared" si="2"/>
        <v>6</v>
      </c>
      <c r="R124">
        <f t="shared" si="1"/>
        <v>10</v>
      </c>
      <c r="S124" s="6">
        <f>SUM(punkty_rekrutacyjne310[[#This Row],[punkty za JP]:[GEO]])</f>
        <v>22</v>
      </c>
      <c r="T124" s="6">
        <f>IF(punkty_rekrutacyjne310[[#This Row],[Zachowanie]]=6, 2, 0)+punkty_rekrutacyjne310[[#This Row],[Osiagniecia]]</f>
        <v>7</v>
      </c>
      <c r="U124" s="7">
        <f>punkty_rekrutacyjne310[[#This Row],[punkty za gimnazjalny]]+punkty_rekrutacyjne310[[#This Row],[SUMA PUNKTOW ZA OCENY]]+punkty_rekrutacyjne310[[#This Row],[DODATKOWE]]</f>
        <v>48.6</v>
      </c>
      <c r="V124">
        <f>IF(punkty_rekrutacyjne310[[#This Row],[SUMA PUNKTOW ZA OCENY]]+punkty_rekrutacyjne310[[#This Row],[DODATKOWE]]&gt;punkty_rekrutacyjne310[[#This Row],[punkty za gimnazjalny]], 1, 0)</f>
        <v>1</v>
      </c>
    </row>
    <row r="125" spans="1:22" x14ac:dyDescent="0.35">
      <c r="A125" s="1" t="s">
        <v>204</v>
      </c>
      <c r="B125" s="1" t="s">
        <v>205</v>
      </c>
      <c r="C125">
        <v>7</v>
      </c>
      <c r="D125">
        <v>6</v>
      </c>
      <c r="E125" s="1">
        <v>6</v>
      </c>
      <c r="F125" s="1">
        <v>2</v>
      </c>
      <c r="G125" s="1">
        <v>2</v>
      </c>
      <c r="H125" s="1">
        <v>4</v>
      </c>
      <c r="I125">
        <v>2</v>
      </c>
      <c r="J125">
        <v>65</v>
      </c>
      <c r="K125">
        <v>47</v>
      </c>
      <c r="L125">
        <v>64</v>
      </c>
      <c r="M125">
        <v>89</v>
      </c>
      <c r="N125" s="6">
        <f>(punkty_rekrutacyjne310[[#This Row],[GHP]]+punkty_rekrutacyjne310[[#This Row],[GHH]]+punkty_rekrutacyjne310[[#This Row],[GMM]]+punkty_rekrutacyjne310[[#This Row],[GMP]]+punkty_rekrutacyjne310[[#This Row],[GJP]])/10</f>
        <v>26.7</v>
      </c>
      <c r="O125">
        <f t="shared" si="2"/>
        <v>10</v>
      </c>
      <c r="P125">
        <f t="shared" si="2"/>
        <v>0</v>
      </c>
      <c r="Q125">
        <f t="shared" si="2"/>
        <v>0</v>
      </c>
      <c r="R125">
        <f t="shared" si="1"/>
        <v>6</v>
      </c>
      <c r="S125" s="6">
        <f>SUM(punkty_rekrutacyjne310[[#This Row],[punkty za JP]:[GEO]])</f>
        <v>16</v>
      </c>
      <c r="T125" s="6">
        <f>IF(punkty_rekrutacyjne310[[#This Row],[Zachowanie]]=6, 2, 0)+punkty_rekrutacyjne310[[#This Row],[Osiagniecia]]</f>
        <v>9</v>
      </c>
      <c r="U125" s="7">
        <f>punkty_rekrutacyjne310[[#This Row],[punkty za gimnazjalny]]+punkty_rekrutacyjne310[[#This Row],[SUMA PUNKTOW ZA OCENY]]+punkty_rekrutacyjne310[[#This Row],[DODATKOWE]]</f>
        <v>51.7</v>
      </c>
      <c r="V125">
        <f>IF(punkty_rekrutacyjne310[[#This Row],[SUMA PUNKTOW ZA OCENY]]+punkty_rekrutacyjne310[[#This Row],[DODATKOWE]]&gt;punkty_rekrutacyjne310[[#This Row],[punkty za gimnazjalny]], 1, 0)</f>
        <v>0</v>
      </c>
    </row>
    <row r="126" spans="1:22" x14ac:dyDescent="0.35">
      <c r="A126" s="1" t="s">
        <v>206</v>
      </c>
      <c r="B126" s="1" t="s">
        <v>155</v>
      </c>
      <c r="C126">
        <v>6</v>
      </c>
      <c r="D126">
        <v>4</v>
      </c>
      <c r="E126" s="1">
        <v>5</v>
      </c>
      <c r="F126" s="1">
        <v>3</v>
      </c>
      <c r="G126" s="1">
        <v>6</v>
      </c>
      <c r="H126" s="1">
        <v>2</v>
      </c>
      <c r="I126">
        <v>46</v>
      </c>
      <c r="J126">
        <v>75</v>
      </c>
      <c r="K126">
        <v>6</v>
      </c>
      <c r="L126">
        <v>45</v>
      </c>
      <c r="M126">
        <v>9</v>
      </c>
      <c r="N126" s="6">
        <f>(punkty_rekrutacyjne310[[#This Row],[GHP]]+punkty_rekrutacyjne310[[#This Row],[GHH]]+punkty_rekrutacyjne310[[#This Row],[GMM]]+punkty_rekrutacyjne310[[#This Row],[GMP]]+punkty_rekrutacyjne310[[#This Row],[GJP]])/10</f>
        <v>18.100000000000001</v>
      </c>
      <c r="O126">
        <f t="shared" si="2"/>
        <v>8</v>
      </c>
      <c r="P126">
        <f t="shared" si="2"/>
        <v>4</v>
      </c>
      <c r="Q126">
        <f t="shared" si="2"/>
        <v>10</v>
      </c>
      <c r="R126">
        <f t="shared" si="1"/>
        <v>0</v>
      </c>
      <c r="S126" s="6">
        <f>SUM(punkty_rekrutacyjne310[[#This Row],[punkty za JP]:[GEO]])</f>
        <v>22</v>
      </c>
      <c r="T126" s="6">
        <f>IF(punkty_rekrutacyjne310[[#This Row],[Zachowanie]]=6, 2, 0)+punkty_rekrutacyjne310[[#This Row],[Osiagniecia]]</f>
        <v>6</v>
      </c>
      <c r="U126" s="7">
        <f>punkty_rekrutacyjne310[[#This Row],[punkty za gimnazjalny]]+punkty_rekrutacyjne310[[#This Row],[SUMA PUNKTOW ZA OCENY]]+punkty_rekrutacyjne310[[#This Row],[DODATKOWE]]</f>
        <v>46.1</v>
      </c>
      <c r="V126">
        <f>IF(punkty_rekrutacyjne310[[#This Row],[SUMA PUNKTOW ZA OCENY]]+punkty_rekrutacyjne310[[#This Row],[DODATKOWE]]&gt;punkty_rekrutacyjne310[[#This Row],[punkty za gimnazjalny]], 1, 0)</f>
        <v>1</v>
      </c>
    </row>
    <row r="127" spans="1:22" x14ac:dyDescent="0.35">
      <c r="A127" s="1" t="s">
        <v>207</v>
      </c>
      <c r="B127" s="1" t="s">
        <v>51</v>
      </c>
      <c r="C127">
        <v>8</v>
      </c>
      <c r="D127">
        <v>3</v>
      </c>
      <c r="E127" s="1">
        <v>6</v>
      </c>
      <c r="F127" s="1">
        <v>4</v>
      </c>
      <c r="G127" s="1">
        <v>5</v>
      </c>
      <c r="H127" s="1">
        <v>2</v>
      </c>
      <c r="I127">
        <v>8</v>
      </c>
      <c r="J127">
        <v>35</v>
      </c>
      <c r="K127">
        <v>65</v>
      </c>
      <c r="L127">
        <v>30</v>
      </c>
      <c r="M127">
        <v>5</v>
      </c>
      <c r="N127" s="6">
        <f>(punkty_rekrutacyjne310[[#This Row],[GHP]]+punkty_rekrutacyjne310[[#This Row],[GHH]]+punkty_rekrutacyjne310[[#This Row],[GMM]]+punkty_rekrutacyjne310[[#This Row],[GMP]]+punkty_rekrutacyjne310[[#This Row],[GJP]])/10</f>
        <v>14.3</v>
      </c>
      <c r="O127">
        <f t="shared" si="2"/>
        <v>10</v>
      </c>
      <c r="P127">
        <f t="shared" si="2"/>
        <v>6</v>
      </c>
      <c r="Q127">
        <f t="shared" si="2"/>
        <v>8</v>
      </c>
      <c r="R127">
        <f t="shared" si="1"/>
        <v>0</v>
      </c>
      <c r="S127" s="6">
        <f>SUM(punkty_rekrutacyjne310[[#This Row],[punkty za JP]:[GEO]])</f>
        <v>24</v>
      </c>
      <c r="T127" s="6">
        <f>IF(punkty_rekrutacyjne310[[#This Row],[Zachowanie]]=6, 2, 0)+punkty_rekrutacyjne310[[#This Row],[Osiagniecia]]</f>
        <v>8</v>
      </c>
      <c r="U127" s="7">
        <f>punkty_rekrutacyjne310[[#This Row],[punkty za gimnazjalny]]+punkty_rekrutacyjne310[[#This Row],[SUMA PUNKTOW ZA OCENY]]+punkty_rekrutacyjne310[[#This Row],[DODATKOWE]]</f>
        <v>46.3</v>
      </c>
      <c r="V127">
        <f>IF(punkty_rekrutacyjne310[[#This Row],[SUMA PUNKTOW ZA OCENY]]+punkty_rekrutacyjne310[[#This Row],[DODATKOWE]]&gt;punkty_rekrutacyjne310[[#This Row],[punkty za gimnazjalny]], 1, 0)</f>
        <v>1</v>
      </c>
    </row>
    <row r="128" spans="1:22" x14ac:dyDescent="0.35">
      <c r="A128" s="1" t="s">
        <v>208</v>
      </c>
      <c r="B128" s="1" t="s">
        <v>30</v>
      </c>
      <c r="C128">
        <v>3</v>
      </c>
      <c r="D128">
        <v>6</v>
      </c>
      <c r="E128" s="1">
        <v>6</v>
      </c>
      <c r="F128" s="1">
        <v>3</v>
      </c>
      <c r="G128" s="1">
        <v>4</v>
      </c>
      <c r="H128" s="1">
        <v>5</v>
      </c>
      <c r="I128">
        <v>35</v>
      </c>
      <c r="J128">
        <v>1</v>
      </c>
      <c r="K128">
        <v>100</v>
      </c>
      <c r="L128">
        <v>65</v>
      </c>
      <c r="M128">
        <v>86</v>
      </c>
      <c r="N128" s="6">
        <f>(punkty_rekrutacyjne310[[#This Row],[GHP]]+punkty_rekrutacyjne310[[#This Row],[GHH]]+punkty_rekrutacyjne310[[#This Row],[GMM]]+punkty_rekrutacyjne310[[#This Row],[GMP]]+punkty_rekrutacyjne310[[#This Row],[GJP]])/10</f>
        <v>28.7</v>
      </c>
      <c r="O128">
        <f t="shared" si="2"/>
        <v>10</v>
      </c>
      <c r="P128">
        <f t="shared" si="2"/>
        <v>4</v>
      </c>
      <c r="Q128">
        <f t="shared" si="2"/>
        <v>6</v>
      </c>
      <c r="R128">
        <f t="shared" si="1"/>
        <v>8</v>
      </c>
      <c r="S128" s="6">
        <f>SUM(punkty_rekrutacyjne310[[#This Row],[punkty za JP]:[GEO]])</f>
        <v>28</v>
      </c>
      <c r="T128" s="6">
        <f>IF(punkty_rekrutacyjne310[[#This Row],[Zachowanie]]=6, 2, 0)+punkty_rekrutacyjne310[[#This Row],[Osiagniecia]]</f>
        <v>5</v>
      </c>
      <c r="U128" s="7">
        <f>punkty_rekrutacyjne310[[#This Row],[punkty za gimnazjalny]]+punkty_rekrutacyjne310[[#This Row],[SUMA PUNKTOW ZA OCENY]]+punkty_rekrutacyjne310[[#This Row],[DODATKOWE]]</f>
        <v>61.7</v>
      </c>
      <c r="V128">
        <f>IF(punkty_rekrutacyjne310[[#This Row],[SUMA PUNKTOW ZA OCENY]]+punkty_rekrutacyjne310[[#This Row],[DODATKOWE]]&gt;punkty_rekrutacyjne310[[#This Row],[punkty za gimnazjalny]], 1, 0)</f>
        <v>1</v>
      </c>
    </row>
    <row r="129" spans="1:22" x14ac:dyDescent="0.35">
      <c r="A129" s="1" t="s">
        <v>209</v>
      </c>
      <c r="B129" s="1" t="s">
        <v>210</v>
      </c>
      <c r="C129">
        <v>8</v>
      </c>
      <c r="D129">
        <v>3</v>
      </c>
      <c r="E129" s="1">
        <v>2</v>
      </c>
      <c r="F129" s="1">
        <v>3</v>
      </c>
      <c r="G129" s="1">
        <v>5</v>
      </c>
      <c r="H129" s="1">
        <v>5</v>
      </c>
      <c r="I129">
        <v>31</v>
      </c>
      <c r="J129">
        <v>75</v>
      </c>
      <c r="K129">
        <v>10</v>
      </c>
      <c r="L129">
        <v>37</v>
      </c>
      <c r="M129">
        <v>48</v>
      </c>
      <c r="N129" s="6">
        <f>(punkty_rekrutacyjne310[[#This Row],[GHP]]+punkty_rekrutacyjne310[[#This Row],[GHH]]+punkty_rekrutacyjne310[[#This Row],[GMM]]+punkty_rekrutacyjne310[[#This Row],[GMP]]+punkty_rekrutacyjne310[[#This Row],[GJP]])/10</f>
        <v>20.100000000000001</v>
      </c>
      <c r="O129">
        <f t="shared" si="2"/>
        <v>0</v>
      </c>
      <c r="P129">
        <f t="shared" si="2"/>
        <v>4</v>
      </c>
      <c r="Q129">
        <f t="shared" si="2"/>
        <v>8</v>
      </c>
      <c r="R129">
        <f t="shared" si="1"/>
        <v>8</v>
      </c>
      <c r="S129" s="6">
        <f>SUM(punkty_rekrutacyjne310[[#This Row],[punkty za JP]:[GEO]])</f>
        <v>20</v>
      </c>
      <c r="T129" s="6">
        <f>IF(punkty_rekrutacyjne310[[#This Row],[Zachowanie]]=6, 2, 0)+punkty_rekrutacyjne310[[#This Row],[Osiagniecia]]</f>
        <v>8</v>
      </c>
      <c r="U129" s="7">
        <f>punkty_rekrutacyjne310[[#This Row],[punkty za gimnazjalny]]+punkty_rekrutacyjne310[[#This Row],[SUMA PUNKTOW ZA OCENY]]+punkty_rekrutacyjne310[[#This Row],[DODATKOWE]]</f>
        <v>48.1</v>
      </c>
      <c r="V129">
        <f>IF(punkty_rekrutacyjne310[[#This Row],[SUMA PUNKTOW ZA OCENY]]+punkty_rekrutacyjne310[[#This Row],[DODATKOWE]]&gt;punkty_rekrutacyjne310[[#This Row],[punkty za gimnazjalny]], 1, 0)</f>
        <v>1</v>
      </c>
    </row>
    <row r="130" spans="1:22" x14ac:dyDescent="0.35">
      <c r="A130" s="1" t="s">
        <v>211</v>
      </c>
      <c r="B130" s="1" t="s">
        <v>78</v>
      </c>
      <c r="C130">
        <v>4</v>
      </c>
      <c r="D130">
        <v>3</v>
      </c>
      <c r="E130" s="1">
        <v>4</v>
      </c>
      <c r="F130" s="1">
        <v>2</v>
      </c>
      <c r="G130" s="1">
        <v>5</v>
      </c>
      <c r="H130" s="1">
        <v>6</v>
      </c>
      <c r="I130">
        <v>53</v>
      </c>
      <c r="J130">
        <v>74</v>
      </c>
      <c r="K130">
        <v>66</v>
      </c>
      <c r="L130">
        <v>37</v>
      </c>
      <c r="M130">
        <v>55</v>
      </c>
      <c r="N130" s="6">
        <f>(punkty_rekrutacyjne310[[#This Row],[GHP]]+punkty_rekrutacyjne310[[#This Row],[GHH]]+punkty_rekrutacyjne310[[#This Row],[GMM]]+punkty_rekrutacyjne310[[#This Row],[GMP]]+punkty_rekrutacyjne310[[#This Row],[GJP]])/10</f>
        <v>28.5</v>
      </c>
      <c r="O130">
        <f t="shared" si="2"/>
        <v>6</v>
      </c>
      <c r="P130">
        <f t="shared" si="2"/>
        <v>0</v>
      </c>
      <c r="Q130">
        <f t="shared" si="2"/>
        <v>8</v>
      </c>
      <c r="R130">
        <f t="shared" si="2"/>
        <v>10</v>
      </c>
      <c r="S130" s="6">
        <f>SUM(punkty_rekrutacyjne310[[#This Row],[punkty za JP]:[GEO]])</f>
        <v>24</v>
      </c>
      <c r="T130" s="6">
        <f>IF(punkty_rekrutacyjne310[[#This Row],[Zachowanie]]=6, 2, 0)+punkty_rekrutacyjne310[[#This Row],[Osiagniecia]]</f>
        <v>4</v>
      </c>
      <c r="U130" s="7">
        <f>punkty_rekrutacyjne310[[#This Row],[punkty za gimnazjalny]]+punkty_rekrutacyjne310[[#This Row],[SUMA PUNKTOW ZA OCENY]]+punkty_rekrutacyjne310[[#This Row],[DODATKOWE]]</f>
        <v>56.5</v>
      </c>
      <c r="V130">
        <f>IF(punkty_rekrutacyjne310[[#This Row],[SUMA PUNKTOW ZA OCENY]]+punkty_rekrutacyjne310[[#This Row],[DODATKOWE]]&gt;punkty_rekrutacyjne310[[#This Row],[punkty za gimnazjalny]], 1, 0)</f>
        <v>0</v>
      </c>
    </row>
    <row r="131" spans="1:22" x14ac:dyDescent="0.35">
      <c r="A131" s="1" t="s">
        <v>212</v>
      </c>
      <c r="B131" s="1" t="s">
        <v>101</v>
      </c>
      <c r="C131">
        <v>4</v>
      </c>
      <c r="D131">
        <v>6</v>
      </c>
      <c r="E131" s="1">
        <v>5</v>
      </c>
      <c r="F131" s="1">
        <v>3</v>
      </c>
      <c r="G131" s="1">
        <v>4</v>
      </c>
      <c r="H131" s="1">
        <v>4</v>
      </c>
      <c r="I131">
        <v>43</v>
      </c>
      <c r="J131">
        <v>49</v>
      </c>
      <c r="K131">
        <v>12</v>
      </c>
      <c r="L131">
        <v>36</v>
      </c>
      <c r="M131">
        <v>87</v>
      </c>
      <c r="N131" s="6">
        <f>(punkty_rekrutacyjne310[[#This Row],[GHP]]+punkty_rekrutacyjne310[[#This Row],[GHH]]+punkty_rekrutacyjne310[[#This Row],[GMM]]+punkty_rekrutacyjne310[[#This Row],[GMP]]+punkty_rekrutacyjne310[[#This Row],[GJP]])/10</f>
        <v>22.7</v>
      </c>
      <c r="O131">
        <f t="shared" ref="O131:R194" si="3">VLOOKUP(E131,$X$4:$Y$9,2,0)</f>
        <v>8</v>
      </c>
      <c r="P131">
        <f t="shared" si="3"/>
        <v>4</v>
      </c>
      <c r="Q131">
        <f t="shared" si="3"/>
        <v>6</v>
      </c>
      <c r="R131">
        <f t="shared" si="3"/>
        <v>6</v>
      </c>
      <c r="S131" s="6">
        <f>SUM(punkty_rekrutacyjne310[[#This Row],[punkty za JP]:[GEO]])</f>
        <v>24</v>
      </c>
      <c r="T131" s="6">
        <f>IF(punkty_rekrutacyjne310[[#This Row],[Zachowanie]]=6, 2, 0)+punkty_rekrutacyjne310[[#This Row],[Osiagniecia]]</f>
        <v>6</v>
      </c>
      <c r="U131" s="7">
        <f>punkty_rekrutacyjne310[[#This Row],[punkty za gimnazjalny]]+punkty_rekrutacyjne310[[#This Row],[SUMA PUNKTOW ZA OCENY]]+punkty_rekrutacyjne310[[#This Row],[DODATKOWE]]</f>
        <v>52.7</v>
      </c>
      <c r="V131">
        <f>IF(punkty_rekrutacyjne310[[#This Row],[SUMA PUNKTOW ZA OCENY]]+punkty_rekrutacyjne310[[#This Row],[DODATKOWE]]&gt;punkty_rekrutacyjne310[[#This Row],[punkty za gimnazjalny]], 1, 0)</f>
        <v>1</v>
      </c>
    </row>
    <row r="132" spans="1:22" x14ac:dyDescent="0.35">
      <c r="A132" s="1" t="s">
        <v>213</v>
      </c>
      <c r="B132" s="1" t="s">
        <v>72</v>
      </c>
      <c r="C132">
        <v>4</v>
      </c>
      <c r="D132">
        <v>4</v>
      </c>
      <c r="E132" s="1">
        <v>6</v>
      </c>
      <c r="F132" s="1">
        <v>2</v>
      </c>
      <c r="G132" s="1">
        <v>5</v>
      </c>
      <c r="H132" s="1">
        <v>2</v>
      </c>
      <c r="I132">
        <v>60</v>
      </c>
      <c r="J132">
        <v>75</v>
      </c>
      <c r="K132">
        <v>10</v>
      </c>
      <c r="L132">
        <v>59</v>
      </c>
      <c r="M132">
        <v>5</v>
      </c>
      <c r="N132" s="6">
        <f>(punkty_rekrutacyjne310[[#This Row],[GHP]]+punkty_rekrutacyjne310[[#This Row],[GHH]]+punkty_rekrutacyjne310[[#This Row],[GMM]]+punkty_rekrutacyjne310[[#This Row],[GMP]]+punkty_rekrutacyjne310[[#This Row],[GJP]])/10</f>
        <v>20.9</v>
      </c>
      <c r="O132">
        <f t="shared" si="3"/>
        <v>10</v>
      </c>
      <c r="P132">
        <f t="shared" si="3"/>
        <v>0</v>
      </c>
      <c r="Q132">
        <f t="shared" si="3"/>
        <v>8</v>
      </c>
      <c r="R132">
        <f t="shared" si="3"/>
        <v>0</v>
      </c>
      <c r="S132" s="6">
        <f>SUM(punkty_rekrutacyjne310[[#This Row],[punkty za JP]:[GEO]])</f>
        <v>18</v>
      </c>
      <c r="T132" s="6">
        <f>IF(punkty_rekrutacyjne310[[#This Row],[Zachowanie]]=6, 2, 0)+punkty_rekrutacyjne310[[#This Row],[Osiagniecia]]</f>
        <v>4</v>
      </c>
      <c r="U132" s="7">
        <f>punkty_rekrutacyjne310[[#This Row],[punkty za gimnazjalny]]+punkty_rekrutacyjne310[[#This Row],[SUMA PUNKTOW ZA OCENY]]+punkty_rekrutacyjne310[[#This Row],[DODATKOWE]]</f>
        <v>42.9</v>
      </c>
      <c r="V132">
        <f>IF(punkty_rekrutacyjne310[[#This Row],[SUMA PUNKTOW ZA OCENY]]+punkty_rekrutacyjne310[[#This Row],[DODATKOWE]]&gt;punkty_rekrutacyjne310[[#This Row],[punkty za gimnazjalny]], 1, 0)</f>
        <v>1</v>
      </c>
    </row>
    <row r="133" spans="1:22" x14ac:dyDescent="0.35">
      <c r="A133" s="1" t="s">
        <v>214</v>
      </c>
      <c r="B133" s="1" t="s">
        <v>197</v>
      </c>
      <c r="C133">
        <v>7</v>
      </c>
      <c r="D133">
        <v>6</v>
      </c>
      <c r="E133" s="1">
        <v>4</v>
      </c>
      <c r="F133" s="1">
        <v>2</v>
      </c>
      <c r="G133" s="1">
        <v>2</v>
      </c>
      <c r="H133" s="1">
        <v>3</v>
      </c>
      <c r="I133">
        <v>89</v>
      </c>
      <c r="J133">
        <v>29</v>
      </c>
      <c r="K133">
        <v>58</v>
      </c>
      <c r="L133">
        <v>19</v>
      </c>
      <c r="M133">
        <v>97</v>
      </c>
      <c r="N133" s="6">
        <f>(punkty_rekrutacyjne310[[#This Row],[GHP]]+punkty_rekrutacyjne310[[#This Row],[GHH]]+punkty_rekrutacyjne310[[#This Row],[GMM]]+punkty_rekrutacyjne310[[#This Row],[GMP]]+punkty_rekrutacyjne310[[#This Row],[GJP]])/10</f>
        <v>29.2</v>
      </c>
      <c r="O133">
        <f t="shared" si="3"/>
        <v>6</v>
      </c>
      <c r="P133">
        <f t="shared" si="3"/>
        <v>0</v>
      </c>
      <c r="Q133">
        <f t="shared" si="3"/>
        <v>0</v>
      </c>
      <c r="R133">
        <f t="shared" si="3"/>
        <v>4</v>
      </c>
      <c r="S133" s="6">
        <f>SUM(punkty_rekrutacyjne310[[#This Row],[punkty za JP]:[GEO]])</f>
        <v>10</v>
      </c>
      <c r="T133" s="6">
        <f>IF(punkty_rekrutacyjne310[[#This Row],[Zachowanie]]=6, 2, 0)+punkty_rekrutacyjne310[[#This Row],[Osiagniecia]]</f>
        <v>9</v>
      </c>
      <c r="U133" s="7">
        <f>punkty_rekrutacyjne310[[#This Row],[punkty za gimnazjalny]]+punkty_rekrutacyjne310[[#This Row],[SUMA PUNKTOW ZA OCENY]]+punkty_rekrutacyjne310[[#This Row],[DODATKOWE]]</f>
        <v>48.2</v>
      </c>
      <c r="V133">
        <f>IF(punkty_rekrutacyjne310[[#This Row],[SUMA PUNKTOW ZA OCENY]]+punkty_rekrutacyjne310[[#This Row],[DODATKOWE]]&gt;punkty_rekrutacyjne310[[#This Row],[punkty za gimnazjalny]], 1, 0)</f>
        <v>0</v>
      </c>
    </row>
    <row r="134" spans="1:22" x14ac:dyDescent="0.35">
      <c r="A134" s="1" t="s">
        <v>215</v>
      </c>
      <c r="B134" s="1" t="s">
        <v>216</v>
      </c>
      <c r="C134">
        <v>5</v>
      </c>
      <c r="D134">
        <v>6</v>
      </c>
      <c r="E134" s="1">
        <v>5</v>
      </c>
      <c r="F134" s="1">
        <v>3</v>
      </c>
      <c r="G134" s="1">
        <v>5</v>
      </c>
      <c r="H134" s="1">
        <v>3</v>
      </c>
      <c r="I134">
        <v>61</v>
      </c>
      <c r="J134">
        <v>95</v>
      </c>
      <c r="K134">
        <v>36</v>
      </c>
      <c r="L134">
        <v>86</v>
      </c>
      <c r="M134">
        <v>36</v>
      </c>
      <c r="N134" s="6">
        <f>(punkty_rekrutacyjne310[[#This Row],[GHP]]+punkty_rekrutacyjne310[[#This Row],[GHH]]+punkty_rekrutacyjne310[[#This Row],[GMM]]+punkty_rekrutacyjne310[[#This Row],[GMP]]+punkty_rekrutacyjne310[[#This Row],[GJP]])/10</f>
        <v>31.4</v>
      </c>
      <c r="O134">
        <f t="shared" si="3"/>
        <v>8</v>
      </c>
      <c r="P134">
        <f t="shared" si="3"/>
        <v>4</v>
      </c>
      <c r="Q134">
        <f t="shared" si="3"/>
        <v>8</v>
      </c>
      <c r="R134">
        <f t="shared" si="3"/>
        <v>4</v>
      </c>
      <c r="S134" s="6">
        <f>SUM(punkty_rekrutacyjne310[[#This Row],[punkty za JP]:[GEO]])</f>
        <v>24</v>
      </c>
      <c r="T134" s="6">
        <f>IF(punkty_rekrutacyjne310[[#This Row],[Zachowanie]]=6, 2, 0)+punkty_rekrutacyjne310[[#This Row],[Osiagniecia]]</f>
        <v>7</v>
      </c>
      <c r="U134" s="7">
        <f>punkty_rekrutacyjne310[[#This Row],[punkty za gimnazjalny]]+punkty_rekrutacyjne310[[#This Row],[SUMA PUNKTOW ZA OCENY]]+punkty_rekrutacyjne310[[#This Row],[DODATKOWE]]</f>
        <v>62.4</v>
      </c>
      <c r="V134">
        <f>IF(punkty_rekrutacyjne310[[#This Row],[SUMA PUNKTOW ZA OCENY]]+punkty_rekrutacyjne310[[#This Row],[DODATKOWE]]&gt;punkty_rekrutacyjne310[[#This Row],[punkty za gimnazjalny]], 1, 0)</f>
        <v>0</v>
      </c>
    </row>
    <row r="135" spans="1:22" x14ac:dyDescent="0.35">
      <c r="A135" s="1" t="s">
        <v>217</v>
      </c>
      <c r="B135" s="1" t="s">
        <v>218</v>
      </c>
      <c r="C135">
        <v>7</v>
      </c>
      <c r="D135">
        <v>6</v>
      </c>
      <c r="E135" s="1">
        <v>2</v>
      </c>
      <c r="F135" s="1">
        <v>3</v>
      </c>
      <c r="G135" s="1">
        <v>3</v>
      </c>
      <c r="H135" s="1">
        <v>2</v>
      </c>
      <c r="I135">
        <v>2</v>
      </c>
      <c r="J135">
        <v>9</v>
      </c>
      <c r="K135">
        <v>56</v>
      </c>
      <c r="L135">
        <v>86</v>
      </c>
      <c r="M135">
        <v>71</v>
      </c>
      <c r="N135" s="6">
        <f>(punkty_rekrutacyjne310[[#This Row],[GHP]]+punkty_rekrutacyjne310[[#This Row],[GHH]]+punkty_rekrutacyjne310[[#This Row],[GMM]]+punkty_rekrutacyjne310[[#This Row],[GMP]]+punkty_rekrutacyjne310[[#This Row],[GJP]])/10</f>
        <v>22.4</v>
      </c>
      <c r="O135">
        <f t="shared" si="3"/>
        <v>0</v>
      </c>
      <c r="P135">
        <f t="shared" si="3"/>
        <v>4</v>
      </c>
      <c r="Q135">
        <f t="shared" si="3"/>
        <v>4</v>
      </c>
      <c r="R135">
        <f t="shared" si="3"/>
        <v>0</v>
      </c>
      <c r="S135" s="6">
        <f>SUM(punkty_rekrutacyjne310[[#This Row],[punkty za JP]:[GEO]])</f>
        <v>8</v>
      </c>
      <c r="T135" s="6">
        <f>IF(punkty_rekrutacyjne310[[#This Row],[Zachowanie]]=6, 2, 0)+punkty_rekrutacyjne310[[#This Row],[Osiagniecia]]</f>
        <v>9</v>
      </c>
      <c r="U135" s="7">
        <f>punkty_rekrutacyjne310[[#This Row],[punkty za gimnazjalny]]+punkty_rekrutacyjne310[[#This Row],[SUMA PUNKTOW ZA OCENY]]+punkty_rekrutacyjne310[[#This Row],[DODATKOWE]]</f>
        <v>39.4</v>
      </c>
      <c r="V135">
        <f>IF(punkty_rekrutacyjne310[[#This Row],[SUMA PUNKTOW ZA OCENY]]+punkty_rekrutacyjne310[[#This Row],[DODATKOWE]]&gt;punkty_rekrutacyjne310[[#This Row],[punkty za gimnazjalny]], 1, 0)</f>
        <v>0</v>
      </c>
    </row>
    <row r="136" spans="1:22" x14ac:dyDescent="0.35">
      <c r="A136" s="1" t="s">
        <v>219</v>
      </c>
      <c r="B136" s="1" t="s">
        <v>16</v>
      </c>
      <c r="C136">
        <v>6</v>
      </c>
      <c r="D136">
        <v>2</v>
      </c>
      <c r="E136" s="1">
        <v>4</v>
      </c>
      <c r="F136" s="1">
        <v>5</v>
      </c>
      <c r="G136" s="1">
        <v>6</v>
      </c>
      <c r="H136" s="1">
        <v>4</v>
      </c>
      <c r="I136">
        <v>21</v>
      </c>
      <c r="J136">
        <v>73</v>
      </c>
      <c r="K136">
        <v>39</v>
      </c>
      <c r="L136">
        <v>28</v>
      </c>
      <c r="M136">
        <v>25</v>
      </c>
      <c r="N136" s="6">
        <f>(punkty_rekrutacyjne310[[#This Row],[GHP]]+punkty_rekrutacyjne310[[#This Row],[GHH]]+punkty_rekrutacyjne310[[#This Row],[GMM]]+punkty_rekrutacyjne310[[#This Row],[GMP]]+punkty_rekrutacyjne310[[#This Row],[GJP]])/10</f>
        <v>18.600000000000001</v>
      </c>
      <c r="O136">
        <f t="shared" si="3"/>
        <v>6</v>
      </c>
      <c r="P136">
        <f t="shared" si="3"/>
        <v>8</v>
      </c>
      <c r="Q136">
        <f t="shared" si="3"/>
        <v>10</v>
      </c>
      <c r="R136">
        <f t="shared" si="3"/>
        <v>6</v>
      </c>
      <c r="S136" s="6">
        <f>SUM(punkty_rekrutacyjne310[[#This Row],[punkty za JP]:[GEO]])</f>
        <v>30</v>
      </c>
      <c r="T136" s="6">
        <f>IF(punkty_rekrutacyjne310[[#This Row],[Zachowanie]]=6, 2, 0)+punkty_rekrutacyjne310[[#This Row],[Osiagniecia]]</f>
        <v>6</v>
      </c>
      <c r="U136" s="7">
        <f>punkty_rekrutacyjne310[[#This Row],[punkty za gimnazjalny]]+punkty_rekrutacyjne310[[#This Row],[SUMA PUNKTOW ZA OCENY]]+punkty_rekrutacyjne310[[#This Row],[DODATKOWE]]</f>
        <v>54.6</v>
      </c>
      <c r="V136">
        <f>IF(punkty_rekrutacyjne310[[#This Row],[SUMA PUNKTOW ZA OCENY]]+punkty_rekrutacyjne310[[#This Row],[DODATKOWE]]&gt;punkty_rekrutacyjne310[[#This Row],[punkty za gimnazjalny]], 1, 0)</f>
        <v>1</v>
      </c>
    </row>
    <row r="137" spans="1:22" x14ac:dyDescent="0.35">
      <c r="A137" s="1" t="s">
        <v>220</v>
      </c>
      <c r="B137" s="1" t="s">
        <v>130</v>
      </c>
      <c r="C137">
        <v>0</v>
      </c>
      <c r="D137">
        <v>5</v>
      </c>
      <c r="E137" s="1">
        <v>2</v>
      </c>
      <c r="F137" s="1">
        <v>4</v>
      </c>
      <c r="G137" s="1">
        <v>3</v>
      </c>
      <c r="H137" s="1">
        <v>3</v>
      </c>
      <c r="I137">
        <v>52</v>
      </c>
      <c r="J137">
        <v>74</v>
      </c>
      <c r="K137">
        <v>79</v>
      </c>
      <c r="L137">
        <v>92</v>
      </c>
      <c r="M137">
        <v>69</v>
      </c>
      <c r="N137" s="6">
        <f>(punkty_rekrutacyjne310[[#This Row],[GHP]]+punkty_rekrutacyjne310[[#This Row],[GHH]]+punkty_rekrutacyjne310[[#This Row],[GMM]]+punkty_rekrutacyjne310[[#This Row],[GMP]]+punkty_rekrutacyjne310[[#This Row],[GJP]])/10</f>
        <v>36.6</v>
      </c>
      <c r="O137">
        <f t="shared" si="3"/>
        <v>0</v>
      </c>
      <c r="P137">
        <f t="shared" si="3"/>
        <v>6</v>
      </c>
      <c r="Q137">
        <f t="shared" si="3"/>
        <v>4</v>
      </c>
      <c r="R137">
        <f t="shared" si="3"/>
        <v>4</v>
      </c>
      <c r="S137" s="6">
        <f>SUM(punkty_rekrutacyjne310[[#This Row],[punkty za JP]:[GEO]])</f>
        <v>14</v>
      </c>
      <c r="T137" s="6">
        <f>IF(punkty_rekrutacyjne310[[#This Row],[Zachowanie]]=6, 2, 0)+punkty_rekrutacyjne310[[#This Row],[Osiagniecia]]</f>
        <v>0</v>
      </c>
      <c r="U137" s="7">
        <f>punkty_rekrutacyjne310[[#This Row],[punkty za gimnazjalny]]+punkty_rekrutacyjne310[[#This Row],[SUMA PUNKTOW ZA OCENY]]+punkty_rekrutacyjne310[[#This Row],[DODATKOWE]]</f>
        <v>50.6</v>
      </c>
      <c r="V137">
        <f>IF(punkty_rekrutacyjne310[[#This Row],[SUMA PUNKTOW ZA OCENY]]+punkty_rekrutacyjne310[[#This Row],[DODATKOWE]]&gt;punkty_rekrutacyjne310[[#This Row],[punkty za gimnazjalny]], 1, 0)</f>
        <v>0</v>
      </c>
    </row>
    <row r="138" spans="1:22" x14ac:dyDescent="0.35">
      <c r="A138" s="1" t="s">
        <v>221</v>
      </c>
      <c r="B138" s="1" t="s">
        <v>222</v>
      </c>
      <c r="C138">
        <v>1</v>
      </c>
      <c r="D138">
        <v>2</v>
      </c>
      <c r="E138" s="1">
        <v>2</v>
      </c>
      <c r="F138" s="1">
        <v>4</v>
      </c>
      <c r="G138" s="1">
        <v>5</v>
      </c>
      <c r="H138" s="1">
        <v>3</v>
      </c>
      <c r="I138">
        <v>97</v>
      </c>
      <c r="J138">
        <v>51</v>
      </c>
      <c r="K138">
        <v>38</v>
      </c>
      <c r="L138">
        <v>17</v>
      </c>
      <c r="M138">
        <v>5</v>
      </c>
      <c r="N138" s="6">
        <f>(punkty_rekrutacyjne310[[#This Row],[GHP]]+punkty_rekrutacyjne310[[#This Row],[GHH]]+punkty_rekrutacyjne310[[#This Row],[GMM]]+punkty_rekrutacyjne310[[#This Row],[GMP]]+punkty_rekrutacyjne310[[#This Row],[GJP]])/10</f>
        <v>20.8</v>
      </c>
      <c r="O138">
        <f t="shared" si="3"/>
        <v>0</v>
      </c>
      <c r="P138">
        <f t="shared" si="3"/>
        <v>6</v>
      </c>
      <c r="Q138">
        <f t="shared" si="3"/>
        <v>8</v>
      </c>
      <c r="R138">
        <f t="shared" si="3"/>
        <v>4</v>
      </c>
      <c r="S138" s="6">
        <f>SUM(punkty_rekrutacyjne310[[#This Row],[punkty za JP]:[GEO]])</f>
        <v>18</v>
      </c>
      <c r="T138" s="6">
        <f>IF(punkty_rekrutacyjne310[[#This Row],[Zachowanie]]=6, 2, 0)+punkty_rekrutacyjne310[[#This Row],[Osiagniecia]]</f>
        <v>1</v>
      </c>
      <c r="U138" s="7">
        <f>punkty_rekrutacyjne310[[#This Row],[punkty za gimnazjalny]]+punkty_rekrutacyjne310[[#This Row],[SUMA PUNKTOW ZA OCENY]]+punkty_rekrutacyjne310[[#This Row],[DODATKOWE]]</f>
        <v>39.799999999999997</v>
      </c>
      <c r="V138">
        <f>IF(punkty_rekrutacyjne310[[#This Row],[SUMA PUNKTOW ZA OCENY]]+punkty_rekrutacyjne310[[#This Row],[DODATKOWE]]&gt;punkty_rekrutacyjne310[[#This Row],[punkty za gimnazjalny]], 1, 0)</f>
        <v>0</v>
      </c>
    </row>
    <row r="139" spans="1:22" x14ac:dyDescent="0.35">
      <c r="A139" s="1" t="s">
        <v>223</v>
      </c>
      <c r="B139" s="1" t="s">
        <v>145</v>
      </c>
      <c r="C139">
        <v>3</v>
      </c>
      <c r="D139">
        <v>3</v>
      </c>
      <c r="E139" s="1">
        <v>2</v>
      </c>
      <c r="F139" s="1">
        <v>5</v>
      </c>
      <c r="G139" s="1">
        <v>3</v>
      </c>
      <c r="H139" s="1">
        <v>5</v>
      </c>
      <c r="I139">
        <v>68</v>
      </c>
      <c r="J139">
        <v>38</v>
      </c>
      <c r="K139">
        <v>31</v>
      </c>
      <c r="L139">
        <v>14</v>
      </c>
      <c r="M139">
        <v>54</v>
      </c>
      <c r="N139" s="6">
        <f>(punkty_rekrutacyjne310[[#This Row],[GHP]]+punkty_rekrutacyjne310[[#This Row],[GHH]]+punkty_rekrutacyjne310[[#This Row],[GMM]]+punkty_rekrutacyjne310[[#This Row],[GMP]]+punkty_rekrutacyjne310[[#This Row],[GJP]])/10</f>
        <v>20.5</v>
      </c>
      <c r="O139">
        <f t="shared" si="3"/>
        <v>0</v>
      </c>
      <c r="P139">
        <f t="shared" si="3"/>
        <v>8</v>
      </c>
      <c r="Q139">
        <f t="shared" si="3"/>
        <v>4</v>
      </c>
      <c r="R139">
        <f t="shared" si="3"/>
        <v>8</v>
      </c>
      <c r="S139" s="6">
        <f>SUM(punkty_rekrutacyjne310[[#This Row],[punkty za JP]:[GEO]])</f>
        <v>20</v>
      </c>
      <c r="T139" s="6">
        <f>IF(punkty_rekrutacyjne310[[#This Row],[Zachowanie]]=6, 2, 0)+punkty_rekrutacyjne310[[#This Row],[Osiagniecia]]</f>
        <v>3</v>
      </c>
      <c r="U139" s="7">
        <f>punkty_rekrutacyjne310[[#This Row],[punkty za gimnazjalny]]+punkty_rekrutacyjne310[[#This Row],[SUMA PUNKTOW ZA OCENY]]+punkty_rekrutacyjne310[[#This Row],[DODATKOWE]]</f>
        <v>43.5</v>
      </c>
      <c r="V139">
        <f>IF(punkty_rekrutacyjne310[[#This Row],[SUMA PUNKTOW ZA OCENY]]+punkty_rekrutacyjne310[[#This Row],[DODATKOWE]]&gt;punkty_rekrutacyjne310[[#This Row],[punkty za gimnazjalny]], 1, 0)</f>
        <v>1</v>
      </c>
    </row>
    <row r="140" spans="1:22" x14ac:dyDescent="0.35">
      <c r="A140" s="1" t="s">
        <v>224</v>
      </c>
      <c r="B140" s="1" t="s">
        <v>225</v>
      </c>
      <c r="C140">
        <v>7</v>
      </c>
      <c r="D140">
        <v>6</v>
      </c>
      <c r="E140" s="1">
        <v>2</v>
      </c>
      <c r="F140" s="1">
        <v>5</v>
      </c>
      <c r="G140" s="1">
        <v>6</v>
      </c>
      <c r="H140" s="1">
        <v>5</v>
      </c>
      <c r="I140">
        <v>19</v>
      </c>
      <c r="J140">
        <v>56</v>
      </c>
      <c r="K140">
        <v>50</v>
      </c>
      <c r="L140">
        <v>43</v>
      </c>
      <c r="M140">
        <v>66</v>
      </c>
      <c r="N140" s="6">
        <f>(punkty_rekrutacyjne310[[#This Row],[GHP]]+punkty_rekrutacyjne310[[#This Row],[GHH]]+punkty_rekrutacyjne310[[#This Row],[GMM]]+punkty_rekrutacyjne310[[#This Row],[GMP]]+punkty_rekrutacyjne310[[#This Row],[GJP]])/10</f>
        <v>23.4</v>
      </c>
      <c r="O140">
        <f t="shared" si="3"/>
        <v>0</v>
      </c>
      <c r="P140">
        <f t="shared" si="3"/>
        <v>8</v>
      </c>
      <c r="Q140">
        <f t="shared" si="3"/>
        <v>10</v>
      </c>
      <c r="R140">
        <f t="shared" si="3"/>
        <v>8</v>
      </c>
      <c r="S140" s="6">
        <f>SUM(punkty_rekrutacyjne310[[#This Row],[punkty za JP]:[GEO]])</f>
        <v>26</v>
      </c>
      <c r="T140" s="6">
        <f>IF(punkty_rekrutacyjne310[[#This Row],[Zachowanie]]=6, 2, 0)+punkty_rekrutacyjne310[[#This Row],[Osiagniecia]]</f>
        <v>9</v>
      </c>
      <c r="U140" s="7">
        <f>punkty_rekrutacyjne310[[#This Row],[punkty za gimnazjalny]]+punkty_rekrutacyjne310[[#This Row],[SUMA PUNKTOW ZA OCENY]]+punkty_rekrutacyjne310[[#This Row],[DODATKOWE]]</f>
        <v>58.4</v>
      </c>
      <c r="V140">
        <f>IF(punkty_rekrutacyjne310[[#This Row],[SUMA PUNKTOW ZA OCENY]]+punkty_rekrutacyjne310[[#This Row],[DODATKOWE]]&gt;punkty_rekrutacyjne310[[#This Row],[punkty za gimnazjalny]], 1, 0)</f>
        <v>1</v>
      </c>
    </row>
    <row r="141" spans="1:22" x14ac:dyDescent="0.35">
      <c r="A141" s="1" t="s">
        <v>226</v>
      </c>
      <c r="B141" s="1" t="s">
        <v>74</v>
      </c>
      <c r="C141">
        <v>6</v>
      </c>
      <c r="D141">
        <v>6</v>
      </c>
      <c r="E141" s="1">
        <v>5</v>
      </c>
      <c r="F141" s="1">
        <v>3</v>
      </c>
      <c r="G141" s="1">
        <v>2</v>
      </c>
      <c r="H141" s="1">
        <v>3</v>
      </c>
      <c r="I141">
        <v>16</v>
      </c>
      <c r="J141">
        <v>95</v>
      </c>
      <c r="K141">
        <v>97</v>
      </c>
      <c r="L141">
        <v>62</v>
      </c>
      <c r="M141">
        <v>46</v>
      </c>
      <c r="N141" s="6">
        <f>(punkty_rekrutacyjne310[[#This Row],[GHP]]+punkty_rekrutacyjne310[[#This Row],[GHH]]+punkty_rekrutacyjne310[[#This Row],[GMM]]+punkty_rekrutacyjne310[[#This Row],[GMP]]+punkty_rekrutacyjne310[[#This Row],[GJP]])/10</f>
        <v>31.6</v>
      </c>
      <c r="O141">
        <f t="shared" si="3"/>
        <v>8</v>
      </c>
      <c r="P141">
        <f t="shared" si="3"/>
        <v>4</v>
      </c>
      <c r="Q141">
        <f t="shared" si="3"/>
        <v>0</v>
      </c>
      <c r="R141">
        <f t="shared" si="3"/>
        <v>4</v>
      </c>
      <c r="S141" s="6">
        <f>SUM(punkty_rekrutacyjne310[[#This Row],[punkty za JP]:[GEO]])</f>
        <v>16</v>
      </c>
      <c r="T141" s="6">
        <f>IF(punkty_rekrutacyjne310[[#This Row],[Zachowanie]]=6, 2, 0)+punkty_rekrutacyjne310[[#This Row],[Osiagniecia]]</f>
        <v>8</v>
      </c>
      <c r="U141" s="7">
        <f>punkty_rekrutacyjne310[[#This Row],[punkty za gimnazjalny]]+punkty_rekrutacyjne310[[#This Row],[SUMA PUNKTOW ZA OCENY]]+punkty_rekrutacyjne310[[#This Row],[DODATKOWE]]</f>
        <v>55.6</v>
      </c>
      <c r="V141">
        <f>IF(punkty_rekrutacyjne310[[#This Row],[SUMA PUNKTOW ZA OCENY]]+punkty_rekrutacyjne310[[#This Row],[DODATKOWE]]&gt;punkty_rekrutacyjne310[[#This Row],[punkty za gimnazjalny]], 1, 0)</f>
        <v>0</v>
      </c>
    </row>
    <row r="142" spans="1:22" x14ac:dyDescent="0.35">
      <c r="A142" s="1" t="s">
        <v>227</v>
      </c>
      <c r="B142" s="1" t="s">
        <v>78</v>
      </c>
      <c r="C142">
        <v>6</v>
      </c>
      <c r="D142">
        <v>5</v>
      </c>
      <c r="E142" s="1">
        <v>3</v>
      </c>
      <c r="F142" s="1">
        <v>2</v>
      </c>
      <c r="G142" s="1">
        <v>3</v>
      </c>
      <c r="H142" s="1">
        <v>5</v>
      </c>
      <c r="I142">
        <v>55</v>
      </c>
      <c r="J142">
        <v>2</v>
      </c>
      <c r="K142">
        <v>64</v>
      </c>
      <c r="L142">
        <v>13</v>
      </c>
      <c r="M142">
        <v>72</v>
      </c>
      <c r="N142" s="6">
        <f>(punkty_rekrutacyjne310[[#This Row],[GHP]]+punkty_rekrutacyjne310[[#This Row],[GHH]]+punkty_rekrutacyjne310[[#This Row],[GMM]]+punkty_rekrutacyjne310[[#This Row],[GMP]]+punkty_rekrutacyjne310[[#This Row],[GJP]])/10</f>
        <v>20.6</v>
      </c>
      <c r="O142">
        <f t="shared" si="3"/>
        <v>4</v>
      </c>
      <c r="P142">
        <f t="shared" si="3"/>
        <v>0</v>
      </c>
      <c r="Q142">
        <f t="shared" si="3"/>
        <v>4</v>
      </c>
      <c r="R142">
        <f t="shared" si="3"/>
        <v>8</v>
      </c>
      <c r="S142" s="6">
        <f>SUM(punkty_rekrutacyjne310[[#This Row],[punkty za JP]:[GEO]])</f>
        <v>16</v>
      </c>
      <c r="T142" s="6">
        <f>IF(punkty_rekrutacyjne310[[#This Row],[Zachowanie]]=6, 2, 0)+punkty_rekrutacyjne310[[#This Row],[Osiagniecia]]</f>
        <v>6</v>
      </c>
      <c r="U142" s="7">
        <f>punkty_rekrutacyjne310[[#This Row],[punkty za gimnazjalny]]+punkty_rekrutacyjne310[[#This Row],[SUMA PUNKTOW ZA OCENY]]+punkty_rekrutacyjne310[[#This Row],[DODATKOWE]]</f>
        <v>42.6</v>
      </c>
      <c r="V142">
        <f>IF(punkty_rekrutacyjne310[[#This Row],[SUMA PUNKTOW ZA OCENY]]+punkty_rekrutacyjne310[[#This Row],[DODATKOWE]]&gt;punkty_rekrutacyjne310[[#This Row],[punkty za gimnazjalny]], 1, 0)</f>
        <v>1</v>
      </c>
    </row>
    <row r="143" spans="1:22" x14ac:dyDescent="0.35">
      <c r="A143" s="1" t="s">
        <v>228</v>
      </c>
      <c r="B143" s="1" t="s">
        <v>166</v>
      </c>
      <c r="C143">
        <v>6</v>
      </c>
      <c r="D143">
        <v>2</v>
      </c>
      <c r="E143" s="1">
        <v>4</v>
      </c>
      <c r="F143" s="1">
        <v>3</v>
      </c>
      <c r="G143" s="1">
        <v>3</v>
      </c>
      <c r="H143" s="1">
        <v>2</v>
      </c>
      <c r="I143">
        <v>54</v>
      </c>
      <c r="J143">
        <v>83</v>
      </c>
      <c r="K143">
        <v>36</v>
      </c>
      <c r="L143">
        <v>27</v>
      </c>
      <c r="M143">
        <v>21</v>
      </c>
      <c r="N143" s="6">
        <f>(punkty_rekrutacyjne310[[#This Row],[GHP]]+punkty_rekrutacyjne310[[#This Row],[GHH]]+punkty_rekrutacyjne310[[#This Row],[GMM]]+punkty_rekrutacyjne310[[#This Row],[GMP]]+punkty_rekrutacyjne310[[#This Row],[GJP]])/10</f>
        <v>22.1</v>
      </c>
      <c r="O143">
        <f t="shared" si="3"/>
        <v>6</v>
      </c>
      <c r="P143">
        <f t="shared" si="3"/>
        <v>4</v>
      </c>
      <c r="Q143">
        <f t="shared" si="3"/>
        <v>4</v>
      </c>
      <c r="R143">
        <f t="shared" si="3"/>
        <v>0</v>
      </c>
      <c r="S143" s="6">
        <f>SUM(punkty_rekrutacyjne310[[#This Row],[punkty za JP]:[GEO]])</f>
        <v>14</v>
      </c>
      <c r="T143" s="6">
        <f>IF(punkty_rekrutacyjne310[[#This Row],[Zachowanie]]=6, 2, 0)+punkty_rekrutacyjne310[[#This Row],[Osiagniecia]]</f>
        <v>6</v>
      </c>
      <c r="U143" s="7">
        <f>punkty_rekrutacyjne310[[#This Row],[punkty za gimnazjalny]]+punkty_rekrutacyjne310[[#This Row],[SUMA PUNKTOW ZA OCENY]]+punkty_rekrutacyjne310[[#This Row],[DODATKOWE]]</f>
        <v>42.1</v>
      </c>
      <c r="V143">
        <f>IF(punkty_rekrutacyjne310[[#This Row],[SUMA PUNKTOW ZA OCENY]]+punkty_rekrutacyjne310[[#This Row],[DODATKOWE]]&gt;punkty_rekrutacyjne310[[#This Row],[punkty za gimnazjalny]], 1, 0)</f>
        <v>0</v>
      </c>
    </row>
    <row r="144" spans="1:22" x14ac:dyDescent="0.35">
      <c r="A144" s="1" t="s">
        <v>229</v>
      </c>
      <c r="B144" s="1" t="s">
        <v>174</v>
      </c>
      <c r="C144">
        <v>1</v>
      </c>
      <c r="D144">
        <v>5</v>
      </c>
      <c r="E144" s="1">
        <v>2</v>
      </c>
      <c r="F144" s="1">
        <v>2</v>
      </c>
      <c r="G144" s="1">
        <v>4</v>
      </c>
      <c r="H144" s="1">
        <v>5</v>
      </c>
      <c r="I144">
        <v>19</v>
      </c>
      <c r="J144">
        <v>92</v>
      </c>
      <c r="K144">
        <v>24</v>
      </c>
      <c r="L144">
        <v>32</v>
      </c>
      <c r="M144">
        <v>91</v>
      </c>
      <c r="N144" s="6">
        <f>(punkty_rekrutacyjne310[[#This Row],[GHP]]+punkty_rekrutacyjne310[[#This Row],[GHH]]+punkty_rekrutacyjne310[[#This Row],[GMM]]+punkty_rekrutacyjne310[[#This Row],[GMP]]+punkty_rekrutacyjne310[[#This Row],[GJP]])/10</f>
        <v>25.8</v>
      </c>
      <c r="O144">
        <f t="shared" si="3"/>
        <v>0</v>
      </c>
      <c r="P144">
        <f t="shared" si="3"/>
        <v>0</v>
      </c>
      <c r="Q144">
        <f t="shared" si="3"/>
        <v>6</v>
      </c>
      <c r="R144">
        <f t="shared" si="3"/>
        <v>8</v>
      </c>
      <c r="S144" s="6">
        <f>SUM(punkty_rekrutacyjne310[[#This Row],[punkty za JP]:[GEO]])</f>
        <v>14</v>
      </c>
      <c r="T144" s="6">
        <f>IF(punkty_rekrutacyjne310[[#This Row],[Zachowanie]]=6, 2, 0)+punkty_rekrutacyjne310[[#This Row],[Osiagniecia]]</f>
        <v>1</v>
      </c>
      <c r="U144" s="7">
        <f>punkty_rekrutacyjne310[[#This Row],[punkty za gimnazjalny]]+punkty_rekrutacyjne310[[#This Row],[SUMA PUNKTOW ZA OCENY]]+punkty_rekrutacyjne310[[#This Row],[DODATKOWE]]</f>
        <v>40.799999999999997</v>
      </c>
      <c r="V144">
        <f>IF(punkty_rekrutacyjne310[[#This Row],[SUMA PUNKTOW ZA OCENY]]+punkty_rekrutacyjne310[[#This Row],[DODATKOWE]]&gt;punkty_rekrutacyjne310[[#This Row],[punkty za gimnazjalny]], 1, 0)</f>
        <v>0</v>
      </c>
    </row>
    <row r="145" spans="1:22" x14ac:dyDescent="0.35">
      <c r="A145" s="1" t="s">
        <v>230</v>
      </c>
      <c r="B145" s="1" t="s">
        <v>137</v>
      </c>
      <c r="C145">
        <v>7</v>
      </c>
      <c r="D145">
        <v>3</v>
      </c>
      <c r="E145" s="1">
        <v>2</v>
      </c>
      <c r="F145" s="1">
        <v>3</v>
      </c>
      <c r="G145" s="1">
        <v>5</v>
      </c>
      <c r="H145" s="1">
        <v>6</v>
      </c>
      <c r="I145">
        <v>25</v>
      </c>
      <c r="J145">
        <v>14</v>
      </c>
      <c r="K145">
        <v>19</v>
      </c>
      <c r="L145">
        <v>95</v>
      </c>
      <c r="M145">
        <v>91</v>
      </c>
      <c r="N145" s="6">
        <f>(punkty_rekrutacyjne310[[#This Row],[GHP]]+punkty_rekrutacyjne310[[#This Row],[GHH]]+punkty_rekrutacyjne310[[#This Row],[GMM]]+punkty_rekrutacyjne310[[#This Row],[GMP]]+punkty_rekrutacyjne310[[#This Row],[GJP]])/10</f>
        <v>24.4</v>
      </c>
      <c r="O145">
        <f t="shared" si="3"/>
        <v>0</v>
      </c>
      <c r="P145">
        <f t="shared" si="3"/>
        <v>4</v>
      </c>
      <c r="Q145">
        <f t="shared" si="3"/>
        <v>8</v>
      </c>
      <c r="R145">
        <f t="shared" si="3"/>
        <v>10</v>
      </c>
      <c r="S145" s="6">
        <f>SUM(punkty_rekrutacyjne310[[#This Row],[punkty za JP]:[GEO]])</f>
        <v>22</v>
      </c>
      <c r="T145" s="6">
        <f>IF(punkty_rekrutacyjne310[[#This Row],[Zachowanie]]=6, 2, 0)+punkty_rekrutacyjne310[[#This Row],[Osiagniecia]]</f>
        <v>7</v>
      </c>
      <c r="U145" s="7">
        <f>punkty_rekrutacyjne310[[#This Row],[punkty za gimnazjalny]]+punkty_rekrutacyjne310[[#This Row],[SUMA PUNKTOW ZA OCENY]]+punkty_rekrutacyjne310[[#This Row],[DODATKOWE]]</f>
        <v>53.4</v>
      </c>
      <c r="V145">
        <f>IF(punkty_rekrutacyjne310[[#This Row],[SUMA PUNKTOW ZA OCENY]]+punkty_rekrutacyjne310[[#This Row],[DODATKOWE]]&gt;punkty_rekrutacyjne310[[#This Row],[punkty za gimnazjalny]], 1, 0)</f>
        <v>1</v>
      </c>
    </row>
    <row r="146" spans="1:22" x14ac:dyDescent="0.35">
      <c r="A146" s="1" t="s">
        <v>231</v>
      </c>
      <c r="B146" s="1" t="s">
        <v>232</v>
      </c>
      <c r="C146">
        <v>8</v>
      </c>
      <c r="D146">
        <v>4</v>
      </c>
      <c r="E146" s="1">
        <v>3</v>
      </c>
      <c r="F146" s="1">
        <v>2</v>
      </c>
      <c r="G146" s="1">
        <v>3</v>
      </c>
      <c r="H146" s="1">
        <v>4</v>
      </c>
      <c r="I146">
        <v>37</v>
      </c>
      <c r="J146">
        <v>69</v>
      </c>
      <c r="K146">
        <v>12</v>
      </c>
      <c r="L146">
        <v>17</v>
      </c>
      <c r="M146">
        <v>48</v>
      </c>
      <c r="N146" s="6">
        <f>(punkty_rekrutacyjne310[[#This Row],[GHP]]+punkty_rekrutacyjne310[[#This Row],[GHH]]+punkty_rekrutacyjne310[[#This Row],[GMM]]+punkty_rekrutacyjne310[[#This Row],[GMP]]+punkty_rekrutacyjne310[[#This Row],[GJP]])/10</f>
        <v>18.3</v>
      </c>
      <c r="O146">
        <f t="shared" si="3"/>
        <v>4</v>
      </c>
      <c r="P146">
        <f t="shared" si="3"/>
        <v>0</v>
      </c>
      <c r="Q146">
        <f t="shared" si="3"/>
        <v>4</v>
      </c>
      <c r="R146">
        <f t="shared" si="3"/>
        <v>6</v>
      </c>
      <c r="S146" s="6">
        <f>SUM(punkty_rekrutacyjne310[[#This Row],[punkty za JP]:[GEO]])</f>
        <v>14</v>
      </c>
      <c r="T146" s="6">
        <f>IF(punkty_rekrutacyjne310[[#This Row],[Zachowanie]]=6, 2, 0)+punkty_rekrutacyjne310[[#This Row],[Osiagniecia]]</f>
        <v>8</v>
      </c>
      <c r="U146" s="7">
        <f>punkty_rekrutacyjne310[[#This Row],[punkty za gimnazjalny]]+punkty_rekrutacyjne310[[#This Row],[SUMA PUNKTOW ZA OCENY]]+punkty_rekrutacyjne310[[#This Row],[DODATKOWE]]</f>
        <v>40.299999999999997</v>
      </c>
      <c r="V146">
        <f>IF(punkty_rekrutacyjne310[[#This Row],[SUMA PUNKTOW ZA OCENY]]+punkty_rekrutacyjne310[[#This Row],[DODATKOWE]]&gt;punkty_rekrutacyjne310[[#This Row],[punkty za gimnazjalny]], 1, 0)</f>
        <v>1</v>
      </c>
    </row>
    <row r="147" spans="1:22" x14ac:dyDescent="0.35">
      <c r="A147" s="1" t="s">
        <v>233</v>
      </c>
      <c r="B147" s="1" t="s">
        <v>145</v>
      </c>
      <c r="C147">
        <v>3</v>
      </c>
      <c r="D147">
        <v>6</v>
      </c>
      <c r="E147" s="1">
        <v>6</v>
      </c>
      <c r="F147" s="1">
        <v>6</v>
      </c>
      <c r="G147" s="1">
        <v>3</v>
      </c>
      <c r="H147" s="1">
        <v>4</v>
      </c>
      <c r="I147">
        <v>79</v>
      </c>
      <c r="J147">
        <v>23</v>
      </c>
      <c r="K147">
        <v>17</v>
      </c>
      <c r="L147">
        <v>99</v>
      </c>
      <c r="M147">
        <v>29</v>
      </c>
      <c r="N147" s="6">
        <f>(punkty_rekrutacyjne310[[#This Row],[GHP]]+punkty_rekrutacyjne310[[#This Row],[GHH]]+punkty_rekrutacyjne310[[#This Row],[GMM]]+punkty_rekrutacyjne310[[#This Row],[GMP]]+punkty_rekrutacyjne310[[#This Row],[GJP]])/10</f>
        <v>24.7</v>
      </c>
      <c r="O147">
        <f t="shared" si="3"/>
        <v>10</v>
      </c>
      <c r="P147">
        <f t="shared" si="3"/>
        <v>10</v>
      </c>
      <c r="Q147">
        <f t="shared" si="3"/>
        <v>4</v>
      </c>
      <c r="R147">
        <f t="shared" si="3"/>
        <v>6</v>
      </c>
      <c r="S147" s="6">
        <f>SUM(punkty_rekrutacyjne310[[#This Row],[punkty za JP]:[GEO]])</f>
        <v>30</v>
      </c>
      <c r="T147" s="6">
        <f>IF(punkty_rekrutacyjne310[[#This Row],[Zachowanie]]=6, 2, 0)+punkty_rekrutacyjne310[[#This Row],[Osiagniecia]]</f>
        <v>5</v>
      </c>
      <c r="U147" s="7">
        <f>punkty_rekrutacyjne310[[#This Row],[punkty za gimnazjalny]]+punkty_rekrutacyjne310[[#This Row],[SUMA PUNKTOW ZA OCENY]]+punkty_rekrutacyjne310[[#This Row],[DODATKOWE]]</f>
        <v>59.7</v>
      </c>
      <c r="V147">
        <f>IF(punkty_rekrutacyjne310[[#This Row],[SUMA PUNKTOW ZA OCENY]]+punkty_rekrutacyjne310[[#This Row],[DODATKOWE]]&gt;punkty_rekrutacyjne310[[#This Row],[punkty za gimnazjalny]], 1, 0)</f>
        <v>1</v>
      </c>
    </row>
    <row r="148" spans="1:22" x14ac:dyDescent="0.35">
      <c r="A148" s="1" t="s">
        <v>234</v>
      </c>
      <c r="B148" s="1" t="s">
        <v>159</v>
      </c>
      <c r="C148">
        <v>4</v>
      </c>
      <c r="D148">
        <v>5</v>
      </c>
      <c r="E148" s="1">
        <v>2</v>
      </c>
      <c r="F148" s="1">
        <v>5</v>
      </c>
      <c r="G148" s="1">
        <v>4</v>
      </c>
      <c r="H148" s="1">
        <v>3</v>
      </c>
      <c r="I148">
        <v>41</v>
      </c>
      <c r="J148">
        <v>64</v>
      </c>
      <c r="K148">
        <v>91</v>
      </c>
      <c r="L148">
        <v>82</v>
      </c>
      <c r="M148">
        <v>100</v>
      </c>
      <c r="N148" s="6">
        <f>(punkty_rekrutacyjne310[[#This Row],[GHP]]+punkty_rekrutacyjne310[[#This Row],[GHH]]+punkty_rekrutacyjne310[[#This Row],[GMM]]+punkty_rekrutacyjne310[[#This Row],[GMP]]+punkty_rekrutacyjne310[[#This Row],[GJP]])/10</f>
        <v>37.799999999999997</v>
      </c>
      <c r="O148">
        <f t="shared" si="3"/>
        <v>0</v>
      </c>
      <c r="P148">
        <f t="shared" si="3"/>
        <v>8</v>
      </c>
      <c r="Q148">
        <f t="shared" si="3"/>
        <v>6</v>
      </c>
      <c r="R148">
        <f t="shared" si="3"/>
        <v>4</v>
      </c>
      <c r="S148" s="6">
        <f>SUM(punkty_rekrutacyjne310[[#This Row],[punkty za JP]:[GEO]])</f>
        <v>18</v>
      </c>
      <c r="T148" s="6">
        <f>IF(punkty_rekrutacyjne310[[#This Row],[Zachowanie]]=6, 2, 0)+punkty_rekrutacyjne310[[#This Row],[Osiagniecia]]</f>
        <v>4</v>
      </c>
      <c r="U148" s="7">
        <f>punkty_rekrutacyjne310[[#This Row],[punkty za gimnazjalny]]+punkty_rekrutacyjne310[[#This Row],[SUMA PUNKTOW ZA OCENY]]+punkty_rekrutacyjne310[[#This Row],[DODATKOWE]]</f>
        <v>59.8</v>
      </c>
      <c r="V148">
        <f>IF(punkty_rekrutacyjne310[[#This Row],[SUMA PUNKTOW ZA OCENY]]+punkty_rekrutacyjne310[[#This Row],[DODATKOWE]]&gt;punkty_rekrutacyjne310[[#This Row],[punkty za gimnazjalny]], 1, 0)</f>
        <v>0</v>
      </c>
    </row>
    <row r="149" spans="1:22" x14ac:dyDescent="0.35">
      <c r="A149" s="1" t="s">
        <v>235</v>
      </c>
      <c r="B149" s="1" t="s">
        <v>101</v>
      </c>
      <c r="C149">
        <v>5</v>
      </c>
      <c r="D149">
        <v>4</v>
      </c>
      <c r="E149" s="1">
        <v>5</v>
      </c>
      <c r="F149" s="1">
        <v>2</v>
      </c>
      <c r="G149" s="1">
        <v>3</v>
      </c>
      <c r="H149" s="1">
        <v>2</v>
      </c>
      <c r="I149">
        <v>87</v>
      </c>
      <c r="J149">
        <v>45</v>
      </c>
      <c r="K149">
        <v>47</v>
      </c>
      <c r="L149">
        <v>75</v>
      </c>
      <c r="M149">
        <v>51</v>
      </c>
      <c r="N149" s="6">
        <f>(punkty_rekrutacyjne310[[#This Row],[GHP]]+punkty_rekrutacyjne310[[#This Row],[GHH]]+punkty_rekrutacyjne310[[#This Row],[GMM]]+punkty_rekrutacyjne310[[#This Row],[GMP]]+punkty_rekrutacyjne310[[#This Row],[GJP]])/10</f>
        <v>30.5</v>
      </c>
      <c r="O149">
        <f t="shared" si="3"/>
        <v>8</v>
      </c>
      <c r="P149">
        <f t="shared" si="3"/>
        <v>0</v>
      </c>
      <c r="Q149">
        <f t="shared" si="3"/>
        <v>4</v>
      </c>
      <c r="R149">
        <f t="shared" si="3"/>
        <v>0</v>
      </c>
      <c r="S149" s="6">
        <f>SUM(punkty_rekrutacyjne310[[#This Row],[punkty za JP]:[GEO]])</f>
        <v>12</v>
      </c>
      <c r="T149" s="6">
        <f>IF(punkty_rekrutacyjne310[[#This Row],[Zachowanie]]=6, 2, 0)+punkty_rekrutacyjne310[[#This Row],[Osiagniecia]]</f>
        <v>5</v>
      </c>
      <c r="U149" s="7">
        <f>punkty_rekrutacyjne310[[#This Row],[punkty za gimnazjalny]]+punkty_rekrutacyjne310[[#This Row],[SUMA PUNKTOW ZA OCENY]]+punkty_rekrutacyjne310[[#This Row],[DODATKOWE]]</f>
        <v>47.5</v>
      </c>
      <c r="V149">
        <f>IF(punkty_rekrutacyjne310[[#This Row],[SUMA PUNKTOW ZA OCENY]]+punkty_rekrutacyjne310[[#This Row],[DODATKOWE]]&gt;punkty_rekrutacyjne310[[#This Row],[punkty za gimnazjalny]], 1, 0)</f>
        <v>0</v>
      </c>
    </row>
    <row r="150" spans="1:22" x14ac:dyDescent="0.35">
      <c r="A150" s="1" t="s">
        <v>236</v>
      </c>
      <c r="B150" s="1" t="s">
        <v>90</v>
      </c>
      <c r="C150">
        <v>8</v>
      </c>
      <c r="D150">
        <v>3</v>
      </c>
      <c r="E150" s="1">
        <v>6</v>
      </c>
      <c r="F150" s="1">
        <v>3</v>
      </c>
      <c r="G150" s="1">
        <v>6</v>
      </c>
      <c r="H150" s="1">
        <v>2</v>
      </c>
      <c r="I150">
        <v>84</v>
      </c>
      <c r="J150">
        <v>77</v>
      </c>
      <c r="K150">
        <v>71</v>
      </c>
      <c r="L150">
        <v>71</v>
      </c>
      <c r="M150">
        <v>9</v>
      </c>
      <c r="N150" s="6">
        <f>(punkty_rekrutacyjne310[[#This Row],[GHP]]+punkty_rekrutacyjne310[[#This Row],[GHH]]+punkty_rekrutacyjne310[[#This Row],[GMM]]+punkty_rekrutacyjne310[[#This Row],[GMP]]+punkty_rekrutacyjne310[[#This Row],[GJP]])/10</f>
        <v>31.2</v>
      </c>
      <c r="O150">
        <f t="shared" si="3"/>
        <v>10</v>
      </c>
      <c r="P150">
        <f t="shared" si="3"/>
        <v>4</v>
      </c>
      <c r="Q150">
        <f t="shared" si="3"/>
        <v>10</v>
      </c>
      <c r="R150">
        <f t="shared" si="3"/>
        <v>0</v>
      </c>
      <c r="S150" s="6">
        <f>SUM(punkty_rekrutacyjne310[[#This Row],[punkty za JP]:[GEO]])</f>
        <v>24</v>
      </c>
      <c r="T150" s="6">
        <f>IF(punkty_rekrutacyjne310[[#This Row],[Zachowanie]]=6, 2, 0)+punkty_rekrutacyjne310[[#This Row],[Osiagniecia]]</f>
        <v>8</v>
      </c>
      <c r="U150" s="7">
        <f>punkty_rekrutacyjne310[[#This Row],[punkty za gimnazjalny]]+punkty_rekrutacyjne310[[#This Row],[SUMA PUNKTOW ZA OCENY]]+punkty_rekrutacyjne310[[#This Row],[DODATKOWE]]</f>
        <v>63.2</v>
      </c>
      <c r="V150">
        <f>IF(punkty_rekrutacyjne310[[#This Row],[SUMA PUNKTOW ZA OCENY]]+punkty_rekrutacyjne310[[#This Row],[DODATKOWE]]&gt;punkty_rekrutacyjne310[[#This Row],[punkty za gimnazjalny]], 1, 0)</f>
        <v>1</v>
      </c>
    </row>
    <row r="151" spans="1:22" x14ac:dyDescent="0.35">
      <c r="A151" s="1" t="s">
        <v>237</v>
      </c>
      <c r="B151" s="1" t="s">
        <v>90</v>
      </c>
      <c r="C151">
        <v>1</v>
      </c>
      <c r="D151">
        <v>2</v>
      </c>
      <c r="E151" s="1">
        <v>4</v>
      </c>
      <c r="F151" s="1">
        <v>4</v>
      </c>
      <c r="G151" s="1">
        <v>5</v>
      </c>
      <c r="H151" s="1">
        <v>5</v>
      </c>
      <c r="I151">
        <v>20</v>
      </c>
      <c r="J151">
        <v>93</v>
      </c>
      <c r="K151">
        <v>68</v>
      </c>
      <c r="L151">
        <v>58</v>
      </c>
      <c r="M151">
        <v>23</v>
      </c>
      <c r="N151" s="6">
        <f>(punkty_rekrutacyjne310[[#This Row],[GHP]]+punkty_rekrutacyjne310[[#This Row],[GHH]]+punkty_rekrutacyjne310[[#This Row],[GMM]]+punkty_rekrutacyjne310[[#This Row],[GMP]]+punkty_rekrutacyjne310[[#This Row],[GJP]])/10</f>
        <v>26.2</v>
      </c>
      <c r="O151">
        <f t="shared" si="3"/>
        <v>6</v>
      </c>
      <c r="P151">
        <f t="shared" si="3"/>
        <v>6</v>
      </c>
      <c r="Q151">
        <f t="shared" si="3"/>
        <v>8</v>
      </c>
      <c r="R151">
        <f t="shared" si="3"/>
        <v>8</v>
      </c>
      <c r="S151" s="6">
        <f>SUM(punkty_rekrutacyjne310[[#This Row],[punkty za JP]:[GEO]])</f>
        <v>28</v>
      </c>
      <c r="T151" s="6">
        <f>IF(punkty_rekrutacyjne310[[#This Row],[Zachowanie]]=6, 2, 0)+punkty_rekrutacyjne310[[#This Row],[Osiagniecia]]</f>
        <v>1</v>
      </c>
      <c r="U151" s="7">
        <f>punkty_rekrutacyjne310[[#This Row],[punkty za gimnazjalny]]+punkty_rekrutacyjne310[[#This Row],[SUMA PUNKTOW ZA OCENY]]+punkty_rekrutacyjne310[[#This Row],[DODATKOWE]]</f>
        <v>55.2</v>
      </c>
      <c r="V151">
        <f>IF(punkty_rekrutacyjne310[[#This Row],[SUMA PUNKTOW ZA OCENY]]+punkty_rekrutacyjne310[[#This Row],[DODATKOWE]]&gt;punkty_rekrutacyjne310[[#This Row],[punkty za gimnazjalny]], 1, 0)</f>
        <v>1</v>
      </c>
    </row>
    <row r="152" spans="1:22" x14ac:dyDescent="0.35">
      <c r="A152" s="1" t="s">
        <v>238</v>
      </c>
      <c r="B152" s="1" t="s">
        <v>239</v>
      </c>
      <c r="C152">
        <v>7</v>
      </c>
      <c r="D152">
        <v>5</v>
      </c>
      <c r="E152" s="1">
        <v>6</v>
      </c>
      <c r="F152" s="1">
        <v>6</v>
      </c>
      <c r="G152" s="1">
        <v>2</v>
      </c>
      <c r="H152" s="1">
        <v>5</v>
      </c>
      <c r="I152">
        <v>80</v>
      </c>
      <c r="J152">
        <v>90</v>
      </c>
      <c r="K152">
        <v>62</v>
      </c>
      <c r="L152">
        <v>97</v>
      </c>
      <c r="M152">
        <v>3</v>
      </c>
      <c r="N152" s="6">
        <f>(punkty_rekrutacyjne310[[#This Row],[GHP]]+punkty_rekrutacyjne310[[#This Row],[GHH]]+punkty_rekrutacyjne310[[#This Row],[GMM]]+punkty_rekrutacyjne310[[#This Row],[GMP]]+punkty_rekrutacyjne310[[#This Row],[GJP]])/10</f>
        <v>33.200000000000003</v>
      </c>
      <c r="O152">
        <f t="shared" si="3"/>
        <v>10</v>
      </c>
      <c r="P152">
        <f t="shared" si="3"/>
        <v>10</v>
      </c>
      <c r="Q152">
        <f t="shared" si="3"/>
        <v>0</v>
      </c>
      <c r="R152">
        <f t="shared" si="3"/>
        <v>8</v>
      </c>
      <c r="S152" s="6">
        <f>SUM(punkty_rekrutacyjne310[[#This Row],[punkty za JP]:[GEO]])</f>
        <v>28</v>
      </c>
      <c r="T152" s="6">
        <f>IF(punkty_rekrutacyjne310[[#This Row],[Zachowanie]]=6, 2, 0)+punkty_rekrutacyjne310[[#This Row],[Osiagniecia]]</f>
        <v>7</v>
      </c>
      <c r="U152" s="7">
        <f>punkty_rekrutacyjne310[[#This Row],[punkty za gimnazjalny]]+punkty_rekrutacyjne310[[#This Row],[SUMA PUNKTOW ZA OCENY]]+punkty_rekrutacyjne310[[#This Row],[DODATKOWE]]</f>
        <v>68.2</v>
      </c>
      <c r="V152">
        <f>IF(punkty_rekrutacyjne310[[#This Row],[SUMA PUNKTOW ZA OCENY]]+punkty_rekrutacyjne310[[#This Row],[DODATKOWE]]&gt;punkty_rekrutacyjne310[[#This Row],[punkty za gimnazjalny]], 1, 0)</f>
        <v>1</v>
      </c>
    </row>
    <row r="153" spans="1:22" x14ac:dyDescent="0.35">
      <c r="A153" s="1" t="s">
        <v>240</v>
      </c>
      <c r="B153" s="1" t="s">
        <v>232</v>
      </c>
      <c r="C153">
        <v>6</v>
      </c>
      <c r="D153">
        <v>6</v>
      </c>
      <c r="E153" s="1">
        <v>6</v>
      </c>
      <c r="F153" s="1">
        <v>4</v>
      </c>
      <c r="G153" s="1">
        <v>4</v>
      </c>
      <c r="H153" s="1">
        <v>5</v>
      </c>
      <c r="I153">
        <v>77</v>
      </c>
      <c r="J153">
        <v>40</v>
      </c>
      <c r="K153">
        <v>93</v>
      </c>
      <c r="L153">
        <v>80</v>
      </c>
      <c r="M153">
        <v>71</v>
      </c>
      <c r="N153" s="6">
        <f>(punkty_rekrutacyjne310[[#This Row],[GHP]]+punkty_rekrutacyjne310[[#This Row],[GHH]]+punkty_rekrutacyjne310[[#This Row],[GMM]]+punkty_rekrutacyjne310[[#This Row],[GMP]]+punkty_rekrutacyjne310[[#This Row],[GJP]])/10</f>
        <v>36.1</v>
      </c>
      <c r="O153">
        <f t="shared" si="3"/>
        <v>10</v>
      </c>
      <c r="P153">
        <f t="shared" si="3"/>
        <v>6</v>
      </c>
      <c r="Q153">
        <f t="shared" si="3"/>
        <v>6</v>
      </c>
      <c r="R153">
        <f t="shared" si="3"/>
        <v>8</v>
      </c>
      <c r="S153" s="6">
        <f>SUM(punkty_rekrutacyjne310[[#This Row],[punkty za JP]:[GEO]])</f>
        <v>30</v>
      </c>
      <c r="T153" s="6">
        <f>IF(punkty_rekrutacyjne310[[#This Row],[Zachowanie]]=6, 2, 0)+punkty_rekrutacyjne310[[#This Row],[Osiagniecia]]</f>
        <v>8</v>
      </c>
      <c r="U153" s="7">
        <f>punkty_rekrutacyjne310[[#This Row],[punkty za gimnazjalny]]+punkty_rekrutacyjne310[[#This Row],[SUMA PUNKTOW ZA OCENY]]+punkty_rekrutacyjne310[[#This Row],[DODATKOWE]]</f>
        <v>74.099999999999994</v>
      </c>
      <c r="V153">
        <f>IF(punkty_rekrutacyjne310[[#This Row],[SUMA PUNKTOW ZA OCENY]]+punkty_rekrutacyjne310[[#This Row],[DODATKOWE]]&gt;punkty_rekrutacyjne310[[#This Row],[punkty za gimnazjalny]], 1, 0)</f>
        <v>1</v>
      </c>
    </row>
    <row r="154" spans="1:22" x14ac:dyDescent="0.35">
      <c r="A154" s="1" t="s">
        <v>241</v>
      </c>
      <c r="B154" s="1" t="s">
        <v>242</v>
      </c>
      <c r="C154">
        <v>4</v>
      </c>
      <c r="D154">
        <v>6</v>
      </c>
      <c r="E154" s="1">
        <v>5</v>
      </c>
      <c r="F154" s="1">
        <v>3</v>
      </c>
      <c r="G154" s="1">
        <v>5</v>
      </c>
      <c r="H154" s="1">
        <v>4</v>
      </c>
      <c r="I154">
        <v>65</v>
      </c>
      <c r="J154">
        <v>34</v>
      </c>
      <c r="K154">
        <v>51</v>
      </c>
      <c r="L154">
        <v>38</v>
      </c>
      <c r="M154">
        <v>65</v>
      </c>
      <c r="N154" s="6">
        <f>(punkty_rekrutacyjne310[[#This Row],[GHP]]+punkty_rekrutacyjne310[[#This Row],[GHH]]+punkty_rekrutacyjne310[[#This Row],[GMM]]+punkty_rekrutacyjne310[[#This Row],[GMP]]+punkty_rekrutacyjne310[[#This Row],[GJP]])/10</f>
        <v>25.3</v>
      </c>
      <c r="O154">
        <f t="shared" si="3"/>
        <v>8</v>
      </c>
      <c r="P154">
        <f t="shared" si="3"/>
        <v>4</v>
      </c>
      <c r="Q154">
        <f t="shared" si="3"/>
        <v>8</v>
      </c>
      <c r="R154">
        <f t="shared" si="3"/>
        <v>6</v>
      </c>
      <c r="S154" s="6">
        <f>SUM(punkty_rekrutacyjne310[[#This Row],[punkty za JP]:[GEO]])</f>
        <v>26</v>
      </c>
      <c r="T154" s="6">
        <f>IF(punkty_rekrutacyjne310[[#This Row],[Zachowanie]]=6, 2, 0)+punkty_rekrutacyjne310[[#This Row],[Osiagniecia]]</f>
        <v>6</v>
      </c>
      <c r="U154" s="7">
        <f>punkty_rekrutacyjne310[[#This Row],[punkty za gimnazjalny]]+punkty_rekrutacyjne310[[#This Row],[SUMA PUNKTOW ZA OCENY]]+punkty_rekrutacyjne310[[#This Row],[DODATKOWE]]</f>
        <v>57.3</v>
      </c>
      <c r="V154">
        <f>IF(punkty_rekrutacyjne310[[#This Row],[SUMA PUNKTOW ZA OCENY]]+punkty_rekrutacyjne310[[#This Row],[DODATKOWE]]&gt;punkty_rekrutacyjne310[[#This Row],[punkty za gimnazjalny]], 1, 0)</f>
        <v>1</v>
      </c>
    </row>
    <row r="155" spans="1:22" x14ac:dyDescent="0.35">
      <c r="A155" s="1" t="s">
        <v>243</v>
      </c>
      <c r="B155" s="1" t="s">
        <v>244</v>
      </c>
      <c r="C155">
        <v>0</v>
      </c>
      <c r="D155">
        <v>6</v>
      </c>
      <c r="E155" s="1">
        <v>4</v>
      </c>
      <c r="F155" s="1">
        <v>3</v>
      </c>
      <c r="G155" s="1">
        <v>3</v>
      </c>
      <c r="H155" s="1">
        <v>2</v>
      </c>
      <c r="I155">
        <v>62</v>
      </c>
      <c r="J155">
        <v>62</v>
      </c>
      <c r="K155">
        <v>86</v>
      </c>
      <c r="L155">
        <v>10</v>
      </c>
      <c r="M155">
        <v>2</v>
      </c>
      <c r="N155" s="6">
        <f>(punkty_rekrutacyjne310[[#This Row],[GHP]]+punkty_rekrutacyjne310[[#This Row],[GHH]]+punkty_rekrutacyjne310[[#This Row],[GMM]]+punkty_rekrutacyjne310[[#This Row],[GMP]]+punkty_rekrutacyjne310[[#This Row],[GJP]])/10</f>
        <v>22.2</v>
      </c>
      <c r="O155">
        <f t="shared" si="3"/>
        <v>6</v>
      </c>
      <c r="P155">
        <f t="shared" si="3"/>
        <v>4</v>
      </c>
      <c r="Q155">
        <f t="shared" si="3"/>
        <v>4</v>
      </c>
      <c r="R155">
        <f t="shared" si="3"/>
        <v>0</v>
      </c>
      <c r="S155" s="6">
        <f>SUM(punkty_rekrutacyjne310[[#This Row],[punkty za JP]:[GEO]])</f>
        <v>14</v>
      </c>
      <c r="T155" s="6">
        <f>IF(punkty_rekrutacyjne310[[#This Row],[Zachowanie]]=6, 2, 0)+punkty_rekrutacyjne310[[#This Row],[Osiagniecia]]</f>
        <v>2</v>
      </c>
      <c r="U155" s="7">
        <f>punkty_rekrutacyjne310[[#This Row],[punkty za gimnazjalny]]+punkty_rekrutacyjne310[[#This Row],[SUMA PUNKTOW ZA OCENY]]+punkty_rekrutacyjne310[[#This Row],[DODATKOWE]]</f>
        <v>38.200000000000003</v>
      </c>
      <c r="V155">
        <f>IF(punkty_rekrutacyjne310[[#This Row],[SUMA PUNKTOW ZA OCENY]]+punkty_rekrutacyjne310[[#This Row],[DODATKOWE]]&gt;punkty_rekrutacyjne310[[#This Row],[punkty za gimnazjalny]], 1, 0)</f>
        <v>0</v>
      </c>
    </row>
    <row r="156" spans="1:22" x14ac:dyDescent="0.35">
      <c r="A156" s="1" t="s">
        <v>245</v>
      </c>
      <c r="B156" s="1" t="s">
        <v>246</v>
      </c>
      <c r="C156">
        <v>8</v>
      </c>
      <c r="D156">
        <v>5</v>
      </c>
      <c r="E156" s="1">
        <v>4</v>
      </c>
      <c r="F156" s="1">
        <v>2</v>
      </c>
      <c r="G156" s="1">
        <v>4</v>
      </c>
      <c r="H156" s="1">
        <v>2</v>
      </c>
      <c r="I156">
        <v>70</v>
      </c>
      <c r="J156">
        <v>4</v>
      </c>
      <c r="K156">
        <v>92</v>
      </c>
      <c r="L156">
        <v>91</v>
      </c>
      <c r="M156">
        <v>21</v>
      </c>
      <c r="N156" s="6">
        <f>(punkty_rekrutacyjne310[[#This Row],[GHP]]+punkty_rekrutacyjne310[[#This Row],[GHH]]+punkty_rekrutacyjne310[[#This Row],[GMM]]+punkty_rekrutacyjne310[[#This Row],[GMP]]+punkty_rekrutacyjne310[[#This Row],[GJP]])/10</f>
        <v>27.8</v>
      </c>
      <c r="O156">
        <f t="shared" si="3"/>
        <v>6</v>
      </c>
      <c r="P156">
        <f t="shared" si="3"/>
        <v>0</v>
      </c>
      <c r="Q156">
        <f t="shared" si="3"/>
        <v>6</v>
      </c>
      <c r="R156">
        <f t="shared" si="3"/>
        <v>0</v>
      </c>
      <c r="S156" s="6">
        <f>SUM(punkty_rekrutacyjne310[[#This Row],[punkty za JP]:[GEO]])</f>
        <v>12</v>
      </c>
      <c r="T156" s="6">
        <f>IF(punkty_rekrutacyjne310[[#This Row],[Zachowanie]]=6, 2, 0)+punkty_rekrutacyjne310[[#This Row],[Osiagniecia]]</f>
        <v>8</v>
      </c>
      <c r="U156" s="7">
        <f>punkty_rekrutacyjne310[[#This Row],[punkty za gimnazjalny]]+punkty_rekrutacyjne310[[#This Row],[SUMA PUNKTOW ZA OCENY]]+punkty_rekrutacyjne310[[#This Row],[DODATKOWE]]</f>
        <v>47.8</v>
      </c>
      <c r="V156">
        <f>IF(punkty_rekrutacyjne310[[#This Row],[SUMA PUNKTOW ZA OCENY]]+punkty_rekrutacyjne310[[#This Row],[DODATKOWE]]&gt;punkty_rekrutacyjne310[[#This Row],[punkty za gimnazjalny]], 1, 0)</f>
        <v>0</v>
      </c>
    </row>
    <row r="157" spans="1:22" x14ac:dyDescent="0.35">
      <c r="A157" s="1" t="s">
        <v>247</v>
      </c>
      <c r="B157" s="1" t="s">
        <v>164</v>
      </c>
      <c r="C157">
        <v>1</v>
      </c>
      <c r="D157">
        <v>2</v>
      </c>
      <c r="E157" s="1">
        <v>6</v>
      </c>
      <c r="F157" s="1">
        <v>5</v>
      </c>
      <c r="G157" s="1">
        <v>6</v>
      </c>
      <c r="H157" s="1">
        <v>4</v>
      </c>
      <c r="I157">
        <v>66</v>
      </c>
      <c r="J157">
        <v>78</v>
      </c>
      <c r="K157">
        <v>26</v>
      </c>
      <c r="L157">
        <v>98</v>
      </c>
      <c r="M157">
        <v>56</v>
      </c>
      <c r="N157" s="6">
        <f>(punkty_rekrutacyjne310[[#This Row],[GHP]]+punkty_rekrutacyjne310[[#This Row],[GHH]]+punkty_rekrutacyjne310[[#This Row],[GMM]]+punkty_rekrutacyjne310[[#This Row],[GMP]]+punkty_rekrutacyjne310[[#This Row],[GJP]])/10</f>
        <v>32.4</v>
      </c>
      <c r="O157">
        <f t="shared" si="3"/>
        <v>10</v>
      </c>
      <c r="P157">
        <f t="shared" si="3"/>
        <v>8</v>
      </c>
      <c r="Q157">
        <f t="shared" si="3"/>
        <v>10</v>
      </c>
      <c r="R157">
        <f t="shared" si="3"/>
        <v>6</v>
      </c>
      <c r="S157" s="6">
        <f>SUM(punkty_rekrutacyjne310[[#This Row],[punkty za JP]:[GEO]])</f>
        <v>34</v>
      </c>
      <c r="T157" s="6">
        <f>IF(punkty_rekrutacyjne310[[#This Row],[Zachowanie]]=6, 2, 0)+punkty_rekrutacyjne310[[#This Row],[Osiagniecia]]</f>
        <v>1</v>
      </c>
      <c r="U157" s="7">
        <f>punkty_rekrutacyjne310[[#This Row],[punkty za gimnazjalny]]+punkty_rekrutacyjne310[[#This Row],[SUMA PUNKTOW ZA OCENY]]+punkty_rekrutacyjne310[[#This Row],[DODATKOWE]]</f>
        <v>67.400000000000006</v>
      </c>
      <c r="V157">
        <f>IF(punkty_rekrutacyjne310[[#This Row],[SUMA PUNKTOW ZA OCENY]]+punkty_rekrutacyjne310[[#This Row],[DODATKOWE]]&gt;punkty_rekrutacyjne310[[#This Row],[punkty za gimnazjalny]], 1, 0)</f>
        <v>1</v>
      </c>
    </row>
    <row r="158" spans="1:22" x14ac:dyDescent="0.35">
      <c r="A158" s="1" t="s">
        <v>248</v>
      </c>
      <c r="B158" s="1" t="s">
        <v>249</v>
      </c>
      <c r="C158">
        <v>3</v>
      </c>
      <c r="D158">
        <v>4</v>
      </c>
      <c r="E158" s="1">
        <v>6</v>
      </c>
      <c r="F158" s="1">
        <v>2</v>
      </c>
      <c r="G158" s="1">
        <v>2</v>
      </c>
      <c r="H158" s="1">
        <v>5</v>
      </c>
      <c r="I158">
        <v>54</v>
      </c>
      <c r="J158">
        <v>12</v>
      </c>
      <c r="K158">
        <v>13</v>
      </c>
      <c r="L158">
        <v>21</v>
      </c>
      <c r="M158">
        <v>24</v>
      </c>
      <c r="N158" s="6">
        <f>(punkty_rekrutacyjne310[[#This Row],[GHP]]+punkty_rekrutacyjne310[[#This Row],[GHH]]+punkty_rekrutacyjne310[[#This Row],[GMM]]+punkty_rekrutacyjne310[[#This Row],[GMP]]+punkty_rekrutacyjne310[[#This Row],[GJP]])/10</f>
        <v>12.4</v>
      </c>
      <c r="O158">
        <f t="shared" si="3"/>
        <v>10</v>
      </c>
      <c r="P158">
        <f t="shared" si="3"/>
        <v>0</v>
      </c>
      <c r="Q158">
        <f t="shared" si="3"/>
        <v>0</v>
      </c>
      <c r="R158">
        <f t="shared" si="3"/>
        <v>8</v>
      </c>
      <c r="S158" s="6">
        <f>SUM(punkty_rekrutacyjne310[[#This Row],[punkty za JP]:[GEO]])</f>
        <v>18</v>
      </c>
      <c r="T158" s="6">
        <f>IF(punkty_rekrutacyjne310[[#This Row],[Zachowanie]]=6, 2, 0)+punkty_rekrutacyjne310[[#This Row],[Osiagniecia]]</f>
        <v>3</v>
      </c>
      <c r="U158" s="7">
        <f>punkty_rekrutacyjne310[[#This Row],[punkty za gimnazjalny]]+punkty_rekrutacyjne310[[#This Row],[SUMA PUNKTOW ZA OCENY]]+punkty_rekrutacyjne310[[#This Row],[DODATKOWE]]</f>
        <v>33.4</v>
      </c>
      <c r="V158">
        <f>IF(punkty_rekrutacyjne310[[#This Row],[SUMA PUNKTOW ZA OCENY]]+punkty_rekrutacyjne310[[#This Row],[DODATKOWE]]&gt;punkty_rekrutacyjne310[[#This Row],[punkty za gimnazjalny]], 1, 0)</f>
        <v>1</v>
      </c>
    </row>
    <row r="159" spans="1:22" x14ac:dyDescent="0.35">
      <c r="A159" s="1" t="s">
        <v>250</v>
      </c>
      <c r="B159" s="1" t="s">
        <v>251</v>
      </c>
      <c r="C159">
        <v>6</v>
      </c>
      <c r="D159">
        <v>2</v>
      </c>
      <c r="E159" s="1">
        <v>3</v>
      </c>
      <c r="F159" s="1">
        <v>3</v>
      </c>
      <c r="G159" s="1">
        <v>3</v>
      </c>
      <c r="H159" s="1">
        <v>6</v>
      </c>
      <c r="I159">
        <v>27</v>
      </c>
      <c r="J159">
        <v>2</v>
      </c>
      <c r="K159">
        <v>84</v>
      </c>
      <c r="L159">
        <v>100</v>
      </c>
      <c r="M159">
        <v>27</v>
      </c>
      <c r="N159" s="6">
        <f>(punkty_rekrutacyjne310[[#This Row],[GHP]]+punkty_rekrutacyjne310[[#This Row],[GHH]]+punkty_rekrutacyjne310[[#This Row],[GMM]]+punkty_rekrutacyjne310[[#This Row],[GMP]]+punkty_rekrutacyjne310[[#This Row],[GJP]])/10</f>
        <v>24</v>
      </c>
      <c r="O159">
        <f t="shared" si="3"/>
        <v>4</v>
      </c>
      <c r="P159">
        <f t="shared" si="3"/>
        <v>4</v>
      </c>
      <c r="Q159">
        <f t="shared" si="3"/>
        <v>4</v>
      </c>
      <c r="R159">
        <f t="shared" si="3"/>
        <v>10</v>
      </c>
      <c r="S159" s="6">
        <f>SUM(punkty_rekrutacyjne310[[#This Row],[punkty za JP]:[GEO]])</f>
        <v>22</v>
      </c>
      <c r="T159" s="6">
        <f>IF(punkty_rekrutacyjne310[[#This Row],[Zachowanie]]=6, 2, 0)+punkty_rekrutacyjne310[[#This Row],[Osiagniecia]]</f>
        <v>6</v>
      </c>
      <c r="U159" s="7">
        <f>punkty_rekrutacyjne310[[#This Row],[punkty za gimnazjalny]]+punkty_rekrutacyjne310[[#This Row],[SUMA PUNKTOW ZA OCENY]]+punkty_rekrutacyjne310[[#This Row],[DODATKOWE]]</f>
        <v>52</v>
      </c>
      <c r="V159">
        <f>IF(punkty_rekrutacyjne310[[#This Row],[SUMA PUNKTOW ZA OCENY]]+punkty_rekrutacyjne310[[#This Row],[DODATKOWE]]&gt;punkty_rekrutacyjne310[[#This Row],[punkty za gimnazjalny]], 1, 0)</f>
        <v>1</v>
      </c>
    </row>
    <row r="160" spans="1:22" x14ac:dyDescent="0.35">
      <c r="A160" s="1" t="s">
        <v>252</v>
      </c>
      <c r="B160" s="1" t="s">
        <v>253</v>
      </c>
      <c r="C160">
        <v>1</v>
      </c>
      <c r="D160">
        <v>4</v>
      </c>
      <c r="E160" s="1">
        <v>6</v>
      </c>
      <c r="F160" s="1">
        <v>6</v>
      </c>
      <c r="G160" s="1">
        <v>2</v>
      </c>
      <c r="H160" s="1">
        <v>3</v>
      </c>
      <c r="I160">
        <v>43</v>
      </c>
      <c r="J160">
        <v>77</v>
      </c>
      <c r="K160">
        <v>31</v>
      </c>
      <c r="L160">
        <v>88</v>
      </c>
      <c r="M160">
        <v>67</v>
      </c>
      <c r="N160" s="6">
        <f>(punkty_rekrutacyjne310[[#This Row],[GHP]]+punkty_rekrutacyjne310[[#This Row],[GHH]]+punkty_rekrutacyjne310[[#This Row],[GMM]]+punkty_rekrutacyjne310[[#This Row],[GMP]]+punkty_rekrutacyjne310[[#This Row],[GJP]])/10</f>
        <v>30.6</v>
      </c>
      <c r="O160">
        <f t="shared" si="3"/>
        <v>10</v>
      </c>
      <c r="P160">
        <f t="shared" si="3"/>
        <v>10</v>
      </c>
      <c r="Q160">
        <f t="shared" si="3"/>
        <v>0</v>
      </c>
      <c r="R160">
        <f t="shared" si="3"/>
        <v>4</v>
      </c>
      <c r="S160" s="6">
        <f>SUM(punkty_rekrutacyjne310[[#This Row],[punkty za JP]:[GEO]])</f>
        <v>24</v>
      </c>
      <c r="T160" s="6">
        <f>IF(punkty_rekrutacyjne310[[#This Row],[Zachowanie]]=6, 2, 0)+punkty_rekrutacyjne310[[#This Row],[Osiagniecia]]</f>
        <v>1</v>
      </c>
      <c r="U160" s="7">
        <f>punkty_rekrutacyjne310[[#This Row],[punkty za gimnazjalny]]+punkty_rekrutacyjne310[[#This Row],[SUMA PUNKTOW ZA OCENY]]+punkty_rekrutacyjne310[[#This Row],[DODATKOWE]]</f>
        <v>55.6</v>
      </c>
      <c r="V160">
        <f>IF(punkty_rekrutacyjne310[[#This Row],[SUMA PUNKTOW ZA OCENY]]+punkty_rekrutacyjne310[[#This Row],[DODATKOWE]]&gt;punkty_rekrutacyjne310[[#This Row],[punkty za gimnazjalny]], 1, 0)</f>
        <v>0</v>
      </c>
    </row>
    <row r="161" spans="1:22" x14ac:dyDescent="0.35">
      <c r="A161" s="1" t="s">
        <v>254</v>
      </c>
      <c r="B161" s="1" t="s">
        <v>28</v>
      </c>
      <c r="C161">
        <v>3</v>
      </c>
      <c r="D161">
        <v>6</v>
      </c>
      <c r="E161" s="1">
        <v>6</v>
      </c>
      <c r="F161" s="1">
        <v>4</v>
      </c>
      <c r="G161" s="1">
        <v>3</v>
      </c>
      <c r="H161" s="1">
        <v>6</v>
      </c>
      <c r="I161">
        <v>63</v>
      </c>
      <c r="J161">
        <v>36</v>
      </c>
      <c r="K161">
        <v>68</v>
      </c>
      <c r="L161">
        <v>19</v>
      </c>
      <c r="M161">
        <v>39</v>
      </c>
      <c r="N161" s="6">
        <f>(punkty_rekrutacyjne310[[#This Row],[GHP]]+punkty_rekrutacyjne310[[#This Row],[GHH]]+punkty_rekrutacyjne310[[#This Row],[GMM]]+punkty_rekrutacyjne310[[#This Row],[GMP]]+punkty_rekrutacyjne310[[#This Row],[GJP]])/10</f>
        <v>22.5</v>
      </c>
      <c r="O161">
        <f t="shared" si="3"/>
        <v>10</v>
      </c>
      <c r="P161">
        <f t="shared" si="3"/>
        <v>6</v>
      </c>
      <c r="Q161">
        <f t="shared" si="3"/>
        <v>4</v>
      </c>
      <c r="R161">
        <f t="shared" si="3"/>
        <v>10</v>
      </c>
      <c r="S161" s="6">
        <f>SUM(punkty_rekrutacyjne310[[#This Row],[punkty za JP]:[GEO]])</f>
        <v>30</v>
      </c>
      <c r="T161" s="6">
        <f>IF(punkty_rekrutacyjne310[[#This Row],[Zachowanie]]=6, 2, 0)+punkty_rekrutacyjne310[[#This Row],[Osiagniecia]]</f>
        <v>5</v>
      </c>
      <c r="U161" s="7">
        <f>punkty_rekrutacyjne310[[#This Row],[punkty za gimnazjalny]]+punkty_rekrutacyjne310[[#This Row],[SUMA PUNKTOW ZA OCENY]]+punkty_rekrutacyjne310[[#This Row],[DODATKOWE]]</f>
        <v>57.5</v>
      </c>
      <c r="V161">
        <f>IF(punkty_rekrutacyjne310[[#This Row],[SUMA PUNKTOW ZA OCENY]]+punkty_rekrutacyjne310[[#This Row],[DODATKOWE]]&gt;punkty_rekrutacyjne310[[#This Row],[punkty za gimnazjalny]], 1, 0)</f>
        <v>1</v>
      </c>
    </row>
    <row r="162" spans="1:22" x14ac:dyDescent="0.35">
      <c r="A162" s="1" t="s">
        <v>255</v>
      </c>
      <c r="B162" s="1" t="s">
        <v>222</v>
      </c>
      <c r="C162">
        <v>1</v>
      </c>
      <c r="D162">
        <v>2</v>
      </c>
      <c r="E162" s="1">
        <v>6</v>
      </c>
      <c r="F162" s="1">
        <v>4</v>
      </c>
      <c r="G162" s="1">
        <v>2</v>
      </c>
      <c r="H162" s="1">
        <v>2</v>
      </c>
      <c r="I162">
        <v>32</v>
      </c>
      <c r="J162">
        <v>18</v>
      </c>
      <c r="K162">
        <v>1</v>
      </c>
      <c r="L162">
        <v>56</v>
      </c>
      <c r="M162">
        <v>7</v>
      </c>
      <c r="N162" s="6">
        <f>(punkty_rekrutacyjne310[[#This Row],[GHP]]+punkty_rekrutacyjne310[[#This Row],[GHH]]+punkty_rekrutacyjne310[[#This Row],[GMM]]+punkty_rekrutacyjne310[[#This Row],[GMP]]+punkty_rekrutacyjne310[[#This Row],[GJP]])/10</f>
        <v>11.4</v>
      </c>
      <c r="O162">
        <f t="shared" si="3"/>
        <v>10</v>
      </c>
      <c r="P162">
        <f t="shared" si="3"/>
        <v>6</v>
      </c>
      <c r="Q162">
        <f t="shared" si="3"/>
        <v>0</v>
      </c>
      <c r="R162">
        <f t="shared" si="3"/>
        <v>0</v>
      </c>
      <c r="S162" s="6">
        <f>SUM(punkty_rekrutacyjne310[[#This Row],[punkty za JP]:[GEO]])</f>
        <v>16</v>
      </c>
      <c r="T162" s="6">
        <f>IF(punkty_rekrutacyjne310[[#This Row],[Zachowanie]]=6, 2, 0)+punkty_rekrutacyjne310[[#This Row],[Osiagniecia]]</f>
        <v>1</v>
      </c>
      <c r="U162" s="7">
        <f>punkty_rekrutacyjne310[[#This Row],[punkty za gimnazjalny]]+punkty_rekrutacyjne310[[#This Row],[SUMA PUNKTOW ZA OCENY]]+punkty_rekrutacyjne310[[#This Row],[DODATKOWE]]</f>
        <v>28.4</v>
      </c>
      <c r="V162">
        <f>IF(punkty_rekrutacyjne310[[#This Row],[SUMA PUNKTOW ZA OCENY]]+punkty_rekrutacyjne310[[#This Row],[DODATKOWE]]&gt;punkty_rekrutacyjne310[[#This Row],[punkty za gimnazjalny]], 1, 0)</f>
        <v>1</v>
      </c>
    </row>
    <row r="163" spans="1:22" x14ac:dyDescent="0.35">
      <c r="A163" s="1" t="s">
        <v>256</v>
      </c>
      <c r="B163" s="1" t="s">
        <v>78</v>
      </c>
      <c r="C163">
        <v>4</v>
      </c>
      <c r="D163">
        <v>3</v>
      </c>
      <c r="E163" s="1">
        <v>3</v>
      </c>
      <c r="F163" s="1">
        <v>2</v>
      </c>
      <c r="G163" s="1">
        <v>6</v>
      </c>
      <c r="H163" s="1">
        <v>2</v>
      </c>
      <c r="I163">
        <v>60</v>
      </c>
      <c r="J163">
        <v>64</v>
      </c>
      <c r="K163">
        <v>100</v>
      </c>
      <c r="L163">
        <v>38</v>
      </c>
      <c r="M163">
        <v>70</v>
      </c>
      <c r="N163" s="6">
        <f>(punkty_rekrutacyjne310[[#This Row],[GHP]]+punkty_rekrutacyjne310[[#This Row],[GHH]]+punkty_rekrutacyjne310[[#This Row],[GMM]]+punkty_rekrutacyjne310[[#This Row],[GMP]]+punkty_rekrutacyjne310[[#This Row],[GJP]])/10</f>
        <v>33.200000000000003</v>
      </c>
      <c r="O163">
        <f t="shared" si="3"/>
        <v>4</v>
      </c>
      <c r="P163">
        <f t="shared" si="3"/>
        <v>0</v>
      </c>
      <c r="Q163">
        <f t="shared" si="3"/>
        <v>10</v>
      </c>
      <c r="R163">
        <f t="shared" si="3"/>
        <v>0</v>
      </c>
      <c r="S163" s="6">
        <f>SUM(punkty_rekrutacyjne310[[#This Row],[punkty za JP]:[GEO]])</f>
        <v>14</v>
      </c>
      <c r="T163" s="6">
        <f>IF(punkty_rekrutacyjne310[[#This Row],[Zachowanie]]=6, 2, 0)+punkty_rekrutacyjne310[[#This Row],[Osiagniecia]]</f>
        <v>4</v>
      </c>
      <c r="U163" s="7">
        <f>punkty_rekrutacyjne310[[#This Row],[punkty za gimnazjalny]]+punkty_rekrutacyjne310[[#This Row],[SUMA PUNKTOW ZA OCENY]]+punkty_rekrutacyjne310[[#This Row],[DODATKOWE]]</f>
        <v>51.2</v>
      </c>
      <c r="V163">
        <f>IF(punkty_rekrutacyjne310[[#This Row],[SUMA PUNKTOW ZA OCENY]]+punkty_rekrutacyjne310[[#This Row],[DODATKOWE]]&gt;punkty_rekrutacyjne310[[#This Row],[punkty za gimnazjalny]], 1, 0)</f>
        <v>0</v>
      </c>
    </row>
    <row r="164" spans="1:22" x14ac:dyDescent="0.35">
      <c r="A164" s="1" t="s">
        <v>257</v>
      </c>
      <c r="B164" s="1" t="s">
        <v>20</v>
      </c>
      <c r="C164">
        <v>0</v>
      </c>
      <c r="D164">
        <v>6</v>
      </c>
      <c r="E164" s="1">
        <v>6</v>
      </c>
      <c r="F164" s="1">
        <v>5</v>
      </c>
      <c r="G164" s="1">
        <v>3</v>
      </c>
      <c r="H164" s="1">
        <v>2</v>
      </c>
      <c r="I164">
        <v>39</v>
      </c>
      <c r="J164">
        <v>66</v>
      </c>
      <c r="K164">
        <v>84</v>
      </c>
      <c r="L164">
        <v>47</v>
      </c>
      <c r="M164">
        <v>21</v>
      </c>
      <c r="N164" s="6">
        <f>(punkty_rekrutacyjne310[[#This Row],[GHP]]+punkty_rekrutacyjne310[[#This Row],[GHH]]+punkty_rekrutacyjne310[[#This Row],[GMM]]+punkty_rekrutacyjne310[[#This Row],[GMP]]+punkty_rekrutacyjne310[[#This Row],[GJP]])/10</f>
        <v>25.7</v>
      </c>
      <c r="O164">
        <f t="shared" si="3"/>
        <v>10</v>
      </c>
      <c r="P164">
        <f t="shared" si="3"/>
        <v>8</v>
      </c>
      <c r="Q164">
        <f t="shared" si="3"/>
        <v>4</v>
      </c>
      <c r="R164">
        <f t="shared" si="3"/>
        <v>0</v>
      </c>
      <c r="S164" s="6">
        <f>SUM(punkty_rekrutacyjne310[[#This Row],[punkty za JP]:[GEO]])</f>
        <v>22</v>
      </c>
      <c r="T164" s="6">
        <f>IF(punkty_rekrutacyjne310[[#This Row],[Zachowanie]]=6, 2, 0)+punkty_rekrutacyjne310[[#This Row],[Osiagniecia]]</f>
        <v>2</v>
      </c>
      <c r="U164" s="7">
        <f>punkty_rekrutacyjne310[[#This Row],[punkty za gimnazjalny]]+punkty_rekrutacyjne310[[#This Row],[SUMA PUNKTOW ZA OCENY]]+punkty_rekrutacyjne310[[#This Row],[DODATKOWE]]</f>
        <v>49.7</v>
      </c>
      <c r="V164">
        <f>IF(punkty_rekrutacyjne310[[#This Row],[SUMA PUNKTOW ZA OCENY]]+punkty_rekrutacyjne310[[#This Row],[DODATKOWE]]&gt;punkty_rekrutacyjne310[[#This Row],[punkty za gimnazjalny]], 1, 0)</f>
        <v>0</v>
      </c>
    </row>
    <row r="165" spans="1:22" x14ac:dyDescent="0.35">
      <c r="A165" s="1" t="s">
        <v>258</v>
      </c>
      <c r="B165" s="1" t="s">
        <v>180</v>
      </c>
      <c r="C165">
        <v>2</v>
      </c>
      <c r="D165">
        <v>2</v>
      </c>
      <c r="E165" s="1">
        <v>5</v>
      </c>
      <c r="F165" s="1">
        <v>2</v>
      </c>
      <c r="G165" s="1">
        <v>3</v>
      </c>
      <c r="H165" s="1">
        <v>3</v>
      </c>
      <c r="I165">
        <v>11</v>
      </c>
      <c r="J165">
        <v>88</v>
      </c>
      <c r="K165">
        <v>90</v>
      </c>
      <c r="L165">
        <v>20</v>
      </c>
      <c r="M165">
        <v>65</v>
      </c>
      <c r="N165" s="6">
        <f>(punkty_rekrutacyjne310[[#This Row],[GHP]]+punkty_rekrutacyjne310[[#This Row],[GHH]]+punkty_rekrutacyjne310[[#This Row],[GMM]]+punkty_rekrutacyjne310[[#This Row],[GMP]]+punkty_rekrutacyjne310[[#This Row],[GJP]])/10</f>
        <v>27.4</v>
      </c>
      <c r="O165">
        <f t="shared" si="3"/>
        <v>8</v>
      </c>
      <c r="P165">
        <f t="shared" si="3"/>
        <v>0</v>
      </c>
      <c r="Q165">
        <f t="shared" si="3"/>
        <v>4</v>
      </c>
      <c r="R165">
        <f t="shared" si="3"/>
        <v>4</v>
      </c>
      <c r="S165" s="6">
        <f>SUM(punkty_rekrutacyjne310[[#This Row],[punkty za JP]:[GEO]])</f>
        <v>16</v>
      </c>
      <c r="T165" s="6">
        <f>IF(punkty_rekrutacyjne310[[#This Row],[Zachowanie]]=6, 2, 0)+punkty_rekrutacyjne310[[#This Row],[Osiagniecia]]</f>
        <v>2</v>
      </c>
      <c r="U165" s="7">
        <f>punkty_rekrutacyjne310[[#This Row],[punkty za gimnazjalny]]+punkty_rekrutacyjne310[[#This Row],[SUMA PUNKTOW ZA OCENY]]+punkty_rekrutacyjne310[[#This Row],[DODATKOWE]]</f>
        <v>45.4</v>
      </c>
      <c r="V165">
        <f>IF(punkty_rekrutacyjne310[[#This Row],[SUMA PUNKTOW ZA OCENY]]+punkty_rekrutacyjne310[[#This Row],[DODATKOWE]]&gt;punkty_rekrutacyjne310[[#This Row],[punkty za gimnazjalny]], 1, 0)</f>
        <v>0</v>
      </c>
    </row>
    <row r="166" spans="1:22" x14ac:dyDescent="0.35">
      <c r="A166" s="1" t="s">
        <v>259</v>
      </c>
      <c r="B166" s="1" t="s">
        <v>260</v>
      </c>
      <c r="C166">
        <v>2</v>
      </c>
      <c r="D166">
        <v>5</v>
      </c>
      <c r="E166" s="1">
        <v>5</v>
      </c>
      <c r="F166" s="1">
        <v>2</v>
      </c>
      <c r="G166" s="1">
        <v>6</v>
      </c>
      <c r="H166" s="1">
        <v>2</v>
      </c>
      <c r="I166">
        <v>79</v>
      </c>
      <c r="J166">
        <v>66</v>
      </c>
      <c r="K166">
        <v>91</v>
      </c>
      <c r="L166">
        <v>30</v>
      </c>
      <c r="M166">
        <v>90</v>
      </c>
      <c r="N166" s="6">
        <f>(punkty_rekrutacyjne310[[#This Row],[GHP]]+punkty_rekrutacyjne310[[#This Row],[GHH]]+punkty_rekrutacyjne310[[#This Row],[GMM]]+punkty_rekrutacyjne310[[#This Row],[GMP]]+punkty_rekrutacyjne310[[#This Row],[GJP]])/10</f>
        <v>35.6</v>
      </c>
      <c r="O166">
        <f t="shared" si="3"/>
        <v>8</v>
      </c>
      <c r="P166">
        <f t="shared" si="3"/>
        <v>0</v>
      </c>
      <c r="Q166">
        <f t="shared" si="3"/>
        <v>10</v>
      </c>
      <c r="R166">
        <f t="shared" si="3"/>
        <v>0</v>
      </c>
      <c r="S166" s="6">
        <f>SUM(punkty_rekrutacyjne310[[#This Row],[punkty za JP]:[GEO]])</f>
        <v>18</v>
      </c>
      <c r="T166" s="6">
        <f>IF(punkty_rekrutacyjne310[[#This Row],[Zachowanie]]=6, 2, 0)+punkty_rekrutacyjne310[[#This Row],[Osiagniecia]]</f>
        <v>2</v>
      </c>
      <c r="U166" s="7">
        <f>punkty_rekrutacyjne310[[#This Row],[punkty za gimnazjalny]]+punkty_rekrutacyjne310[[#This Row],[SUMA PUNKTOW ZA OCENY]]+punkty_rekrutacyjne310[[#This Row],[DODATKOWE]]</f>
        <v>55.6</v>
      </c>
      <c r="V166">
        <f>IF(punkty_rekrutacyjne310[[#This Row],[SUMA PUNKTOW ZA OCENY]]+punkty_rekrutacyjne310[[#This Row],[DODATKOWE]]&gt;punkty_rekrutacyjne310[[#This Row],[punkty za gimnazjalny]], 1, 0)</f>
        <v>0</v>
      </c>
    </row>
    <row r="167" spans="1:22" x14ac:dyDescent="0.35">
      <c r="A167" s="1" t="s">
        <v>261</v>
      </c>
      <c r="B167" s="1" t="s">
        <v>218</v>
      </c>
      <c r="C167">
        <v>5</v>
      </c>
      <c r="D167">
        <v>3</v>
      </c>
      <c r="E167" s="1">
        <v>6</v>
      </c>
      <c r="F167" s="1">
        <v>3</v>
      </c>
      <c r="G167" s="1">
        <v>3</v>
      </c>
      <c r="H167" s="1">
        <v>5</v>
      </c>
      <c r="I167">
        <v>15</v>
      </c>
      <c r="J167">
        <v>21</v>
      </c>
      <c r="K167">
        <v>66</v>
      </c>
      <c r="L167">
        <v>55</v>
      </c>
      <c r="M167">
        <v>90</v>
      </c>
      <c r="N167" s="6">
        <f>(punkty_rekrutacyjne310[[#This Row],[GHP]]+punkty_rekrutacyjne310[[#This Row],[GHH]]+punkty_rekrutacyjne310[[#This Row],[GMM]]+punkty_rekrutacyjne310[[#This Row],[GMP]]+punkty_rekrutacyjne310[[#This Row],[GJP]])/10</f>
        <v>24.7</v>
      </c>
      <c r="O167">
        <f t="shared" si="3"/>
        <v>10</v>
      </c>
      <c r="P167">
        <f t="shared" si="3"/>
        <v>4</v>
      </c>
      <c r="Q167">
        <f t="shared" si="3"/>
        <v>4</v>
      </c>
      <c r="R167">
        <f t="shared" si="3"/>
        <v>8</v>
      </c>
      <c r="S167" s="6">
        <f>SUM(punkty_rekrutacyjne310[[#This Row],[punkty za JP]:[GEO]])</f>
        <v>26</v>
      </c>
      <c r="T167" s="6">
        <f>IF(punkty_rekrutacyjne310[[#This Row],[Zachowanie]]=6, 2, 0)+punkty_rekrutacyjne310[[#This Row],[Osiagniecia]]</f>
        <v>5</v>
      </c>
      <c r="U167" s="7">
        <f>punkty_rekrutacyjne310[[#This Row],[punkty za gimnazjalny]]+punkty_rekrutacyjne310[[#This Row],[SUMA PUNKTOW ZA OCENY]]+punkty_rekrutacyjne310[[#This Row],[DODATKOWE]]</f>
        <v>55.7</v>
      </c>
      <c r="V167">
        <f>IF(punkty_rekrutacyjne310[[#This Row],[SUMA PUNKTOW ZA OCENY]]+punkty_rekrutacyjne310[[#This Row],[DODATKOWE]]&gt;punkty_rekrutacyjne310[[#This Row],[punkty za gimnazjalny]], 1, 0)</f>
        <v>1</v>
      </c>
    </row>
    <row r="168" spans="1:22" x14ac:dyDescent="0.35">
      <c r="A168" s="1" t="s">
        <v>262</v>
      </c>
      <c r="B168" s="1" t="s">
        <v>41</v>
      </c>
      <c r="C168">
        <v>4</v>
      </c>
      <c r="D168">
        <v>3</v>
      </c>
      <c r="E168" s="1">
        <v>6</v>
      </c>
      <c r="F168" s="1">
        <v>6</v>
      </c>
      <c r="G168" s="1">
        <v>4</v>
      </c>
      <c r="H168" s="1">
        <v>4</v>
      </c>
      <c r="I168">
        <v>15</v>
      </c>
      <c r="J168">
        <v>36</v>
      </c>
      <c r="K168">
        <v>51</v>
      </c>
      <c r="L168">
        <v>10</v>
      </c>
      <c r="M168">
        <v>68</v>
      </c>
      <c r="N168" s="6">
        <f>(punkty_rekrutacyjne310[[#This Row],[GHP]]+punkty_rekrutacyjne310[[#This Row],[GHH]]+punkty_rekrutacyjne310[[#This Row],[GMM]]+punkty_rekrutacyjne310[[#This Row],[GMP]]+punkty_rekrutacyjne310[[#This Row],[GJP]])/10</f>
        <v>18</v>
      </c>
      <c r="O168">
        <f t="shared" si="3"/>
        <v>10</v>
      </c>
      <c r="P168">
        <f t="shared" si="3"/>
        <v>10</v>
      </c>
      <c r="Q168">
        <f t="shared" si="3"/>
        <v>6</v>
      </c>
      <c r="R168">
        <f t="shared" si="3"/>
        <v>6</v>
      </c>
      <c r="S168" s="6">
        <f>SUM(punkty_rekrutacyjne310[[#This Row],[punkty za JP]:[GEO]])</f>
        <v>32</v>
      </c>
      <c r="T168" s="6">
        <f>IF(punkty_rekrutacyjne310[[#This Row],[Zachowanie]]=6, 2, 0)+punkty_rekrutacyjne310[[#This Row],[Osiagniecia]]</f>
        <v>4</v>
      </c>
      <c r="U168" s="7">
        <f>punkty_rekrutacyjne310[[#This Row],[punkty za gimnazjalny]]+punkty_rekrutacyjne310[[#This Row],[SUMA PUNKTOW ZA OCENY]]+punkty_rekrutacyjne310[[#This Row],[DODATKOWE]]</f>
        <v>54</v>
      </c>
      <c r="V168">
        <f>IF(punkty_rekrutacyjne310[[#This Row],[SUMA PUNKTOW ZA OCENY]]+punkty_rekrutacyjne310[[#This Row],[DODATKOWE]]&gt;punkty_rekrutacyjne310[[#This Row],[punkty za gimnazjalny]], 1, 0)</f>
        <v>1</v>
      </c>
    </row>
    <row r="169" spans="1:22" x14ac:dyDescent="0.35">
      <c r="A169" s="1" t="s">
        <v>263</v>
      </c>
      <c r="B169" s="1" t="s">
        <v>78</v>
      </c>
      <c r="C169">
        <v>5</v>
      </c>
      <c r="D169">
        <v>5</v>
      </c>
      <c r="E169" s="1">
        <v>6</v>
      </c>
      <c r="F169" s="1">
        <v>6</v>
      </c>
      <c r="G169" s="1">
        <v>6</v>
      </c>
      <c r="H169" s="1">
        <v>6</v>
      </c>
      <c r="I169">
        <v>63</v>
      </c>
      <c r="J169">
        <v>88</v>
      </c>
      <c r="K169">
        <v>72</v>
      </c>
      <c r="L169">
        <v>90</v>
      </c>
      <c r="M169">
        <v>83</v>
      </c>
      <c r="N169" s="6">
        <f>(punkty_rekrutacyjne310[[#This Row],[GHP]]+punkty_rekrutacyjne310[[#This Row],[GHH]]+punkty_rekrutacyjne310[[#This Row],[GMM]]+punkty_rekrutacyjne310[[#This Row],[GMP]]+punkty_rekrutacyjne310[[#This Row],[GJP]])/10</f>
        <v>39.6</v>
      </c>
      <c r="O169">
        <f t="shared" si="3"/>
        <v>10</v>
      </c>
      <c r="P169">
        <f t="shared" si="3"/>
        <v>10</v>
      </c>
      <c r="Q169">
        <f t="shared" si="3"/>
        <v>10</v>
      </c>
      <c r="R169">
        <f t="shared" si="3"/>
        <v>10</v>
      </c>
      <c r="S169" s="6">
        <f>SUM(punkty_rekrutacyjne310[[#This Row],[punkty za JP]:[GEO]])</f>
        <v>40</v>
      </c>
      <c r="T169" s="6">
        <f>IF(punkty_rekrutacyjne310[[#This Row],[Zachowanie]]=6, 2, 0)+punkty_rekrutacyjne310[[#This Row],[Osiagniecia]]</f>
        <v>5</v>
      </c>
      <c r="U169" s="7">
        <f>punkty_rekrutacyjne310[[#This Row],[punkty za gimnazjalny]]+punkty_rekrutacyjne310[[#This Row],[SUMA PUNKTOW ZA OCENY]]+punkty_rekrutacyjne310[[#This Row],[DODATKOWE]]</f>
        <v>84.6</v>
      </c>
      <c r="V169">
        <f>IF(punkty_rekrutacyjne310[[#This Row],[SUMA PUNKTOW ZA OCENY]]+punkty_rekrutacyjne310[[#This Row],[DODATKOWE]]&gt;punkty_rekrutacyjne310[[#This Row],[punkty za gimnazjalny]], 1, 0)</f>
        <v>1</v>
      </c>
    </row>
    <row r="170" spans="1:22" x14ac:dyDescent="0.35">
      <c r="A170" s="1" t="s">
        <v>264</v>
      </c>
      <c r="B170" s="1" t="s">
        <v>246</v>
      </c>
      <c r="C170">
        <v>8</v>
      </c>
      <c r="D170">
        <v>3</v>
      </c>
      <c r="E170" s="1">
        <v>5</v>
      </c>
      <c r="F170" s="1">
        <v>5</v>
      </c>
      <c r="G170" s="1">
        <v>5</v>
      </c>
      <c r="H170" s="1">
        <v>6</v>
      </c>
      <c r="I170">
        <v>55</v>
      </c>
      <c r="J170">
        <v>10</v>
      </c>
      <c r="K170">
        <v>80</v>
      </c>
      <c r="L170">
        <v>8</v>
      </c>
      <c r="M170">
        <v>78</v>
      </c>
      <c r="N170" s="6">
        <f>(punkty_rekrutacyjne310[[#This Row],[GHP]]+punkty_rekrutacyjne310[[#This Row],[GHH]]+punkty_rekrutacyjne310[[#This Row],[GMM]]+punkty_rekrutacyjne310[[#This Row],[GMP]]+punkty_rekrutacyjne310[[#This Row],[GJP]])/10</f>
        <v>23.1</v>
      </c>
      <c r="O170">
        <f t="shared" si="3"/>
        <v>8</v>
      </c>
      <c r="P170">
        <f t="shared" si="3"/>
        <v>8</v>
      </c>
      <c r="Q170">
        <f t="shared" si="3"/>
        <v>8</v>
      </c>
      <c r="R170">
        <f t="shared" si="3"/>
        <v>10</v>
      </c>
      <c r="S170" s="6">
        <f>SUM(punkty_rekrutacyjne310[[#This Row],[punkty za JP]:[GEO]])</f>
        <v>34</v>
      </c>
      <c r="T170" s="6">
        <f>IF(punkty_rekrutacyjne310[[#This Row],[Zachowanie]]=6, 2, 0)+punkty_rekrutacyjne310[[#This Row],[Osiagniecia]]</f>
        <v>8</v>
      </c>
      <c r="U170" s="7">
        <f>punkty_rekrutacyjne310[[#This Row],[punkty za gimnazjalny]]+punkty_rekrutacyjne310[[#This Row],[SUMA PUNKTOW ZA OCENY]]+punkty_rekrutacyjne310[[#This Row],[DODATKOWE]]</f>
        <v>65.099999999999994</v>
      </c>
      <c r="V170">
        <f>IF(punkty_rekrutacyjne310[[#This Row],[SUMA PUNKTOW ZA OCENY]]+punkty_rekrutacyjne310[[#This Row],[DODATKOWE]]&gt;punkty_rekrutacyjne310[[#This Row],[punkty za gimnazjalny]], 1, 0)</f>
        <v>1</v>
      </c>
    </row>
    <row r="171" spans="1:22" x14ac:dyDescent="0.35">
      <c r="A171" s="1" t="s">
        <v>265</v>
      </c>
      <c r="B171" s="1" t="s">
        <v>16</v>
      </c>
      <c r="C171">
        <v>7</v>
      </c>
      <c r="D171">
        <v>3</v>
      </c>
      <c r="E171" s="1">
        <v>5</v>
      </c>
      <c r="F171" s="1">
        <v>4</v>
      </c>
      <c r="G171" s="1">
        <v>5</v>
      </c>
      <c r="H171" s="1">
        <v>6</v>
      </c>
      <c r="I171">
        <v>24</v>
      </c>
      <c r="J171">
        <v>82</v>
      </c>
      <c r="K171">
        <v>37</v>
      </c>
      <c r="L171">
        <v>7</v>
      </c>
      <c r="M171">
        <v>12</v>
      </c>
      <c r="N171" s="6">
        <f>(punkty_rekrutacyjne310[[#This Row],[GHP]]+punkty_rekrutacyjne310[[#This Row],[GHH]]+punkty_rekrutacyjne310[[#This Row],[GMM]]+punkty_rekrutacyjne310[[#This Row],[GMP]]+punkty_rekrutacyjne310[[#This Row],[GJP]])/10</f>
        <v>16.2</v>
      </c>
      <c r="O171">
        <f t="shared" si="3"/>
        <v>8</v>
      </c>
      <c r="P171">
        <f t="shared" si="3"/>
        <v>6</v>
      </c>
      <c r="Q171">
        <f t="shared" si="3"/>
        <v>8</v>
      </c>
      <c r="R171">
        <f t="shared" si="3"/>
        <v>10</v>
      </c>
      <c r="S171" s="6">
        <f>SUM(punkty_rekrutacyjne310[[#This Row],[punkty za JP]:[GEO]])</f>
        <v>32</v>
      </c>
      <c r="T171" s="6">
        <f>IF(punkty_rekrutacyjne310[[#This Row],[Zachowanie]]=6, 2, 0)+punkty_rekrutacyjne310[[#This Row],[Osiagniecia]]</f>
        <v>7</v>
      </c>
      <c r="U171" s="7">
        <f>punkty_rekrutacyjne310[[#This Row],[punkty za gimnazjalny]]+punkty_rekrutacyjne310[[#This Row],[SUMA PUNKTOW ZA OCENY]]+punkty_rekrutacyjne310[[#This Row],[DODATKOWE]]</f>
        <v>55.2</v>
      </c>
      <c r="V171">
        <f>IF(punkty_rekrutacyjne310[[#This Row],[SUMA PUNKTOW ZA OCENY]]+punkty_rekrutacyjne310[[#This Row],[DODATKOWE]]&gt;punkty_rekrutacyjne310[[#This Row],[punkty za gimnazjalny]], 1, 0)</f>
        <v>1</v>
      </c>
    </row>
    <row r="172" spans="1:22" x14ac:dyDescent="0.35">
      <c r="A172" s="1" t="s">
        <v>266</v>
      </c>
      <c r="B172" s="1" t="s">
        <v>199</v>
      </c>
      <c r="C172">
        <v>0</v>
      </c>
      <c r="D172">
        <v>2</v>
      </c>
      <c r="E172" s="1">
        <v>3</v>
      </c>
      <c r="F172" s="1">
        <v>4</v>
      </c>
      <c r="G172" s="1">
        <v>6</v>
      </c>
      <c r="H172" s="1">
        <v>6</v>
      </c>
      <c r="I172">
        <v>19</v>
      </c>
      <c r="J172">
        <v>82</v>
      </c>
      <c r="K172">
        <v>75</v>
      </c>
      <c r="L172">
        <v>35</v>
      </c>
      <c r="M172">
        <v>75</v>
      </c>
      <c r="N172" s="6">
        <f>(punkty_rekrutacyjne310[[#This Row],[GHP]]+punkty_rekrutacyjne310[[#This Row],[GHH]]+punkty_rekrutacyjne310[[#This Row],[GMM]]+punkty_rekrutacyjne310[[#This Row],[GMP]]+punkty_rekrutacyjne310[[#This Row],[GJP]])/10</f>
        <v>28.6</v>
      </c>
      <c r="O172">
        <f t="shared" si="3"/>
        <v>4</v>
      </c>
      <c r="P172">
        <f t="shared" si="3"/>
        <v>6</v>
      </c>
      <c r="Q172">
        <f t="shared" si="3"/>
        <v>10</v>
      </c>
      <c r="R172">
        <f t="shared" si="3"/>
        <v>10</v>
      </c>
      <c r="S172" s="6">
        <f>SUM(punkty_rekrutacyjne310[[#This Row],[punkty za JP]:[GEO]])</f>
        <v>30</v>
      </c>
      <c r="T172" s="6">
        <f>IF(punkty_rekrutacyjne310[[#This Row],[Zachowanie]]=6, 2, 0)+punkty_rekrutacyjne310[[#This Row],[Osiagniecia]]</f>
        <v>0</v>
      </c>
      <c r="U172" s="7">
        <f>punkty_rekrutacyjne310[[#This Row],[punkty za gimnazjalny]]+punkty_rekrutacyjne310[[#This Row],[SUMA PUNKTOW ZA OCENY]]+punkty_rekrutacyjne310[[#This Row],[DODATKOWE]]</f>
        <v>58.6</v>
      </c>
      <c r="V172">
        <f>IF(punkty_rekrutacyjne310[[#This Row],[SUMA PUNKTOW ZA OCENY]]+punkty_rekrutacyjne310[[#This Row],[DODATKOWE]]&gt;punkty_rekrutacyjne310[[#This Row],[punkty za gimnazjalny]], 1, 0)</f>
        <v>1</v>
      </c>
    </row>
    <row r="173" spans="1:22" x14ac:dyDescent="0.35">
      <c r="A173" s="1" t="s">
        <v>267</v>
      </c>
      <c r="B173" s="1" t="s">
        <v>239</v>
      </c>
      <c r="C173">
        <v>5</v>
      </c>
      <c r="D173">
        <v>3</v>
      </c>
      <c r="E173" s="1">
        <v>5</v>
      </c>
      <c r="F173" s="1">
        <v>3</v>
      </c>
      <c r="G173" s="1">
        <v>3</v>
      </c>
      <c r="H173" s="1">
        <v>2</v>
      </c>
      <c r="I173">
        <v>33</v>
      </c>
      <c r="J173">
        <v>10</v>
      </c>
      <c r="K173">
        <v>92</v>
      </c>
      <c r="L173">
        <v>74</v>
      </c>
      <c r="M173">
        <v>79</v>
      </c>
      <c r="N173" s="6">
        <f>(punkty_rekrutacyjne310[[#This Row],[GHP]]+punkty_rekrutacyjne310[[#This Row],[GHH]]+punkty_rekrutacyjne310[[#This Row],[GMM]]+punkty_rekrutacyjne310[[#This Row],[GMP]]+punkty_rekrutacyjne310[[#This Row],[GJP]])/10</f>
        <v>28.8</v>
      </c>
      <c r="O173">
        <f t="shared" si="3"/>
        <v>8</v>
      </c>
      <c r="P173">
        <f t="shared" si="3"/>
        <v>4</v>
      </c>
      <c r="Q173">
        <f t="shared" si="3"/>
        <v>4</v>
      </c>
      <c r="R173">
        <f t="shared" si="3"/>
        <v>0</v>
      </c>
      <c r="S173" s="6">
        <f>SUM(punkty_rekrutacyjne310[[#This Row],[punkty za JP]:[GEO]])</f>
        <v>16</v>
      </c>
      <c r="T173" s="6">
        <f>IF(punkty_rekrutacyjne310[[#This Row],[Zachowanie]]=6, 2, 0)+punkty_rekrutacyjne310[[#This Row],[Osiagniecia]]</f>
        <v>5</v>
      </c>
      <c r="U173" s="7">
        <f>punkty_rekrutacyjne310[[#This Row],[punkty za gimnazjalny]]+punkty_rekrutacyjne310[[#This Row],[SUMA PUNKTOW ZA OCENY]]+punkty_rekrutacyjne310[[#This Row],[DODATKOWE]]</f>
        <v>49.8</v>
      </c>
      <c r="V173">
        <f>IF(punkty_rekrutacyjne310[[#This Row],[SUMA PUNKTOW ZA OCENY]]+punkty_rekrutacyjne310[[#This Row],[DODATKOWE]]&gt;punkty_rekrutacyjne310[[#This Row],[punkty za gimnazjalny]], 1, 0)</f>
        <v>0</v>
      </c>
    </row>
    <row r="174" spans="1:22" x14ac:dyDescent="0.35">
      <c r="A174" s="1" t="s">
        <v>268</v>
      </c>
      <c r="B174" s="1" t="s">
        <v>101</v>
      </c>
      <c r="C174">
        <v>4</v>
      </c>
      <c r="D174">
        <v>5</v>
      </c>
      <c r="E174" s="1">
        <v>5</v>
      </c>
      <c r="F174" s="1">
        <v>3</v>
      </c>
      <c r="G174" s="1">
        <v>4</v>
      </c>
      <c r="H174" s="1">
        <v>4</v>
      </c>
      <c r="I174">
        <v>94</v>
      </c>
      <c r="J174">
        <v>21</v>
      </c>
      <c r="K174">
        <v>58</v>
      </c>
      <c r="L174">
        <v>60</v>
      </c>
      <c r="M174">
        <v>36</v>
      </c>
      <c r="N174" s="6">
        <f>(punkty_rekrutacyjne310[[#This Row],[GHP]]+punkty_rekrutacyjne310[[#This Row],[GHH]]+punkty_rekrutacyjne310[[#This Row],[GMM]]+punkty_rekrutacyjne310[[#This Row],[GMP]]+punkty_rekrutacyjne310[[#This Row],[GJP]])/10</f>
        <v>26.9</v>
      </c>
      <c r="O174">
        <f t="shared" si="3"/>
        <v>8</v>
      </c>
      <c r="P174">
        <f t="shared" si="3"/>
        <v>4</v>
      </c>
      <c r="Q174">
        <f t="shared" si="3"/>
        <v>6</v>
      </c>
      <c r="R174">
        <f t="shared" si="3"/>
        <v>6</v>
      </c>
      <c r="S174" s="6">
        <f>SUM(punkty_rekrutacyjne310[[#This Row],[punkty za JP]:[GEO]])</f>
        <v>24</v>
      </c>
      <c r="T174" s="6">
        <f>IF(punkty_rekrutacyjne310[[#This Row],[Zachowanie]]=6, 2, 0)+punkty_rekrutacyjne310[[#This Row],[Osiagniecia]]</f>
        <v>4</v>
      </c>
      <c r="U174" s="7">
        <f>punkty_rekrutacyjne310[[#This Row],[punkty za gimnazjalny]]+punkty_rekrutacyjne310[[#This Row],[SUMA PUNKTOW ZA OCENY]]+punkty_rekrutacyjne310[[#This Row],[DODATKOWE]]</f>
        <v>54.9</v>
      </c>
      <c r="V174">
        <f>IF(punkty_rekrutacyjne310[[#This Row],[SUMA PUNKTOW ZA OCENY]]+punkty_rekrutacyjne310[[#This Row],[DODATKOWE]]&gt;punkty_rekrutacyjne310[[#This Row],[punkty za gimnazjalny]], 1, 0)</f>
        <v>1</v>
      </c>
    </row>
    <row r="175" spans="1:22" x14ac:dyDescent="0.35">
      <c r="A175" s="1" t="s">
        <v>269</v>
      </c>
      <c r="B175" s="1" t="s">
        <v>205</v>
      </c>
      <c r="C175">
        <v>1</v>
      </c>
      <c r="D175">
        <v>2</v>
      </c>
      <c r="E175" s="1">
        <v>6</v>
      </c>
      <c r="F175" s="1">
        <v>4</v>
      </c>
      <c r="G175" s="1">
        <v>6</v>
      </c>
      <c r="H175" s="1">
        <v>5</v>
      </c>
      <c r="I175">
        <v>5</v>
      </c>
      <c r="J175">
        <v>79</v>
      </c>
      <c r="K175">
        <v>31</v>
      </c>
      <c r="L175">
        <v>60</v>
      </c>
      <c r="M175">
        <v>44</v>
      </c>
      <c r="N175" s="6">
        <f>(punkty_rekrutacyjne310[[#This Row],[GHP]]+punkty_rekrutacyjne310[[#This Row],[GHH]]+punkty_rekrutacyjne310[[#This Row],[GMM]]+punkty_rekrutacyjne310[[#This Row],[GMP]]+punkty_rekrutacyjne310[[#This Row],[GJP]])/10</f>
        <v>21.9</v>
      </c>
      <c r="O175">
        <f t="shared" si="3"/>
        <v>10</v>
      </c>
      <c r="P175">
        <f t="shared" si="3"/>
        <v>6</v>
      </c>
      <c r="Q175">
        <f t="shared" si="3"/>
        <v>10</v>
      </c>
      <c r="R175">
        <f t="shared" si="3"/>
        <v>8</v>
      </c>
      <c r="S175" s="6">
        <f>SUM(punkty_rekrutacyjne310[[#This Row],[punkty za JP]:[GEO]])</f>
        <v>34</v>
      </c>
      <c r="T175" s="6">
        <f>IF(punkty_rekrutacyjne310[[#This Row],[Zachowanie]]=6, 2, 0)+punkty_rekrutacyjne310[[#This Row],[Osiagniecia]]</f>
        <v>1</v>
      </c>
      <c r="U175" s="7">
        <f>punkty_rekrutacyjne310[[#This Row],[punkty za gimnazjalny]]+punkty_rekrutacyjne310[[#This Row],[SUMA PUNKTOW ZA OCENY]]+punkty_rekrutacyjne310[[#This Row],[DODATKOWE]]</f>
        <v>56.9</v>
      </c>
      <c r="V175">
        <f>IF(punkty_rekrutacyjne310[[#This Row],[SUMA PUNKTOW ZA OCENY]]+punkty_rekrutacyjne310[[#This Row],[DODATKOWE]]&gt;punkty_rekrutacyjne310[[#This Row],[punkty za gimnazjalny]], 1, 0)</f>
        <v>1</v>
      </c>
    </row>
    <row r="176" spans="1:22" x14ac:dyDescent="0.35">
      <c r="A176" s="1" t="s">
        <v>270</v>
      </c>
      <c r="B176" s="1" t="s">
        <v>210</v>
      </c>
      <c r="C176">
        <v>0</v>
      </c>
      <c r="D176">
        <v>4</v>
      </c>
      <c r="E176" s="1">
        <v>4</v>
      </c>
      <c r="F176" s="1">
        <v>6</v>
      </c>
      <c r="G176" s="1">
        <v>4</v>
      </c>
      <c r="H176" s="1">
        <v>4</v>
      </c>
      <c r="I176">
        <v>60</v>
      </c>
      <c r="J176">
        <v>36</v>
      </c>
      <c r="K176">
        <v>6</v>
      </c>
      <c r="L176">
        <v>48</v>
      </c>
      <c r="M176">
        <v>31</v>
      </c>
      <c r="N176" s="6">
        <f>(punkty_rekrutacyjne310[[#This Row],[GHP]]+punkty_rekrutacyjne310[[#This Row],[GHH]]+punkty_rekrutacyjne310[[#This Row],[GMM]]+punkty_rekrutacyjne310[[#This Row],[GMP]]+punkty_rekrutacyjne310[[#This Row],[GJP]])/10</f>
        <v>18.100000000000001</v>
      </c>
      <c r="O176">
        <f t="shared" si="3"/>
        <v>6</v>
      </c>
      <c r="P176">
        <f t="shared" si="3"/>
        <v>10</v>
      </c>
      <c r="Q176">
        <f t="shared" si="3"/>
        <v>6</v>
      </c>
      <c r="R176">
        <f t="shared" si="3"/>
        <v>6</v>
      </c>
      <c r="S176" s="6">
        <f>SUM(punkty_rekrutacyjne310[[#This Row],[punkty za JP]:[GEO]])</f>
        <v>28</v>
      </c>
      <c r="T176" s="6">
        <f>IF(punkty_rekrutacyjne310[[#This Row],[Zachowanie]]=6, 2, 0)+punkty_rekrutacyjne310[[#This Row],[Osiagniecia]]</f>
        <v>0</v>
      </c>
      <c r="U176" s="7">
        <f>punkty_rekrutacyjne310[[#This Row],[punkty za gimnazjalny]]+punkty_rekrutacyjne310[[#This Row],[SUMA PUNKTOW ZA OCENY]]+punkty_rekrutacyjne310[[#This Row],[DODATKOWE]]</f>
        <v>46.1</v>
      </c>
      <c r="V176">
        <f>IF(punkty_rekrutacyjne310[[#This Row],[SUMA PUNKTOW ZA OCENY]]+punkty_rekrutacyjne310[[#This Row],[DODATKOWE]]&gt;punkty_rekrutacyjne310[[#This Row],[punkty za gimnazjalny]], 1, 0)</f>
        <v>1</v>
      </c>
    </row>
    <row r="177" spans="1:22" x14ac:dyDescent="0.35">
      <c r="A177" s="1" t="s">
        <v>271</v>
      </c>
      <c r="B177" s="1" t="s">
        <v>30</v>
      </c>
      <c r="C177">
        <v>6</v>
      </c>
      <c r="D177">
        <v>3</v>
      </c>
      <c r="E177" s="1">
        <v>2</v>
      </c>
      <c r="F177" s="1">
        <v>2</v>
      </c>
      <c r="G177" s="1">
        <v>6</v>
      </c>
      <c r="H177" s="1">
        <v>6</v>
      </c>
      <c r="I177">
        <v>47</v>
      </c>
      <c r="J177">
        <v>36</v>
      </c>
      <c r="K177">
        <v>64</v>
      </c>
      <c r="L177">
        <v>67</v>
      </c>
      <c r="M177">
        <v>13</v>
      </c>
      <c r="N177" s="6">
        <f>(punkty_rekrutacyjne310[[#This Row],[GHP]]+punkty_rekrutacyjne310[[#This Row],[GHH]]+punkty_rekrutacyjne310[[#This Row],[GMM]]+punkty_rekrutacyjne310[[#This Row],[GMP]]+punkty_rekrutacyjne310[[#This Row],[GJP]])/10</f>
        <v>22.7</v>
      </c>
      <c r="O177">
        <f t="shared" si="3"/>
        <v>0</v>
      </c>
      <c r="P177">
        <f t="shared" si="3"/>
        <v>0</v>
      </c>
      <c r="Q177">
        <f t="shared" si="3"/>
        <v>10</v>
      </c>
      <c r="R177">
        <f t="shared" si="3"/>
        <v>10</v>
      </c>
      <c r="S177" s="6">
        <f>SUM(punkty_rekrutacyjne310[[#This Row],[punkty za JP]:[GEO]])</f>
        <v>20</v>
      </c>
      <c r="T177" s="6">
        <f>IF(punkty_rekrutacyjne310[[#This Row],[Zachowanie]]=6, 2, 0)+punkty_rekrutacyjne310[[#This Row],[Osiagniecia]]</f>
        <v>6</v>
      </c>
      <c r="U177" s="7">
        <f>punkty_rekrutacyjne310[[#This Row],[punkty za gimnazjalny]]+punkty_rekrutacyjne310[[#This Row],[SUMA PUNKTOW ZA OCENY]]+punkty_rekrutacyjne310[[#This Row],[DODATKOWE]]</f>
        <v>48.7</v>
      </c>
      <c r="V177">
        <f>IF(punkty_rekrutacyjne310[[#This Row],[SUMA PUNKTOW ZA OCENY]]+punkty_rekrutacyjne310[[#This Row],[DODATKOWE]]&gt;punkty_rekrutacyjne310[[#This Row],[punkty za gimnazjalny]], 1, 0)</f>
        <v>1</v>
      </c>
    </row>
    <row r="178" spans="1:22" x14ac:dyDescent="0.35">
      <c r="A178" s="1" t="s">
        <v>272</v>
      </c>
      <c r="B178" s="1" t="s">
        <v>273</v>
      </c>
      <c r="C178">
        <v>0</v>
      </c>
      <c r="D178">
        <v>5</v>
      </c>
      <c r="E178" s="1">
        <v>5</v>
      </c>
      <c r="F178" s="1">
        <v>3</v>
      </c>
      <c r="G178" s="1">
        <v>3</v>
      </c>
      <c r="H178" s="1">
        <v>4</v>
      </c>
      <c r="I178">
        <v>92</v>
      </c>
      <c r="J178">
        <v>58</v>
      </c>
      <c r="K178">
        <v>73</v>
      </c>
      <c r="L178">
        <v>53</v>
      </c>
      <c r="M178">
        <v>68</v>
      </c>
      <c r="N178" s="6">
        <f>(punkty_rekrutacyjne310[[#This Row],[GHP]]+punkty_rekrutacyjne310[[#This Row],[GHH]]+punkty_rekrutacyjne310[[#This Row],[GMM]]+punkty_rekrutacyjne310[[#This Row],[GMP]]+punkty_rekrutacyjne310[[#This Row],[GJP]])/10</f>
        <v>34.4</v>
      </c>
      <c r="O178">
        <f t="shared" si="3"/>
        <v>8</v>
      </c>
      <c r="P178">
        <f t="shared" si="3"/>
        <v>4</v>
      </c>
      <c r="Q178">
        <f t="shared" si="3"/>
        <v>4</v>
      </c>
      <c r="R178">
        <f t="shared" si="3"/>
        <v>6</v>
      </c>
      <c r="S178" s="6">
        <f>SUM(punkty_rekrutacyjne310[[#This Row],[punkty za JP]:[GEO]])</f>
        <v>22</v>
      </c>
      <c r="T178" s="6">
        <f>IF(punkty_rekrutacyjne310[[#This Row],[Zachowanie]]=6, 2, 0)+punkty_rekrutacyjne310[[#This Row],[Osiagniecia]]</f>
        <v>0</v>
      </c>
      <c r="U178" s="7">
        <f>punkty_rekrutacyjne310[[#This Row],[punkty za gimnazjalny]]+punkty_rekrutacyjne310[[#This Row],[SUMA PUNKTOW ZA OCENY]]+punkty_rekrutacyjne310[[#This Row],[DODATKOWE]]</f>
        <v>56.4</v>
      </c>
      <c r="V178">
        <f>IF(punkty_rekrutacyjne310[[#This Row],[SUMA PUNKTOW ZA OCENY]]+punkty_rekrutacyjne310[[#This Row],[DODATKOWE]]&gt;punkty_rekrutacyjne310[[#This Row],[punkty za gimnazjalny]], 1, 0)</f>
        <v>0</v>
      </c>
    </row>
    <row r="179" spans="1:22" x14ac:dyDescent="0.35">
      <c r="A179" s="1" t="s">
        <v>274</v>
      </c>
      <c r="B179" s="1" t="s">
        <v>16</v>
      </c>
      <c r="C179">
        <v>3</v>
      </c>
      <c r="D179">
        <v>5</v>
      </c>
      <c r="E179" s="1">
        <v>4</v>
      </c>
      <c r="F179" s="1">
        <v>6</v>
      </c>
      <c r="G179" s="1">
        <v>6</v>
      </c>
      <c r="H179" s="1">
        <v>4</v>
      </c>
      <c r="I179">
        <v>70</v>
      </c>
      <c r="J179">
        <v>3</v>
      </c>
      <c r="K179">
        <v>92</v>
      </c>
      <c r="L179">
        <v>40</v>
      </c>
      <c r="M179">
        <v>41</v>
      </c>
      <c r="N179" s="6">
        <f>(punkty_rekrutacyjne310[[#This Row],[GHP]]+punkty_rekrutacyjne310[[#This Row],[GHH]]+punkty_rekrutacyjne310[[#This Row],[GMM]]+punkty_rekrutacyjne310[[#This Row],[GMP]]+punkty_rekrutacyjne310[[#This Row],[GJP]])/10</f>
        <v>24.6</v>
      </c>
      <c r="O179">
        <f t="shared" si="3"/>
        <v>6</v>
      </c>
      <c r="P179">
        <f t="shared" si="3"/>
        <v>10</v>
      </c>
      <c r="Q179">
        <f t="shared" si="3"/>
        <v>10</v>
      </c>
      <c r="R179">
        <f t="shared" si="3"/>
        <v>6</v>
      </c>
      <c r="S179" s="6">
        <f>SUM(punkty_rekrutacyjne310[[#This Row],[punkty za JP]:[GEO]])</f>
        <v>32</v>
      </c>
      <c r="T179" s="6">
        <f>IF(punkty_rekrutacyjne310[[#This Row],[Zachowanie]]=6, 2, 0)+punkty_rekrutacyjne310[[#This Row],[Osiagniecia]]</f>
        <v>3</v>
      </c>
      <c r="U179" s="7">
        <f>punkty_rekrutacyjne310[[#This Row],[punkty za gimnazjalny]]+punkty_rekrutacyjne310[[#This Row],[SUMA PUNKTOW ZA OCENY]]+punkty_rekrutacyjne310[[#This Row],[DODATKOWE]]</f>
        <v>59.6</v>
      </c>
      <c r="V179">
        <f>IF(punkty_rekrutacyjne310[[#This Row],[SUMA PUNKTOW ZA OCENY]]+punkty_rekrutacyjne310[[#This Row],[DODATKOWE]]&gt;punkty_rekrutacyjne310[[#This Row],[punkty za gimnazjalny]], 1, 0)</f>
        <v>1</v>
      </c>
    </row>
    <row r="180" spans="1:22" x14ac:dyDescent="0.35">
      <c r="A180" s="1" t="s">
        <v>275</v>
      </c>
      <c r="B180" s="1" t="s">
        <v>126</v>
      </c>
      <c r="C180">
        <v>5</v>
      </c>
      <c r="D180">
        <v>2</v>
      </c>
      <c r="E180" s="1">
        <v>4</v>
      </c>
      <c r="F180" s="1">
        <v>6</v>
      </c>
      <c r="G180" s="1">
        <v>5</v>
      </c>
      <c r="H180" s="1">
        <v>3</v>
      </c>
      <c r="I180">
        <v>78</v>
      </c>
      <c r="J180">
        <v>78</v>
      </c>
      <c r="K180">
        <v>90</v>
      </c>
      <c r="L180">
        <v>83</v>
      </c>
      <c r="M180">
        <v>63</v>
      </c>
      <c r="N180" s="6">
        <f>(punkty_rekrutacyjne310[[#This Row],[GHP]]+punkty_rekrutacyjne310[[#This Row],[GHH]]+punkty_rekrutacyjne310[[#This Row],[GMM]]+punkty_rekrutacyjne310[[#This Row],[GMP]]+punkty_rekrutacyjne310[[#This Row],[GJP]])/10</f>
        <v>39.200000000000003</v>
      </c>
      <c r="O180">
        <f t="shared" si="3"/>
        <v>6</v>
      </c>
      <c r="P180">
        <f t="shared" si="3"/>
        <v>10</v>
      </c>
      <c r="Q180">
        <f t="shared" si="3"/>
        <v>8</v>
      </c>
      <c r="R180">
        <f t="shared" si="3"/>
        <v>4</v>
      </c>
      <c r="S180" s="6">
        <f>SUM(punkty_rekrutacyjne310[[#This Row],[punkty za JP]:[GEO]])</f>
        <v>28</v>
      </c>
      <c r="T180" s="6">
        <f>IF(punkty_rekrutacyjne310[[#This Row],[Zachowanie]]=6, 2, 0)+punkty_rekrutacyjne310[[#This Row],[Osiagniecia]]</f>
        <v>5</v>
      </c>
      <c r="U180" s="7">
        <f>punkty_rekrutacyjne310[[#This Row],[punkty za gimnazjalny]]+punkty_rekrutacyjne310[[#This Row],[SUMA PUNKTOW ZA OCENY]]+punkty_rekrutacyjne310[[#This Row],[DODATKOWE]]</f>
        <v>72.2</v>
      </c>
      <c r="V180">
        <f>IF(punkty_rekrutacyjne310[[#This Row],[SUMA PUNKTOW ZA OCENY]]+punkty_rekrutacyjne310[[#This Row],[DODATKOWE]]&gt;punkty_rekrutacyjne310[[#This Row],[punkty za gimnazjalny]], 1, 0)</f>
        <v>0</v>
      </c>
    </row>
    <row r="181" spans="1:22" x14ac:dyDescent="0.35">
      <c r="A181" s="1" t="s">
        <v>276</v>
      </c>
      <c r="B181" s="1" t="s">
        <v>180</v>
      </c>
      <c r="C181">
        <v>0</v>
      </c>
      <c r="D181">
        <v>6</v>
      </c>
      <c r="E181" s="1">
        <v>5</v>
      </c>
      <c r="F181" s="1">
        <v>6</v>
      </c>
      <c r="G181" s="1">
        <v>6</v>
      </c>
      <c r="H181" s="1">
        <v>6</v>
      </c>
      <c r="I181">
        <v>43</v>
      </c>
      <c r="J181">
        <v>3</v>
      </c>
      <c r="K181">
        <v>56</v>
      </c>
      <c r="L181">
        <v>52</v>
      </c>
      <c r="M181">
        <v>41</v>
      </c>
      <c r="N181" s="6">
        <f>(punkty_rekrutacyjne310[[#This Row],[GHP]]+punkty_rekrutacyjne310[[#This Row],[GHH]]+punkty_rekrutacyjne310[[#This Row],[GMM]]+punkty_rekrutacyjne310[[#This Row],[GMP]]+punkty_rekrutacyjne310[[#This Row],[GJP]])/10</f>
        <v>19.5</v>
      </c>
      <c r="O181">
        <f t="shared" si="3"/>
        <v>8</v>
      </c>
      <c r="P181">
        <f t="shared" si="3"/>
        <v>10</v>
      </c>
      <c r="Q181">
        <f t="shared" si="3"/>
        <v>10</v>
      </c>
      <c r="R181">
        <f t="shared" si="3"/>
        <v>10</v>
      </c>
      <c r="S181" s="6">
        <f>SUM(punkty_rekrutacyjne310[[#This Row],[punkty za JP]:[GEO]])</f>
        <v>38</v>
      </c>
      <c r="T181" s="6">
        <f>IF(punkty_rekrutacyjne310[[#This Row],[Zachowanie]]=6, 2, 0)+punkty_rekrutacyjne310[[#This Row],[Osiagniecia]]</f>
        <v>2</v>
      </c>
      <c r="U181" s="7">
        <f>punkty_rekrutacyjne310[[#This Row],[punkty za gimnazjalny]]+punkty_rekrutacyjne310[[#This Row],[SUMA PUNKTOW ZA OCENY]]+punkty_rekrutacyjne310[[#This Row],[DODATKOWE]]</f>
        <v>59.5</v>
      </c>
      <c r="V181">
        <f>IF(punkty_rekrutacyjne310[[#This Row],[SUMA PUNKTOW ZA OCENY]]+punkty_rekrutacyjne310[[#This Row],[DODATKOWE]]&gt;punkty_rekrutacyjne310[[#This Row],[punkty za gimnazjalny]], 1, 0)</f>
        <v>1</v>
      </c>
    </row>
    <row r="182" spans="1:22" x14ac:dyDescent="0.35">
      <c r="A182" s="1" t="s">
        <v>277</v>
      </c>
      <c r="B182" s="1" t="s">
        <v>161</v>
      </c>
      <c r="C182">
        <v>1</v>
      </c>
      <c r="D182">
        <v>4</v>
      </c>
      <c r="E182" s="1">
        <v>4</v>
      </c>
      <c r="F182" s="1">
        <v>3</v>
      </c>
      <c r="G182" s="1">
        <v>6</v>
      </c>
      <c r="H182" s="1">
        <v>6</v>
      </c>
      <c r="I182">
        <v>33</v>
      </c>
      <c r="J182">
        <v>38</v>
      </c>
      <c r="K182">
        <v>27</v>
      </c>
      <c r="L182">
        <v>60</v>
      </c>
      <c r="M182">
        <v>80</v>
      </c>
      <c r="N182" s="6">
        <f>(punkty_rekrutacyjne310[[#This Row],[GHP]]+punkty_rekrutacyjne310[[#This Row],[GHH]]+punkty_rekrutacyjne310[[#This Row],[GMM]]+punkty_rekrutacyjne310[[#This Row],[GMP]]+punkty_rekrutacyjne310[[#This Row],[GJP]])/10</f>
        <v>23.8</v>
      </c>
      <c r="O182">
        <f t="shared" si="3"/>
        <v>6</v>
      </c>
      <c r="P182">
        <f t="shared" si="3"/>
        <v>4</v>
      </c>
      <c r="Q182">
        <f t="shared" si="3"/>
        <v>10</v>
      </c>
      <c r="R182">
        <f t="shared" si="3"/>
        <v>10</v>
      </c>
      <c r="S182" s="6">
        <f>SUM(punkty_rekrutacyjne310[[#This Row],[punkty za JP]:[GEO]])</f>
        <v>30</v>
      </c>
      <c r="T182" s="6">
        <f>IF(punkty_rekrutacyjne310[[#This Row],[Zachowanie]]=6, 2, 0)+punkty_rekrutacyjne310[[#This Row],[Osiagniecia]]</f>
        <v>1</v>
      </c>
      <c r="U182" s="7">
        <f>punkty_rekrutacyjne310[[#This Row],[punkty za gimnazjalny]]+punkty_rekrutacyjne310[[#This Row],[SUMA PUNKTOW ZA OCENY]]+punkty_rekrutacyjne310[[#This Row],[DODATKOWE]]</f>
        <v>54.8</v>
      </c>
      <c r="V182">
        <f>IF(punkty_rekrutacyjne310[[#This Row],[SUMA PUNKTOW ZA OCENY]]+punkty_rekrutacyjne310[[#This Row],[DODATKOWE]]&gt;punkty_rekrutacyjne310[[#This Row],[punkty za gimnazjalny]], 1, 0)</f>
        <v>1</v>
      </c>
    </row>
    <row r="183" spans="1:22" x14ac:dyDescent="0.35">
      <c r="A183" s="1" t="s">
        <v>278</v>
      </c>
      <c r="B183" s="1" t="s">
        <v>279</v>
      </c>
      <c r="C183">
        <v>5</v>
      </c>
      <c r="D183">
        <v>6</v>
      </c>
      <c r="E183" s="1">
        <v>2</v>
      </c>
      <c r="F183" s="1">
        <v>5</v>
      </c>
      <c r="G183" s="1">
        <v>5</v>
      </c>
      <c r="H183" s="1">
        <v>5</v>
      </c>
      <c r="I183">
        <v>80</v>
      </c>
      <c r="J183">
        <v>54</v>
      </c>
      <c r="K183">
        <v>22</v>
      </c>
      <c r="L183">
        <v>26</v>
      </c>
      <c r="M183">
        <v>62</v>
      </c>
      <c r="N183" s="6">
        <f>(punkty_rekrutacyjne310[[#This Row],[GHP]]+punkty_rekrutacyjne310[[#This Row],[GHH]]+punkty_rekrutacyjne310[[#This Row],[GMM]]+punkty_rekrutacyjne310[[#This Row],[GMP]]+punkty_rekrutacyjne310[[#This Row],[GJP]])/10</f>
        <v>24.4</v>
      </c>
      <c r="O183">
        <f t="shared" si="3"/>
        <v>0</v>
      </c>
      <c r="P183">
        <f t="shared" si="3"/>
        <v>8</v>
      </c>
      <c r="Q183">
        <f t="shared" si="3"/>
        <v>8</v>
      </c>
      <c r="R183">
        <f t="shared" si="3"/>
        <v>8</v>
      </c>
      <c r="S183" s="6">
        <f>SUM(punkty_rekrutacyjne310[[#This Row],[punkty za JP]:[GEO]])</f>
        <v>24</v>
      </c>
      <c r="T183" s="6">
        <f>IF(punkty_rekrutacyjne310[[#This Row],[Zachowanie]]=6, 2, 0)+punkty_rekrutacyjne310[[#This Row],[Osiagniecia]]</f>
        <v>7</v>
      </c>
      <c r="U183" s="7">
        <f>punkty_rekrutacyjne310[[#This Row],[punkty za gimnazjalny]]+punkty_rekrutacyjne310[[#This Row],[SUMA PUNKTOW ZA OCENY]]+punkty_rekrutacyjne310[[#This Row],[DODATKOWE]]</f>
        <v>55.4</v>
      </c>
      <c r="V183">
        <f>IF(punkty_rekrutacyjne310[[#This Row],[SUMA PUNKTOW ZA OCENY]]+punkty_rekrutacyjne310[[#This Row],[DODATKOWE]]&gt;punkty_rekrutacyjne310[[#This Row],[punkty za gimnazjalny]], 1, 0)</f>
        <v>1</v>
      </c>
    </row>
    <row r="184" spans="1:22" x14ac:dyDescent="0.35">
      <c r="A184" s="1" t="s">
        <v>280</v>
      </c>
      <c r="B184" s="1" t="s">
        <v>159</v>
      </c>
      <c r="C184">
        <v>6</v>
      </c>
      <c r="D184">
        <v>6</v>
      </c>
      <c r="E184" s="1">
        <v>2</v>
      </c>
      <c r="F184" s="1">
        <v>4</v>
      </c>
      <c r="G184" s="1">
        <v>5</v>
      </c>
      <c r="H184" s="1">
        <v>2</v>
      </c>
      <c r="I184">
        <v>34</v>
      </c>
      <c r="J184">
        <v>92</v>
      </c>
      <c r="K184">
        <v>51</v>
      </c>
      <c r="L184">
        <v>32</v>
      </c>
      <c r="M184">
        <v>80</v>
      </c>
      <c r="N184" s="6">
        <f>(punkty_rekrutacyjne310[[#This Row],[GHP]]+punkty_rekrutacyjne310[[#This Row],[GHH]]+punkty_rekrutacyjne310[[#This Row],[GMM]]+punkty_rekrutacyjne310[[#This Row],[GMP]]+punkty_rekrutacyjne310[[#This Row],[GJP]])/10</f>
        <v>28.9</v>
      </c>
      <c r="O184">
        <f t="shared" si="3"/>
        <v>0</v>
      </c>
      <c r="P184">
        <f t="shared" si="3"/>
        <v>6</v>
      </c>
      <c r="Q184">
        <f t="shared" si="3"/>
        <v>8</v>
      </c>
      <c r="R184">
        <f t="shared" si="3"/>
        <v>0</v>
      </c>
      <c r="S184" s="6">
        <f>SUM(punkty_rekrutacyjne310[[#This Row],[punkty za JP]:[GEO]])</f>
        <v>14</v>
      </c>
      <c r="T184" s="6">
        <f>IF(punkty_rekrutacyjne310[[#This Row],[Zachowanie]]=6, 2, 0)+punkty_rekrutacyjne310[[#This Row],[Osiagniecia]]</f>
        <v>8</v>
      </c>
      <c r="U184" s="7">
        <f>punkty_rekrutacyjne310[[#This Row],[punkty za gimnazjalny]]+punkty_rekrutacyjne310[[#This Row],[SUMA PUNKTOW ZA OCENY]]+punkty_rekrutacyjne310[[#This Row],[DODATKOWE]]</f>
        <v>50.9</v>
      </c>
      <c r="V184">
        <f>IF(punkty_rekrutacyjne310[[#This Row],[SUMA PUNKTOW ZA OCENY]]+punkty_rekrutacyjne310[[#This Row],[DODATKOWE]]&gt;punkty_rekrutacyjne310[[#This Row],[punkty za gimnazjalny]], 1, 0)</f>
        <v>0</v>
      </c>
    </row>
    <row r="185" spans="1:22" x14ac:dyDescent="0.35">
      <c r="A185" s="1" t="s">
        <v>281</v>
      </c>
      <c r="B185" s="1" t="s">
        <v>41</v>
      </c>
      <c r="C185">
        <v>8</v>
      </c>
      <c r="D185">
        <v>2</v>
      </c>
      <c r="E185" s="1">
        <v>4</v>
      </c>
      <c r="F185" s="1">
        <v>2</v>
      </c>
      <c r="G185" s="1">
        <v>6</v>
      </c>
      <c r="H185" s="1">
        <v>5</v>
      </c>
      <c r="I185">
        <v>17</v>
      </c>
      <c r="J185">
        <v>29</v>
      </c>
      <c r="K185">
        <v>83</v>
      </c>
      <c r="L185">
        <v>9</v>
      </c>
      <c r="M185">
        <v>54</v>
      </c>
      <c r="N185" s="6">
        <f>(punkty_rekrutacyjne310[[#This Row],[GHP]]+punkty_rekrutacyjne310[[#This Row],[GHH]]+punkty_rekrutacyjne310[[#This Row],[GMM]]+punkty_rekrutacyjne310[[#This Row],[GMP]]+punkty_rekrutacyjne310[[#This Row],[GJP]])/10</f>
        <v>19.2</v>
      </c>
      <c r="O185">
        <f t="shared" si="3"/>
        <v>6</v>
      </c>
      <c r="P185">
        <f t="shared" si="3"/>
        <v>0</v>
      </c>
      <c r="Q185">
        <f t="shared" si="3"/>
        <v>10</v>
      </c>
      <c r="R185">
        <f t="shared" si="3"/>
        <v>8</v>
      </c>
      <c r="S185" s="6">
        <f>SUM(punkty_rekrutacyjne310[[#This Row],[punkty za JP]:[GEO]])</f>
        <v>24</v>
      </c>
      <c r="T185" s="6">
        <f>IF(punkty_rekrutacyjne310[[#This Row],[Zachowanie]]=6, 2, 0)+punkty_rekrutacyjne310[[#This Row],[Osiagniecia]]</f>
        <v>8</v>
      </c>
      <c r="U185" s="7">
        <f>punkty_rekrutacyjne310[[#This Row],[punkty za gimnazjalny]]+punkty_rekrutacyjne310[[#This Row],[SUMA PUNKTOW ZA OCENY]]+punkty_rekrutacyjne310[[#This Row],[DODATKOWE]]</f>
        <v>51.2</v>
      </c>
      <c r="V185">
        <f>IF(punkty_rekrutacyjne310[[#This Row],[SUMA PUNKTOW ZA OCENY]]+punkty_rekrutacyjne310[[#This Row],[DODATKOWE]]&gt;punkty_rekrutacyjne310[[#This Row],[punkty za gimnazjalny]], 1, 0)</f>
        <v>1</v>
      </c>
    </row>
    <row r="186" spans="1:22" x14ac:dyDescent="0.35">
      <c r="A186" s="1" t="s">
        <v>282</v>
      </c>
      <c r="B186" s="1" t="s">
        <v>41</v>
      </c>
      <c r="C186">
        <v>1</v>
      </c>
      <c r="D186">
        <v>5</v>
      </c>
      <c r="E186" s="1">
        <v>6</v>
      </c>
      <c r="F186" s="1">
        <v>4</v>
      </c>
      <c r="G186" s="1">
        <v>3</v>
      </c>
      <c r="H186" s="1">
        <v>2</v>
      </c>
      <c r="I186">
        <v>14</v>
      </c>
      <c r="J186">
        <v>49</v>
      </c>
      <c r="K186">
        <v>64</v>
      </c>
      <c r="L186">
        <v>36</v>
      </c>
      <c r="M186">
        <v>2</v>
      </c>
      <c r="N186" s="6">
        <f>(punkty_rekrutacyjne310[[#This Row],[GHP]]+punkty_rekrutacyjne310[[#This Row],[GHH]]+punkty_rekrutacyjne310[[#This Row],[GMM]]+punkty_rekrutacyjne310[[#This Row],[GMP]]+punkty_rekrutacyjne310[[#This Row],[GJP]])/10</f>
        <v>16.5</v>
      </c>
      <c r="O186">
        <f t="shared" si="3"/>
        <v>10</v>
      </c>
      <c r="P186">
        <f t="shared" si="3"/>
        <v>6</v>
      </c>
      <c r="Q186">
        <f t="shared" si="3"/>
        <v>4</v>
      </c>
      <c r="R186">
        <f t="shared" si="3"/>
        <v>0</v>
      </c>
      <c r="S186" s="6">
        <f>SUM(punkty_rekrutacyjne310[[#This Row],[punkty za JP]:[GEO]])</f>
        <v>20</v>
      </c>
      <c r="T186" s="6">
        <f>IF(punkty_rekrutacyjne310[[#This Row],[Zachowanie]]=6, 2, 0)+punkty_rekrutacyjne310[[#This Row],[Osiagniecia]]</f>
        <v>1</v>
      </c>
      <c r="U186" s="7">
        <f>punkty_rekrutacyjne310[[#This Row],[punkty za gimnazjalny]]+punkty_rekrutacyjne310[[#This Row],[SUMA PUNKTOW ZA OCENY]]+punkty_rekrutacyjne310[[#This Row],[DODATKOWE]]</f>
        <v>37.5</v>
      </c>
      <c r="V186">
        <f>IF(punkty_rekrutacyjne310[[#This Row],[SUMA PUNKTOW ZA OCENY]]+punkty_rekrutacyjne310[[#This Row],[DODATKOWE]]&gt;punkty_rekrutacyjne310[[#This Row],[punkty za gimnazjalny]], 1, 0)</f>
        <v>1</v>
      </c>
    </row>
    <row r="187" spans="1:22" x14ac:dyDescent="0.35">
      <c r="A187" s="1" t="s">
        <v>283</v>
      </c>
      <c r="B187" s="1" t="s">
        <v>242</v>
      </c>
      <c r="C187">
        <v>6</v>
      </c>
      <c r="D187">
        <v>6</v>
      </c>
      <c r="E187" s="1">
        <v>3</v>
      </c>
      <c r="F187" s="1">
        <v>6</v>
      </c>
      <c r="G187" s="1">
        <v>2</v>
      </c>
      <c r="H187" s="1">
        <v>3</v>
      </c>
      <c r="I187">
        <v>27</v>
      </c>
      <c r="J187">
        <v>64</v>
      </c>
      <c r="K187">
        <v>47</v>
      </c>
      <c r="L187">
        <v>11</v>
      </c>
      <c r="M187">
        <v>24</v>
      </c>
      <c r="N187" s="6">
        <f>(punkty_rekrutacyjne310[[#This Row],[GHP]]+punkty_rekrutacyjne310[[#This Row],[GHH]]+punkty_rekrutacyjne310[[#This Row],[GMM]]+punkty_rekrutacyjne310[[#This Row],[GMP]]+punkty_rekrutacyjne310[[#This Row],[GJP]])/10</f>
        <v>17.3</v>
      </c>
      <c r="O187">
        <f t="shared" si="3"/>
        <v>4</v>
      </c>
      <c r="P187">
        <f t="shared" si="3"/>
        <v>10</v>
      </c>
      <c r="Q187">
        <f t="shared" si="3"/>
        <v>0</v>
      </c>
      <c r="R187">
        <f t="shared" si="3"/>
        <v>4</v>
      </c>
      <c r="S187" s="6">
        <f>SUM(punkty_rekrutacyjne310[[#This Row],[punkty za JP]:[GEO]])</f>
        <v>18</v>
      </c>
      <c r="T187" s="6">
        <f>IF(punkty_rekrutacyjne310[[#This Row],[Zachowanie]]=6, 2, 0)+punkty_rekrutacyjne310[[#This Row],[Osiagniecia]]</f>
        <v>8</v>
      </c>
      <c r="U187" s="7">
        <f>punkty_rekrutacyjne310[[#This Row],[punkty za gimnazjalny]]+punkty_rekrutacyjne310[[#This Row],[SUMA PUNKTOW ZA OCENY]]+punkty_rekrutacyjne310[[#This Row],[DODATKOWE]]</f>
        <v>43.3</v>
      </c>
      <c r="V187">
        <f>IF(punkty_rekrutacyjne310[[#This Row],[SUMA PUNKTOW ZA OCENY]]+punkty_rekrutacyjne310[[#This Row],[DODATKOWE]]&gt;punkty_rekrutacyjne310[[#This Row],[punkty za gimnazjalny]], 1, 0)</f>
        <v>1</v>
      </c>
    </row>
    <row r="188" spans="1:22" x14ac:dyDescent="0.35">
      <c r="A188" s="1" t="s">
        <v>284</v>
      </c>
      <c r="B188" s="1" t="s">
        <v>166</v>
      </c>
      <c r="C188">
        <v>3</v>
      </c>
      <c r="D188">
        <v>5</v>
      </c>
      <c r="E188" s="1">
        <v>3</v>
      </c>
      <c r="F188" s="1">
        <v>2</v>
      </c>
      <c r="G188" s="1">
        <v>6</v>
      </c>
      <c r="H188" s="1">
        <v>6</v>
      </c>
      <c r="I188">
        <v>77</v>
      </c>
      <c r="J188">
        <v>9</v>
      </c>
      <c r="K188">
        <v>73</v>
      </c>
      <c r="L188">
        <v>35</v>
      </c>
      <c r="M188">
        <v>96</v>
      </c>
      <c r="N188" s="6">
        <f>(punkty_rekrutacyjne310[[#This Row],[GHP]]+punkty_rekrutacyjne310[[#This Row],[GHH]]+punkty_rekrutacyjne310[[#This Row],[GMM]]+punkty_rekrutacyjne310[[#This Row],[GMP]]+punkty_rekrutacyjne310[[#This Row],[GJP]])/10</f>
        <v>29</v>
      </c>
      <c r="O188">
        <f t="shared" si="3"/>
        <v>4</v>
      </c>
      <c r="P188">
        <f t="shared" si="3"/>
        <v>0</v>
      </c>
      <c r="Q188">
        <f t="shared" si="3"/>
        <v>10</v>
      </c>
      <c r="R188">
        <f t="shared" si="3"/>
        <v>10</v>
      </c>
      <c r="S188" s="6">
        <f>SUM(punkty_rekrutacyjne310[[#This Row],[punkty za JP]:[GEO]])</f>
        <v>24</v>
      </c>
      <c r="T188" s="6">
        <f>IF(punkty_rekrutacyjne310[[#This Row],[Zachowanie]]=6, 2, 0)+punkty_rekrutacyjne310[[#This Row],[Osiagniecia]]</f>
        <v>3</v>
      </c>
      <c r="U188" s="7">
        <f>punkty_rekrutacyjne310[[#This Row],[punkty za gimnazjalny]]+punkty_rekrutacyjne310[[#This Row],[SUMA PUNKTOW ZA OCENY]]+punkty_rekrutacyjne310[[#This Row],[DODATKOWE]]</f>
        <v>56</v>
      </c>
      <c r="V188">
        <f>IF(punkty_rekrutacyjne310[[#This Row],[SUMA PUNKTOW ZA OCENY]]+punkty_rekrutacyjne310[[#This Row],[DODATKOWE]]&gt;punkty_rekrutacyjne310[[#This Row],[punkty za gimnazjalny]], 1, 0)</f>
        <v>0</v>
      </c>
    </row>
    <row r="189" spans="1:22" x14ac:dyDescent="0.35">
      <c r="A189" s="1" t="s">
        <v>285</v>
      </c>
      <c r="B189" s="1" t="s">
        <v>286</v>
      </c>
      <c r="C189">
        <v>2</v>
      </c>
      <c r="D189">
        <v>5</v>
      </c>
      <c r="E189" s="1">
        <v>4</v>
      </c>
      <c r="F189" s="1">
        <v>4</v>
      </c>
      <c r="G189" s="1">
        <v>2</v>
      </c>
      <c r="H189" s="1">
        <v>5</v>
      </c>
      <c r="I189">
        <v>46</v>
      </c>
      <c r="J189">
        <v>15</v>
      </c>
      <c r="K189">
        <v>67</v>
      </c>
      <c r="L189">
        <v>56</v>
      </c>
      <c r="M189">
        <v>9</v>
      </c>
      <c r="N189" s="6">
        <f>(punkty_rekrutacyjne310[[#This Row],[GHP]]+punkty_rekrutacyjne310[[#This Row],[GHH]]+punkty_rekrutacyjne310[[#This Row],[GMM]]+punkty_rekrutacyjne310[[#This Row],[GMP]]+punkty_rekrutacyjne310[[#This Row],[GJP]])/10</f>
        <v>19.3</v>
      </c>
      <c r="O189">
        <f t="shared" si="3"/>
        <v>6</v>
      </c>
      <c r="P189">
        <f t="shared" si="3"/>
        <v>6</v>
      </c>
      <c r="Q189">
        <f t="shared" si="3"/>
        <v>0</v>
      </c>
      <c r="R189">
        <f t="shared" si="3"/>
        <v>8</v>
      </c>
      <c r="S189" s="6">
        <f>SUM(punkty_rekrutacyjne310[[#This Row],[punkty za JP]:[GEO]])</f>
        <v>20</v>
      </c>
      <c r="T189" s="6">
        <f>IF(punkty_rekrutacyjne310[[#This Row],[Zachowanie]]=6, 2, 0)+punkty_rekrutacyjne310[[#This Row],[Osiagniecia]]</f>
        <v>2</v>
      </c>
      <c r="U189" s="7">
        <f>punkty_rekrutacyjne310[[#This Row],[punkty za gimnazjalny]]+punkty_rekrutacyjne310[[#This Row],[SUMA PUNKTOW ZA OCENY]]+punkty_rekrutacyjne310[[#This Row],[DODATKOWE]]</f>
        <v>41.3</v>
      </c>
      <c r="V189">
        <f>IF(punkty_rekrutacyjne310[[#This Row],[SUMA PUNKTOW ZA OCENY]]+punkty_rekrutacyjne310[[#This Row],[DODATKOWE]]&gt;punkty_rekrutacyjne310[[#This Row],[punkty za gimnazjalny]], 1, 0)</f>
        <v>1</v>
      </c>
    </row>
    <row r="190" spans="1:22" x14ac:dyDescent="0.35">
      <c r="A190" s="1" t="s">
        <v>287</v>
      </c>
      <c r="B190" s="1" t="s">
        <v>288</v>
      </c>
      <c r="C190">
        <v>3</v>
      </c>
      <c r="D190">
        <v>4</v>
      </c>
      <c r="E190" s="1">
        <v>6</v>
      </c>
      <c r="F190" s="1">
        <v>3</v>
      </c>
      <c r="G190" s="1">
        <v>2</v>
      </c>
      <c r="H190" s="1">
        <v>2</v>
      </c>
      <c r="I190">
        <v>79</v>
      </c>
      <c r="J190">
        <v>70</v>
      </c>
      <c r="K190">
        <v>42</v>
      </c>
      <c r="L190">
        <v>36</v>
      </c>
      <c r="M190">
        <v>76</v>
      </c>
      <c r="N190" s="6">
        <f>(punkty_rekrutacyjne310[[#This Row],[GHP]]+punkty_rekrutacyjne310[[#This Row],[GHH]]+punkty_rekrutacyjne310[[#This Row],[GMM]]+punkty_rekrutacyjne310[[#This Row],[GMP]]+punkty_rekrutacyjne310[[#This Row],[GJP]])/10</f>
        <v>30.3</v>
      </c>
      <c r="O190">
        <f t="shared" si="3"/>
        <v>10</v>
      </c>
      <c r="P190">
        <f t="shared" si="3"/>
        <v>4</v>
      </c>
      <c r="Q190">
        <f t="shared" si="3"/>
        <v>0</v>
      </c>
      <c r="R190">
        <f t="shared" si="3"/>
        <v>0</v>
      </c>
      <c r="S190" s="6">
        <f>SUM(punkty_rekrutacyjne310[[#This Row],[punkty za JP]:[GEO]])</f>
        <v>14</v>
      </c>
      <c r="T190" s="6">
        <f>IF(punkty_rekrutacyjne310[[#This Row],[Zachowanie]]=6, 2, 0)+punkty_rekrutacyjne310[[#This Row],[Osiagniecia]]</f>
        <v>3</v>
      </c>
      <c r="U190" s="7">
        <f>punkty_rekrutacyjne310[[#This Row],[punkty za gimnazjalny]]+punkty_rekrutacyjne310[[#This Row],[SUMA PUNKTOW ZA OCENY]]+punkty_rekrutacyjne310[[#This Row],[DODATKOWE]]</f>
        <v>47.3</v>
      </c>
      <c r="V190">
        <f>IF(punkty_rekrutacyjne310[[#This Row],[SUMA PUNKTOW ZA OCENY]]+punkty_rekrutacyjne310[[#This Row],[DODATKOWE]]&gt;punkty_rekrutacyjne310[[#This Row],[punkty za gimnazjalny]], 1, 0)</f>
        <v>0</v>
      </c>
    </row>
    <row r="191" spans="1:22" x14ac:dyDescent="0.35">
      <c r="A191" s="1" t="s">
        <v>289</v>
      </c>
      <c r="B191" s="1" t="s">
        <v>30</v>
      </c>
      <c r="C191">
        <v>3</v>
      </c>
      <c r="D191">
        <v>6</v>
      </c>
      <c r="E191" s="1">
        <v>3</v>
      </c>
      <c r="F191" s="1">
        <v>6</v>
      </c>
      <c r="G191" s="1">
        <v>2</v>
      </c>
      <c r="H191" s="1">
        <v>5</v>
      </c>
      <c r="I191">
        <v>25</v>
      </c>
      <c r="J191">
        <v>78</v>
      </c>
      <c r="K191">
        <v>36</v>
      </c>
      <c r="L191">
        <v>67</v>
      </c>
      <c r="M191">
        <v>37</v>
      </c>
      <c r="N191" s="6">
        <f>(punkty_rekrutacyjne310[[#This Row],[GHP]]+punkty_rekrutacyjne310[[#This Row],[GHH]]+punkty_rekrutacyjne310[[#This Row],[GMM]]+punkty_rekrutacyjne310[[#This Row],[GMP]]+punkty_rekrutacyjne310[[#This Row],[GJP]])/10</f>
        <v>24.3</v>
      </c>
      <c r="O191">
        <f t="shared" si="3"/>
        <v>4</v>
      </c>
      <c r="P191">
        <f t="shared" si="3"/>
        <v>10</v>
      </c>
      <c r="Q191">
        <f t="shared" si="3"/>
        <v>0</v>
      </c>
      <c r="R191">
        <f t="shared" si="3"/>
        <v>8</v>
      </c>
      <c r="S191" s="6">
        <f>SUM(punkty_rekrutacyjne310[[#This Row],[punkty za JP]:[GEO]])</f>
        <v>22</v>
      </c>
      <c r="T191" s="6">
        <f>IF(punkty_rekrutacyjne310[[#This Row],[Zachowanie]]=6, 2, 0)+punkty_rekrutacyjne310[[#This Row],[Osiagniecia]]</f>
        <v>5</v>
      </c>
      <c r="U191" s="7">
        <f>punkty_rekrutacyjne310[[#This Row],[punkty za gimnazjalny]]+punkty_rekrutacyjne310[[#This Row],[SUMA PUNKTOW ZA OCENY]]+punkty_rekrutacyjne310[[#This Row],[DODATKOWE]]</f>
        <v>51.3</v>
      </c>
      <c r="V191">
        <f>IF(punkty_rekrutacyjne310[[#This Row],[SUMA PUNKTOW ZA OCENY]]+punkty_rekrutacyjne310[[#This Row],[DODATKOWE]]&gt;punkty_rekrutacyjne310[[#This Row],[punkty za gimnazjalny]], 1, 0)</f>
        <v>1</v>
      </c>
    </row>
    <row r="192" spans="1:22" x14ac:dyDescent="0.35">
      <c r="A192" s="1" t="s">
        <v>290</v>
      </c>
      <c r="B192" s="1" t="s">
        <v>78</v>
      </c>
      <c r="C192">
        <v>4</v>
      </c>
      <c r="D192">
        <v>5</v>
      </c>
      <c r="E192" s="1">
        <v>4</v>
      </c>
      <c r="F192" s="1">
        <v>6</v>
      </c>
      <c r="G192" s="1">
        <v>5</v>
      </c>
      <c r="H192" s="1">
        <v>2</v>
      </c>
      <c r="I192">
        <v>53</v>
      </c>
      <c r="J192">
        <v>61</v>
      </c>
      <c r="K192">
        <v>85</v>
      </c>
      <c r="L192">
        <v>8</v>
      </c>
      <c r="M192">
        <v>76</v>
      </c>
      <c r="N192" s="6">
        <f>(punkty_rekrutacyjne310[[#This Row],[GHP]]+punkty_rekrutacyjne310[[#This Row],[GHH]]+punkty_rekrutacyjne310[[#This Row],[GMM]]+punkty_rekrutacyjne310[[#This Row],[GMP]]+punkty_rekrutacyjne310[[#This Row],[GJP]])/10</f>
        <v>28.3</v>
      </c>
      <c r="O192">
        <f t="shared" si="3"/>
        <v>6</v>
      </c>
      <c r="P192">
        <f t="shared" si="3"/>
        <v>10</v>
      </c>
      <c r="Q192">
        <f t="shared" si="3"/>
        <v>8</v>
      </c>
      <c r="R192">
        <f t="shared" si="3"/>
        <v>0</v>
      </c>
      <c r="S192" s="6">
        <f>SUM(punkty_rekrutacyjne310[[#This Row],[punkty za JP]:[GEO]])</f>
        <v>24</v>
      </c>
      <c r="T192" s="6">
        <f>IF(punkty_rekrutacyjne310[[#This Row],[Zachowanie]]=6, 2, 0)+punkty_rekrutacyjne310[[#This Row],[Osiagniecia]]</f>
        <v>4</v>
      </c>
      <c r="U192" s="7">
        <f>punkty_rekrutacyjne310[[#This Row],[punkty za gimnazjalny]]+punkty_rekrutacyjne310[[#This Row],[SUMA PUNKTOW ZA OCENY]]+punkty_rekrutacyjne310[[#This Row],[DODATKOWE]]</f>
        <v>56.3</v>
      </c>
      <c r="V192">
        <f>IF(punkty_rekrutacyjne310[[#This Row],[SUMA PUNKTOW ZA OCENY]]+punkty_rekrutacyjne310[[#This Row],[DODATKOWE]]&gt;punkty_rekrutacyjne310[[#This Row],[punkty za gimnazjalny]], 1, 0)</f>
        <v>0</v>
      </c>
    </row>
    <row r="193" spans="1:22" x14ac:dyDescent="0.35">
      <c r="A193" s="1" t="s">
        <v>264</v>
      </c>
      <c r="B193" s="1" t="s">
        <v>246</v>
      </c>
      <c r="C193">
        <v>7</v>
      </c>
      <c r="D193">
        <v>2</v>
      </c>
      <c r="E193" s="1">
        <v>4</v>
      </c>
      <c r="F193" s="1">
        <v>3</v>
      </c>
      <c r="G193" s="1">
        <v>6</v>
      </c>
      <c r="H193" s="1">
        <v>3</v>
      </c>
      <c r="I193">
        <v>13</v>
      </c>
      <c r="J193">
        <v>89</v>
      </c>
      <c r="K193">
        <v>20</v>
      </c>
      <c r="L193">
        <v>2</v>
      </c>
      <c r="M193">
        <v>36</v>
      </c>
      <c r="N193" s="6">
        <f>(punkty_rekrutacyjne310[[#This Row],[GHP]]+punkty_rekrutacyjne310[[#This Row],[GHH]]+punkty_rekrutacyjne310[[#This Row],[GMM]]+punkty_rekrutacyjne310[[#This Row],[GMP]]+punkty_rekrutacyjne310[[#This Row],[GJP]])/10</f>
        <v>16</v>
      </c>
      <c r="O193">
        <f t="shared" si="3"/>
        <v>6</v>
      </c>
      <c r="P193">
        <f t="shared" si="3"/>
        <v>4</v>
      </c>
      <c r="Q193">
        <f t="shared" si="3"/>
        <v>10</v>
      </c>
      <c r="R193">
        <f t="shared" si="3"/>
        <v>4</v>
      </c>
      <c r="S193" s="6">
        <f>SUM(punkty_rekrutacyjne310[[#This Row],[punkty za JP]:[GEO]])</f>
        <v>24</v>
      </c>
      <c r="T193" s="6">
        <f>IF(punkty_rekrutacyjne310[[#This Row],[Zachowanie]]=6, 2, 0)+punkty_rekrutacyjne310[[#This Row],[Osiagniecia]]</f>
        <v>7</v>
      </c>
      <c r="U193" s="7">
        <f>punkty_rekrutacyjne310[[#This Row],[punkty za gimnazjalny]]+punkty_rekrutacyjne310[[#This Row],[SUMA PUNKTOW ZA OCENY]]+punkty_rekrutacyjne310[[#This Row],[DODATKOWE]]</f>
        <v>47</v>
      </c>
      <c r="V193">
        <f>IF(punkty_rekrutacyjne310[[#This Row],[SUMA PUNKTOW ZA OCENY]]+punkty_rekrutacyjne310[[#This Row],[DODATKOWE]]&gt;punkty_rekrutacyjne310[[#This Row],[punkty za gimnazjalny]], 1, 0)</f>
        <v>1</v>
      </c>
    </row>
    <row r="194" spans="1:22" x14ac:dyDescent="0.35">
      <c r="A194" s="1" t="s">
        <v>291</v>
      </c>
      <c r="B194" s="1" t="s">
        <v>222</v>
      </c>
      <c r="C194">
        <v>3</v>
      </c>
      <c r="D194">
        <v>5</v>
      </c>
      <c r="E194" s="1">
        <v>5</v>
      </c>
      <c r="F194" s="1">
        <v>2</v>
      </c>
      <c r="G194" s="1">
        <v>5</v>
      </c>
      <c r="H194" s="1">
        <v>2</v>
      </c>
      <c r="I194">
        <v>25</v>
      </c>
      <c r="J194">
        <v>46</v>
      </c>
      <c r="K194">
        <v>91</v>
      </c>
      <c r="L194">
        <v>75</v>
      </c>
      <c r="M194">
        <v>91</v>
      </c>
      <c r="N194" s="6">
        <f>(punkty_rekrutacyjne310[[#This Row],[GHP]]+punkty_rekrutacyjne310[[#This Row],[GHH]]+punkty_rekrutacyjne310[[#This Row],[GMM]]+punkty_rekrutacyjne310[[#This Row],[GMP]]+punkty_rekrutacyjne310[[#This Row],[GJP]])/10</f>
        <v>32.799999999999997</v>
      </c>
      <c r="O194">
        <f t="shared" si="3"/>
        <v>8</v>
      </c>
      <c r="P194">
        <f t="shared" si="3"/>
        <v>0</v>
      </c>
      <c r="Q194">
        <f t="shared" si="3"/>
        <v>8</v>
      </c>
      <c r="R194">
        <f t="shared" ref="R194:R257" si="4">VLOOKUP(H194,$X$4:$Y$9,2,0)</f>
        <v>0</v>
      </c>
      <c r="S194" s="6">
        <f>SUM(punkty_rekrutacyjne310[[#This Row],[punkty za JP]:[GEO]])</f>
        <v>16</v>
      </c>
      <c r="T194" s="6">
        <f>IF(punkty_rekrutacyjne310[[#This Row],[Zachowanie]]=6, 2, 0)+punkty_rekrutacyjne310[[#This Row],[Osiagniecia]]</f>
        <v>3</v>
      </c>
      <c r="U194" s="7">
        <f>punkty_rekrutacyjne310[[#This Row],[punkty za gimnazjalny]]+punkty_rekrutacyjne310[[#This Row],[SUMA PUNKTOW ZA OCENY]]+punkty_rekrutacyjne310[[#This Row],[DODATKOWE]]</f>
        <v>51.8</v>
      </c>
      <c r="V194">
        <f>IF(punkty_rekrutacyjne310[[#This Row],[SUMA PUNKTOW ZA OCENY]]+punkty_rekrutacyjne310[[#This Row],[DODATKOWE]]&gt;punkty_rekrutacyjne310[[#This Row],[punkty za gimnazjalny]], 1, 0)</f>
        <v>0</v>
      </c>
    </row>
    <row r="195" spans="1:22" x14ac:dyDescent="0.35">
      <c r="A195" s="1" t="s">
        <v>292</v>
      </c>
      <c r="B195" s="1" t="s">
        <v>225</v>
      </c>
      <c r="C195">
        <v>7</v>
      </c>
      <c r="D195">
        <v>6</v>
      </c>
      <c r="E195" s="1">
        <v>4</v>
      </c>
      <c r="F195" s="1">
        <v>5</v>
      </c>
      <c r="G195" s="1">
        <v>4</v>
      </c>
      <c r="H195" s="1">
        <v>6</v>
      </c>
      <c r="I195">
        <v>52</v>
      </c>
      <c r="J195">
        <v>32</v>
      </c>
      <c r="K195">
        <v>57</v>
      </c>
      <c r="L195">
        <v>58</v>
      </c>
      <c r="M195">
        <v>67</v>
      </c>
      <c r="N195" s="6">
        <f>(punkty_rekrutacyjne310[[#This Row],[GHP]]+punkty_rekrutacyjne310[[#This Row],[GHH]]+punkty_rekrutacyjne310[[#This Row],[GMM]]+punkty_rekrutacyjne310[[#This Row],[GMP]]+punkty_rekrutacyjne310[[#This Row],[GJP]])/10</f>
        <v>26.6</v>
      </c>
      <c r="O195">
        <f t="shared" ref="O195:R258" si="5">VLOOKUP(E195,$X$4:$Y$9,2,0)</f>
        <v>6</v>
      </c>
      <c r="P195">
        <f t="shared" si="5"/>
        <v>8</v>
      </c>
      <c r="Q195">
        <f t="shared" si="5"/>
        <v>6</v>
      </c>
      <c r="R195">
        <f t="shared" si="4"/>
        <v>10</v>
      </c>
      <c r="S195" s="6">
        <f>SUM(punkty_rekrutacyjne310[[#This Row],[punkty za JP]:[GEO]])</f>
        <v>30</v>
      </c>
      <c r="T195" s="6">
        <f>IF(punkty_rekrutacyjne310[[#This Row],[Zachowanie]]=6, 2, 0)+punkty_rekrutacyjne310[[#This Row],[Osiagniecia]]</f>
        <v>9</v>
      </c>
      <c r="U195" s="7">
        <f>punkty_rekrutacyjne310[[#This Row],[punkty za gimnazjalny]]+punkty_rekrutacyjne310[[#This Row],[SUMA PUNKTOW ZA OCENY]]+punkty_rekrutacyjne310[[#This Row],[DODATKOWE]]</f>
        <v>65.599999999999994</v>
      </c>
      <c r="V195">
        <f>IF(punkty_rekrutacyjne310[[#This Row],[SUMA PUNKTOW ZA OCENY]]+punkty_rekrutacyjne310[[#This Row],[DODATKOWE]]&gt;punkty_rekrutacyjne310[[#This Row],[punkty za gimnazjalny]], 1, 0)</f>
        <v>1</v>
      </c>
    </row>
    <row r="196" spans="1:22" x14ac:dyDescent="0.35">
      <c r="A196" s="1" t="s">
        <v>293</v>
      </c>
      <c r="B196" s="1" t="s">
        <v>239</v>
      </c>
      <c r="C196">
        <v>7</v>
      </c>
      <c r="D196">
        <v>6</v>
      </c>
      <c r="E196" s="1">
        <v>4</v>
      </c>
      <c r="F196" s="1">
        <v>6</v>
      </c>
      <c r="G196" s="1">
        <v>6</v>
      </c>
      <c r="H196" s="1">
        <v>5</v>
      </c>
      <c r="I196">
        <v>85</v>
      </c>
      <c r="J196">
        <v>37</v>
      </c>
      <c r="K196">
        <v>73</v>
      </c>
      <c r="L196">
        <v>73</v>
      </c>
      <c r="M196">
        <v>19</v>
      </c>
      <c r="N196" s="6">
        <f>(punkty_rekrutacyjne310[[#This Row],[GHP]]+punkty_rekrutacyjne310[[#This Row],[GHH]]+punkty_rekrutacyjne310[[#This Row],[GMM]]+punkty_rekrutacyjne310[[#This Row],[GMP]]+punkty_rekrutacyjne310[[#This Row],[GJP]])/10</f>
        <v>28.7</v>
      </c>
      <c r="O196">
        <f t="shared" si="5"/>
        <v>6</v>
      </c>
      <c r="P196">
        <f t="shared" si="5"/>
        <v>10</v>
      </c>
      <c r="Q196">
        <f t="shared" si="5"/>
        <v>10</v>
      </c>
      <c r="R196">
        <f t="shared" si="4"/>
        <v>8</v>
      </c>
      <c r="S196" s="6">
        <f>SUM(punkty_rekrutacyjne310[[#This Row],[punkty za JP]:[GEO]])</f>
        <v>34</v>
      </c>
      <c r="T196" s="6">
        <f>IF(punkty_rekrutacyjne310[[#This Row],[Zachowanie]]=6, 2, 0)+punkty_rekrutacyjne310[[#This Row],[Osiagniecia]]</f>
        <v>9</v>
      </c>
      <c r="U196" s="7">
        <f>punkty_rekrutacyjne310[[#This Row],[punkty za gimnazjalny]]+punkty_rekrutacyjne310[[#This Row],[SUMA PUNKTOW ZA OCENY]]+punkty_rekrutacyjne310[[#This Row],[DODATKOWE]]</f>
        <v>71.7</v>
      </c>
      <c r="V196">
        <f>IF(punkty_rekrutacyjne310[[#This Row],[SUMA PUNKTOW ZA OCENY]]+punkty_rekrutacyjne310[[#This Row],[DODATKOWE]]&gt;punkty_rekrutacyjne310[[#This Row],[punkty za gimnazjalny]], 1, 0)</f>
        <v>1</v>
      </c>
    </row>
    <row r="197" spans="1:22" x14ac:dyDescent="0.35">
      <c r="A197" s="1" t="s">
        <v>294</v>
      </c>
      <c r="B197" s="1" t="s">
        <v>28</v>
      </c>
      <c r="C197">
        <v>8</v>
      </c>
      <c r="D197">
        <v>3</v>
      </c>
      <c r="E197" s="1">
        <v>3</v>
      </c>
      <c r="F197" s="1">
        <v>4</v>
      </c>
      <c r="G197" s="1">
        <v>3</v>
      </c>
      <c r="H197" s="1">
        <v>5</v>
      </c>
      <c r="I197">
        <v>96</v>
      </c>
      <c r="J197">
        <v>17</v>
      </c>
      <c r="K197">
        <v>94</v>
      </c>
      <c r="L197">
        <v>90</v>
      </c>
      <c r="M197">
        <v>1</v>
      </c>
      <c r="N197" s="6">
        <f>(punkty_rekrutacyjne310[[#This Row],[GHP]]+punkty_rekrutacyjne310[[#This Row],[GHH]]+punkty_rekrutacyjne310[[#This Row],[GMM]]+punkty_rekrutacyjne310[[#This Row],[GMP]]+punkty_rekrutacyjne310[[#This Row],[GJP]])/10</f>
        <v>29.8</v>
      </c>
      <c r="O197">
        <f t="shared" si="5"/>
        <v>4</v>
      </c>
      <c r="P197">
        <f t="shared" si="5"/>
        <v>6</v>
      </c>
      <c r="Q197">
        <f t="shared" si="5"/>
        <v>4</v>
      </c>
      <c r="R197">
        <f t="shared" si="4"/>
        <v>8</v>
      </c>
      <c r="S197" s="6">
        <f>SUM(punkty_rekrutacyjne310[[#This Row],[punkty za JP]:[GEO]])</f>
        <v>22</v>
      </c>
      <c r="T197" s="6">
        <f>IF(punkty_rekrutacyjne310[[#This Row],[Zachowanie]]=6, 2, 0)+punkty_rekrutacyjne310[[#This Row],[Osiagniecia]]</f>
        <v>8</v>
      </c>
      <c r="U197" s="7">
        <f>punkty_rekrutacyjne310[[#This Row],[punkty za gimnazjalny]]+punkty_rekrutacyjne310[[#This Row],[SUMA PUNKTOW ZA OCENY]]+punkty_rekrutacyjne310[[#This Row],[DODATKOWE]]</f>
        <v>59.8</v>
      </c>
      <c r="V197">
        <f>IF(punkty_rekrutacyjne310[[#This Row],[SUMA PUNKTOW ZA OCENY]]+punkty_rekrutacyjne310[[#This Row],[DODATKOWE]]&gt;punkty_rekrutacyjne310[[#This Row],[punkty za gimnazjalny]], 1, 0)</f>
        <v>1</v>
      </c>
    </row>
    <row r="198" spans="1:22" x14ac:dyDescent="0.35">
      <c r="A198" s="1" t="s">
        <v>295</v>
      </c>
      <c r="B198" s="1" t="s">
        <v>180</v>
      </c>
      <c r="C198">
        <v>2</v>
      </c>
      <c r="D198">
        <v>3</v>
      </c>
      <c r="E198" s="1">
        <v>6</v>
      </c>
      <c r="F198" s="1">
        <v>4</v>
      </c>
      <c r="G198" s="1">
        <v>5</v>
      </c>
      <c r="H198" s="1">
        <v>6</v>
      </c>
      <c r="I198">
        <v>68</v>
      </c>
      <c r="J198">
        <v>10</v>
      </c>
      <c r="K198">
        <v>64</v>
      </c>
      <c r="L198">
        <v>85</v>
      </c>
      <c r="M198">
        <v>26</v>
      </c>
      <c r="N198" s="6">
        <f>(punkty_rekrutacyjne310[[#This Row],[GHP]]+punkty_rekrutacyjne310[[#This Row],[GHH]]+punkty_rekrutacyjne310[[#This Row],[GMM]]+punkty_rekrutacyjne310[[#This Row],[GMP]]+punkty_rekrutacyjne310[[#This Row],[GJP]])/10</f>
        <v>25.3</v>
      </c>
      <c r="O198">
        <f t="shared" si="5"/>
        <v>10</v>
      </c>
      <c r="P198">
        <f t="shared" si="5"/>
        <v>6</v>
      </c>
      <c r="Q198">
        <f t="shared" si="5"/>
        <v>8</v>
      </c>
      <c r="R198">
        <f t="shared" si="4"/>
        <v>10</v>
      </c>
      <c r="S198" s="6">
        <f>SUM(punkty_rekrutacyjne310[[#This Row],[punkty za JP]:[GEO]])</f>
        <v>34</v>
      </c>
      <c r="T198" s="6">
        <f>IF(punkty_rekrutacyjne310[[#This Row],[Zachowanie]]=6, 2, 0)+punkty_rekrutacyjne310[[#This Row],[Osiagniecia]]</f>
        <v>2</v>
      </c>
      <c r="U198" s="7">
        <f>punkty_rekrutacyjne310[[#This Row],[punkty za gimnazjalny]]+punkty_rekrutacyjne310[[#This Row],[SUMA PUNKTOW ZA OCENY]]+punkty_rekrutacyjne310[[#This Row],[DODATKOWE]]</f>
        <v>61.3</v>
      </c>
      <c r="V198">
        <f>IF(punkty_rekrutacyjne310[[#This Row],[SUMA PUNKTOW ZA OCENY]]+punkty_rekrutacyjne310[[#This Row],[DODATKOWE]]&gt;punkty_rekrutacyjne310[[#This Row],[punkty za gimnazjalny]], 1, 0)</f>
        <v>1</v>
      </c>
    </row>
    <row r="199" spans="1:22" x14ac:dyDescent="0.35">
      <c r="A199" s="1" t="s">
        <v>296</v>
      </c>
      <c r="B199" s="1" t="s">
        <v>222</v>
      </c>
      <c r="C199">
        <v>7</v>
      </c>
      <c r="D199">
        <v>2</v>
      </c>
      <c r="E199" s="1">
        <v>2</v>
      </c>
      <c r="F199" s="1">
        <v>6</v>
      </c>
      <c r="G199" s="1">
        <v>5</v>
      </c>
      <c r="H199" s="1">
        <v>3</v>
      </c>
      <c r="I199">
        <v>45</v>
      </c>
      <c r="J199">
        <v>81</v>
      </c>
      <c r="K199">
        <v>28</v>
      </c>
      <c r="L199">
        <v>11</v>
      </c>
      <c r="M199">
        <v>25</v>
      </c>
      <c r="N199" s="6">
        <f>(punkty_rekrutacyjne310[[#This Row],[GHP]]+punkty_rekrutacyjne310[[#This Row],[GHH]]+punkty_rekrutacyjne310[[#This Row],[GMM]]+punkty_rekrutacyjne310[[#This Row],[GMP]]+punkty_rekrutacyjne310[[#This Row],[GJP]])/10</f>
        <v>19</v>
      </c>
      <c r="O199">
        <f t="shared" si="5"/>
        <v>0</v>
      </c>
      <c r="P199">
        <f t="shared" si="5"/>
        <v>10</v>
      </c>
      <c r="Q199">
        <f t="shared" si="5"/>
        <v>8</v>
      </c>
      <c r="R199">
        <f t="shared" si="4"/>
        <v>4</v>
      </c>
      <c r="S199" s="6">
        <f>SUM(punkty_rekrutacyjne310[[#This Row],[punkty za JP]:[GEO]])</f>
        <v>22</v>
      </c>
      <c r="T199" s="6">
        <f>IF(punkty_rekrutacyjne310[[#This Row],[Zachowanie]]=6, 2, 0)+punkty_rekrutacyjne310[[#This Row],[Osiagniecia]]</f>
        <v>7</v>
      </c>
      <c r="U199" s="7">
        <f>punkty_rekrutacyjne310[[#This Row],[punkty za gimnazjalny]]+punkty_rekrutacyjne310[[#This Row],[SUMA PUNKTOW ZA OCENY]]+punkty_rekrutacyjne310[[#This Row],[DODATKOWE]]</f>
        <v>48</v>
      </c>
      <c r="V199">
        <f>IF(punkty_rekrutacyjne310[[#This Row],[SUMA PUNKTOW ZA OCENY]]+punkty_rekrutacyjne310[[#This Row],[DODATKOWE]]&gt;punkty_rekrutacyjne310[[#This Row],[punkty za gimnazjalny]], 1, 0)</f>
        <v>1</v>
      </c>
    </row>
    <row r="200" spans="1:22" x14ac:dyDescent="0.35">
      <c r="A200" s="1" t="s">
        <v>297</v>
      </c>
      <c r="B200" s="1" t="s">
        <v>161</v>
      </c>
      <c r="C200">
        <v>3</v>
      </c>
      <c r="D200">
        <v>2</v>
      </c>
      <c r="E200" s="1">
        <v>3</v>
      </c>
      <c r="F200" s="1">
        <v>2</v>
      </c>
      <c r="G200" s="1">
        <v>5</v>
      </c>
      <c r="H200" s="1">
        <v>4</v>
      </c>
      <c r="I200">
        <v>85</v>
      </c>
      <c r="J200">
        <v>28</v>
      </c>
      <c r="K200">
        <v>36</v>
      </c>
      <c r="L200">
        <v>9</v>
      </c>
      <c r="M200">
        <v>95</v>
      </c>
      <c r="N200" s="6">
        <f>(punkty_rekrutacyjne310[[#This Row],[GHP]]+punkty_rekrutacyjne310[[#This Row],[GHH]]+punkty_rekrutacyjne310[[#This Row],[GMM]]+punkty_rekrutacyjne310[[#This Row],[GMP]]+punkty_rekrutacyjne310[[#This Row],[GJP]])/10</f>
        <v>25.3</v>
      </c>
      <c r="O200">
        <f t="shared" si="5"/>
        <v>4</v>
      </c>
      <c r="P200">
        <f t="shared" si="5"/>
        <v>0</v>
      </c>
      <c r="Q200">
        <f t="shared" si="5"/>
        <v>8</v>
      </c>
      <c r="R200">
        <f t="shared" si="4"/>
        <v>6</v>
      </c>
      <c r="S200" s="6">
        <f>SUM(punkty_rekrutacyjne310[[#This Row],[punkty za JP]:[GEO]])</f>
        <v>18</v>
      </c>
      <c r="T200" s="6">
        <f>IF(punkty_rekrutacyjne310[[#This Row],[Zachowanie]]=6, 2, 0)+punkty_rekrutacyjne310[[#This Row],[Osiagniecia]]</f>
        <v>3</v>
      </c>
      <c r="U200" s="7">
        <f>punkty_rekrutacyjne310[[#This Row],[punkty za gimnazjalny]]+punkty_rekrutacyjne310[[#This Row],[SUMA PUNKTOW ZA OCENY]]+punkty_rekrutacyjne310[[#This Row],[DODATKOWE]]</f>
        <v>46.3</v>
      </c>
      <c r="V200">
        <f>IF(punkty_rekrutacyjne310[[#This Row],[SUMA PUNKTOW ZA OCENY]]+punkty_rekrutacyjne310[[#This Row],[DODATKOWE]]&gt;punkty_rekrutacyjne310[[#This Row],[punkty za gimnazjalny]], 1, 0)</f>
        <v>0</v>
      </c>
    </row>
    <row r="201" spans="1:22" x14ac:dyDescent="0.35">
      <c r="A201" s="1" t="s">
        <v>298</v>
      </c>
      <c r="B201" s="1" t="s">
        <v>299</v>
      </c>
      <c r="C201">
        <v>4</v>
      </c>
      <c r="D201">
        <v>3</v>
      </c>
      <c r="E201" s="1">
        <v>6</v>
      </c>
      <c r="F201" s="1">
        <v>4</v>
      </c>
      <c r="G201" s="1">
        <v>4</v>
      </c>
      <c r="H201" s="1">
        <v>3</v>
      </c>
      <c r="I201">
        <v>48</v>
      </c>
      <c r="J201">
        <v>71</v>
      </c>
      <c r="K201">
        <v>40</v>
      </c>
      <c r="L201">
        <v>67</v>
      </c>
      <c r="M201">
        <v>83</v>
      </c>
      <c r="N201" s="6">
        <f>(punkty_rekrutacyjne310[[#This Row],[GHP]]+punkty_rekrutacyjne310[[#This Row],[GHH]]+punkty_rekrutacyjne310[[#This Row],[GMM]]+punkty_rekrutacyjne310[[#This Row],[GMP]]+punkty_rekrutacyjne310[[#This Row],[GJP]])/10</f>
        <v>30.9</v>
      </c>
      <c r="O201">
        <f t="shared" si="5"/>
        <v>10</v>
      </c>
      <c r="P201">
        <f t="shared" si="5"/>
        <v>6</v>
      </c>
      <c r="Q201">
        <f t="shared" si="5"/>
        <v>6</v>
      </c>
      <c r="R201">
        <f t="shared" si="4"/>
        <v>4</v>
      </c>
      <c r="S201" s="6">
        <f>SUM(punkty_rekrutacyjne310[[#This Row],[punkty za JP]:[GEO]])</f>
        <v>26</v>
      </c>
      <c r="T201" s="6">
        <f>IF(punkty_rekrutacyjne310[[#This Row],[Zachowanie]]=6, 2, 0)+punkty_rekrutacyjne310[[#This Row],[Osiagniecia]]</f>
        <v>4</v>
      </c>
      <c r="U201" s="7">
        <f>punkty_rekrutacyjne310[[#This Row],[punkty za gimnazjalny]]+punkty_rekrutacyjne310[[#This Row],[SUMA PUNKTOW ZA OCENY]]+punkty_rekrutacyjne310[[#This Row],[DODATKOWE]]</f>
        <v>60.9</v>
      </c>
      <c r="V201">
        <f>IF(punkty_rekrutacyjne310[[#This Row],[SUMA PUNKTOW ZA OCENY]]+punkty_rekrutacyjne310[[#This Row],[DODATKOWE]]&gt;punkty_rekrutacyjne310[[#This Row],[punkty za gimnazjalny]], 1, 0)</f>
        <v>0</v>
      </c>
    </row>
    <row r="202" spans="1:22" x14ac:dyDescent="0.35">
      <c r="A202" s="1" t="s">
        <v>300</v>
      </c>
      <c r="B202" s="1" t="s">
        <v>242</v>
      </c>
      <c r="C202">
        <v>0</v>
      </c>
      <c r="D202">
        <v>5</v>
      </c>
      <c r="E202" s="1">
        <v>6</v>
      </c>
      <c r="F202" s="1">
        <v>4</v>
      </c>
      <c r="G202" s="1">
        <v>4</v>
      </c>
      <c r="H202" s="1">
        <v>5</v>
      </c>
      <c r="I202">
        <v>70</v>
      </c>
      <c r="J202">
        <v>42</v>
      </c>
      <c r="K202">
        <v>47</v>
      </c>
      <c r="L202">
        <v>24</v>
      </c>
      <c r="M202">
        <v>40</v>
      </c>
      <c r="N202" s="6">
        <f>(punkty_rekrutacyjne310[[#This Row],[GHP]]+punkty_rekrutacyjne310[[#This Row],[GHH]]+punkty_rekrutacyjne310[[#This Row],[GMM]]+punkty_rekrutacyjne310[[#This Row],[GMP]]+punkty_rekrutacyjne310[[#This Row],[GJP]])/10</f>
        <v>22.3</v>
      </c>
      <c r="O202">
        <f t="shared" si="5"/>
        <v>10</v>
      </c>
      <c r="P202">
        <f t="shared" si="5"/>
        <v>6</v>
      </c>
      <c r="Q202">
        <f t="shared" si="5"/>
        <v>6</v>
      </c>
      <c r="R202">
        <f t="shared" si="4"/>
        <v>8</v>
      </c>
      <c r="S202" s="6">
        <f>SUM(punkty_rekrutacyjne310[[#This Row],[punkty za JP]:[GEO]])</f>
        <v>30</v>
      </c>
      <c r="T202" s="6">
        <f>IF(punkty_rekrutacyjne310[[#This Row],[Zachowanie]]=6, 2, 0)+punkty_rekrutacyjne310[[#This Row],[Osiagniecia]]</f>
        <v>0</v>
      </c>
      <c r="U202" s="7">
        <f>punkty_rekrutacyjne310[[#This Row],[punkty za gimnazjalny]]+punkty_rekrutacyjne310[[#This Row],[SUMA PUNKTOW ZA OCENY]]+punkty_rekrutacyjne310[[#This Row],[DODATKOWE]]</f>
        <v>52.3</v>
      </c>
      <c r="V202">
        <f>IF(punkty_rekrutacyjne310[[#This Row],[SUMA PUNKTOW ZA OCENY]]+punkty_rekrutacyjne310[[#This Row],[DODATKOWE]]&gt;punkty_rekrutacyjne310[[#This Row],[punkty za gimnazjalny]], 1, 0)</f>
        <v>1</v>
      </c>
    </row>
    <row r="203" spans="1:22" x14ac:dyDescent="0.35">
      <c r="A203" s="1" t="s">
        <v>301</v>
      </c>
      <c r="B203" s="1" t="s">
        <v>302</v>
      </c>
      <c r="C203">
        <v>8</v>
      </c>
      <c r="D203">
        <v>4</v>
      </c>
      <c r="E203" s="1">
        <v>5</v>
      </c>
      <c r="F203" s="1">
        <v>4</v>
      </c>
      <c r="G203" s="1">
        <v>4</v>
      </c>
      <c r="H203" s="1">
        <v>5</v>
      </c>
      <c r="I203">
        <v>83</v>
      </c>
      <c r="J203">
        <v>18</v>
      </c>
      <c r="K203">
        <v>29</v>
      </c>
      <c r="L203">
        <v>17</v>
      </c>
      <c r="M203">
        <v>9</v>
      </c>
      <c r="N203" s="6">
        <f>(punkty_rekrutacyjne310[[#This Row],[GHP]]+punkty_rekrutacyjne310[[#This Row],[GHH]]+punkty_rekrutacyjne310[[#This Row],[GMM]]+punkty_rekrutacyjne310[[#This Row],[GMP]]+punkty_rekrutacyjne310[[#This Row],[GJP]])/10</f>
        <v>15.6</v>
      </c>
      <c r="O203">
        <f t="shared" si="5"/>
        <v>8</v>
      </c>
      <c r="P203">
        <f t="shared" si="5"/>
        <v>6</v>
      </c>
      <c r="Q203">
        <f t="shared" si="5"/>
        <v>6</v>
      </c>
      <c r="R203">
        <f t="shared" si="4"/>
        <v>8</v>
      </c>
      <c r="S203" s="6">
        <f>SUM(punkty_rekrutacyjne310[[#This Row],[punkty za JP]:[GEO]])</f>
        <v>28</v>
      </c>
      <c r="T203" s="6">
        <f>IF(punkty_rekrutacyjne310[[#This Row],[Zachowanie]]=6, 2, 0)+punkty_rekrutacyjne310[[#This Row],[Osiagniecia]]</f>
        <v>8</v>
      </c>
      <c r="U203" s="7">
        <f>punkty_rekrutacyjne310[[#This Row],[punkty za gimnazjalny]]+punkty_rekrutacyjne310[[#This Row],[SUMA PUNKTOW ZA OCENY]]+punkty_rekrutacyjne310[[#This Row],[DODATKOWE]]</f>
        <v>51.6</v>
      </c>
      <c r="V203">
        <f>IF(punkty_rekrutacyjne310[[#This Row],[SUMA PUNKTOW ZA OCENY]]+punkty_rekrutacyjne310[[#This Row],[DODATKOWE]]&gt;punkty_rekrutacyjne310[[#This Row],[punkty za gimnazjalny]], 1, 0)</f>
        <v>1</v>
      </c>
    </row>
    <row r="204" spans="1:22" x14ac:dyDescent="0.35">
      <c r="A204" s="1" t="s">
        <v>303</v>
      </c>
      <c r="B204" s="1" t="s">
        <v>90</v>
      </c>
      <c r="C204">
        <v>1</v>
      </c>
      <c r="D204">
        <v>6</v>
      </c>
      <c r="E204" s="1">
        <v>4</v>
      </c>
      <c r="F204" s="1">
        <v>6</v>
      </c>
      <c r="G204" s="1">
        <v>3</v>
      </c>
      <c r="H204" s="1">
        <v>2</v>
      </c>
      <c r="I204">
        <v>48</v>
      </c>
      <c r="J204">
        <v>65</v>
      </c>
      <c r="K204">
        <v>86</v>
      </c>
      <c r="L204">
        <v>18</v>
      </c>
      <c r="M204">
        <v>88</v>
      </c>
      <c r="N204" s="6">
        <f>(punkty_rekrutacyjne310[[#This Row],[GHP]]+punkty_rekrutacyjne310[[#This Row],[GHH]]+punkty_rekrutacyjne310[[#This Row],[GMM]]+punkty_rekrutacyjne310[[#This Row],[GMP]]+punkty_rekrutacyjne310[[#This Row],[GJP]])/10</f>
        <v>30.5</v>
      </c>
      <c r="O204">
        <f t="shared" si="5"/>
        <v>6</v>
      </c>
      <c r="P204">
        <f t="shared" si="5"/>
        <v>10</v>
      </c>
      <c r="Q204">
        <f t="shared" si="5"/>
        <v>4</v>
      </c>
      <c r="R204">
        <f t="shared" si="4"/>
        <v>0</v>
      </c>
      <c r="S204" s="6">
        <f>SUM(punkty_rekrutacyjne310[[#This Row],[punkty za JP]:[GEO]])</f>
        <v>20</v>
      </c>
      <c r="T204" s="6">
        <f>IF(punkty_rekrutacyjne310[[#This Row],[Zachowanie]]=6, 2, 0)+punkty_rekrutacyjne310[[#This Row],[Osiagniecia]]</f>
        <v>3</v>
      </c>
      <c r="U204" s="7">
        <f>punkty_rekrutacyjne310[[#This Row],[punkty za gimnazjalny]]+punkty_rekrutacyjne310[[#This Row],[SUMA PUNKTOW ZA OCENY]]+punkty_rekrutacyjne310[[#This Row],[DODATKOWE]]</f>
        <v>53.5</v>
      </c>
      <c r="V204">
        <f>IF(punkty_rekrutacyjne310[[#This Row],[SUMA PUNKTOW ZA OCENY]]+punkty_rekrutacyjne310[[#This Row],[DODATKOWE]]&gt;punkty_rekrutacyjne310[[#This Row],[punkty za gimnazjalny]], 1, 0)</f>
        <v>0</v>
      </c>
    </row>
    <row r="205" spans="1:22" x14ac:dyDescent="0.35">
      <c r="A205" s="1" t="s">
        <v>304</v>
      </c>
      <c r="B205" s="1" t="s">
        <v>70</v>
      </c>
      <c r="C205">
        <v>4</v>
      </c>
      <c r="D205">
        <v>5</v>
      </c>
      <c r="E205" s="1">
        <v>3</v>
      </c>
      <c r="F205" s="1">
        <v>5</v>
      </c>
      <c r="G205" s="1">
        <v>5</v>
      </c>
      <c r="H205" s="1">
        <v>2</v>
      </c>
      <c r="I205">
        <v>70</v>
      </c>
      <c r="J205">
        <v>20</v>
      </c>
      <c r="K205">
        <v>38</v>
      </c>
      <c r="L205">
        <v>18</v>
      </c>
      <c r="M205">
        <v>65</v>
      </c>
      <c r="N205" s="6">
        <f>(punkty_rekrutacyjne310[[#This Row],[GHP]]+punkty_rekrutacyjne310[[#This Row],[GHH]]+punkty_rekrutacyjne310[[#This Row],[GMM]]+punkty_rekrutacyjne310[[#This Row],[GMP]]+punkty_rekrutacyjne310[[#This Row],[GJP]])/10</f>
        <v>21.1</v>
      </c>
      <c r="O205">
        <f t="shared" si="5"/>
        <v>4</v>
      </c>
      <c r="P205">
        <f t="shared" si="5"/>
        <v>8</v>
      </c>
      <c r="Q205">
        <f t="shared" si="5"/>
        <v>8</v>
      </c>
      <c r="R205">
        <f t="shared" si="4"/>
        <v>0</v>
      </c>
      <c r="S205" s="6">
        <f>SUM(punkty_rekrutacyjne310[[#This Row],[punkty za JP]:[GEO]])</f>
        <v>20</v>
      </c>
      <c r="T205" s="6">
        <f>IF(punkty_rekrutacyjne310[[#This Row],[Zachowanie]]=6, 2, 0)+punkty_rekrutacyjne310[[#This Row],[Osiagniecia]]</f>
        <v>4</v>
      </c>
      <c r="U205" s="7">
        <f>punkty_rekrutacyjne310[[#This Row],[punkty za gimnazjalny]]+punkty_rekrutacyjne310[[#This Row],[SUMA PUNKTOW ZA OCENY]]+punkty_rekrutacyjne310[[#This Row],[DODATKOWE]]</f>
        <v>45.1</v>
      </c>
      <c r="V205">
        <f>IF(punkty_rekrutacyjne310[[#This Row],[SUMA PUNKTOW ZA OCENY]]+punkty_rekrutacyjne310[[#This Row],[DODATKOWE]]&gt;punkty_rekrutacyjne310[[#This Row],[punkty za gimnazjalny]], 1, 0)</f>
        <v>1</v>
      </c>
    </row>
    <row r="206" spans="1:22" x14ac:dyDescent="0.35">
      <c r="A206" s="1" t="s">
        <v>305</v>
      </c>
      <c r="B206" s="1" t="s">
        <v>306</v>
      </c>
      <c r="C206">
        <v>2</v>
      </c>
      <c r="D206">
        <v>2</v>
      </c>
      <c r="E206" s="1">
        <v>6</v>
      </c>
      <c r="F206" s="1">
        <v>5</v>
      </c>
      <c r="G206" s="1">
        <v>2</v>
      </c>
      <c r="H206" s="1">
        <v>6</v>
      </c>
      <c r="I206">
        <v>74</v>
      </c>
      <c r="J206">
        <v>61</v>
      </c>
      <c r="K206">
        <v>24</v>
      </c>
      <c r="L206">
        <v>72</v>
      </c>
      <c r="M206">
        <v>41</v>
      </c>
      <c r="N206" s="6">
        <f>(punkty_rekrutacyjne310[[#This Row],[GHP]]+punkty_rekrutacyjne310[[#This Row],[GHH]]+punkty_rekrutacyjne310[[#This Row],[GMM]]+punkty_rekrutacyjne310[[#This Row],[GMP]]+punkty_rekrutacyjne310[[#This Row],[GJP]])/10</f>
        <v>27.2</v>
      </c>
      <c r="O206">
        <f t="shared" si="5"/>
        <v>10</v>
      </c>
      <c r="P206">
        <f t="shared" si="5"/>
        <v>8</v>
      </c>
      <c r="Q206">
        <f t="shared" si="5"/>
        <v>0</v>
      </c>
      <c r="R206">
        <f t="shared" si="4"/>
        <v>10</v>
      </c>
      <c r="S206" s="6">
        <f>SUM(punkty_rekrutacyjne310[[#This Row],[punkty za JP]:[GEO]])</f>
        <v>28</v>
      </c>
      <c r="T206" s="6">
        <f>IF(punkty_rekrutacyjne310[[#This Row],[Zachowanie]]=6, 2, 0)+punkty_rekrutacyjne310[[#This Row],[Osiagniecia]]</f>
        <v>2</v>
      </c>
      <c r="U206" s="7">
        <f>punkty_rekrutacyjne310[[#This Row],[punkty za gimnazjalny]]+punkty_rekrutacyjne310[[#This Row],[SUMA PUNKTOW ZA OCENY]]+punkty_rekrutacyjne310[[#This Row],[DODATKOWE]]</f>
        <v>57.2</v>
      </c>
      <c r="V206">
        <f>IF(punkty_rekrutacyjne310[[#This Row],[SUMA PUNKTOW ZA OCENY]]+punkty_rekrutacyjne310[[#This Row],[DODATKOWE]]&gt;punkty_rekrutacyjne310[[#This Row],[punkty za gimnazjalny]], 1, 0)</f>
        <v>1</v>
      </c>
    </row>
    <row r="207" spans="1:22" x14ac:dyDescent="0.35">
      <c r="A207" s="1" t="s">
        <v>125</v>
      </c>
      <c r="B207" s="1" t="s">
        <v>307</v>
      </c>
      <c r="C207">
        <v>2</v>
      </c>
      <c r="D207">
        <v>2</v>
      </c>
      <c r="E207" s="1">
        <v>4</v>
      </c>
      <c r="F207" s="1">
        <v>4</v>
      </c>
      <c r="G207" s="1">
        <v>4</v>
      </c>
      <c r="H207" s="1">
        <v>3</v>
      </c>
      <c r="I207">
        <v>18</v>
      </c>
      <c r="J207">
        <v>50</v>
      </c>
      <c r="K207">
        <v>99</v>
      </c>
      <c r="L207">
        <v>35</v>
      </c>
      <c r="M207">
        <v>8</v>
      </c>
      <c r="N207" s="6">
        <f>(punkty_rekrutacyjne310[[#This Row],[GHP]]+punkty_rekrutacyjne310[[#This Row],[GHH]]+punkty_rekrutacyjne310[[#This Row],[GMM]]+punkty_rekrutacyjne310[[#This Row],[GMP]]+punkty_rekrutacyjne310[[#This Row],[GJP]])/10</f>
        <v>21</v>
      </c>
      <c r="O207">
        <f t="shared" si="5"/>
        <v>6</v>
      </c>
      <c r="P207">
        <f t="shared" si="5"/>
        <v>6</v>
      </c>
      <c r="Q207">
        <f t="shared" si="5"/>
        <v>6</v>
      </c>
      <c r="R207">
        <f t="shared" si="4"/>
        <v>4</v>
      </c>
      <c r="S207" s="6">
        <f>SUM(punkty_rekrutacyjne310[[#This Row],[punkty za JP]:[GEO]])</f>
        <v>22</v>
      </c>
      <c r="T207" s="6">
        <f>IF(punkty_rekrutacyjne310[[#This Row],[Zachowanie]]=6, 2, 0)+punkty_rekrutacyjne310[[#This Row],[Osiagniecia]]</f>
        <v>2</v>
      </c>
      <c r="U207" s="7">
        <f>punkty_rekrutacyjne310[[#This Row],[punkty za gimnazjalny]]+punkty_rekrutacyjne310[[#This Row],[SUMA PUNKTOW ZA OCENY]]+punkty_rekrutacyjne310[[#This Row],[DODATKOWE]]</f>
        <v>45</v>
      </c>
      <c r="V207">
        <f>IF(punkty_rekrutacyjne310[[#This Row],[SUMA PUNKTOW ZA OCENY]]+punkty_rekrutacyjne310[[#This Row],[DODATKOWE]]&gt;punkty_rekrutacyjne310[[#This Row],[punkty za gimnazjalny]], 1, 0)</f>
        <v>1</v>
      </c>
    </row>
    <row r="208" spans="1:22" x14ac:dyDescent="0.35">
      <c r="A208" s="1" t="s">
        <v>308</v>
      </c>
      <c r="B208" s="1" t="s">
        <v>166</v>
      </c>
      <c r="C208">
        <v>6</v>
      </c>
      <c r="D208">
        <v>6</v>
      </c>
      <c r="E208" s="1">
        <v>4</v>
      </c>
      <c r="F208" s="1">
        <v>3</v>
      </c>
      <c r="G208" s="1">
        <v>6</v>
      </c>
      <c r="H208" s="1">
        <v>2</v>
      </c>
      <c r="I208">
        <v>68</v>
      </c>
      <c r="J208">
        <v>82</v>
      </c>
      <c r="K208">
        <v>74</v>
      </c>
      <c r="L208">
        <v>4</v>
      </c>
      <c r="M208">
        <v>9</v>
      </c>
      <c r="N208" s="6">
        <f>(punkty_rekrutacyjne310[[#This Row],[GHP]]+punkty_rekrutacyjne310[[#This Row],[GHH]]+punkty_rekrutacyjne310[[#This Row],[GMM]]+punkty_rekrutacyjne310[[#This Row],[GMP]]+punkty_rekrutacyjne310[[#This Row],[GJP]])/10</f>
        <v>23.7</v>
      </c>
      <c r="O208">
        <f t="shared" si="5"/>
        <v>6</v>
      </c>
      <c r="P208">
        <f t="shared" si="5"/>
        <v>4</v>
      </c>
      <c r="Q208">
        <f t="shared" si="5"/>
        <v>10</v>
      </c>
      <c r="R208">
        <f t="shared" si="4"/>
        <v>0</v>
      </c>
      <c r="S208" s="6">
        <f>SUM(punkty_rekrutacyjne310[[#This Row],[punkty za JP]:[GEO]])</f>
        <v>20</v>
      </c>
      <c r="T208" s="6">
        <f>IF(punkty_rekrutacyjne310[[#This Row],[Zachowanie]]=6, 2, 0)+punkty_rekrutacyjne310[[#This Row],[Osiagniecia]]</f>
        <v>8</v>
      </c>
      <c r="U208" s="7">
        <f>punkty_rekrutacyjne310[[#This Row],[punkty za gimnazjalny]]+punkty_rekrutacyjne310[[#This Row],[SUMA PUNKTOW ZA OCENY]]+punkty_rekrutacyjne310[[#This Row],[DODATKOWE]]</f>
        <v>51.7</v>
      </c>
      <c r="V208">
        <f>IF(punkty_rekrutacyjne310[[#This Row],[SUMA PUNKTOW ZA OCENY]]+punkty_rekrutacyjne310[[#This Row],[DODATKOWE]]&gt;punkty_rekrutacyjne310[[#This Row],[punkty za gimnazjalny]], 1, 0)</f>
        <v>1</v>
      </c>
    </row>
    <row r="209" spans="1:22" x14ac:dyDescent="0.35">
      <c r="A209" s="1" t="s">
        <v>309</v>
      </c>
      <c r="B209" s="1" t="s">
        <v>239</v>
      </c>
      <c r="C209">
        <v>3</v>
      </c>
      <c r="D209">
        <v>4</v>
      </c>
      <c r="E209" s="1">
        <v>2</v>
      </c>
      <c r="F209" s="1">
        <v>2</v>
      </c>
      <c r="G209" s="1">
        <v>6</v>
      </c>
      <c r="H209" s="1">
        <v>4</v>
      </c>
      <c r="I209">
        <v>48</v>
      </c>
      <c r="J209">
        <v>56</v>
      </c>
      <c r="K209">
        <v>97</v>
      </c>
      <c r="L209">
        <v>34</v>
      </c>
      <c r="M209">
        <v>50</v>
      </c>
      <c r="N209" s="6">
        <f>(punkty_rekrutacyjne310[[#This Row],[GHP]]+punkty_rekrutacyjne310[[#This Row],[GHH]]+punkty_rekrutacyjne310[[#This Row],[GMM]]+punkty_rekrutacyjne310[[#This Row],[GMP]]+punkty_rekrutacyjne310[[#This Row],[GJP]])/10</f>
        <v>28.5</v>
      </c>
      <c r="O209">
        <f t="shared" si="5"/>
        <v>0</v>
      </c>
      <c r="P209">
        <f t="shared" si="5"/>
        <v>0</v>
      </c>
      <c r="Q209">
        <f t="shared" si="5"/>
        <v>10</v>
      </c>
      <c r="R209">
        <f t="shared" si="4"/>
        <v>6</v>
      </c>
      <c r="S209" s="6">
        <f>SUM(punkty_rekrutacyjne310[[#This Row],[punkty za JP]:[GEO]])</f>
        <v>16</v>
      </c>
      <c r="T209" s="6">
        <f>IF(punkty_rekrutacyjne310[[#This Row],[Zachowanie]]=6, 2, 0)+punkty_rekrutacyjne310[[#This Row],[Osiagniecia]]</f>
        <v>3</v>
      </c>
      <c r="U209" s="7">
        <f>punkty_rekrutacyjne310[[#This Row],[punkty za gimnazjalny]]+punkty_rekrutacyjne310[[#This Row],[SUMA PUNKTOW ZA OCENY]]+punkty_rekrutacyjne310[[#This Row],[DODATKOWE]]</f>
        <v>47.5</v>
      </c>
      <c r="V209">
        <f>IF(punkty_rekrutacyjne310[[#This Row],[SUMA PUNKTOW ZA OCENY]]+punkty_rekrutacyjne310[[#This Row],[DODATKOWE]]&gt;punkty_rekrutacyjne310[[#This Row],[punkty za gimnazjalny]], 1, 0)</f>
        <v>0</v>
      </c>
    </row>
    <row r="210" spans="1:22" x14ac:dyDescent="0.35">
      <c r="A210" s="1" t="s">
        <v>310</v>
      </c>
      <c r="B210" s="1" t="s">
        <v>311</v>
      </c>
      <c r="C210">
        <v>2</v>
      </c>
      <c r="D210">
        <v>5</v>
      </c>
      <c r="E210" s="1">
        <v>5</v>
      </c>
      <c r="F210" s="1">
        <v>5</v>
      </c>
      <c r="G210" s="1">
        <v>3</v>
      </c>
      <c r="H210" s="1">
        <v>2</v>
      </c>
      <c r="I210">
        <v>69</v>
      </c>
      <c r="J210">
        <v>49</v>
      </c>
      <c r="K210">
        <v>67</v>
      </c>
      <c r="L210">
        <v>20</v>
      </c>
      <c r="M210">
        <v>3</v>
      </c>
      <c r="N210" s="6">
        <f>(punkty_rekrutacyjne310[[#This Row],[GHP]]+punkty_rekrutacyjne310[[#This Row],[GHH]]+punkty_rekrutacyjne310[[#This Row],[GMM]]+punkty_rekrutacyjne310[[#This Row],[GMP]]+punkty_rekrutacyjne310[[#This Row],[GJP]])/10</f>
        <v>20.8</v>
      </c>
      <c r="O210">
        <f t="shared" si="5"/>
        <v>8</v>
      </c>
      <c r="P210">
        <f t="shared" si="5"/>
        <v>8</v>
      </c>
      <c r="Q210">
        <f t="shared" si="5"/>
        <v>4</v>
      </c>
      <c r="R210">
        <f t="shared" si="4"/>
        <v>0</v>
      </c>
      <c r="S210" s="6">
        <f>SUM(punkty_rekrutacyjne310[[#This Row],[punkty za JP]:[GEO]])</f>
        <v>20</v>
      </c>
      <c r="T210" s="6">
        <f>IF(punkty_rekrutacyjne310[[#This Row],[Zachowanie]]=6, 2, 0)+punkty_rekrutacyjne310[[#This Row],[Osiagniecia]]</f>
        <v>2</v>
      </c>
      <c r="U210" s="7">
        <f>punkty_rekrutacyjne310[[#This Row],[punkty za gimnazjalny]]+punkty_rekrutacyjne310[[#This Row],[SUMA PUNKTOW ZA OCENY]]+punkty_rekrutacyjne310[[#This Row],[DODATKOWE]]</f>
        <v>42.8</v>
      </c>
      <c r="V210">
        <f>IF(punkty_rekrutacyjne310[[#This Row],[SUMA PUNKTOW ZA OCENY]]+punkty_rekrutacyjne310[[#This Row],[DODATKOWE]]&gt;punkty_rekrutacyjne310[[#This Row],[punkty za gimnazjalny]], 1, 0)</f>
        <v>1</v>
      </c>
    </row>
    <row r="211" spans="1:22" x14ac:dyDescent="0.35">
      <c r="A211" s="1" t="s">
        <v>312</v>
      </c>
      <c r="B211" s="1" t="s">
        <v>313</v>
      </c>
      <c r="C211">
        <v>5</v>
      </c>
      <c r="D211">
        <v>2</v>
      </c>
      <c r="E211" s="1">
        <v>4</v>
      </c>
      <c r="F211" s="1">
        <v>5</v>
      </c>
      <c r="G211" s="1">
        <v>6</v>
      </c>
      <c r="H211" s="1">
        <v>4</v>
      </c>
      <c r="I211">
        <v>68</v>
      </c>
      <c r="J211">
        <v>37</v>
      </c>
      <c r="K211">
        <v>91</v>
      </c>
      <c r="L211">
        <v>56</v>
      </c>
      <c r="M211">
        <v>46</v>
      </c>
      <c r="N211" s="6">
        <f>(punkty_rekrutacyjne310[[#This Row],[GHP]]+punkty_rekrutacyjne310[[#This Row],[GHH]]+punkty_rekrutacyjne310[[#This Row],[GMM]]+punkty_rekrutacyjne310[[#This Row],[GMP]]+punkty_rekrutacyjne310[[#This Row],[GJP]])/10</f>
        <v>29.8</v>
      </c>
      <c r="O211">
        <f t="shared" si="5"/>
        <v>6</v>
      </c>
      <c r="P211">
        <f t="shared" si="5"/>
        <v>8</v>
      </c>
      <c r="Q211">
        <f t="shared" si="5"/>
        <v>10</v>
      </c>
      <c r="R211">
        <f t="shared" si="4"/>
        <v>6</v>
      </c>
      <c r="S211" s="6">
        <f>SUM(punkty_rekrutacyjne310[[#This Row],[punkty za JP]:[GEO]])</f>
        <v>30</v>
      </c>
      <c r="T211" s="6">
        <f>IF(punkty_rekrutacyjne310[[#This Row],[Zachowanie]]=6, 2, 0)+punkty_rekrutacyjne310[[#This Row],[Osiagniecia]]</f>
        <v>5</v>
      </c>
      <c r="U211" s="7">
        <f>punkty_rekrutacyjne310[[#This Row],[punkty za gimnazjalny]]+punkty_rekrutacyjne310[[#This Row],[SUMA PUNKTOW ZA OCENY]]+punkty_rekrutacyjne310[[#This Row],[DODATKOWE]]</f>
        <v>64.8</v>
      </c>
      <c r="V211">
        <f>IF(punkty_rekrutacyjne310[[#This Row],[SUMA PUNKTOW ZA OCENY]]+punkty_rekrutacyjne310[[#This Row],[DODATKOWE]]&gt;punkty_rekrutacyjne310[[#This Row],[punkty za gimnazjalny]], 1, 0)</f>
        <v>1</v>
      </c>
    </row>
    <row r="212" spans="1:22" x14ac:dyDescent="0.35">
      <c r="A212" s="1" t="s">
        <v>314</v>
      </c>
      <c r="B212" s="1" t="s">
        <v>249</v>
      </c>
      <c r="C212">
        <v>7</v>
      </c>
      <c r="D212">
        <v>2</v>
      </c>
      <c r="E212" s="1">
        <v>2</v>
      </c>
      <c r="F212" s="1">
        <v>3</v>
      </c>
      <c r="G212" s="1">
        <v>6</v>
      </c>
      <c r="H212" s="1">
        <v>5</v>
      </c>
      <c r="I212">
        <v>11</v>
      </c>
      <c r="J212">
        <v>6</v>
      </c>
      <c r="K212">
        <v>24</v>
      </c>
      <c r="L212">
        <v>72</v>
      </c>
      <c r="M212">
        <v>17</v>
      </c>
      <c r="N212" s="6">
        <f>(punkty_rekrutacyjne310[[#This Row],[GHP]]+punkty_rekrutacyjne310[[#This Row],[GHH]]+punkty_rekrutacyjne310[[#This Row],[GMM]]+punkty_rekrutacyjne310[[#This Row],[GMP]]+punkty_rekrutacyjne310[[#This Row],[GJP]])/10</f>
        <v>13</v>
      </c>
      <c r="O212">
        <f t="shared" si="5"/>
        <v>0</v>
      </c>
      <c r="P212">
        <f t="shared" si="5"/>
        <v>4</v>
      </c>
      <c r="Q212">
        <f t="shared" si="5"/>
        <v>10</v>
      </c>
      <c r="R212">
        <f t="shared" si="4"/>
        <v>8</v>
      </c>
      <c r="S212" s="6">
        <f>SUM(punkty_rekrutacyjne310[[#This Row],[punkty za JP]:[GEO]])</f>
        <v>22</v>
      </c>
      <c r="T212" s="6">
        <f>IF(punkty_rekrutacyjne310[[#This Row],[Zachowanie]]=6, 2, 0)+punkty_rekrutacyjne310[[#This Row],[Osiagniecia]]</f>
        <v>7</v>
      </c>
      <c r="U212" s="7">
        <f>punkty_rekrutacyjne310[[#This Row],[punkty za gimnazjalny]]+punkty_rekrutacyjne310[[#This Row],[SUMA PUNKTOW ZA OCENY]]+punkty_rekrutacyjne310[[#This Row],[DODATKOWE]]</f>
        <v>42</v>
      </c>
      <c r="V212">
        <f>IF(punkty_rekrutacyjne310[[#This Row],[SUMA PUNKTOW ZA OCENY]]+punkty_rekrutacyjne310[[#This Row],[DODATKOWE]]&gt;punkty_rekrutacyjne310[[#This Row],[punkty za gimnazjalny]], 1, 0)</f>
        <v>1</v>
      </c>
    </row>
    <row r="213" spans="1:22" x14ac:dyDescent="0.35">
      <c r="A213" s="1" t="s">
        <v>315</v>
      </c>
      <c r="B213" s="1" t="s">
        <v>316</v>
      </c>
      <c r="C213">
        <v>2</v>
      </c>
      <c r="D213">
        <v>2</v>
      </c>
      <c r="E213" s="1">
        <v>6</v>
      </c>
      <c r="F213" s="1">
        <v>2</v>
      </c>
      <c r="G213" s="1">
        <v>2</v>
      </c>
      <c r="H213" s="1">
        <v>4</v>
      </c>
      <c r="I213">
        <v>13</v>
      </c>
      <c r="J213">
        <v>7</v>
      </c>
      <c r="K213">
        <v>71</v>
      </c>
      <c r="L213">
        <v>64</v>
      </c>
      <c r="M213">
        <v>96</v>
      </c>
      <c r="N213" s="6">
        <f>(punkty_rekrutacyjne310[[#This Row],[GHP]]+punkty_rekrutacyjne310[[#This Row],[GHH]]+punkty_rekrutacyjne310[[#This Row],[GMM]]+punkty_rekrutacyjne310[[#This Row],[GMP]]+punkty_rekrutacyjne310[[#This Row],[GJP]])/10</f>
        <v>25.1</v>
      </c>
      <c r="O213">
        <f t="shared" si="5"/>
        <v>10</v>
      </c>
      <c r="P213">
        <f t="shared" si="5"/>
        <v>0</v>
      </c>
      <c r="Q213">
        <f t="shared" si="5"/>
        <v>0</v>
      </c>
      <c r="R213">
        <f t="shared" si="4"/>
        <v>6</v>
      </c>
      <c r="S213" s="6">
        <f>SUM(punkty_rekrutacyjne310[[#This Row],[punkty za JP]:[GEO]])</f>
        <v>16</v>
      </c>
      <c r="T213" s="6">
        <f>IF(punkty_rekrutacyjne310[[#This Row],[Zachowanie]]=6, 2, 0)+punkty_rekrutacyjne310[[#This Row],[Osiagniecia]]</f>
        <v>2</v>
      </c>
      <c r="U213" s="7">
        <f>punkty_rekrutacyjne310[[#This Row],[punkty za gimnazjalny]]+punkty_rekrutacyjne310[[#This Row],[SUMA PUNKTOW ZA OCENY]]+punkty_rekrutacyjne310[[#This Row],[DODATKOWE]]</f>
        <v>43.1</v>
      </c>
      <c r="V213">
        <f>IF(punkty_rekrutacyjne310[[#This Row],[SUMA PUNKTOW ZA OCENY]]+punkty_rekrutacyjne310[[#This Row],[DODATKOWE]]&gt;punkty_rekrutacyjne310[[#This Row],[punkty za gimnazjalny]], 1, 0)</f>
        <v>0</v>
      </c>
    </row>
    <row r="214" spans="1:22" x14ac:dyDescent="0.35">
      <c r="A214" s="1" t="s">
        <v>317</v>
      </c>
      <c r="B214" s="1" t="s">
        <v>232</v>
      </c>
      <c r="C214">
        <v>8</v>
      </c>
      <c r="D214">
        <v>4</v>
      </c>
      <c r="E214" s="1">
        <v>5</v>
      </c>
      <c r="F214" s="1">
        <v>5</v>
      </c>
      <c r="G214" s="1">
        <v>3</v>
      </c>
      <c r="H214" s="1">
        <v>4</v>
      </c>
      <c r="I214">
        <v>92</v>
      </c>
      <c r="J214">
        <v>71</v>
      </c>
      <c r="K214">
        <v>26</v>
      </c>
      <c r="L214">
        <v>42</v>
      </c>
      <c r="M214">
        <v>46</v>
      </c>
      <c r="N214" s="6">
        <f>(punkty_rekrutacyjne310[[#This Row],[GHP]]+punkty_rekrutacyjne310[[#This Row],[GHH]]+punkty_rekrutacyjne310[[#This Row],[GMM]]+punkty_rekrutacyjne310[[#This Row],[GMP]]+punkty_rekrutacyjne310[[#This Row],[GJP]])/10</f>
        <v>27.7</v>
      </c>
      <c r="O214">
        <f t="shared" si="5"/>
        <v>8</v>
      </c>
      <c r="P214">
        <f t="shared" si="5"/>
        <v>8</v>
      </c>
      <c r="Q214">
        <f t="shared" si="5"/>
        <v>4</v>
      </c>
      <c r="R214">
        <f t="shared" si="4"/>
        <v>6</v>
      </c>
      <c r="S214" s="6">
        <f>SUM(punkty_rekrutacyjne310[[#This Row],[punkty za JP]:[GEO]])</f>
        <v>26</v>
      </c>
      <c r="T214" s="6">
        <f>IF(punkty_rekrutacyjne310[[#This Row],[Zachowanie]]=6, 2, 0)+punkty_rekrutacyjne310[[#This Row],[Osiagniecia]]</f>
        <v>8</v>
      </c>
      <c r="U214" s="7">
        <f>punkty_rekrutacyjne310[[#This Row],[punkty za gimnazjalny]]+punkty_rekrutacyjne310[[#This Row],[SUMA PUNKTOW ZA OCENY]]+punkty_rekrutacyjne310[[#This Row],[DODATKOWE]]</f>
        <v>61.7</v>
      </c>
      <c r="V214">
        <f>IF(punkty_rekrutacyjne310[[#This Row],[SUMA PUNKTOW ZA OCENY]]+punkty_rekrutacyjne310[[#This Row],[DODATKOWE]]&gt;punkty_rekrutacyjne310[[#This Row],[punkty za gimnazjalny]], 1, 0)</f>
        <v>1</v>
      </c>
    </row>
    <row r="215" spans="1:22" x14ac:dyDescent="0.35">
      <c r="A215" s="1" t="s">
        <v>318</v>
      </c>
      <c r="B215" s="1" t="s">
        <v>279</v>
      </c>
      <c r="C215">
        <v>5</v>
      </c>
      <c r="D215">
        <v>6</v>
      </c>
      <c r="E215" s="1">
        <v>2</v>
      </c>
      <c r="F215" s="1">
        <v>6</v>
      </c>
      <c r="G215" s="1">
        <v>6</v>
      </c>
      <c r="H215" s="1">
        <v>5</v>
      </c>
      <c r="I215">
        <v>79</v>
      </c>
      <c r="J215">
        <v>19</v>
      </c>
      <c r="K215">
        <v>23</v>
      </c>
      <c r="L215">
        <v>18</v>
      </c>
      <c r="M215">
        <v>13</v>
      </c>
      <c r="N215" s="6">
        <f>(punkty_rekrutacyjne310[[#This Row],[GHP]]+punkty_rekrutacyjne310[[#This Row],[GHH]]+punkty_rekrutacyjne310[[#This Row],[GMM]]+punkty_rekrutacyjne310[[#This Row],[GMP]]+punkty_rekrutacyjne310[[#This Row],[GJP]])/10</f>
        <v>15.2</v>
      </c>
      <c r="O215">
        <f t="shared" si="5"/>
        <v>0</v>
      </c>
      <c r="P215">
        <f t="shared" si="5"/>
        <v>10</v>
      </c>
      <c r="Q215">
        <f t="shared" si="5"/>
        <v>10</v>
      </c>
      <c r="R215">
        <f t="shared" si="4"/>
        <v>8</v>
      </c>
      <c r="S215" s="6">
        <f>SUM(punkty_rekrutacyjne310[[#This Row],[punkty za JP]:[GEO]])</f>
        <v>28</v>
      </c>
      <c r="T215" s="6">
        <f>IF(punkty_rekrutacyjne310[[#This Row],[Zachowanie]]=6, 2, 0)+punkty_rekrutacyjne310[[#This Row],[Osiagniecia]]</f>
        <v>7</v>
      </c>
      <c r="U215" s="7">
        <f>punkty_rekrutacyjne310[[#This Row],[punkty za gimnazjalny]]+punkty_rekrutacyjne310[[#This Row],[SUMA PUNKTOW ZA OCENY]]+punkty_rekrutacyjne310[[#This Row],[DODATKOWE]]</f>
        <v>50.2</v>
      </c>
      <c r="V215">
        <f>IF(punkty_rekrutacyjne310[[#This Row],[SUMA PUNKTOW ZA OCENY]]+punkty_rekrutacyjne310[[#This Row],[DODATKOWE]]&gt;punkty_rekrutacyjne310[[#This Row],[punkty za gimnazjalny]], 1, 0)</f>
        <v>1</v>
      </c>
    </row>
    <row r="216" spans="1:22" x14ac:dyDescent="0.35">
      <c r="A216" s="1" t="s">
        <v>319</v>
      </c>
      <c r="B216" s="1" t="s">
        <v>197</v>
      </c>
      <c r="C216">
        <v>3</v>
      </c>
      <c r="D216">
        <v>2</v>
      </c>
      <c r="E216" s="1">
        <v>5</v>
      </c>
      <c r="F216" s="1">
        <v>3</v>
      </c>
      <c r="G216" s="1">
        <v>5</v>
      </c>
      <c r="H216" s="1">
        <v>2</v>
      </c>
      <c r="I216">
        <v>47</v>
      </c>
      <c r="J216">
        <v>7</v>
      </c>
      <c r="K216">
        <v>72</v>
      </c>
      <c r="L216">
        <v>74</v>
      </c>
      <c r="M216">
        <v>85</v>
      </c>
      <c r="N216" s="6">
        <f>(punkty_rekrutacyjne310[[#This Row],[GHP]]+punkty_rekrutacyjne310[[#This Row],[GHH]]+punkty_rekrutacyjne310[[#This Row],[GMM]]+punkty_rekrutacyjne310[[#This Row],[GMP]]+punkty_rekrutacyjne310[[#This Row],[GJP]])/10</f>
        <v>28.5</v>
      </c>
      <c r="O216">
        <f t="shared" si="5"/>
        <v>8</v>
      </c>
      <c r="P216">
        <f t="shared" si="5"/>
        <v>4</v>
      </c>
      <c r="Q216">
        <f t="shared" si="5"/>
        <v>8</v>
      </c>
      <c r="R216">
        <f t="shared" si="4"/>
        <v>0</v>
      </c>
      <c r="S216" s="6">
        <f>SUM(punkty_rekrutacyjne310[[#This Row],[punkty za JP]:[GEO]])</f>
        <v>20</v>
      </c>
      <c r="T216" s="6">
        <f>IF(punkty_rekrutacyjne310[[#This Row],[Zachowanie]]=6, 2, 0)+punkty_rekrutacyjne310[[#This Row],[Osiagniecia]]</f>
        <v>3</v>
      </c>
      <c r="U216" s="7">
        <f>punkty_rekrutacyjne310[[#This Row],[punkty za gimnazjalny]]+punkty_rekrutacyjne310[[#This Row],[SUMA PUNKTOW ZA OCENY]]+punkty_rekrutacyjne310[[#This Row],[DODATKOWE]]</f>
        <v>51.5</v>
      </c>
      <c r="V216">
        <f>IF(punkty_rekrutacyjne310[[#This Row],[SUMA PUNKTOW ZA OCENY]]+punkty_rekrutacyjne310[[#This Row],[DODATKOWE]]&gt;punkty_rekrutacyjne310[[#This Row],[punkty za gimnazjalny]], 1, 0)</f>
        <v>0</v>
      </c>
    </row>
    <row r="217" spans="1:22" x14ac:dyDescent="0.35">
      <c r="A217" s="1" t="s">
        <v>320</v>
      </c>
      <c r="B217" s="1" t="s">
        <v>145</v>
      </c>
      <c r="C217">
        <v>1</v>
      </c>
      <c r="D217">
        <v>6</v>
      </c>
      <c r="E217" s="1">
        <v>2</v>
      </c>
      <c r="F217" s="1">
        <v>5</v>
      </c>
      <c r="G217" s="1">
        <v>6</v>
      </c>
      <c r="H217" s="1">
        <v>3</v>
      </c>
      <c r="I217">
        <v>74</v>
      </c>
      <c r="J217">
        <v>64</v>
      </c>
      <c r="K217">
        <v>17</v>
      </c>
      <c r="L217">
        <v>76</v>
      </c>
      <c r="M217">
        <v>23</v>
      </c>
      <c r="N217" s="6">
        <f>(punkty_rekrutacyjne310[[#This Row],[GHP]]+punkty_rekrutacyjne310[[#This Row],[GHH]]+punkty_rekrutacyjne310[[#This Row],[GMM]]+punkty_rekrutacyjne310[[#This Row],[GMP]]+punkty_rekrutacyjne310[[#This Row],[GJP]])/10</f>
        <v>25.4</v>
      </c>
      <c r="O217">
        <f t="shared" si="5"/>
        <v>0</v>
      </c>
      <c r="P217">
        <f t="shared" si="5"/>
        <v>8</v>
      </c>
      <c r="Q217">
        <f t="shared" si="5"/>
        <v>10</v>
      </c>
      <c r="R217">
        <f t="shared" si="4"/>
        <v>4</v>
      </c>
      <c r="S217" s="6">
        <f>SUM(punkty_rekrutacyjne310[[#This Row],[punkty za JP]:[GEO]])</f>
        <v>22</v>
      </c>
      <c r="T217" s="6">
        <f>IF(punkty_rekrutacyjne310[[#This Row],[Zachowanie]]=6, 2, 0)+punkty_rekrutacyjne310[[#This Row],[Osiagniecia]]</f>
        <v>3</v>
      </c>
      <c r="U217" s="7">
        <f>punkty_rekrutacyjne310[[#This Row],[punkty za gimnazjalny]]+punkty_rekrutacyjne310[[#This Row],[SUMA PUNKTOW ZA OCENY]]+punkty_rekrutacyjne310[[#This Row],[DODATKOWE]]</f>
        <v>50.4</v>
      </c>
      <c r="V217">
        <f>IF(punkty_rekrutacyjne310[[#This Row],[SUMA PUNKTOW ZA OCENY]]+punkty_rekrutacyjne310[[#This Row],[DODATKOWE]]&gt;punkty_rekrutacyjne310[[#This Row],[punkty za gimnazjalny]], 1, 0)</f>
        <v>0</v>
      </c>
    </row>
    <row r="218" spans="1:22" x14ac:dyDescent="0.35">
      <c r="A218" s="1" t="s">
        <v>321</v>
      </c>
      <c r="B218" s="1" t="s">
        <v>322</v>
      </c>
      <c r="C218">
        <v>3</v>
      </c>
      <c r="D218">
        <v>4</v>
      </c>
      <c r="E218" s="1">
        <v>2</v>
      </c>
      <c r="F218" s="1">
        <v>4</v>
      </c>
      <c r="G218" s="1">
        <v>5</v>
      </c>
      <c r="H218" s="1">
        <v>6</v>
      </c>
      <c r="I218">
        <v>47</v>
      </c>
      <c r="J218">
        <v>80</v>
      </c>
      <c r="K218">
        <v>34</v>
      </c>
      <c r="L218">
        <v>4</v>
      </c>
      <c r="M218">
        <v>81</v>
      </c>
      <c r="N218" s="6">
        <f>(punkty_rekrutacyjne310[[#This Row],[GHP]]+punkty_rekrutacyjne310[[#This Row],[GHH]]+punkty_rekrutacyjne310[[#This Row],[GMM]]+punkty_rekrutacyjne310[[#This Row],[GMP]]+punkty_rekrutacyjne310[[#This Row],[GJP]])/10</f>
        <v>24.6</v>
      </c>
      <c r="O218">
        <f t="shared" si="5"/>
        <v>0</v>
      </c>
      <c r="P218">
        <f t="shared" si="5"/>
        <v>6</v>
      </c>
      <c r="Q218">
        <f t="shared" si="5"/>
        <v>8</v>
      </c>
      <c r="R218">
        <f t="shared" si="4"/>
        <v>10</v>
      </c>
      <c r="S218" s="6">
        <f>SUM(punkty_rekrutacyjne310[[#This Row],[punkty za JP]:[GEO]])</f>
        <v>24</v>
      </c>
      <c r="T218" s="6">
        <f>IF(punkty_rekrutacyjne310[[#This Row],[Zachowanie]]=6, 2, 0)+punkty_rekrutacyjne310[[#This Row],[Osiagniecia]]</f>
        <v>3</v>
      </c>
      <c r="U218" s="7">
        <f>punkty_rekrutacyjne310[[#This Row],[punkty za gimnazjalny]]+punkty_rekrutacyjne310[[#This Row],[SUMA PUNKTOW ZA OCENY]]+punkty_rekrutacyjne310[[#This Row],[DODATKOWE]]</f>
        <v>51.6</v>
      </c>
      <c r="V218">
        <f>IF(punkty_rekrutacyjne310[[#This Row],[SUMA PUNKTOW ZA OCENY]]+punkty_rekrutacyjne310[[#This Row],[DODATKOWE]]&gt;punkty_rekrutacyjne310[[#This Row],[punkty za gimnazjalny]], 1, 0)</f>
        <v>1</v>
      </c>
    </row>
    <row r="219" spans="1:22" x14ac:dyDescent="0.35">
      <c r="A219" s="1" t="s">
        <v>323</v>
      </c>
      <c r="B219" s="1" t="s">
        <v>324</v>
      </c>
      <c r="C219">
        <v>3</v>
      </c>
      <c r="D219">
        <v>4</v>
      </c>
      <c r="E219" s="1">
        <v>3</v>
      </c>
      <c r="F219" s="1">
        <v>2</v>
      </c>
      <c r="G219" s="1">
        <v>4</v>
      </c>
      <c r="H219" s="1">
        <v>4</v>
      </c>
      <c r="I219">
        <v>14</v>
      </c>
      <c r="J219">
        <v>35</v>
      </c>
      <c r="K219">
        <v>43</v>
      </c>
      <c r="L219">
        <v>57</v>
      </c>
      <c r="M219">
        <v>34</v>
      </c>
      <c r="N219" s="6">
        <f>(punkty_rekrutacyjne310[[#This Row],[GHP]]+punkty_rekrutacyjne310[[#This Row],[GHH]]+punkty_rekrutacyjne310[[#This Row],[GMM]]+punkty_rekrutacyjne310[[#This Row],[GMP]]+punkty_rekrutacyjne310[[#This Row],[GJP]])/10</f>
        <v>18.3</v>
      </c>
      <c r="O219">
        <f t="shared" si="5"/>
        <v>4</v>
      </c>
      <c r="P219">
        <f t="shared" si="5"/>
        <v>0</v>
      </c>
      <c r="Q219">
        <f t="shared" si="5"/>
        <v>6</v>
      </c>
      <c r="R219">
        <f t="shared" si="4"/>
        <v>6</v>
      </c>
      <c r="S219" s="6">
        <f>SUM(punkty_rekrutacyjne310[[#This Row],[punkty za JP]:[GEO]])</f>
        <v>16</v>
      </c>
      <c r="T219" s="6">
        <f>IF(punkty_rekrutacyjne310[[#This Row],[Zachowanie]]=6, 2, 0)+punkty_rekrutacyjne310[[#This Row],[Osiagniecia]]</f>
        <v>3</v>
      </c>
      <c r="U219" s="7">
        <f>punkty_rekrutacyjne310[[#This Row],[punkty za gimnazjalny]]+punkty_rekrutacyjne310[[#This Row],[SUMA PUNKTOW ZA OCENY]]+punkty_rekrutacyjne310[[#This Row],[DODATKOWE]]</f>
        <v>37.299999999999997</v>
      </c>
      <c r="V219">
        <f>IF(punkty_rekrutacyjne310[[#This Row],[SUMA PUNKTOW ZA OCENY]]+punkty_rekrutacyjne310[[#This Row],[DODATKOWE]]&gt;punkty_rekrutacyjne310[[#This Row],[punkty za gimnazjalny]], 1, 0)</f>
        <v>1</v>
      </c>
    </row>
    <row r="220" spans="1:22" x14ac:dyDescent="0.35">
      <c r="A220" s="1" t="s">
        <v>325</v>
      </c>
      <c r="B220" s="1" t="s">
        <v>326</v>
      </c>
      <c r="C220">
        <v>7</v>
      </c>
      <c r="D220">
        <v>3</v>
      </c>
      <c r="E220" s="1">
        <v>3</v>
      </c>
      <c r="F220" s="1">
        <v>2</v>
      </c>
      <c r="G220" s="1">
        <v>6</v>
      </c>
      <c r="H220" s="1">
        <v>5</v>
      </c>
      <c r="I220">
        <v>84</v>
      </c>
      <c r="J220">
        <v>70</v>
      </c>
      <c r="K220">
        <v>57</v>
      </c>
      <c r="L220">
        <v>62</v>
      </c>
      <c r="M220">
        <v>1</v>
      </c>
      <c r="N220" s="6">
        <f>(punkty_rekrutacyjne310[[#This Row],[GHP]]+punkty_rekrutacyjne310[[#This Row],[GHH]]+punkty_rekrutacyjne310[[#This Row],[GMM]]+punkty_rekrutacyjne310[[#This Row],[GMP]]+punkty_rekrutacyjne310[[#This Row],[GJP]])/10</f>
        <v>27.4</v>
      </c>
      <c r="O220">
        <f t="shared" si="5"/>
        <v>4</v>
      </c>
      <c r="P220">
        <f t="shared" si="5"/>
        <v>0</v>
      </c>
      <c r="Q220">
        <f t="shared" si="5"/>
        <v>10</v>
      </c>
      <c r="R220">
        <f t="shared" si="4"/>
        <v>8</v>
      </c>
      <c r="S220" s="6">
        <f>SUM(punkty_rekrutacyjne310[[#This Row],[punkty za JP]:[GEO]])</f>
        <v>22</v>
      </c>
      <c r="T220" s="6">
        <f>IF(punkty_rekrutacyjne310[[#This Row],[Zachowanie]]=6, 2, 0)+punkty_rekrutacyjne310[[#This Row],[Osiagniecia]]</f>
        <v>7</v>
      </c>
      <c r="U220" s="7">
        <f>punkty_rekrutacyjne310[[#This Row],[punkty za gimnazjalny]]+punkty_rekrutacyjne310[[#This Row],[SUMA PUNKTOW ZA OCENY]]+punkty_rekrutacyjne310[[#This Row],[DODATKOWE]]</f>
        <v>56.4</v>
      </c>
      <c r="V220">
        <f>IF(punkty_rekrutacyjne310[[#This Row],[SUMA PUNKTOW ZA OCENY]]+punkty_rekrutacyjne310[[#This Row],[DODATKOWE]]&gt;punkty_rekrutacyjne310[[#This Row],[punkty za gimnazjalny]], 1, 0)</f>
        <v>1</v>
      </c>
    </row>
    <row r="221" spans="1:22" x14ac:dyDescent="0.35">
      <c r="A221" s="1" t="s">
        <v>108</v>
      </c>
      <c r="B221" s="1" t="s">
        <v>327</v>
      </c>
      <c r="C221">
        <v>1</v>
      </c>
      <c r="D221">
        <v>5</v>
      </c>
      <c r="E221" s="1">
        <v>3</v>
      </c>
      <c r="F221" s="1">
        <v>5</v>
      </c>
      <c r="G221" s="1">
        <v>2</v>
      </c>
      <c r="H221" s="1">
        <v>4</v>
      </c>
      <c r="I221">
        <v>42</v>
      </c>
      <c r="J221">
        <v>82</v>
      </c>
      <c r="K221">
        <v>89</v>
      </c>
      <c r="L221">
        <v>2</v>
      </c>
      <c r="M221">
        <v>41</v>
      </c>
      <c r="N221" s="6">
        <f>(punkty_rekrutacyjne310[[#This Row],[GHP]]+punkty_rekrutacyjne310[[#This Row],[GHH]]+punkty_rekrutacyjne310[[#This Row],[GMM]]+punkty_rekrutacyjne310[[#This Row],[GMP]]+punkty_rekrutacyjne310[[#This Row],[GJP]])/10</f>
        <v>25.6</v>
      </c>
      <c r="O221">
        <f t="shared" si="5"/>
        <v>4</v>
      </c>
      <c r="P221">
        <f t="shared" si="5"/>
        <v>8</v>
      </c>
      <c r="Q221">
        <f t="shared" si="5"/>
        <v>0</v>
      </c>
      <c r="R221">
        <f t="shared" si="4"/>
        <v>6</v>
      </c>
      <c r="S221" s="6">
        <f>SUM(punkty_rekrutacyjne310[[#This Row],[punkty za JP]:[GEO]])</f>
        <v>18</v>
      </c>
      <c r="T221" s="6">
        <f>IF(punkty_rekrutacyjne310[[#This Row],[Zachowanie]]=6, 2, 0)+punkty_rekrutacyjne310[[#This Row],[Osiagniecia]]</f>
        <v>1</v>
      </c>
      <c r="U221" s="7">
        <f>punkty_rekrutacyjne310[[#This Row],[punkty za gimnazjalny]]+punkty_rekrutacyjne310[[#This Row],[SUMA PUNKTOW ZA OCENY]]+punkty_rekrutacyjne310[[#This Row],[DODATKOWE]]</f>
        <v>44.6</v>
      </c>
      <c r="V221">
        <f>IF(punkty_rekrutacyjne310[[#This Row],[SUMA PUNKTOW ZA OCENY]]+punkty_rekrutacyjne310[[#This Row],[DODATKOWE]]&gt;punkty_rekrutacyjne310[[#This Row],[punkty za gimnazjalny]], 1, 0)</f>
        <v>0</v>
      </c>
    </row>
    <row r="222" spans="1:22" x14ac:dyDescent="0.35">
      <c r="A222" s="1" t="s">
        <v>328</v>
      </c>
      <c r="B222" s="1" t="s">
        <v>68</v>
      </c>
      <c r="C222">
        <v>0</v>
      </c>
      <c r="D222">
        <v>6</v>
      </c>
      <c r="E222" s="1">
        <v>6</v>
      </c>
      <c r="F222" s="1">
        <v>4</v>
      </c>
      <c r="G222" s="1">
        <v>4</v>
      </c>
      <c r="H222" s="1">
        <v>3</v>
      </c>
      <c r="I222">
        <v>25</v>
      </c>
      <c r="J222">
        <v>40</v>
      </c>
      <c r="K222">
        <v>61</v>
      </c>
      <c r="L222">
        <v>59</v>
      </c>
      <c r="M222">
        <v>88</v>
      </c>
      <c r="N222" s="6">
        <f>(punkty_rekrutacyjne310[[#This Row],[GHP]]+punkty_rekrutacyjne310[[#This Row],[GHH]]+punkty_rekrutacyjne310[[#This Row],[GMM]]+punkty_rekrutacyjne310[[#This Row],[GMP]]+punkty_rekrutacyjne310[[#This Row],[GJP]])/10</f>
        <v>27.3</v>
      </c>
      <c r="O222">
        <f t="shared" si="5"/>
        <v>10</v>
      </c>
      <c r="P222">
        <f t="shared" si="5"/>
        <v>6</v>
      </c>
      <c r="Q222">
        <f t="shared" si="5"/>
        <v>6</v>
      </c>
      <c r="R222">
        <f t="shared" si="4"/>
        <v>4</v>
      </c>
      <c r="S222" s="6">
        <f>SUM(punkty_rekrutacyjne310[[#This Row],[punkty za JP]:[GEO]])</f>
        <v>26</v>
      </c>
      <c r="T222" s="6">
        <f>IF(punkty_rekrutacyjne310[[#This Row],[Zachowanie]]=6, 2, 0)+punkty_rekrutacyjne310[[#This Row],[Osiagniecia]]</f>
        <v>2</v>
      </c>
      <c r="U222" s="7">
        <f>punkty_rekrutacyjne310[[#This Row],[punkty za gimnazjalny]]+punkty_rekrutacyjne310[[#This Row],[SUMA PUNKTOW ZA OCENY]]+punkty_rekrutacyjne310[[#This Row],[DODATKOWE]]</f>
        <v>55.3</v>
      </c>
      <c r="V222">
        <f>IF(punkty_rekrutacyjne310[[#This Row],[SUMA PUNKTOW ZA OCENY]]+punkty_rekrutacyjne310[[#This Row],[DODATKOWE]]&gt;punkty_rekrutacyjne310[[#This Row],[punkty za gimnazjalny]], 1, 0)</f>
        <v>1</v>
      </c>
    </row>
    <row r="223" spans="1:22" x14ac:dyDescent="0.35">
      <c r="A223" s="1" t="s">
        <v>329</v>
      </c>
      <c r="B223" s="1" t="s">
        <v>188</v>
      </c>
      <c r="C223">
        <v>2</v>
      </c>
      <c r="D223">
        <v>4</v>
      </c>
      <c r="E223" s="1">
        <v>3</v>
      </c>
      <c r="F223" s="1">
        <v>3</v>
      </c>
      <c r="G223" s="1">
        <v>3</v>
      </c>
      <c r="H223" s="1">
        <v>2</v>
      </c>
      <c r="I223">
        <v>76</v>
      </c>
      <c r="J223">
        <v>21</v>
      </c>
      <c r="K223">
        <v>59</v>
      </c>
      <c r="L223">
        <v>79</v>
      </c>
      <c r="M223">
        <v>33</v>
      </c>
      <c r="N223" s="6">
        <f>(punkty_rekrutacyjne310[[#This Row],[GHP]]+punkty_rekrutacyjne310[[#This Row],[GHH]]+punkty_rekrutacyjne310[[#This Row],[GMM]]+punkty_rekrutacyjne310[[#This Row],[GMP]]+punkty_rekrutacyjne310[[#This Row],[GJP]])/10</f>
        <v>26.8</v>
      </c>
      <c r="O223">
        <f t="shared" si="5"/>
        <v>4</v>
      </c>
      <c r="P223">
        <f t="shared" si="5"/>
        <v>4</v>
      </c>
      <c r="Q223">
        <f t="shared" si="5"/>
        <v>4</v>
      </c>
      <c r="R223">
        <f t="shared" si="4"/>
        <v>0</v>
      </c>
      <c r="S223" s="6">
        <f>SUM(punkty_rekrutacyjne310[[#This Row],[punkty za JP]:[GEO]])</f>
        <v>12</v>
      </c>
      <c r="T223" s="6">
        <f>IF(punkty_rekrutacyjne310[[#This Row],[Zachowanie]]=6, 2, 0)+punkty_rekrutacyjne310[[#This Row],[Osiagniecia]]</f>
        <v>2</v>
      </c>
      <c r="U223" s="7">
        <f>punkty_rekrutacyjne310[[#This Row],[punkty za gimnazjalny]]+punkty_rekrutacyjne310[[#This Row],[SUMA PUNKTOW ZA OCENY]]+punkty_rekrutacyjne310[[#This Row],[DODATKOWE]]</f>
        <v>40.799999999999997</v>
      </c>
      <c r="V223">
        <f>IF(punkty_rekrutacyjne310[[#This Row],[SUMA PUNKTOW ZA OCENY]]+punkty_rekrutacyjne310[[#This Row],[DODATKOWE]]&gt;punkty_rekrutacyjne310[[#This Row],[punkty za gimnazjalny]], 1, 0)</f>
        <v>0</v>
      </c>
    </row>
    <row r="224" spans="1:22" x14ac:dyDescent="0.35">
      <c r="A224" s="1" t="s">
        <v>330</v>
      </c>
      <c r="B224" s="1" t="s">
        <v>30</v>
      </c>
      <c r="C224">
        <v>3</v>
      </c>
      <c r="D224">
        <v>6</v>
      </c>
      <c r="E224" s="1">
        <v>5</v>
      </c>
      <c r="F224" s="1">
        <v>2</v>
      </c>
      <c r="G224" s="1">
        <v>5</v>
      </c>
      <c r="H224" s="1">
        <v>4</v>
      </c>
      <c r="I224">
        <v>18</v>
      </c>
      <c r="J224">
        <v>33</v>
      </c>
      <c r="K224">
        <v>57</v>
      </c>
      <c r="L224">
        <v>34</v>
      </c>
      <c r="M224">
        <v>74</v>
      </c>
      <c r="N224" s="6">
        <f>(punkty_rekrutacyjne310[[#This Row],[GHP]]+punkty_rekrutacyjne310[[#This Row],[GHH]]+punkty_rekrutacyjne310[[#This Row],[GMM]]+punkty_rekrutacyjne310[[#This Row],[GMP]]+punkty_rekrutacyjne310[[#This Row],[GJP]])/10</f>
        <v>21.6</v>
      </c>
      <c r="O224">
        <f t="shared" si="5"/>
        <v>8</v>
      </c>
      <c r="P224">
        <f t="shared" si="5"/>
        <v>0</v>
      </c>
      <c r="Q224">
        <f t="shared" si="5"/>
        <v>8</v>
      </c>
      <c r="R224">
        <f t="shared" si="4"/>
        <v>6</v>
      </c>
      <c r="S224" s="6">
        <f>SUM(punkty_rekrutacyjne310[[#This Row],[punkty za JP]:[GEO]])</f>
        <v>22</v>
      </c>
      <c r="T224" s="6">
        <f>IF(punkty_rekrutacyjne310[[#This Row],[Zachowanie]]=6, 2, 0)+punkty_rekrutacyjne310[[#This Row],[Osiagniecia]]</f>
        <v>5</v>
      </c>
      <c r="U224" s="7">
        <f>punkty_rekrutacyjne310[[#This Row],[punkty za gimnazjalny]]+punkty_rekrutacyjne310[[#This Row],[SUMA PUNKTOW ZA OCENY]]+punkty_rekrutacyjne310[[#This Row],[DODATKOWE]]</f>
        <v>48.6</v>
      </c>
      <c r="V224">
        <f>IF(punkty_rekrutacyjne310[[#This Row],[SUMA PUNKTOW ZA OCENY]]+punkty_rekrutacyjne310[[#This Row],[DODATKOWE]]&gt;punkty_rekrutacyjne310[[#This Row],[punkty za gimnazjalny]], 1, 0)</f>
        <v>1</v>
      </c>
    </row>
    <row r="225" spans="1:22" x14ac:dyDescent="0.35">
      <c r="A225" s="1" t="s">
        <v>131</v>
      </c>
      <c r="B225" s="1" t="s">
        <v>171</v>
      </c>
      <c r="C225">
        <v>8</v>
      </c>
      <c r="D225">
        <v>4</v>
      </c>
      <c r="E225" s="1">
        <v>3</v>
      </c>
      <c r="F225" s="1">
        <v>2</v>
      </c>
      <c r="G225" s="1">
        <v>6</v>
      </c>
      <c r="H225" s="1">
        <v>5</v>
      </c>
      <c r="I225">
        <v>67</v>
      </c>
      <c r="J225">
        <v>34</v>
      </c>
      <c r="K225">
        <v>96</v>
      </c>
      <c r="L225">
        <v>61</v>
      </c>
      <c r="M225">
        <v>40</v>
      </c>
      <c r="N225" s="6">
        <f>(punkty_rekrutacyjne310[[#This Row],[GHP]]+punkty_rekrutacyjne310[[#This Row],[GHH]]+punkty_rekrutacyjne310[[#This Row],[GMM]]+punkty_rekrutacyjne310[[#This Row],[GMP]]+punkty_rekrutacyjne310[[#This Row],[GJP]])/10</f>
        <v>29.8</v>
      </c>
      <c r="O225">
        <f t="shared" si="5"/>
        <v>4</v>
      </c>
      <c r="P225">
        <f t="shared" si="5"/>
        <v>0</v>
      </c>
      <c r="Q225">
        <f t="shared" si="5"/>
        <v>10</v>
      </c>
      <c r="R225">
        <f t="shared" si="4"/>
        <v>8</v>
      </c>
      <c r="S225" s="6">
        <f>SUM(punkty_rekrutacyjne310[[#This Row],[punkty za JP]:[GEO]])</f>
        <v>22</v>
      </c>
      <c r="T225" s="6">
        <f>IF(punkty_rekrutacyjne310[[#This Row],[Zachowanie]]=6, 2, 0)+punkty_rekrutacyjne310[[#This Row],[Osiagniecia]]</f>
        <v>8</v>
      </c>
      <c r="U225" s="7">
        <f>punkty_rekrutacyjne310[[#This Row],[punkty za gimnazjalny]]+punkty_rekrutacyjne310[[#This Row],[SUMA PUNKTOW ZA OCENY]]+punkty_rekrutacyjne310[[#This Row],[DODATKOWE]]</f>
        <v>59.8</v>
      </c>
      <c r="V225">
        <f>IF(punkty_rekrutacyjne310[[#This Row],[SUMA PUNKTOW ZA OCENY]]+punkty_rekrutacyjne310[[#This Row],[DODATKOWE]]&gt;punkty_rekrutacyjne310[[#This Row],[punkty za gimnazjalny]], 1, 0)</f>
        <v>1</v>
      </c>
    </row>
    <row r="226" spans="1:22" x14ac:dyDescent="0.35">
      <c r="A226" s="1" t="s">
        <v>265</v>
      </c>
      <c r="B226" s="1" t="s">
        <v>16</v>
      </c>
      <c r="C226">
        <v>5</v>
      </c>
      <c r="D226">
        <v>4</v>
      </c>
      <c r="E226" s="1">
        <v>4</v>
      </c>
      <c r="F226" s="1">
        <v>6</v>
      </c>
      <c r="G226" s="1">
        <v>4</v>
      </c>
      <c r="H226" s="1">
        <v>5</v>
      </c>
      <c r="I226">
        <v>39</v>
      </c>
      <c r="J226">
        <v>12</v>
      </c>
      <c r="K226">
        <v>100</v>
      </c>
      <c r="L226">
        <v>47</v>
      </c>
      <c r="M226">
        <v>42</v>
      </c>
      <c r="N226" s="6">
        <f>(punkty_rekrutacyjne310[[#This Row],[GHP]]+punkty_rekrutacyjne310[[#This Row],[GHH]]+punkty_rekrutacyjne310[[#This Row],[GMM]]+punkty_rekrutacyjne310[[#This Row],[GMP]]+punkty_rekrutacyjne310[[#This Row],[GJP]])/10</f>
        <v>24</v>
      </c>
      <c r="O226">
        <f t="shared" si="5"/>
        <v>6</v>
      </c>
      <c r="P226">
        <f t="shared" si="5"/>
        <v>10</v>
      </c>
      <c r="Q226">
        <f t="shared" si="5"/>
        <v>6</v>
      </c>
      <c r="R226">
        <f t="shared" si="4"/>
        <v>8</v>
      </c>
      <c r="S226" s="6">
        <f>SUM(punkty_rekrutacyjne310[[#This Row],[punkty za JP]:[GEO]])</f>
        <v>30</v>
      </c>
      <c r="T226" s="6">
        <f>IF(punkty_rekrutacyjne310[[#This Row],[Zachowanie]]=6, 2, 0)+punkty_rekrutacyjne310[[#This Row],[Osiagniecia]]</f>
        <v>5</v>
      </c>
      <c r="U226" s="7">
        <f>punkty_rekrutacyjne310[[#This Row],[punkty za gimnazjalny]]+punkty_rekrutacyjne310[[#This Row],[SUMA PUNKTOW ZA OCENY]]+punkty_rekrutacyjne310[[#This Row],[DODATKOWE]]</f>
        <v>59</v>
      </c>
      <c r="V226">
        <f>IF(punkty_rekrutacyjne310[[#This Row],[SUMA PUNKTOW ZA OCENY]]+punkty_rekrutacyjne310[[#This Row],[DODATKOWE]]&gt;punkty_rekrutacyjne310[[#This Row],[punkty za gimnazjalny]], 1, 0)</f>
        <v>1</v>
      </c>
    </row>
    <row r="227" spans="1:22" x14ac:dyDescent="0.35">
      <c r="A227" s="1" t="s">
        <v>331</v>
      </c>
      <c r="B227" s="1" t="s">
        <v>155</v>
      </c>
      <c r="C227">
        <v>0</v>
      </c>
      <c r="D227">
        <v>3</v>
      </c>
      <c r="E227" s="1">
        <v>2</v>
      </c>
      <c r="F227" s="1">
        <v>4</v>
      </c>
      <c r="G227" s="1">
        <v>4</v>
      </c>
      <c r="H227" s="1">
        <v>2</v>
      </c>
      <c r="I227">
        <v>88</v>
      </c>
      <c r="J227">
        <v>79</v>
      </c>
      <c r="K227">
        <v>26</v>
      </c>
      <c r="L227">
        <v>8</v>
      </c>
      <c r="M227">
        <v>70</v>
      </c>
      <c r="N227" s="6">
        <f>(punkty_rekrutacyjne310[[#This Row],[GHP]]+punkty_rekrutacyjne310[[#This Row],[GHH]]+punkty_rekrutacyjne310[[#This Row],[GMM]]+punkty_rekrutacyjne310[[#This Row],[GMP]]+punkty_rekrutacyjne310[[#This Row],[GJP]])/10</f>
        <v>27.1</v>
      </c>
      <c r="O227">
        <f t="shared" si="5"/>
        <v>0</v>
      </c>
      <c r="P227">
        <f t="shared" si="5"/>
        <v>6</v>
      </c>
      <c r="Q227">
        <f t="shared" si="5"/>
        <v>6</v>
      </c>
      <c r="R227">
        <f t="shared" si="4"/>
        <v>0</v>
      </c>
      <c r="S227" s="6">
        <f>SUM(punkty_rekrutacyjne310[[#This Row],[punkty za JP]:[GEO]])</f>
        <v>12</v>
      </c>
      <c r="T227" s="6">
        <f>IF(punkty_rekrutacyjne310[[#This Row],[Zachowanie]]=6, 2, 0)+punkty_rekrutacyjne310[[#This Row],[Osiagniecia]]</f>
        <v>0</v>
      </c>
      <c r="U227" s="7">
        <f>punkty_rekrutacyjne310[[#This Row],[punkty za gimnazjalny]]+punkty_rekrutacyjne310[[#This Row],[SUMA PUNKTOW ZA OCENY]]+punkty_rekrutacyjne310[[#This Row],[DODATKOWE]]</f>
        <v>39.1</v>
      </c>
      <c r="V227">
        <f>IF(punkty_rekrutacyjne310[[#This Row],[SUMA PUNKTOW ZA OCENY]]+punkty_rekrutacyjne310[[#This Row],[DODATKOWE]]&gt;punkty_rekrutacyjne310[[#This Row],[punkty za gimnazjalny]], 1, 0)</f>
        <v>0</v>
      </c>
    </row>
    <row r="228" spans="1:22" x14ac:dyDescent="0.35">
      <c r="A228" s="1" t="s">
        <v>332</v>
      </c>
      <c r="B228" s="1" t="s">
        <v>117</v>
      </c>
      <c r="C228">
        <v>1</v>
      </c>
      <c r="D228">
        <v>2</v>
      </c>
      <c r="E228" s="1">
        <v>2</v>
      </c>
      <c r="F228" s="1">
        <v>6</v>
      </c>
      <c r="G228" s="1">
        <v>6</v>
      </c>
      <c r="H228" s="1">
        <v>3</v>
      </c>
      <c r="I228">
        <v>83</v>
      </c>
      <c r="J228">
        <v>76</v>
      </c>
      <c r="K228">
        <v>52</v>
      </c>
      <c r="L228">
        <v>43</v>
      </c>
      <c r="M228">
        <v>64</v>
      </c>
      <c r="N228" s="6">
        <f>(punkty_rekrutacyjne310[[#This Row],[GHP]]+punkty_rekrutacyjne310[[#This Row],[GHH]]+punkty_rekrutacyjne310[[#This Row],[GMM]]+punkty_rekrutacyjne310[[#This Row],[GMP]]+punkty_rekrutacyjne310[[#This Row],[GJP]])/10</f>
        <v>31.8</v>
      </c>
      <c r="O228">
        <f t="shared" si="5"/>
        <v>0</v>
      </c>
      <c r="P228">
        <f t="shared" si="5"/>
        <v>10</v>
      </c>
      <c r="Q228">
        <f t="shared" si="5"/>
        <v>10</v>
      </c>
      <c r="R228">
        <f t="shared" si="4"/>
        <v>4</v>
      </c>
      <c r="S228" s="6">
        <f>SUM(punkty_rekrutacyjne310[[#This Row],[punkty za JP]:[GEO]])</f>
        <v>24</v>
      </c>
      <c r="T228" s="6">
        <f>IF(punkty_rekrutacyjne310[[#This Row],[Zachowanie]]=6, 2, 0)+punkty_rekrutacyjne310[[#This Row],[Osiagniecia]]</f>
        <v>1</v>
      </c>
      <c r="U228" s="7">
        <f>punkty_rekrutacyjne310[[#This Row],[punkty za gimnazjalny]]+punkty_rekrutacyjne310[[#This Row],[SUMA PUNKTOW ZA OCENY]]+punkty_rekrutacyjne310[[#This Row],[DODATKOWE]]</f>
        <v>56.8</v>
      </c>
      <c r="V228">
        <f>IF(punkty_rekrutacyjne310[[#This Row],[SUMA PUNKTOW ZA OCENY]]+punkty_rekrutacyjne310[[#This Row],[DODATKOWE]]&gt;punkty_rekrutacyjne310[[#This Row],[punkty za gimnazjalny]], 1, 0)</f>
        <v>0</v>
      </c>
    </row>
    <row r="229" spans="1:22" x14ac:dyDescent="0.35">
      <c r="A229" s="1" t="s">
        <v>333</v>
      </c>
      <c r="B229" s="1" t="s">
        <v>216</v>
      </c>
      <c r="C229">
        <v>1</v>
      </c>
      <c r="D229">
        <v>6</v>
      </c>
      <c r="E229" s="1">
        <v>6</v>
      </c>
      <c r="F229" s="1">
        <v>3</v>
      </c>
      <c r="G229" s="1">
        <v>6</v>
      </c>
      <c r="H229" s="1">
        <v>4</v>
      </c>
      <c r="I229">
        <v>54</v>
      </c>
      <c r="J229">
        <v>50</v>
      </c>
      <c r="K229">
        <v>36</v>
      </c>
      <c r="L229">
        <v>23</v>
      </c>
      <c r="M229">
        <v>9</v>
      </c>
      <c r="N229" s="6">
        <f>(punkty_rekrutacyjne310[[#This Row],[GHP]]+punkty_rekrutacyjne310[[#This Row],[GHH]]+punkty_rekrutacyjne310[[#This Row],[GMM]]+punkty_rekrutacyjne310[[#This Row],[GMP]]+punkty_rekrutacyjne310[[#This Row],[GJP]])/10</f>
        <v>17.2</v>
      </c>
      <c r="O229">
        <f t="shared" si="5"/>
        <v>10</v>
      </c>
      <c r="P229">
        <f t="shared" si="5"/>
        <v>4</v>
      </c>
      <c r="Q229">
        <f t="shared" si="5"/>
        <v>10</v>
      </c>
      <c r="R229">
        <f t="shared" si="4"/>
        <v>6</v>
      </c>
      <c r="S229" s="6">
        <f>SUM(punkty_rekrutacyjne310[[#This Row],[punkty za JP]:[GEO]])</f>
        <v>30</v>
      </c>
      <c r="T229" s="6">
        <f>IF(punkty_rekrutacyjne310[[#This Row],[Zachowanie]]=6, 2, 0)+punkty_rekrutacyjne310[[#This Row],[Osiagniecia]]</f>
        <v>3</v>
      </c>
      <c r="U229" s="7">
        <f>punkty_rekrutacyjne310[[#This Row],[punkty za gimnazjalny]]+punkty_rekrutacyjne310[[#This Row],[SUMA PUNKTOW ZA OCENY]]+punkty_rekrutacyjne310[[#This Row],[DODATKOWE]]</f>
        <v>50.2</v>
      </c>
      <c r="V229">
        <f>IF(punkty_rekrutacyjne310[[#This Row],[SUMA PUNKTOW ZA OCENY]]+punkty_rekrutacyjne310[[#This Row],[DODATKOWE]]&gt;punkty_rekrutacyjne310[[#This Row],[punkty za gimnazjalny]], 1, 0)</f>
        <v>1</v>
      </c>
    </row>
    <row r="230" spans="1:22" x14ac:dyDescent="0.35">
      <c r="A230" s="1" t="s">
        <v>334</v>
      </c>
      <c r="B230" s="1" t="s">
        <v>242</v>
      </c>
      <c r="C230">
        <v>0</v>
      </c>
      <c r="D230">
        <v>3</v>
      </c>
      <c r="E230" s="1">
        <v>4</v>
      </c>
      <c r="F230" s="1">
        <v>6</v>
      </c>
      <c r="G230" s="1">
        <v>3</v>
      </c>
      <c r="H230" s="1">
        <v>5</v>
      </c>
      <c r="I230">
        <v>49</v>
      </c>
      <c r="J230">
        <v>31</v>
      </c>
      <c r="K230">
        <v>34</v>
      </c>
      <c r="L230">
        <v>22</v>
      </c>
      <c r="M230">
        <v>76</v>
      </c>
      <c r="N230" s="6">
        <f>(punkty_rekrutacyjne310[[#This Row],[GHP]]+punkty_rekrutacyjne310[[#This Row],[GHH]]+punkty_rekrutacyjne310[[#This Row],[GMM]]+punkty_rekrutacyjne310[[#This Row],[GMP]]+punkty_rekrutacyjne310[[#This Row],[GJP]])/10</f>
        <v>21.2</v>
      </c>
      <c r="O230">
        <f t="shared" si="5"/>
        <v>6</v>
      </c>
      <c r="P230">
        <f t="shared" si="5"/>
        <v>10</v>
      </c>
      <c r="Q230">
        <f t="shared" si="5"/>
        <v>4</v>
      </c>
      <c r="R230">
        <f t="shared" si="4"/>
        <v>8</v>
      </c>
      <c r="S230" s="6">
        <f>SUM(punkty_rekrutacyjne310[[#This Row],[punkty za JP]:[GEO]])</f>
        <v>28</v>
      </c>
      <c r="T230" s="6">
        <f>IF(punkty_rekrutacyjne310[[#This Row],[Zachowanie]]=6, 2, 0)+punkty_rekrutacyjne310[[#This Row],[Osiagniecia]]</f>
        <v>0</v>
      </c>
      <c r="U230" s="7">
        <f>punkty_rekrutacyjne310[[#This Row],[punkty za gimnazjalny]]+punkty_rekrutacyjne310[[#This Row],[SUMA PUNKTOW ZA OCENY]]+punkty_rekrutacyjne310[[#This Row],[DODATKOWE]]</f>
        <v>49.2</v>
      </c>
      <c r="V230">
        <f>IF(punkty_rekrutacyjne310[[#This Row],[SUMA PUNKTOW ZA OCENY]]+punkty_rekrutacyjne310[[#This Row],[DODATKOWE]]&gt;punkty_rekrutacyjne310[[#This Row],[punkty za gimnazjalny]], 1, 0)</f>
        <v>1</v>
      </c>
    </row>
    <row r="231" spans="1:22" x14ac:dyDescent="0.35">
      <c r="A231" s="1" t="s">
        <v>335</v>
      </c>
      <c r="B231" s="1" t="s">
        <v>177</v>
      </c>
      <c r="C231">
        <v>1</v>
      </c>
      <c r="D231">
        <v>3</v>
      </c>
      <c r="E231" s="1">
        <v>2</v>
      </c>
      <c r="F231" s="1">
        <v>2</v>
      </c>
      <c r="G231" s="1">
        <v>2</v>
      </c>
      <c r="H231" s="1">
        <v>3</v>
      </c>
      <c r="I231">
        <v>71</v>
      </c>
      <c r="J231">
        <v>20</v>
      </c>
      <c r="K231">
        <v>46</v>
      </c>
      <c r="L231">
        <v>6</v>
      </c>
      <c r="M231">
        <v>22</v>
      </c>
      <c r="N231" s="6">
        <f>(punkty_rekrutacyjne310[[#This Row],[GHP]]+punkty_rekrutacyjne310[[#This Row],[GHH]]+punkty_rekrutacyjne310[[#This Row],[GMM]]+punkty_rekrutacyjne310[[#This Row],[GMP]]+punkty_rekrutacyjne310[[#This Row],[GJP]])/10</f>
        <v>16.5</v>
      </c>
      <c r="O231">
        <f t="shared" si="5"/>
        <v>0</v>
      </c>
      <c r="P231">
        <f t="shared" si="5"/>
        <v>0</v>
      </c>
      <c r="Q231">
        <f t="shared" si="5"/>
        <v>0</v>
      </c>
      <c r="R231">
        <f t="shared" si="4"/>
        <v>4</v>
      </c>
      <c r="S231" s="6">
        <f>SUM(punkty_rekrutacyjne310[[#This Row],[punkty za JP]:[GEO]])</f>
        <v>4</v>
      </c>
      <c r="T231" s="6">
        <f>IF(punkty_rekrutacyjne310[[#This Row],[Zachowanie]]=6, 2, 0)+punkty_rekrutacyjne310[[#This Row],[Osiagniecia]]</f>
        <v>1</v>
      </c>
      <c r="U231" s="7">
        <f>punkty_rekrutacyjne310[[#This Row],[punkty za gimnazjalny]]+punkty_rekrutacyjne310[[#This Row],[SUMA PUNKTOW ZA OCENY]]+punkty_rekrutacyjne310[[#This Row],[DODATKOWE]]</f>
        <v>21.5</v>
      </c>
      <c r="V231">
        <f>IF(punkty_rekrutacyjne310[[#This Row],[SUMA PUNKTOW ZA OCENY]]+punkty_rekrutacyjne310[[#This Row],[DODATKOWE]]&gt;punkty_rekrutacyjne310[[#This Row],[punkty za gimnazjalny]], 1, 0)</f>
        <v>0</v>
      </c>
    </row>
    <row r="232" spans="1:22" x14ac:dyDescent="0.35">
      <c r="A232" s="1" t="s">
        <v>336</v>
      </c>
      <c r="B232" s="1" t="s">
        <v>210</v>
      </c>
      <c r="C232">
        <v>8</v>
      </c>
      <c r="D232">
        <v>5</v>
      </c>
      <c r="E232" s="1">
        <v>6</v>
      </c>
      <c r="F232" s="1">
        <v>4</v>
      </c>
      <c r="G232" s="1">
        <v>5</v>
      </c>
      <c r="H232" s="1">
        <v>4</v>
      </c>
      <c r="I232">
        <v>5</v>
      </c>
      <c r="J232">
        <v>48</v>
      </c>
      <c r="K232">
        <v>2</v>
      </c>
      <c r="L232">
        <v>12</v>
      </c>
      <c r="M232">
        <v>15</v>
      </c>
      <c r="N232" s="6">
        <f>(punkty_rekrutacyjne310[[#This Row],[GHP]]+punkty_rekrutacyjne310[[#This Row],[GHH]]+punkty_rekrutacyjne310[[#This Row],[GMM]]+punkty_rekrutacyjne310[[#This Row],[GMP]]+punkty_rekrutacyjne310[[#This Row],[GJP]])/10</f>
        <v>8.1999999999999993</v>
      </c>
      <c r="O232">
        <f t="shared" si="5"/>
        <v>10</v>
      </c>
      <c r="P232">
        <f t="shared" si="5"/>
        <v>6</v>
      </c>
      <c r="Q232">
        <f t="shared" si="5"/>
        <v>8</v>
      </c>
      <c r="R232">
        <f t="shared" si="4"/>
        <v>6</v>
      </c>
      <c r="S232" s="6">
        <f>SUM(punkty_rekrutacyjne310[[#This Row],[punkty za JP]:[GEO]])</f>
        <v>30</v>
      </c>
      <c r="T232" s="6">
        <f>IF(punkty_rekrutacyjne310[[#This Row],[Zachowanie]]=6, 2, 0)+punkty_rekrutacyjne310[[#This Row],[Osiagniecia]]</f>
        <v>8</v>
      </c>
      <c r="U232" s="7">
        <f>punkty_rekrutacyjne310[[#This Row],[punkty za gimnazjalny]]+punkty_rekrutacyjne310[[#This Row],[SUMA PUNKTOW ZA OCENY]]+punkty_rekrutacyjne310[[#This Row],[DODATKOWE]]</f>
        <v>46.2</v>
      </c>
      <c r="V232">
        <f>IF(punkty_rekrutacyjne310[[#This Row],[SUMA PUNKTOW ZA OCENY]]+punkty_rekrutacyjne310[[#This Row],[DODATKOWE]]&gt;punkty_rekrutacyjne310[[#This Row],[punkty za gimnazjalny]], 1, 0)</f>
        <v>1</v>
      </c>
    </row>
    <row r="233" spans="1:22" x14ac:dyDescent="0.35">
      <c r="A233" s="1" t="s">
        <v>337</v>
      </c>
      <c r="B233" s="1" t="s">
        <v>338</v>
      </c>
      <c r="C233">
        <v>7</v>
      </c>
      <c r="D233">
        <v>4</v>
      </c>
      <c r="E233" s="1">
        <v>3</v>
      </c>
      <c r="F233" s="1">
        <v>4</v>
      </c>
      <c r="G233" s="1">
        <v>6</v>
      </c>
      <c r="H233" s="1">
        <v>6</v>
      </c>
      <c r="I233">
        <v>27</v>
      </c>
      <c r="J233">
        <v>12</v>
      </c>
      <c r="K233">
        <v>19</v>
      </c>
      <c r="L233">
        <v>10</v>
      </c>
      <c r="M233">
        <v>66</v>
      </c>
      <c r="N233" s="6">
        <f>(punkty_rekrutacyjne310[[#This Row],[GHP]]+punkty_rekrutacyjne310[[#This Row],[GHH]]+punkty_rekrutacyjne310[[#This Row],[GMM]]+punkty_rekrutacyjne310[[#This Row],[GMP]]+punkty_rekrutacyjne310[[#This Row],[GJP]])/10</f>
        <v>13.4</v>
      </c>
      <c r="O233">
        <f t="shared" si="5"/>
        <v>4</v>
      </c>
      <c r="P233">
        <f t="shared" si="5"/>
        <v>6</v>
      </c>
      <c r="Q233">
        <f t="shared" si="5"/>
        <v>10</v>
      </c>
      <c r="R233">
        <f t="shared" si="4"/>
        <v>10</v>
      </c>
      <c r="S233" s="6">
        <f>SUM(punkty_rekrutacyjne310[[#This Row],[punkty za JP]:[GEO]])</f>
        <v>30</v>
      </c>
      <c r="T233" s="6">
        <f>IF(punkty_rekrutacyjne310[[#This Row],[Zachowanie]]=6, 2, 0)+punkty_rekrutacyjne310[[#This Row],[Osiagniecia]]</f>
        <v>7</v>
      </c>
      <c r="U233" s="7">
        <f>punkty_rekrutacyjne310[[#This Row],[punkty za gimnazjalny]]+punkty_rekrutacyjne310[[#This Row],[SUMA PUNKTOW ZA OCENY]]+punkty_rekrutacyjne310[[#This Row],[DODATKOWE]]</f>
        <v>50.4</v>
      </c>
      <c r="V233">
        <f>IF(punkty_rekrutacyjne310[[#This Row],[SUMA PUNKTOW ZA OCENY]]+punkty_rekrutacyjne310[[#This Row],[DODATKOWE]]&gt;punkty_rekrutacyjne310[[#This Row],[punkty za gimnazjalny]], 1, 0)</f>
        <v>1</v>
      </c>
    </row>
    <row r="234" spans="1:22" x14ac:dyDescent="0.35">
      <c r="A234" s="1" t="s">
        <v>339</v>
      </c>
      <c r="B234" s="1" t="s">
        <v>340</v>
      </c>
      <c r="C234">
        <v>6</v>
      </c>
      <c r="D234">
        <v>2</v>
      </c>
      <c r="E234" s="1">
        <v>5</v>
      </c>
      <c r="F234" s="1">
        <v>3</v>
      </c>
      <c r="G234" s="1">
        <v>5</v>
      </c>
      <c r="H234" s="1">
        <v>3</v>
      </c>
      <c r="I234">
        <v>95</v>
      </c>
      <c r="J234">
        <v>12</v>
      </c>
      <c r="K234">
        <v>76</v>
      </c>
      <c r="L234">
        <v>52</v>
      </c>
      <c r="M234">
        <v>36</v>
      </c>
      <c r="N234" s="6">
        <f>(punkty_rekrutacyjne310[[#This Row],[GHP]]+punkty_rekrutacyjne310[[#This Row],[GHH]]+punkty_rekrutacyjne310[[#This Row],[GMM]]+punkty_rekrutacyjne310[[#This Row],[GMP]]+punkty_rekrutacyjne310[[#This Row],[GJP]])/10</f>
        <v>27.1</v>
      </c>
      <c r="O234">
        <f t="shared" si="5"/>
        <v>8</v>
      </c>
      <c r="P234">
        <f t="shared" si="5"/>
        <v>4</v>
      </c>
      <c r="Q234">
        <f t="shared" si="5"/>
        <v>8</v>
      </c>
      <c r="R234">
        <f t="shared" si="4"/>
        <v>4</v>
      </c>
      <c r="S234" s="6">
        <f>SUM(punkty_rekrutacyjne310[[#This Row],[punkty za JP]:[GEO]])</f>
        <v>24</v>
      </c>
      <c r="T234" s="6">
        <f>IF(punkty_rekrutacyjne310[[#This Row],[Zachowanie]]=6, 2, 0)+punkty_rekrutacyjne310[[#This Row],[Osiagniecia]]</f>
        <v>6</v>
      </c>
      <c r="U234" s="7">
        <f>punkty_rekrutacyjne310[[#This Row],[punkty za gimnazjalny]]+punkty_rekrutacyjne310[[#This Row],[SUMA PUNKTOW ZA OCENY]]+punkty_rekrutacyjne310[[#This Row],[DODATKOWE]]</f>
        <v>57.1</v>
      </c>
      <c r="V234">
        <f>IF(punkty_rekrutacyjne310[[#This Row],[SUMA PUNKTOW ZA OCENY]]+punkty_rekrutacyjne310[[#This Row],[DODATKOWE]]&gt;punkty_rekrutacyjne310[[#This Row],[punkty za gimnazjalny]], 1, 0)</f>
        <v>1</v>
      </c>
    </row>
    <row r="235" spans="1:22" x14ac:dyDescent="0.35">
      <c r="A235" s="1" t="s">
        <v>341</v>
      </c>
      <c r="B235" s="1" t="s">
        <v>177</v>
      </c>
      <c r="C235">
        <v>4</v>
      </c>
      <c r="D235">
        <v>6</v>
      </c>
      <c r="E235" s="1">
        <v>4</v>
      </c>
      <c r="F235" s="1">
        <v>5</v>
      </c>
      <c r="G235" s="1">
        <v>5</v>
      </c>
      <c r="H235" s="1">
        <v>2</v>
      </c>
      <c r="I235">
        <v>48</v>
      </c>
      <c r="J235">
        <v>9</v>
      </c>
      <c r="K235">
        <v>45</v>
      </c>
      <c r="L235">
        <v>10</v>
      </c>
      <c r="M235">
        <v>3</v>
      </c>
      <c r="N235" s="6">
        <f>(punkty_rekrutacyjne310[[#This Row],[GHP]]+punkty_rekrutacyjne310[[#This Row],[GHH]]+punkty_rekrutacyjne310[[#This Row],[GMM]]+punkty_rekrutacyjne310[[#This Row],[GMP]]+punkty_rekrutacyjne310[[#This Row],[GJP]])/10</f>
        <v>11.5</v>
      </c>
      <c r="O235">
        <f t="shared" si="5"/>
        <v>6</v>
      </c>
      <c r="P235">
        <f t="shared" si="5"/>
        <v>8</v>
      </c>
      <c r="Q235">
        <f t="shared" si="5"/>
        <v>8</v>
      </c>
      <c r="R235">
        <f t="shared" si="4"/>
        <v>0</v>
      </c>
      <c r="S235" s="6">
        <f>SUM(punkty_rekrutacyjne310[[#This Row],[punkty za JP]:[GEO]])</f>
        <v>22</v>
      </c>
      <c r="T235" s="6">
        <f>IF(punkty_rekrutacyjne310[[#This Row],[Zachowanie]]=6, 2, 0)+punkty_rekrutacyjne310[[#This Row],[Osiagniecia]]</f>
        <v>6</v>
      </c>
      <c r="U235" s="7">
        <f>punkty_rekrutacyjne310[[#This Row],[punkty za gimnazjalny]]+punkty_rekrutacyjne310[[#This Row],[SUMA PUNKTOW ZA OCENY]]+punkty_rekrutacyjne310[[#This Row],[DODATKOWE]]</f>
        <v>39.5</v>
      </c>
      <c r="V235">
        <f>IF(punkty_rekrutacyjne310[[#This Row],[SUMA PUNKTOW ZA OCENY]]+punkty_rekrutacyjne310[[#This Row],[DODATKOWE]]&gt;punkty_rekrutacyjne310[[#This Row],[punkty za gimnazjalny]], 1, 0)</f>
        <v>1</v>
      </c>
    </row>
    <row r="236" spans="1:22" x14ac:dyDescent="0.35">
      <c r="A236" s="1" t="s">
        <v>342</v>
      </c>
      <c r="B236" s="1" t="s">
        <v>343</v>
      </c>
      <c r="C236">
        <v>2</v>
      </c>
      <c r="D236">
        <v>5</v>
      </c>
      <c r="E236" s="1">
        <v>2</v>
      </c>
      <c r="F236" s="1">
        <v>4</v>
      </c>
      <c r="G236" s="1">
        <v>4</v>
      </c>
      <c r="H236" s="1">
        <v>4</v>
      </c>
      <c r="I236">
        <v>46</v>
      </c>
      <c r="J236">
        <v>58</v>
      </c>
      <c r="K236">
        <v>72</v>
      </c>
      <c r="L236">
        <v>83</v>
      </c>
      <c r="M236">
        <v>48</v>
      </c>
      <c r="N236" s="6">
        <f>(punkty_rekrutacyjne310[[#This Row],[GHP]]+punkty_rekrutacyjne310[[#This Row],[GHH]]+punkty_rekrutacyjne310[[#This Row],[GMM]]+punkty_rekrutacyjne310[[#This Row],[GMP]]+punkty_rekrutacyjne310[[#This Row],[GJP]])/10</f>
        <v>30.7</v>
      </c>
      <c r="O236">
        <f t="shared" si="5"/>
        <v>0</v>
      </c>
      <c r="P236">
        <f t="shared" si="5"/>
        <v>6</v>
      </c>
      <c r="Q236">
        <f t="shared" si="5"/>
        <v>6</v>
      </c>
      <c r="R236">
        <f t="shared" si="4"/>
        <v>6</v>
      </c>
      <c r="S236" s="6">
        <f>SUM(punkty_rekrutacyjne310[[#This Row],[punkty za JP]:[GEO]])</f>
        <v>18</v>
      </c>
      <c r="T236" s="6">
        <f>IF(punkty_rekrutacyjne310[[#This Row],[Zachowanie]]=6, 2, 0)+punkty_rekrutacyjne310[[#This Row],[Osiagniecia]]</f>
        <v>2</v>
      </c>
      <c r="U236" s="7">
        <f>punkty_rekrutacyjne310[[#This Row],[punkty za gimnazjalny]]+punkty_rekrutacyjne310[[#This Row],[SUMA PUNKTOW ZA OCENY]]+punkty_rekrutacyjne310[[#This Row],[DODATKOWE]]</f>
        <v>50.7</v>
      </c>
      <c r="V236">
        <f>IF(punkty_rekrutacyjne310[[#This Row],[SUMA PUNKTOW ZA OCENY]]+punkty_rekrutacyjne310[[#This Row],[DODATKOWE]]&gt;punkty_rekrutacyjne310[[#This Row],[punkty za gimnazjalny]], 1, 0)</f>
        <v>0</v>
      </c>
    </row>
    <row r="237" spans="1:22" x14ac:dyDescent="0.35">
      <c r="A237" s="1" t="s">
        <v>344</v>
      </c>
      <c r="B237" s="1" t="s">
        <v>345</v>
      </c>
      <c r="C237">
        <v>7</v>
      </c>
      <c r="D237">
        <v>3</v>
      </c>
      <c r="E237" s="1">
        <v>3</v>
      </c>
      <c r="F237" s="1">
        <v>3</v>
      </c>
      <c r="G237" s="1">
        <v>3</v>
      </c>
      <c r="H237" s="1">
        <v>6</v>
      </c>
      <c r="I237">
        <v>72</v>
      </c>
      <c r="J237">
        <v>40</v>
      </c>
      <c r="K237">
        <v>54</v>
      </c>
      <c r="L237">
        <v>44</v>
      </c>
      <c r="M237">
        <v>78</v>
      </c>
      <c r="N237" s="6">
        <f>(punkty_rekrutacyjne310[[#This Row],[GHP]]+punkty_rekrutacyjne310[[#This Row],[GHH]]+punkty_rekrutacyjne310[[#This Row],[GMM]]+punkty_rekrutacyjne310[[#This Row],[GMP]]+punkty_rekrutacyjne310[[#This Row],[GJP]])/10</f>
        <v>28.8</v>
      </c>
      <c r="O237">
        <f t="shared" si="5"/>
        <v>4</v>
      </c>
      <c r="P237">
        <f t="shared" si="5"/>
        <v>4</v>
      </c>
      <c r="Q237">
        <f t="shared" si="5"/>
        <v>4</v>
      </c>
      <c r="R237">
        <f t="shared" si="4"/>
        <v>10</v>
      </c>
      <c r="S237" s="6">
        <f>SUM(punkty_rekrutacyjne310[[#This Row],[punkty za JP]:[GEO]])</f>
        <v>22</v>
      </c>
      <c r="T237" s="6">
        <f>IF(punkty_rekrutacyjne310[[#This Row],[Zachowanie]]=6, 2, 0)+punkty_rekrutacyjne310[[#This Row],[Osiagniecia]]</f>
        <v>7</v>
      </c>
      <c r="U237" s="7">
        <f>punkty_rekrutacyjne310[[#This Row],[punkty za gimnazjalny]]+punkty_rekrutacyjne310[[#This Row],[SUMA PUNKTOW ZA OCENY]]+punkty_rekrutacyjne310[[#This Row],[DODATKOWE]]</f>
        <v>57.8</v>
      </c>
      <c r="V237">
        <f>IF(punkty_rekrutacyjne310[[#This Row],[SUMA PUNKTOW ZA OCENY]]+punkty_rekrutacyjne310[[#This Row],[DODATKOWE]]&gt;punkty_rekrutacyjne310[[#This Row],[punkty za gimnazjalny]], 1, 0)</f>
        <v>1</v>
      </c>
    </row>
    <row r="238" spans="1:22" x14ac:dyDescent="0.35">
      <c r="A238" s="1" t="s">
        <v>346</v>
      </c>
      <c r="B238" s="1" t="s">
        <v>347</v>
      </c>
      <c r="C238">
        <v>4</v>
      </c>
      <c r="D238">
        <v>4</v>
      </c>
      <c r="E238" s="1">
        <v>5</v>
      </c>
      <c r="F238" s="1">
        <v>2</v>
      </c>
      <c r="G238" s="1">
        <v>3</v>
      </c>
      <c r="H238" s="1">
        <v>5</v>
      </c>
      <c r="I238">
        <v>80</v>
      </c>
      <c r="J238">
        <v>63</v>
      </c>
      <c r="K238">
        <v>36</v>
      </c>
      <c r="L238">
        <v>13</v>
      </c>
      <c r="M238">
        <v>38</v>
      </c>
      <c r="N238" s="6">
        <f>(punkty_rekrutacyjne310[[#This Row],[GHP]]+punkty_rekrutacyjne310[[#This Row],[GHH]]+punkty_rekrutacyjne310[[#This Row],[GMM]]+punkty_rekrutacyjne310[[#This Row],[GMP]]+punkty_rekrutacyjne310[[#This Row],[GJP]])/10</f>
        <v>23</v>
      </c>
      <c r="O238">
        <f t="shared" si="5"/>
        <v>8</v>
      </c>
      <c r="P238">
        <f t="shared" si="5"/>
        <v>0</v>
      </c>
      <c r="Q238">
        <f t="shared" si="5"/>
        <v>4</v>
      </c>
      <c r="R238">
        <f t="shared" si="4"/>
        <v>8</v>
      </c>
      <c r="S238" s="6">
        <f>SUM(punkty_rekrutacyjne310[[#This Row],[punkty za JP]:[GEO]])</f>
        <v>20</v>
      </c>
      <c r="T238" s="6">
        <f>IF(punkty_rekrutacyjne310[[#This Row],[Zachowanie]]=6, 2, 0)+punkty_rekrutacyjne310[[#This Row],[Osiagniecia]]</f>
        <v>4</v>
      </c>
      <c r="U238" s="7">
        <f>punkty_rekrutacyjne310[[#This Row],[punkty za gimnazjalny]]+punkty_rekrutacyjne310[[#This Row],[SUMA PUNKTOW ZA OCENY]]+punkty_rekrutacyjne310[[#This Row],[DODATKOWE]]</f>
        <v>47</v>
      </c>
      <c r="V238">
        <f>IF(punkty_rekrutacyjne310[[#This Row],[SUMA PUNKTOW ZA OCENY]]+punkty_rekrutacyjne310[[#This Row],[DODATKOWE]]&gt;punkty_rekrutacyjne310[[#This Row],[punkty za gimnazjalny]], 1, 0)</f>
        <v>1</v>
      </c>
    </row>
    <row r="239" spans="1:22" x14ac:dyDescent="0.35">
      <c r="A239" s="1" t="s">
        <v>348</v>
      </c>
      <c r="B239" s="1" t="s">
        <v>210</v>
      </c>
      <c r="C239">
        <v>7</v>
      </c>
      <c r="D239">
        <v>5</v>
      </c>
      <c r="E239" s="1">
        <v>3</v>
      </c>
      <c r="F239" s="1">
        <v>2</v>
      </c>
      <c r="G239" s="1">
        <v>5</v>
      </c>
      <c r="H239" s="1">
        <v>3</v>
      </c>
      <c r="I239">
        <v>89</v>
      </c>
      <c r="J239">
        <v>97</v>
      </c>
      <c r="K239">
        <v>66</v>
      </c>
      <c r="L239">
        <v>5</v>
      </c>
      <c r="M239">
        <v>68</v>
      </c>
      <c r="N239" s="6">
        <f>(punkty_rekrutacyjne310[[#This Row],[GHP]]+punkty_rekrutacyjne310[[#This Row],[GHH]]+punkty_rekrutacyjne310[[#This Row],[GMM]]+punkty_rekrutacyjne310[[#This Row],[GMP]]+punkty_rekrutacyjne310[[#This Row],[GJP]])/10</f>
        <v>32.5</v>
      </c>
      <c r="O239">
        <f t="shared" si="5"/>
        <v>4</v>
      </c>
      <c r="P239">
        <f t="shared" si="5"/>
        <v>0</v>
      </c>
      <c r="Q239">
        <f t="shared" si="5"/>
        <v>8</v>
      </c>
      <c r="R239">
        <f t="shared" si="4"/>
        <v>4</v>
      </c>
      <c r="S239" s="6">
        <f>SUM(punkty_rekrutacyjne310[[#This Row],[punkty za JP]:[GEO]])</f>
        <v>16</v>
      </c>
      <c r="T239" s="6">
        <f>IF(punkty_rekrutacyjne310[[#This Row],[Zachowanie]]=6, 2, 0)+punkty_rekrutacyjne310[[#This Row],[Osiagniecia]]</f>
        <v>7</v>
      </c>
      <c r="U239" s="7">
        <f>punkty_rekrutacyjne310[[#This Row],[punkty za gimnazjalny]]+punkty_rekrutacyjne310[[#This Row],[SUMA PUNKTOW ZA OCENY]]+punkty_rekrutacyjne310[[#This Row],[DODATKOWE]]</f>
        <v>55.5</v>
      </c>
      <c r="V239">
        <f>IF(punkty_rekrutacyjne310[[#This Row],[SUMA PUNKTOW ZA OCENY]]+punkty_rekrutacyjne310[[#This Row],[DODATKOWE]]&gt;punkty_rekrutacyjne310[[#This Row],[punkty za gimnazjalny]], 1, 0)</f>
        <v>0</v>
      </c>
    </row>
    <row r="240" spans="1:22" x14ac:dyDescent="0.35">
      <c r="A240" s="1" t="s">
        <v>349</v>
      </c>
      <c r="B240" s="1" t="s">
        <v>350</v>
      </c>
      <c r="C240">
        <v>8</v>
      </c>
      <c r="D240">
        <v>3</v>
      </c>
      <c r="E240" s="1">
        <v>5</v>
      </c>
      <c r="F240" s="1">
        <v>3</v>
      </c>
      <c r="G240" s="1">
        <v>6</v>
      </c>
      <c r="H240" s="1">
        <v>6</v>
      </c>
      <c r="I240">
        <v>98</v>
      </c>
      <c r="J240">
        <v>27</v>
      </c>
      <c r="K240">
        <v>75</v>
      </c>
      <c r="L240">
        <v>69</v>
      </c>
      <c r="M240">
        <v>29</v>
      </c>
      <c r="N240" s="6">
        <f>(punkty_rekrutacyjne310[[#This Row],[GHP]]+punkty_rekrutacyjne310[[#This Row],[GHH]]+punkty_rekrutacyjne310[[#This Row],[GMM]]+punkty_rekrutacyjne310[[#This Row],[GMP]]+punkty_rekrutacyjne310[[#This Row],[GJP]])/10</f>
        <v>29.8</v>
      </c>
      <c r="O240">
        <f t="shared" si="5"/>
        <v>8</v>
      </c>
      <c r="P240">
        <f t="shared" si="5"/>
        <v>4</v>
      </c>
      <c r="Q240">
        <f t="shared" si="5"/>
        <v>10</v>
      </c>
      <c r="R240">
        <f t="shared" si="4"/>
        <v>10</v>
      </c>
      <c r="S240" s="6">
        <f>SUM(punkty_rekrutacyjne310[[#This Row],[punkty za JP]:[GEO]])</f>
        <v>32</v>
      </c>
      <c r="T240" s="6">
        <f>IF(punkty_rekrutacyjne310[[#This Row],[Zachowanie]]=6, 2, 0)+punkty_rekrutacyjne310[[#This Row],[Osiagniecia]]</f>
        <v>8</v>
      </c>
      <c r="U240" s="7">
        <f>punkty_rekrutacyjne310[[#This Row],[punkty za gimnazjalny]]+punkty_rekrutacyjne310[[#This Row],[SUMA PUNKTOW ZA OCENY]]+punkty_rekrutacyjne310[[#This Row],[DODATKOWE]]</f>
        <v>69.8</v>
      </c>
      <c r="V240">
        <f>IF(punkty_rekrutacyjne310[[#This Row],[SUMA PUNKTOW ZA OCENY]]+punkty_rekrutacyjne310[[#This Row],[DODATKOWE]]&gt;punkty_rekrutacyjne310[[#This Row],[punkty za gimnazjalny]], 1, 0)</f>
        <v>1</v>
      </c>
    </row>
    <row r="241" spans="1:22" x14ac:dyDescent="0.35">
      <c r="A241" s="1" t="s">
        <v>351</v>
      </c>
      <c r="B241" s="1" t="s">
        <v>45</v>
      </c>
      <c r="C241">
        <v>2</v>
      </c>
      <c r="D241">
        <v>2</v>
      </c>
      <c r="E241" s="1">
        <v>3</v>
      </c>
      <c r="F241" s="1">
        <v>4</v>
      </c>
      <c r="G241" s="1">
        <v>2</v>
      </c>
      <c r="H241" s="1">
        <v>6</v>
      </c>
      <c r="I241">
        <v>43</v>
      </c>
      <c r="J241">
        <v>45</v>
      </c>
      <c r="K241">
        <v>16</v>
      </c>
      <c r="L241">
        <v>56</v>
      </c>
      <c r="M241">
        <v>7</v>
      </c>
      <c r="N241" s="6">
        <f>(punkty_rekrutacyjne310[[#This Row],[GHP]]+punkty_rekrutacyjne310[[#This Row],[GHH]]+punkty_rekrutacyjne310[[#This Row],[GMM]]+punkty_rekrutacyjne310[[#This Row],[GMP]]+punkty_rekrutacyjne310[[#This Row],[GJP]])/10</f>
        <v>16.7</v>
      </c>
      <c r="O241">
        <f t="shared" si="5"/>
        <v>4</v>
      </c>
      <c r="P241">
        <f t="shared" si="5"/>
        <v>6</v>
      </c>
      <c r="Q241">
        <f t="shared" si="5"/>
        <v>0</v>
      </c>
      <c r="R241">
        <f t="shared" si="4"/>
        <v>10</v>
      </c>
      <c r="S241" s="6">
        <f>SUM(punkty_rekrutacyjne310[[#This Row],[punkty za JP]:[GEO]])</f>
        <v>20</v>
      </c>
      <c r="T241" s="6">
        <f>IF(punkty_rekrutacyjne310[[#This Row],[Zachowanie]]=6, 2, 0)+punkty_rekrutacyjne310[[#This Row],[Osiagniecia]]</f>
        <v>2</v>
      </c>
      <c r="U241" s="7">
        <f>punkty_rekrutacyjne310[[#This Row],[punkty za gimnazjalny]]+punkty_rekrutacyjne310[[#This Row],[SUMA PUNKTOW ZA OCENY]]+punkty_rekrutacyjne310[[#This Row],[DODATKOWE]]</f>
        <v>38.700000000000003</v>
      </c>
      <c r="V241">
        <f>IF(punkty_rekrutacyjne310[[#This Row],[SUMA PUNKTOW ZA OCENY]]+punkty_rekrutacyjne310[[#This Row],[DODATKOWE]]&gt;punkty_rekrutacyjne310[[#This Row],[punkty za gimnazjalny]], 1, 0)</f>
        <v>1</v>
      </c>
    </row>
    <row r="242" spans="1:22" x14ac:dyDescent="0.35">
      <c r="A242" s="1" t="s">
        <v>352</v>
      </c>
      <c r="B242" s="1" t="s">
        <v>193</v>
      </c>
      <c r="C242">
        <v>7</v>
      </c>
      <c r="D242">
        <v>6</v>
      </c>
      <c r="E242" s="1">
        <v>6</v>
      </c>
      <c r="F242" s="1">
        <v>2</v>
      </c>
      <c r="G242" s="1">
        <v>3</v>
      </c>
      <c r="H242" s="1">
        <v>6</v>
      </c>
      <c r="I242">
        <v>19</v>
      </c>
      <c r="J242">
        <v>5</v>
      </c>
      <c r="K242">
        <v>76</v>
      </c>
      <c r="L242">
        <v>74</v>
      </c>
      <c r="M242">
        <v>16</v>
      </c>
      <c r="N242" s="6">
        <f>(punkty_rekrutacyjne310[[#This Row],[GHP]]+punkty_rekrutacyjne310[[#This Row],[GHH]]+punkty_rekrutacyjne310[[#This Row],[GMM]]+punkty_rekrutacyjne310[[#This Row],[GMP]]+punkty_rekrutacyjne310[[#This Row],[GJP]])/10</f>
        <v>19</v>
      </c>
      <c r="O242">
        <f t="shared" si="5"/>
        <v>10</v>
      </c>
      <c r="P242">
        <f t="shared" si="5"/>
        <v>0</v>
      </c>
      <c r="Q242">
        <f t="shared" si="5"/>
        <v>4</v>
      </c>
      <c r="R242">
        <f t="shared" si="4"/>
        <v>10</v>
      </c>
      <c r="S242" s="6">
        <f>SUM(punkty_rekrutacyjne310[[#This Row],[punkty za JP]:[GEO]])</f>
        <v>24</v>
      </c>
      <c r="T242" s="6">
        <f>IF(punkty_rekrutacyjne310[[#This Row],[Zachowanie]]=6, 2, 0)+punkty_rekrutacyjne310[[#This Row],[Osiagniecia]]</f>
        <v>9</v>
      </c>
      <c r="U242" s="7">
        <f>punkty_rekrutacyjne310[[#This Row],[punkty za gimnazjalny]]+punkty_rekrutacyjne310[[#This Row],[SUMA PUNKTOW ZA OCENY]]+punkty_rekrutacyjne310[[#This Row],[DODATKOWE]]</f>
        <v>52</v>
      </c>
      <c r="V242">
        <f>IF(punkty_rekrutacyjne310[[#This Row],[SUMA PUNKTOW ZA OCENY]]+punkty_rekrutacyjne310[[#This Row],[DODATKOWE]]&gt;punkty_rekrutacyjne310[[#This Row],[punkty za gimnazjalny]], 1, 0)</f>
        <v>1</v>
      </c>
    </row>
    <row r="243" spans="1:22" x14ac:dyDescent="0.35">
      <c r="A243" s="1" t="s">
        <v>353</v>
      </c>
      <c r="B243" s="1" t="s">
        <v>86</v>
      </c>
      <c r="C243">
        <v>2</v>
      </c>
      <c r="D243">
        <v>3</v>
      </c>
      <c r="E243" s="1">
        <v>2</v>
      </c>
      <c r="F243" s="1">
        <v>5</v>
      </c>
      <c r="G243" s="1">
        <v>5</v>
      </c>
      <c r="H243" s="1">
        <v>4</v>
      </c>
      <c r="I243">
        <v>60</v>
      </c>
      <c r="J243">
        <v>48</v>
      </c>
      <c r="K243">
        <v>73</v>
      </c>
      <c r="L243">
        <v>93</v>
      </c>
      <c r="M243">
        <v>51</v>
      </c>
      <c r="N243" s="6">
        <f>(punkty_rekrutacyjne310[[#This Row],[GHP]]+punkty_rekrutacyjne310[[#This Row],[GHH]]+punkty_rekrutacyjne310[[#This Row],[GMM]]+punkty_rekrutacyjne310[[#This Row],[GMP]]+punkty_rekrutacyjne310[[#This Row],[GJP]])/10</f>
        <v>32.5</v>
      </c>
      <c r="O243">
        <f t="shared" si="5"/>
        <v>0</v>
      </c>
      <c r="P243">
        <f t="shared" si="5"/>
        <v>8</v>
      </c>
      <c r="Q243">
        <f t="shared" si="5"/>
        <v>8</v>
      </c>
      <c r="R243">
        <f t="shared" si="4"/>
        <v>6</v>
      </c>
      <c r="S243" s="6">
        <f>SUM(punkty_rekrutacyjne310[[#This Row],[punkty za JP]:[GEO]])</f>
        <v>22</v>
      </c>
      <c r="T243" s="6">
        <f>IF(punkty_rekrutacyjne310[[#This Row],[Zachowanie]]=6, 2, 0)+punkty_rekrutacyjne310[[#This Row],[Osiagniecia]]</f>
        <v>2</v>
      </c>
      <c r="U243" s="7">
        <f>punkty_rekrutacyjne310[[#This Row],[punkty za gimnazjalny]]+punkty_rekrutacyjne310[[#This Row],[SUMA PUNKTOW ZA OCENY]]+punkty_rekrutacyjne310[[#This Row],[DODATKOWE]]</f>
        <v>56.5</v>
      </c>
      <c r="V243">
        <f>IF(punkty_rekrutacyjne310[[#This Row],[SUMA PUNKTOW ZA OCENY]]+punkty_rekrutacyjne310[[#This Row],[DODATKOWE]]&gt;punkty_rekrutacyjne310[[#This Row],[punkty za gimnazjalny]], 1, 0)</f>
        <v>0</v>
      </c>
    </row>
    <row r="244" spans="1:22" x14ac:dyDescent="0.35">
      <c r="A244" s="1" t="s">
        <v>354</v>
      </c>
      <c r="B244" s="1" t="s">
        <v>355</v>
      </c>
      <c r="C244">
        <v>4</v>
      </c>
      <c r="D244">
        <v>6</v>
      </c>
      <c r="E244" s="1">
        <v>3</v>
      </c>
      <c r="F244" s="1">
        <v>6</v>
      </c>
      <c r="G244" s="1">
        <v>5</v>
      </c>
      <c r="H244" s="1">
        <v>6</v>
      </c>
      <c r="I244">
        <v>82</v>
      </c>
      <c r="J244">
        <v>21</v>
      </c>
      <c r="K244">
        <v>64</v>
      </c>
      <c r="L244">
        <v>61</v>
      </c>
      <c r="M244">
        <v>93</v>
      </c>
      <c r="N244" s="6">
        <f>(punkty_rekrutacyjne310[[#This Row],[GHP]]+punkty_rekrutacyjne310[[#This Row],[GHH]]+punkty_rekrutacyjne310[[#This Row],[GMM]]+punkty_rekrutacyjne310[[#This Row],[GMP]]+punkty_rekrutacyjne310[[#This Row],[GJP]])/10</f>
        <v>32.1</v>
      </c>
      <c r="O244">
        <f t="shared" si="5"/>
        <v>4</v>
      </c>
      <c r="P244">
        <f t="shared" si="5"/>
        <v>10</v>
      </c>
      <c r="Q244">
        <f t="shared" si="5"/>
        <v>8</v>
      </c>
      <c r="R244">
        <f t="shared" si="4"/>
        <v>10</v>
      </c>
      <c r="S244" s="6">
        <f>SUM(punkty_rekrutacyjne310[[#This Row],[punkty za JP]:[GEO]])</f>
        <v>32</v>
      </c>
      <c r="T244" s="6">
        <f>IF(punkty_rekrutacyjne310[[#This Row],[Zachowanie]]=6, 2, 0)+punkty_rekrutacyjne310[[#This Row],[Osiagniecia]]</f>
        <v>6</v>
      </c>
      <c r="U244" s="7">
        <f>punkty_rekrutacyjne310[[#This Row],[punkty za gimnazjalny]]+punkty_rekrutacyjne310[[#This Row],[SUMA PUNKTOW ZA OCENY]]+punkty_rekrutacyjne310[[#This Row],[DODATKOWE]]</f>
        <v>70.099999999999994</v>
      </c>
      <c r="V244">
        <f>IF(punkty_rekrutacyjne310[[#This Row],[SUMA PUNKTOW ZA OCENY]]+punkty_rekrutacyjne310[[#This Row],[DODATKOWE]]&gt;punkty_rekrutacyjne310[[#This Row],[punkty za gimnazjalny]], 1, 0)</f>
        <v>1</v>
      </c>
    </row>
    <row r="245" spans="1:22" x14ac:dyDescent="0.35">
      <c r="A245" s="1" t="s">
        <v>356</v>
      </c>
      <c r="B245" s="1" t="s">
        <v>357</v>
      </c>
      <c r="C245">
        <v>2</v>
      </c>
      <c r="D245">
        <v>4</v>
      </c>
      <c r="E245" s="1">
        <v>2</v>
      </c>
      <c r="F245" s="1">
        <v>4</v>
      </c>
      <c r="G245" s="1">
        <v>3</v>
      </c>
      <c r="H245" s="1">
        <v>4</v>
      </c>
      <c r="I245">
        <v>65</v>
      </c>
      <c r="J245">
        <v>50</v>
      </c>
      <c r="K245">
        <v>15</v>
      </c>
      <c r="L245">
        <v>67</v>
      </c>
      <c r="M245">
        <v>88</v>
      </c>
      <c r="N245" s="6">
        <f>(punkty_rekrutacyjne310[[#This Row],[GHP]]+punkty_rekrutacyjne310[[#This Row],[GHH]]+punkty_rekrutacyjne310[[#This Row],[GMM]]+punkty_rekrutacyjne310[[#This Row],[GMP]]+punkty_rekrutacyjne310[[#This Row],[GJP]])/10</f>
        <v>28.5</v>
      </c>
      <c r="O245">
        <f t="shared" si="5"/>
        <v>0</v>
      </c>
      <c r="P245">
        <f t="shared" si="5"/>
        <v>6</v>
      </c>
      <c r="Q245">
        <f t="shared" si="5"/>
        <v>4</v>
      </c>
      <c r="R245">
        <f t="shared" si="4"/>
        <v>6</v>
      </c>
      <c r="S245" s="6">
        <f>SUM(punkty_rekrutacyjne310[[#This Row],[punkty za JP]:[GEO]])</f>
        <v>16</v>
      </c>
      <c r="T245" s="6">
        <f>IF(punkty_rekrutacyjne310[[#This Row],[Zachowanie]]=6, 2, 0)+punkty_rekrutacyjne310[[#This Row],[Osiagniecia]]</f>
        <v>2</v>
      </c>
      <c r="U245" s="7">
        <f>punkty_rekrutacyjne310[[#This Row],[punkty za gimnazjalny]]+punkty_rekrutacyjne310[[#This Row],[SUMA PUNKTOW ZA OCENY]]+punkty_rekrutacyjne310[[#This Row],[DODATKOWE]]</f>
        <v>46.5</v>
      </c>
      <c r="V245">
        <f>IF(punkty_rekrutacyjne310[[#This Row],[SUMA PUNKTOW ZA OCENY]]+punkty_rekrutacyjne310[[#This Row],[DODATKOWE]]&gt;punkty_rekrutacyjne310[[#This Row],[punkty za gimnazjalny]], 1, 0)</f>
        <v>0</v>
      </c>
    </row>
    <row r="246" spans="1:22" x14ac:dyDescent="0.35">
      <c r="A246" s="1" t="s">
        <v>358</v>
      </c>
      <c r="B246" s="1" t="s">
        <v>174</v>
      </c>
      <c r="C246">
        <v>8</v>
      </c>
      <c r="D246">
        <v>3</v>
      </c>
      <c r="E246" s="1">
        <v>6</v>
      </c>
      <c r="F246" s="1">
        <v>3</v>
      </c>
      <c r="G246" s="1">
        <v>6</v>
      </c>
      <c r="H246" s="1">
        <v>3</v>
      </c>
      <c r="I246">
        <v>85</v>
      </c>
      <c r="J246">
        <v>68</v>
      </c>
      <c r="K246">
        <v>59</v>
      </c>
      <c r="L246">
        <v>5</v>
      </c>
      <c r="M246">
        <v>29</v>
      </c>
      <c r="N246" s="6">
        <f>(punkty_rekrutacyjne310[[#This Row],[GHP]]+punkty_rekrutacyjne310[[#This Row],[GHH]]+punkty_rekrutacyjne310[[#This Row],[GMM]]+punkty_rekrutacyjne310[[#This Row],[GMP]]+punkty_rekrutacyjne310[[#This Row],[GJP]])/10</f>
        <v>24.6</v>
      </c>
      <c r="O246">
        <f t="shared" si="5"/>
        <v>10</v>
      </c>
      <c r="P246">
        <f t="shared" si="5"/>
        <v>4</v>
      </c>
      <c r="Q246">
        <f t="shared" si="5"/>
        <v>10</v>
      </c>
      <c r="R246">
        <f t="shared" si="4"/>
        <v>4</v>
      </c>
      <c r="S246" s="6">
        <f>SUM(punkty_rekrutacyjne310[[#This Row],[punkty za JP]:[GEO]])</f>
        <v>28</v>
      </c>
      <c r="T246" s="6">
        <f>IF(punkty_rekrutacyjne310[[#This Row],[Zachowanie]]=6, 2, 0)+punkty_rekrutacyjne310[[#This Row],[Osiagniecia]]</f>
        <v>8</v>
      </c>
      <c r="U246" s="7">
        <f>punkty_rekrutacyjne310[[#This Row],[punkty za gimnazjalny]]+punkty_rekrutacyjne310[[#This Row],[SUMA PUNKTOW ZA OCENY]]+punkty_rekrutacyjne310[[#This Row],[DODATKOWE]]</f>
        <v>60.6</v>
      </c>
      <c r="V246">
        <f>IF(punkty_rekrutacyjne310[[#This Row],[SUMA PUNKTOW ZA OCENY]]+punkty_rekrutacyjne310[[#This Row],[DODATKOWE]]&gt;punkty_rekrutacyjne310[[#This Row],[punkty za gimnazjalny]], 1, 0)</f>
        <v>1</v>
      </c>
    </row>
    <row r="247" spans="1:22" x14ac:dyDescent="0.35">
      <c r="A247" s="1" t="s">
        <v>359</v>
      </c>
      <c r="B247" s="1" t="s">
        <v>360</v>
      </c>
      <c r="C247">
        <v>7</v>
      </c>
      <c r="D247">
        <v>6</v>
      </c>
      <c r="E247" s="1">
        <v>2</v>
      </c>
      <c r="F247" s="1">
        <v>3</v>
      </c>
      <c r="G247" s="1">
        <v>2</v>
      </c>
      <c r="H247" s="1">
        <v>2</v>
      </c>
      <c r="I247">
        <v>91</v>
      </c>
      <c r="J247">
        <v>65</v>
      </c>
      <c r="K247">
        <v>12</v>
      </c>
      <c r="L247">
        <v>78</v>
      </c>
      <c r="M247">
        <v>87</v>
      </c>
      <c r="N247" s="6">
        <f>(punkty_rekrutacyjne310[[#This Row],[GHP]]+punkty_rekrutacyjne310[[#This Row],[GHH]]+punkty_rekrutacyjne310[[#This Row],[GMM]]+punkty_rekrutacyjne310[[#This Row],[GMP]]+punkty_rekrutacyjne310[[#This Row],[GJP]])/10</f>
        <v>33.299999999999997</v>
      </c>
      <c r="O247">
        <f t="shared" si="5"/>
        <v>0</v>
      </c>
      <c r="P247">
        <f t="shared" si="5"/>
        <v>4</v>
      </c>
      <c r="Q247">
        <f t="shared" si="5"/>
        <v>0</v>
      </c>
      <c r="R247">
        <f t="shared" si="4"/>
        <v>0</v>
      </c>
      <c r="S247" s="6">
        <f>SUM(punkty_rekrutacyjne310[[#This Row],[punkty za JP]:[GEO]])</f>
        <v>4</v>
      </c>
      <c r="T247" s="6">
        <f>IF(punkty_rekrutacyjne310[[#This Row],[Zachowanie]]=6, 2, 0)+punkty_rekrutacyjne310[[#This Row],[Osiagniecia]]</f>
        <v>9</v>
      </c>
      <c r="U247" s="7">
        <f>punkty_rekrutacyjne310[[#This Row],[punkty za gimnazjalny]]+punkty_rekrutacyjne310[[#This Row],[SUMA PUNKTOW ZA OCENY]]+punkty_rekrutacyjne310[[#This Row],[DODATKOWE]]</f>
        <v>46.3</v>
      </c>
      <c r="V247">
        <f>IF(punkty_rekrutacyjne310[[#This Row],[SUMA PUNKTOW ZA OCENY]]+punkty_rekrutacyjne310[[#This Row],[DODATKOWE]]&gt;punkty_rekrutacyjne310[[#This Row],[punkty za gimnazjalny]], 1, 0)</f>
        <v>0</v>
      </c>
    </row>
    <row r="248" spans="1:22" x14ac:dyDescent="0.35">
      <c r="A248" s="1" t="s">
        <v>361</v>
      </c>
      <c r="B248" s="1" t="s">
        <v>362</v>
      </c>
      <c r="C248">
        <v>2</v>
      </c>
      <c r="D248">
        <v>6</v>
      </c>
      <c r="E248" s="1">
        <v>6</v>
      </c>
      <c r="F248" s="1">
        <v>6</v>
      </c>
      <c r="G248" s="1">
        <v>2</v>
      </c>
      <c r="H248" s="1">
        <v>3</v>
      </c>
      <c r="I248">
        <v>65</v>
      </c>
      <c r="J248">
        <v>28</v>
      </c>
      <c r="K248">
        <v>80</v>
      </c>
      <c r="L248">
        <v>55</v>
      </c>
      <c r="M248">
        <v>60</v>
      </c>
      <c r="N248" s="6">
        <f>(punkty_rekrutacyjne310[[#This Row],[GHP]]+punkty_rekrutacyjne310[[#This Row],[GHH]]+punkty_rekrutacyjne310[[#This Row],[GMM]]+punkty_rekrutacyjne310[[#This Row],[GMP]]+punkty_rekrutacyjne310[[#This Row],[GJP]])/10</f>
        <v>28.8</v>
      </c>
      <c r="O248">
        <f t="shared" si="5"/>
        <v>10</v>
      </c>
      <c r="P248">
        <f t="shared" si="5"/>
        <v>10</v>
      </c>
      <c r="Q248">
        <f t="shared" si="5"/>
        <v>0</v>
      </c>
      <c r="R248">
        <f t="shared" si="4"/>
        <v>4</v>
      </c>
      <c r="S248" s="6">
        <f>SUM(punkty_rekrutacyjne310[[#This Row],[punkty za JP]:[GEO]])</f>
        <v>24</v>
      </c>
      <c r="T248" s="6">
        <f>IF(punkty_rekrutacyjne310[[#This Row],[Zachowanie]]=6, 2, 0)+punkty_rekrutacyjne310[[#This Row],[Osiagniecia]]</f>
        <v>4</v>
      </c>
      <c r="U248" s="7">
        <f>punkty_rekrutacyjne310[[#This Row],[punkty za gimnazjalny]]+punkty_rekrutacyjne310[[#This Row],[SUMA PUNKTOW ZA OCENY]]+punkty_rekrutacyjne310[[#This Row],[DODATKOWE]]</f>
        <v>56.8</v>
      </c>
      <c r="V248">
        <f>IF(punkty_rekrutacyjne310[[#This Row],[SUMA PUNKTOW ZA OCENY]]+punkty_rekrutacyjne310[[#This Row],[DODATKOWE]]&gt;punkty_rekrutacyjne310[[#This Row],[punkty za gimnazjalny]], 1, 0)</f>
        <v>0</v>
      </c>
    </row>
    <row r="249" spans="1:22" x14ac:dyDescent="0.35">
      <c r="A249" s="1" t="s">
        <v>363</v>
      </c>
      <c r="B249" s="1" t="s">
        <v>139</v>
      </c>
      <c r="C249">
        <v>4</v>
      </c>
      <c r="D249">
        <v>4</v>
      </c>
      <c r="E249" s="1">
        <v>2</v>
      </c>
      <c r="F249" s="1">
        <v>3</v>
      </c>
      <c r="G249" s="1">
        <v>3</v>
      </c>
      <c r="H249" s="1">
        <v>5</v>
      </c>
      <c r="I249">
        <v>14</v>
      </c>
      <c r="J249">
        <v>4</v>
      </c>
      <c r="K249">
        <v>93</v>
      </c>
      <c r="L249">
        <v>36</v>
      </c>
      <c r="M249">
        <v>26</v>
      </c>
      <c r="N249" s="6">
        <f>(punkty_rekrutacyjne310[[#This Row],[GHP]]+punkty_rekrutacyjne310[[#This Row],[GHH]]+punkty_rekrutacyjne310[[#This Row],[GMM]]+punkty_rekrutacyjne310[[#This Row],[GMP]]+punkty_rekrutacyjne310[[#This Row],[GJP]])/10</f>
        <v>17.3</v>
      </c>
      <c r="O249">
        <f t="shared" si="5"/>
        <v>0</v>
      </c>
      <c r="P249">
        <f t="shared" si="5"/>
        <v>4</v>
      </c>
      <c r="Q249">
        <f t="shared" si="5"/>
        <v>4</v>
      </c>
      <c r="R249">
        <f t="shared" si="4"/>
        <v>8</v>
      </c>
      <c r="S249" s="6">
        <f>SUM(punkty_rekrutacyjne310[[#This Row],[punkty za JP]:[GEO]])</f>
        <v>16</v>
      </c>
      <c r="T249" s="6">
        <f>IF(punkty_rekrutacyjne310[[#This Row],[Zachowanie]]=6, 2, 0)+punkty_rekrutacyjne310[[#This Row],[Osiagniecia]]</f>
        <v>4</v>
      </c>
      <c r="U249" s="7">
        <f>punkty_rekrutacyjne310[[#This Row],[punkty za gimnazjalny]]+punkty_rekrutacyjne310[[#This Row],[SUMA PUNKTOW ZA OCENY]]+punkty_rekrutacyjne310[[#This Row],[DODATKOWE]]</f>
        <v>37.299999999999997</v>
      </c>
      <c r="V249">
        <f>IF(punkty_rekrutacyjne310[[#This Row],[SUMA PUNKTOW ZA OCENY]]+punkty_rekrutacyjne310[[#This Row],[DODATKOWE]]&gt;punkty_rekrutacyjne310[[#This Row],[punkty za gimnazjalny]], 1, 0)</f>
        <v>1</v>
      </c>
    </row>
    <row r="250" spans="1:22" x14ac:dyDescent="0.35">
      <c r="A250" s="1" t="s">
        <v>364</v>
      </c>
      <c r="B250" s="1" t="s">
        <v>203</v>
      </c>
      <c r="C250">
        <v>0</v>
      </c>
      <c r="D250">
        <v>6</v>
      </c>
      <c r="E250" s="1">
        <v>2</v>
      </c>
      <c r="F250" s="1">
        <v>6</v>
      </c>
      <c r="G250" s="1">
        <v>5</v>
      </c>
      <c r="H250" s="1">
        <v>6</v>
      </c>
      <c r="I250">
        <v>15</v>
      </c>
      <c r="J250">
        <v>42</v>
      </c>
      <c r="K250">
        <v>90</v>
      </c>
      <c r="L250">
        <v>14</v>
      </c>
      <c r="M250">
        <v>88</v>
      </c>
      <c r="N250" s="6">
        <f>(punkty_rekrutacyjne310[[#This Row],[GHP]]+punkty_rekrutacyjne310[[#This Row],[GHH]]+punkty_rekrutacyjne310[[#This Row],[GMM]]+punkty_rekrutacyjne310[[#This Row],[GMP]]+punkty_rekrutacyjne310[[#This Row],[GJP]])/10</f>
        <v>24.9</v>
      </c>
      <c r="O250">
        <f t="shared" si="5"/>
        <v>0</v>
      </c>
      <c r="P250">
        <f t="shared" si="5"/>
        <v>10</v>
      </c>
      <c r="Q250">
        <f t="shared" si="5"/>
        <v>8</v>
      </c>
      <c r="R250">
        <f t="shared" si="4"/>
        <v>10</v>
      </c>
      <c r="S250" s="6">
        <f>SUM(punkty_rekrutacyjne310[[#This Row],[punkty za JP]:[GEO]])</f>
        <v>28</v>
      </c>
      <c r="T250" s="6">
        <f>IF(punkty_rekrutacyjne310[[#This Row],[Zachowanie]]=6, 2, 0)+punkty_rekrutacyjne310[[#This Row],[Osiagniecia]]</f>
        <v>2</v>
      </c>
      <c r="U250" s="7">
        <f>punkty_rekrutacyjne310[[#This Row],[punkty za gimnazjalny]]+punkty_rekrutacyjne310[[#This Row],[SUMA PUNKTOW ZA OCENY]]+punkty_rekrutacyjne310[[#This Row],[DODATKOWE]]</f>
        <v>54.9</v>
      </c>
      <c r="V250">
        <f>IF(punkty_rekrutacyjne310[[#This Row],[SUMA PUNKTOW ZA OCENY]]+punkty_rekrutacyjne310[[#This Row],[DODATKOWE]]&gt;punkty_rekrutacyjne310[[#This Row],[punkty za gimnazjalny]], 1, 0)</f>
        <v>1</v>
      </c>
    </row>
    <row r="251" spans="1:22" x14ac:dyDescent="0.35">
      <c r="A251" s="1" t="s">
        <v>365</v>
      </c>
      <c r="B251" s="1" t="s">
        <v>16</v>
      </c>
      <c r="C251">
        <v>8</v>
      </c>
      <c r="D251">
        <v>5</v>
      </c>
      <c r="E251" s="1">
        <v>4</v>
      </c>
      <c r="F251" s="1">
        <v>4</v>
      </c>
      <c r="G251" s="1">
        <v>4</v>
      </c>
      <c r="H251" s="1">
        <v>3</v>
      </c>
      <c r="I251">
        <v>39</v>
      </c>
      <c r="J251">
        <v>45</v>
      </c>
      <c r="K251">
        <v>68</v>
      </c>
      <c r="L251">
        <v>26</v>
      </c>
      <c r="M251">
        <v>30</v>
      </c>
      <c r="N251" s="6">
        <f>(punkty_rekrutacyjne310[[#This Row],[GHP]]+punkty_rekrutacyjne310[[#This Row],[GHH]]+punkty_rekrutacyjne310[[#This Row],[GMM]]+punkty_rekrutacyjne310[[#This Row],[GMP]]+punkty_rekrutacyjne310[[#This Row],[GJP]])/10</f>
        <v>20.8</v>
      </c>
      <c r="O251">
        <f t="shared" si="5"/>
        <v>6</v>
      </c>
      <c r="P251">
        <f t="shared" si="5"/>
        <v>6</v>
      </c>
      <c r="Q251">
        <f t="shared" si="5"/>
        <v>6</v>
      </c>
      <c r="R251">
        <f t="shared" si="4"/>
        <v>4</v>
      </c>
      <c r="S251" s="6">
        <f>SUM(punkty_rekrutacyjne310[[#This Row],[punkty za JP]:[GEO]])</f>
        <v>22</v>
      </c>
      <c r="T251" s="6">
        <f>IF(punkty_rekrutacyjne310[[#This Row],[Zachowanie]]=6, 2, 0)+punkty_rekrutacyjne310[[#This Row],[Osiagniecia]]</f>
        <v>8</v>
      </c>
      <c r="U251" s="7">
        <f>punkty_rekrutacyjne310[[#This Row],[punkty za gimnazjalny]]+punkty_rekrutacyjne310[[#This Row],[SUMA PUNKTOW ZA OCENY]]+punkty_rekrutacyjne310[[#This Row],[DODATKOWE]]</f>
        <v>50.8</v>
      </c>
      <c r="V251">
        <f>IF(punkty_rekrutacyjne310[[#This Row],[SUMA PUNKTOW ZA OCENY]]+punkty_rekrutacyjne310[[#This Row],[DODATKOWE]]&gt;punkty_rekrutacyjne310[[#This Row],[punkty za gimnazjalny]], 1, 0)</f>
        <v>1</v>
      </c>
    </row>
    <row r="252" spans="1:22" x14ac:dyDescent="0.35">
      <c r="A252" s="1" t="s">
        <v>366</v>
      </c>
      <c r="B252" s="1" t="s">
        <v>367</v>
      </c>
      <c r="C252">
        <v>3</v>
      </c>
      <c r="D252">
        <v>6</v>
      </c>
      <c r="E252" s="1">
        <v>3</v>
      </c>
      <c r="F252" s="1">
        <v>4</v>
      </c>
      <c r="G252" s="1">
        <v>3</v>
      </c>
      <c r="H252" s="1">
        <v>5</v>
      </c>
      <c r="I252">
        <v>86</v>
      </c>
      <c r="J252">
        <v>46</v>
      </c>
      <c r="K252">
        <v>9</v>
      </c>
      <c r="L252">
        <v>68</v>
      </c>
      <c r="M252">
        <v>39</v>
      </c>
      <c r="N252" s="6">
        <f>(punkty_rekrutacyjne310[[#This Row],[GHP]]+punkty_rekrutacyjne310[[#This Row],[GHH]]+punkty_rekrutacyjne310[[#This Row],[GMM]]+punkty_rekrutacyjne310[[#This Row],[GMP]]+punkty_rekrutacyjne310[[#This Row],[GJP]])/10</f>
        <v>24.8</v>
      </c>
      <c r="O252">
        <f t="shared" si="5"/>
        <v>4</v>
      </c>
      <c r="P252">
        <f t="shared" si="5"/>
        <v>6</v>
      </c>
      <c r="Q252">
        <f t="shared" si="5"/>
        <v>4</v>
      </c>
      <c r="R252">
        <f t="shared" si="4"/>
        <v>8</v>
      </c>
      <c r="S252" s="6">
        <f>SUM(punkty_rekrutacyjne310[[#This Row],[punkty za JP]:[GEO]])</f>
        <v>22</v>
      </c>
      <c r="T252" s="6">
        <f>IF(punkty_rekrutacyjne310[[#This Row],[Zachowanie]]=6, 2, 0)+punkty_rekrutacyjne310[[#This Row],[Osiagniecia]]</f>
        <v>5</v>
      </c>
      <c r="U252" s="7">
        <f>punkty_rekrutacyjne310[[#This Row],[punkty za gimnazjalny]]+punkty_rekrutacyjne310[[#This Row],[SUMA PUNKTOW ZA OCENY]]+punkty_rekrutacyjne310[[#This Row],[DODATKOWE]]</f>
        <v>51.8</v>
      </c>
      <c r="V252">
        <f>IF(punkty_rekrutacyjne310[[#This Row],[SUMA PUNKTOW ZA OCENY]]+punkty_rekrutacyjne310[[#This Row],[DODATKOWE]]&gt;punkty_rekrutacyjne310[[#This Row],[punkty za gimnazjalny]], 1, 0)</f>
        <v>1</v>
      </c>
    </row>
    <row r="253" spans="1:22" x14ac:dyDescent="0.35">
      <c r="A253" s="1" t="s">
        <v>368</v>
      </c>
      <c r="B253" s="1" t="s">
        <v>369</v>
      </c>
      <c r="C253">
        <v>7</v>
      </c>
      <c r="D253">
        <v>4</v>
      </c>
      <c r="E253" s="1">
        <v>6</v>
      </c>
      <c r="F253" s="1">
        <v>6</v>
      </c>
      <c r="G253" s="1">
        <v>6</v>
      </c>
      <c r="H253" s="1">
        <v>2</v>
      </c>
      <c r="I253">
        <v>17</v>
      </c>
      <c r="J253">
        <v>16</v>
      </c>
      <c r="K253">
        <v>12</v>
      </c>
      <c r="L253">
        <v>54</v>
      </c>
      <c r="M253">
        <v>91</v>
      </c>
      <c r="N253" s="6">
        <f>(punkty_rekrutacyjne310[[#This Row],[GHP]]+punkty_rekrutacyjne310[[#This Row],[GHH]]+punkty_rekrutacyjne310[[#This Row],[GMM]]+punkty_rekrutacyjne310[[#This Row],[GMP]]+punkty_rekrutacyjne310[[#This Row],[GJP]])/10</f>
        <v>19</v>
      </c>
      <c r="O253">
        <f t="shared" si="5"/>
        <v>10</v>
      </c>
      <c r="P253">
        <f t="shared" si="5"/>
        <v>10</v>
      </c>
      <c r="Q253">
        <f t="shared" si="5"/>
        <v>10</v>
      </c>
      <c r="R253">
        <f t="shared" si="4"/>
        <v>0</v>
      </c>
      <c r="S253" s="6">
        <f>SUM(punkty_rekrutacyjne310[[#This Row],[punkty za JP]:[GEO]])</f>
        <v>30</v>
      </c>
      <c r="T253" s="6">
        <f>IF(punkty_rekrutacyjne310[[#This Row],[Zachowanie]]=6, 2, 0)+punkty_rekrutacyjne310[[#This Row],[Osiagniecia]]</f>
        <v>7</v>
      </c>
      <c r="U253" s="7">
        <f>punkty_rekrutacyjne310[[#This Row],[punkty za gimnazjalny]]+punkty_rekrutacyjne310[[#This Row],[SUMA PUNKTOW ZA OCENY]]+punkty_rekrutacyjne310[[#This Row],[DODATKOWE]]</f>
        <v>56</v>
      </c>
      <c r="V253">
        <f>IF(punkty_rekrutacyjne310[[#This Row],[SUMA PUNKTOW ZA OCENY]]+punkty_rekrutacyjne310[[#This Row],[DODATKOWE]]&gt;punkty_rekrutacyjne310[[#This Row],[punkty za gimnazjalny]], 1, 0)</f>
        <v>1</v>
      </c>
    </row>
    <row r="254" spans="1:22" x14ac:dyDescent="0.35">
      <c r="A254" s="1" t="s">
        <v>370</v>
      </c>
      <c r="B254" s="1" t="s">
        <v>371</v>
      </c>
      <c r="C254">
        <v>4</v>
      </c>
      <c r="D254">
        <v>2</v>
      </c>
      <c r="E254" s="1">
        <v>4</v>
      </c>
      <c r="F254" s="1">
        <v>3</v>
      </c>
      <c r="G254" s="1">
        <v>5</v>
      </c>
      <c r="H254" s="1">
        <v>2</v>
      </c>
      <c r="I254">
        <v>68</v>
      </c>
      <c r="J254">
        <v>87</v>
      </c>
      <c r="K254">
        <v>48</v>
      </c>
      <c r="L254">
        <v>54</v>
      </c>
      <c r="M254">
        <v>39</v>
      </c>
      <c r="N254" s="6">
        <f>(punkty_rekrutacyjne310[[#This Row],[GHP]]+punkty_rekrutacyjne310[[#This Row],[GHH]]+punkty_rekrutacyjne310[[#This Row],[GMM]]+punkty_rekrutacyjne310[[#This Row],[GMP]]+punkty_rekrutacyjne310[[#This Row],[GJP]])/10</f>
        <v>29.6</v>
      </c>
      <c r="O254">
        <f t="shared" si="5"/>
        <v>6</v>
      </c>
      <c r="P254">
        <f t="shared" si="5"/>
        <v>4</v>
      </c>
      <c r="Q254">
        <f t="shared" si="5"/>
        <v>8</v>
      </c>
      <c r="R254">
        <f t="shared" si="4"/>
        <v>0</v>
      </c>
      <c r="S254" s="6">
        <f>SUM(punkty_rekrutacyjne310[[#This Row],[punkty za JP]:[GEO]])</f>
        <v>18</v>
      </c>
      <c r="T254" s="6">
        <f>IF(punkty_rekrutacyjne310[[#This Row],[Zachowanie]]=6, 2, 0)+punkty_rekrutacyjne310[[#This Row],[Osiagniecia]]</f>
        <v>4</v>
      </c>
      <c r="U254" s="7">
        <f>punkty_rekrutacyjne310[[#This Row],[punkty za gimnazjalny]]+punkty_rekrutacyjne310[[#This Row],[SUMA PUNKTOW ZA OCENY]]+punkty_rekrutacyjne310[[#This Row],[DODATKOWE]]</f>
        <v>51.6</v>
      </c>
      <c r="V254">
        <f>IF(punkty_rekrutacyjne310[[#This Row],[SUMA PUNKTOW ZA OCENY]]+punkty_rekrutacyjne310[[#This Row],[DODATKOWE]]&gt;punkty_rekrutacyjne310[[#This Row],[punkty za gimnazjalny]], 1, 0)</f>
        <v>0</v>
      </c>
    </row>
    <row r="255" spans="1:22" x14ac:dyDescent="0.35">
      <c r="A255" s="1" t="s">
        <v>372</v>
      </c>
      <c r="B255" s="1" t="s">
        <v>180</v>
      </c>
      <c r="C255">
        <v>8</v>
      </c>
      <c r="D255">
        <v>3</v>
      </c>
      <c r="E255" s="1">
        <v>5</v>
      </c>
      <c r="F255" s="1">
        <v>2</v>
      </c>
      <c r="G255" s="1">
        <v>5</v>
      </c>
      <c r="H255" s="1">
        <v>3</v>
      </c>
      <c r="I255">
        <v>99</v>
      </c>
      <c r="J255">
        <v>90</v>
      </c>
      <c r="K255">
        <v>59</v>
      </c>
      <c r="L255">
        <v>78</v>
      </c>
      <c r="M255">
        <v>93</v>
      </c>
      <c r="N255" s="6">
        <f>(punkty_rekrutacyjne310[[#This Row],[GHP]]+punkty_rekrutacyjne310[[#This Row],[GHH]]+punkty_rekrutacyjne310[[#This Row],[GMM]]+punkty_rekrutacyjne310[[#This Row],[GMP]]+punkty_rekrutacyjne310[[#This Row],[GJP]])/10</f>
        <v>41.9</v>
      </c>
      <c r="O255">
        <f t="shared" si="5"/>
        <v>8</v>
      </c>
      <c r="P255">
        <f t="shared" si="5"/>
        <v>0</v>
      </c>
      <c r="Q255">
        <f t="shared" si="5"/>
        <v>8</v>
      </c>
      <c r="R255">
        <f t="shared" si="4"/>
        <v>4</v>
      </c>
      <c r="S255" s="6">
        <f>SUM(punkty_rekrutacyjne310[[#This Row],[punkty za JP]:[GEO]])</f>
        <v>20</v>
      </c>
      <c r="T255" s="6">
        <f>IF(punkty_rekrutacyjne310[[#This Row],[Zachowanie]]=6, 2, 0)+punkty_rekrutacyjne310[[#This Row],[Osiagniecia]]</f>
        <v>8</v>
      </c>
      <c r="U255" s="7">
        <f>punkty_rekrutacyjne310[[#This Row],[punkty za gimnazjalny]]+punkty_rekrutacyjne310[[#This Row],[SUMA PUNKTOW ZA OCENY]]+punkty_rekrutacyjne310[[#This Row],[DODATKOWE]]</f>
        <v>69.900000000000006</v>
      </c>
      <c r="V255">
        <f>IF(punkty_rekrutacyjne310[[#This Row],[SUMA PUNKTOW ZA OCENY]]+punkty_rekrutacyjne310[[#This Row],[DODATKOWE]]&gt;punkty_rekrutacyjne310[[#This Row],[punkty za gimnazjalny]], 1, 0)</f>
        <v>0</v>
      </c>
    </row>
    <row r="256" spans="1:22" x14ac:dyDescent="0.35">
      <c r="A256" s="1" t="s">
        <v>373</v>
      </c>
      <c r="B256" s="1" t="s">
        <v>357</v>
      </c>
      <c r="C256">
        <v>1</v>
      </c>
      <c r="D256">
        <v>6</v>
      </c>
      <c r="E256" s="1">
        <v>6</v>
      </c>
      <c r="F256" s="1">
        <v>5</v>
      </c>
      <c r="G256" s="1">
        <v>3</v>
      </c>
      <c r="H256" s="1">
        <v>6</v>
      </c>
      <c r="I256">
        <v>58</v>
      </c>
      <c r="J256">
        <v>93</v>
      </c>
      <c r="K256">
        <v>93</v>
      </c>
      <c r="L256">
        <v>82</v>
      </c>
      <c r="M256">
        <v>17</v>
      </c>
      <c r="N256" s="6">
        <f>(punkty_rekrutacyjne310[[#This Row],[GHP]]+punkty_rekrutacyjne310[[#This Row],[GHH]]+punkty_rekrutacyjne310[[#This Row],[GMM]]+punkty_rekrutacyjne310[[#This Row],[GMP]]+punkty_rekrutacyjne310[[#This Row],[GJP]])/10</f>
        <v>34.299999999999997</v>
      </c>
      <c r="O256">
        <f t="shared" si="5"/>
        <v>10</v>
      </c>
      <c r="P256">
        <f t="shared" si="5"/>
        <v>8</v>
      </c>
      <c r="Q256">
        <f t="shared" si="5"/>
        <v>4</v>
      </c>
      <c r="R256">
        <f t="shared" si="4"/>
        <v>10</v>
      </c>
      <c r="S256" s="6">
        <f>SUM(punkty_rekrutacyjne310[[#This Row],[punkty za JP]:[GEO]])</f>
        <v>32</v>
      </c>
      <c r="T256" s="6">
        <f>IF(punkty_rekrutacyjne310[[#This Row],[Zachowanie]]=6, 2, 0)+punkty_rekrutacyjne310[[#This Row],[Osiagniecia]]</f>
        <v>3</v>
      </c>
      <c r="U256" s="7">
        <f>punkty_rekrutacyjne310[[#This Row],[punkty za gimnazjalny]]+punkty_rekrutacyjne310[[#This Row],[SUMA PUNKTOW ZA OCENY]]+punkty_rekrutacyjne310[[#This Row],[DODATKOWE]]</f>
        <v>69.3</v>
      </c>
      <c r="V256">
        <f>IF(punkty_rekrutacyjne310[[#This Row],[SUMA PUNKTOW ZA OCENY]]+punkty_rekrutacyjne310[[#This Row],[DODATKOWE]]&gt;punkty_rekrutacyjne310[[#This Row],[punkty za gimnazjalny]], 1, 0)</f>
        <v>1</v>
      </c>
    </row>
    <row r="257" spans="1:22" x14ac:dyDescent="0.35">
      <c r="A257" s="1" t="s">
        <v>374</v>
      </c>
      <c r="B257" s="1" t="s">
        <v>327</v>
      </c>
      <c r="C257">
        <v>6</v>
      </c>
      <c r="D257">
        <v>4</v>
      </c>
      <c r="E257" s="1">
        <v>5</v>
      </c>
      <c r="F257" s="1">
        <v>3</v>
      </c>
      <c r="G257" s="1">
        <v>2</v>
      </c>
      <c r="H257" s="1">
        <v>2</v>
      </c>
      <c r="I257">
        <v>38</v>
      </c>
      <c r="J257">
        <v>13</v>
      </c>
      <c r="K257">
        <v>62</v>
      </c>
      <c r="L257">
        <v>22</v>
      </c>
      <c r="M257">
        <v>14</v>
      </c>
      <c r="N257" s="6">
        <f>(punkty_rekrutacyjne310[[#This Row],[GHP]]+punkty_rekrutacyjne310[[#This Row],[GHH]]+punkty_rekrutacyjne310[[#This Row],[GMM]]+punkty_rekrutacyjne310[[#This Row],[GMP]]+punkty_rekrutacyjne310[[#This Row],[GJP]])/10</f>
        <v>14.9</v>
      </c>
      <c r="O257">
        <f t="shared" si="5"/>
        <v>8</v>
      </c>
      <c r="P257">
        <f t="shared" si="5"/>
        <v>4</v>
      </c>
      <c r="Q257">
        <f t="shared" si="5"/>
        <v>0</v>
      </c>
      <c r="R257">
        <f t="shared" si="4"/>
        <v>0</v>
      </c>
      <c r="S257" s="6">
        <f>SUM(punkty_rekrutacyjne310[[#This Row],[punkty za JP]:[GEO]])</f>
        <v>12</v>
      </c>
      <c r="T257" s="6">
        <f>IF(punkty_rekrutacyjne310[[#This Row],[Zachowanie]]=6, 2, 0)+punkty_rekrutacyjne310[[#This Row],[Osiagniecia]]</f>
        <v>6</v>
      </c>
      <c r="U257" s="7">
        <f>punkty_rekrutacyjne310[[#This Row],[punkty za gimnazjalny]]+punkty_rekrutacyjne310[[#This Row],[SUMA PUNKTOW ZA OCENY]]+punkty_rekrutacyjne310[[#This Row],[DODATKOWE]]</f>
        <v>32.9</v>
      </c>
      <c r="V257">
        <f>IF(punkty_rekrutacyjne310[[#This Row],[SUMA PUNKTOW ZA OCENY]]+punkty_rekrutacyjne310[[#This Row],[DODATKOWE]]&gt;punkty_rekrutacyjne310[[#This Row],[punkty za gimnazjalny]], 1, 0)</f>
        <v>1</v>
      </c>
    </row>
    <row r="258" spans="1:22" x14ac:dyDescent="0.35">
      <c r="A258" s="1" t="s">
        <v>375</v>
      </c>
      <c r="B258" s="1" t="s">
        <v>205</v>
      </c>
      <c r="C258">
        <v>6</v>
      </c>
      <c r="D258">
        <v>6</v>
      </c>
      <c r="E258" s="1">
        <v>3</v>
      </c>
      <c r="F258" s="1">
        <v>6</v>
      </c>
      <c r="G258" s="1">
        <v>6</v>
      </c>
      <c r="H258" s="1">
        <v>2</v>
      </c>
      <c r="I258">
        <v>1</v>
      </c>
      <c r="J258">
        <v>34</v>
      </c>
      <c r="K258">
        <v>76</v>
      </c>
      <c r="L258">
        <v>39</v>
      </c>
      <c r="M258">
        <v>56</v>
      </c>
      <c r="N258" s="6">
        <f>(punkty_rekrutacyjne310[[#This Row],[GHP]]+punkty_rekrutacyjne310[[#This Row],[GHH]]+punkty_rekrutacyjne310[[#This Row],[GMM]]+punkty_rekrutacyjne310[[#This Row],[GMP]]+punkty_rekrutacyjne310[[#This Row],[GJP]])/10</f>
        <v>20.6</v>
      </c>
      <c r="O258">
        <f t="shared" si="5"/>
        <v>4</v>
      </c>
      <c r="P258">
        <f t="shared" si="5"/>
        <v>10</v>
      </c>
      <c r="Q258">
        <f t="shared" si="5"/>
        <v>10</v>
      </c>
      <c r="R258">
        <f t="shared" si="5"/>
        <v>0</v>
      </c>
      <c r="S258" s="6">
        <f>SUM(punkty_rekrutacyjne310[[#This Row],[punkty za JP]:[GEO]])</f>
        <v>24</v>
      </c>
      <c r="T258" s="6">
        <f>IF(punkty_rekrutacyjne310[[#This Row],[Zachowanie]]=6, 2, 0)+punkty_rekrutacyjne310[[#This Row],[Osiagniecia]]</f>
        <v>8</v>
      </c>
      <c r="U258" s="7">
        <f>punkty_rekrutacyjne310[[#This Row],[punkty za gimnazjalny]]+punkty_rekrutacyjne310[[#This Row],[SUMA PUNKTOW ZA OCENY]]+punkty_rekrutacyjne310[[#This Row],[DODATKOWE]]</f>
        <v>52.6</v>
      </c>
      <c r="V258">
        <f>IF(punkty_rekrutacyjne310[[#This Row],[SUMA PUNKTOW ZA OCENY]]+punkty_rekrutacyjne310[[#This Row],[DODATKOWE]]&gt;punkty_rekrutacyjne310[[#This Row],[punkty za gimnazjalny]], 1, 0)</f>
        <v>1</v>
      </c>
    </row>
    <row r="259" spans="1:22" x14ac:dyDescent="0.35">
      <c r="A259" s="1" t="s">
        <v>376</v>
      </c>
      <c r="B259" s="1" t="s">
        <v>38</v>
      </c>
      <c r="C259">
        <v>3</v>
      </c>
      <c r="D259">
        <v>5</v>
      </c>
      <c r="E259" s="1">
        <v>3</v>
      </c>
      <c r="F259" s="1">
        <v>6</v>
      </c>
      <c r="G259" s="1">
        <v>2</v>
      </c>
      <c r="H259" s="1">
        <v>4</v>
      </c>
      <c r="I259">
        <v>91</v>
      </c>
      <c r="J259">
        <v>99</v>
      </c>
      <c r="K259">
        <v>61</v>
      </c>
      <c r="L259">
        <v>2</v>
      </c>
      <c r="M259">
        <v>52</v>
      </c>
      <c r="N259" s="6">
        <f>(punkty_rekrutacyjne310[[#This Row],[GHP]]+punkty_rekrutacyjne310[[#This Row],[GHH]]+punkty_rekrutacyjne310[[#This Row],[GMM]]+punkty_rekrutacyjne310[[#This Row],[GMP]]+punkty_rekrutacyjne310[[#This Row],[GJP]])/10</f>
        <v>30.5</v>
      </c>
      <c r="O259">
        <f t="shared" ref="O259:R322" si="6">VLOOKUP(E259,$X$4:$Y$9,2,0)</f>
        <v>4</v>
      </c>
      <c r="P259">
        <f t="shared" si="6"/>
        <v>10</v>
      </c>
      <c r="Q259">
        <f t="shared" si="6"/>
        <v>0</v>
      </c>
      <c r="R259">
        <f t="shared" si="6"/>
        <v>6</v>
      </c>
      <c r="S259" s="6">
        <f>SUM(punkty_rekrutacyjne310[[#This Row],[punkty za JP]:[GEO]])</f>
        <v>20</v>
      </c>
      <c r="T259" s="6">
        <f>IF(punkty_rekrutacyjne310[[#This Row],[Zachowanie]]=6, 2, 0)+punkty_rekrutacyjne310[[#This Row],[Osiagniecia]]</f>
        <v>3</v>
      </c>
      <c r="U259" s="7">
        <f>punkty_rekrutacyjne310[[#This Row],[punkty za gimnazjalny]]+punkty_rekrutacyjne310[[#This Row],[SUMA PUNKTOW ZA OCENY]]+punkty_rekrutacyjne310[[#This Row],[DODATKOWE]]</f>
        <v>53.5</v>
      </c>
      <c r="V259">
        <f>IF(punkty_rekrutacyjne310[[#This Row],[SUMA PUNKTOW ZA OCENY]]+punkty_rekrutacyjne310[[#This Row],[DODATKOWE]]&gt;punkty_rekrutacyjne310[[#This Row],[punkty za gimnazjalny]], 1, 0)</f>
        <v>0</v>
      </c>
    </row>
    <row r="260" spans="1:22" x14ac:dyDescent="0.35">
      <c r="A260" s="1" t="s">
        <v>377</v>
      </c>
      <c r="B260" s="1" t="s">
        <v>180</v>
      </c>
      <c r="C260">
        <v>3</v>
      </c>
      <c r="D260">
        <v>4</v>
      </c>
      <c r="E260" s="1">
        <v>6</v>
      </c>
      <c r="F260" s="1">
        <v>2</v>
      </c>
      <c r="G260" s="1">
        <v>2</v>
      </c>
      <c r="H260" s="1">
        <v>4</v>
      </c>
      <c r="I260">
        <v>2</v>
      </c>
      <c r="J260">
        <v>85</v>
      </c>
      <c r="K260">
        <v>51</v>
      </c>
      <c r="L260">
        <v>87</v>
      </c>
      <c r="M260">
        <v>27</v>
      </c>
      <c r="N260" s="6">
        <f>(punkty_rekrutacyjne310[[#This Row],[GHP]]+punkty_rekrutacyjne310[[#This Row],[GHH]]+punkty_rekrutacyjne310[[#This Row],[GMM]]+punkty_rekrutacyjne310[[#This Row],[GMP]]+punkty_rekrutacyjne310[[#This Row],[GJP]])/10</f>
        <v>25.2</v>
      </c>
      <c r="O260">
        <f t="shared" si="6"/>
        <v>10</v>
      </c>
      <c r="P260">
        <f t="shared" si="6"/>
        <v>0</v>
      </c>
      <c r="Q260">
        <f t="shared" si="6"/>
        <v>0</v>
      </c>
      <c r="R260">
        <f t="shared" si="6"/>
        <v>6</v>
      </c>
      <c r="S260" s="6">
        <f>SUM(punkty_rekrutacyjne310[[#This Row],[punkty za JP]:[GEO]])</f>
        <v>16</v>
      </c>
      <c r="T260" s="6">
        <f>IF(punkty_rekrutacyjne310[[#This Row],[Zachowanie]]=6, 2, 0)+punkty_rekrutacyjne310[[#This Row],[Osiagniecia]]</f>
        <v>3</v>
      </c>
      <c r="U260" s="7">
        <f>punkty_rekrutacyjne310[[#This Row],[punkty za gimnazjalny]]+punkty_rekrutacyjne310[[#This Row],[SUMA PUNKTOW ZA OCENY]]+punkty_rekrutacyjne310[[#This Row],[DODATKOWE]]</f>
        <v>44.2</v>
      </c>
      <c r="V260">
        <f>IF(punkty_rekrutacyjne310[[#This Row],[SUMA PUNKTOW ZA OCENY]]+punkty_rekrutacyjne310[[#This Row],[DODATKOWE]]&gt;punkty_rekrutacyjne310[[#This Row],[punkty za gimnazjalny]], 1, 0)</f>
        <v>0</v>
      </c>
    </row>
    <row r="261" spans="1:22" x14ac:dyDescent="0.35">
      <c r="A261" s="1" t="s">
        <v>378</v>
      </c>
      <c r="B261" s="1" t="s">
        <v>30</v>
      </c>
      <c r="C261">
        <v>6</v>
      </c>
      <c r="D261">
        <v>3</v>
      </c>
      <c r="E261" s="1">
        <v>3</v>
      </c>
      <c r="F261" s="1">
        <v>6</v>
      </c>
      <c r="G261" s="1">
        <v>6</v>
      </c>
      <c r="H261" s="1">
        <v>3</v>
      </c>
      <c r="I261">
        <v>78</v>
      </c>
      <c r="J261">
        <v>57</v>
      </c>
      <c r="K261">
        <v>69</v>
      </c>
      <c r="L261">
        <v>18</v>
      </c>
      <c r="M261">
        <v>87</v>
      </c>
      <c r="N261" s="6">
        <f>(punkty_rekrutacyjne310[[#This Row],[GHP]]+punkty_rekrutacyjne310[[#This Row],[GHH]]+punkty_rekrutacyjne310[[#This Row],[GMM]]+punkty_rekrutacyjne310[[#This Row],[GMP]]+punkty_rekrutacyjne310[[#This Row],[GJP]])/10</f>
        <v>30.9</v>
      </c>
      <c r="O261">
        <f t="shared" si="6"/>
        <v>4</v>
      </c>
      <c r="P261">
        <f t="shared" si="6"/>
        <v>10</v>
      </c>
      <c r="Q261">
        <f t="shared" si="6"/>
        <v>10</v>
      </c>
      <c r="R261">
        <f t="shared" si="6"/>
        <v>4</v>
      </c>
      <c r="S261" s="6">
        <f>SUM(punkty_rekrutacyjne310[[#This Row],[punkty za JP]:[GEO]])</f>
        <v>28</v>
      </c>
      <c r="T261" s="6">
        <f>IF(punkty_rekrutacyjne310[[#This Row],[Zachowanie]]=6, 2, 0)+punkty_rekrutacyjne310[[#This Row],[Osiagniecia]]</f>
        <v>6</v>
      </c>
      <c r="U261" s="7">
        <f>punkty_rekrutacyjne310[[#This Row],[punkty za gimnazjalny]]+punkty_rekrutacyjne310[[#This Row],[SUMA PUNKTOW ZA OCENY]]+punkty_rekrutacyjne310[[#This Row],[DODATKOWE]]</f>
        <v>64.900000000000006</v>
      </c>
      <c r="V261">
        <f>IF(punkty_rekrutacyjne310[[#This Row],[SUMA PUNKTOW ZA OCENY]]+punkty_rekrutacyjne310[[#This Row],[DODATKOWE]]&gt;punkty_rekrutacyjne310[[#This Row],[punkty za gimnazjalny]], 1, 0)</f>
        <v>1</v>
      </c>
    </row>
    <row r="262" spans="1:22" x14ac:dyDescent="0.35">
      <c r="A262" s="1" t="s">
        <v>379</v>
      </c>
      <c r="B262" s="1" t="s">
        <v>180</v>
      </c>
      <c r="C262">
        <v>3</v>
      </c>
      <c r="D262">
        <v>5</v>
      </c>
      <c r="E262" s="1">
        <v>4</v>
      </c>
      <c r="F262" s="1">
        <v>5</v>
      </c>
      <c r="G262" s="1">
        <v>6</v>
      </c>
      <c r="H262" s="1">
        <v>4</v>
      </c>
      <c r="I262">
        <v>64</v>
      </c>
      <c r="J262">
        <v>35</v>
      </c>
      <c r="K262">
        <v>42</v>
      </c>
      <c r="L262">
        <v>54</v>
      </c>
      <c r="M262">
        <v>15</v>
      </c>
      <c r="N262" s="6">
        <f>(punkty_rekrutacyjne310[[#This Row],[GHP]]+punkty_rekrutacyjne310[[#This Row],[GHH]]+punkty_rekrutacyjne310[[#This Row],[GMM]]+punkty_rekrutacyjne310[[#This Row],[GMP]]+punkty_rekrutacyjne310[[#This Row],[GJP]])/10</f>
        <v>21</v>
      </c>
      <c r="O262">
        <f t="shared" si="6"/>
        <v>6</v>
      </c>
      <c r="P262">
        <f t="shared" si="6"/>
        <v>8</v>
      </c>
      <c r="Q262">
        <f t="shared" si="6"/>
        <v>10</v>
      </c>
      <c r="R262">
        <f t="shared" si="6"/>
        <v>6</v>
      </c>
      <c r="S262" s="6">
        <f>SUM(punkty_rekrutacyjne310[[#This Row],[punkty za JP]:[GEO]])</f>
        <v>30</v>
      </c>
      <c r="T262" s="6">
        <f>IF(punkty_rekrutacyjne310[[#This Row],[Zachowanie]]=6, 2, 0)+punkty_rekrutacyjne310[[#This Row],[Osiagniecia]]</f>
        <v>3</v>
      </c>
      <c r="U262" s="7">
        <f>punkty_rekrutacyjne310[[#This Row],[punkty za gimnazjalny]]+punkty_rekrutacyjne310[[#This Row],[SUMA PUNKTOW ZA OCENY]]+punkty_rekrutacyjne310[[#This Row],[DODATKOWE]]</f>
        <v>54</v>
      </c>
      <c r="V262">
        <f>IF(punkty_rekrutacyjne310[[#This Row],[SUMA PUNKTOW ZA OCENY]]+punkty_rekrutacyjne310[[#This Row],[DODATKOWE]]&gt;punkty_rekrutacyjne310[[#This Row],[punkty za gimnazjalny]], 1, 0)</f>
        <v>1</v>
      </c>
    </row>
    <row r="263" spans="1:22" x14ac:dyDescent="0.35">
      <c r="A263" s="1" t="s">
        <v>380</v>
      </c>
      <c r="B263" s="1" t="s">
        <v>381</v>
      </c>
      <c r="C263">
        <v>3</v>
      </c>
      <c r="D263">
        <v>2</v>
      </c>
      <c r="E263" s="1">
        <v>2</v>
      </c>
      <c r="F263" s="1">
        <v>4</v>
      </c>
      <c r="G263" s="1">
        <v>3</v>
      </c>
      <c r="H263" s="1">
        <v>5</v>
      </c>
      <c r="I263">
        <v>40</v>
      </c>
      <c r="J263">
        <v>28</v>
      </c>
      <c r="K263">
        <v>88</v>
      </c>
      <c r="L263">
        <v>11</v>
      </c>
      <c r="M263">
        <v>9</v>
      </c>
      <c r="N263" s="6">
        <f>(punkty_rekrutacyjne310[[#This Row],[GHP]]+punkty_rekrutacyjne310[[#This Row],[GHH]]+punkty_rekrutacyjne310[[#This Row],[GMM]]+punkty_rekrutacyjne310[[#This Row],[GMP]]+punkty_rekrutacyjne310[[#This Row],[GJP]])/10</f>
        <v>17.600000000000001</v>
      </c>
      <c r="O263">
        <f t="shared" si="6"/>
        <v>0</v>
      </c>
      <c r="P263">
        <f t="shared" si="6"/>
        <v>6</v>
      </c>
      <c r="Q263">
        <f t="shared" si="6"/>
        <v>4</v>
      </c>
      <c r="R263">
        <f t="shared" si="6"/>
        <v>8</v>
      </c>
      <c r="S263" s="6">
        <f>SUM(punkty_rekrutacyjne310[[#This Row],[punkty za JP]:[GEO]])</f>
        <v>18</v>
      </c>
      <c r="T263" s="6">
        <f>IF(punkty_rekrutacyjne310[[#This Row],[Zachowanie]]=6, 2, 0)+punkty_rekrutacyjne310[[#This Row],[Osiagniecia]]</f>
        <v>3</v>
      </c>
      <c r="U263" s="7">
        <f>punkty_rekrutacyjne310[[#This Row],[punkty za gimnazjalny]]+punkty_rekrutacyjne310[[#This Row],[SUMA PUNKTOW ZA OCENY]]+punkty_rekrutacyjne310[[#This Row],[DODATKOWE]]</f>
        <v>38.6</v>
      </c>
      <c r="V263">
        <f>IF(punkty_rekrutacyjne310[[#This Row],[SUMA PUNKTOW ZA OCENY]]+punkty_rekrutacyjne310[[#This Row],[DODATKOWE]]&gt;punkty_rekrutacyjne310[[#This Row],[punkty za gimnazjalny]], 1, 0)</f>
        <v>1</v>
      </c>
    </row>
    <row r="264" spans="1:22" x14ac:dyDescent="0.35">
      <c r="A264" s="1" t="s">
        <v>382</v>
      </c>
      <c r="B264" s="1" t="s">
        <v>45</v>
      </c>
      <c r="C264">
        <v>2</v>
      </c>
      <c r="D264">
        <v>5</v>
      </c>
      <c r="E264" s="1">
        <v>3</v>
      </c>
      <c r="F264" s="1">
        <v>4</v>
      </c>
      <c r="G264" s="1">
        <v>6</v>
      </c>
      <c r="H264" s="1">
        <v>3</v>
      </c>
      <c r="I264">
        <v>8</v>
      </c>
      <c r="J264">
        <v>46</v>
      </c>
      <c r="K264">
        <v>55</v>
      </c>
      <c r="L264">
        <v>39</v>
      </c>
      <c r="M264">
        <v>21</v>
      </c>
      <c r="N264" s="6">
        <f>(punkty_rekrutacyjne310[[#This Row],[GHP]]+punkty_rekrutacyjne310[[#This Row],[GHH]]+punkty_rekrutacyjne310[[#This Row],[GMM]]+punkty_rekrutacyjne310[[#This Row],[GMP]]+punkty_rekrutacyjne310[[#This Row],[GJP]])/10</f>
        <v>16.899999999999999</v>
      </c>
      <c r="O264">
        <f t="shared" si="6"/>
        <v>4</v>
      </c>
      <c r="P264">
        <f t="shared" si="6"/>
        <v>6</v>
      </c>
      <c r="Q264">
        <f t="shared" si="6"/>
        <v>10</v>
      </c>
      <c r="R264">
        <f t="shared" si="6"/>
        <v>4</v>
      </c>
      <c r="S264" s="6">
        <f>SUM(punkty_rekrutacyjne310[[#This Row],[punkty za JP]:[GEO]])</f>
        <v>24</v>
      </c>
      <c r="T264" s="6">
        <f>IF(punkty_rekrutacyjne310[[#This Row],[Zachowanie]]=6, 2, 0)+punkty_rekrutacyjne310[[#This Row],[Osiagniecia]]</f>
        <v>2</v>
      </c>
      <c r="U264" s="7">
        <f>punkty_rekrutacyjne310[[#This Row],[punkty za gimnazjalny]]+punkty_rekrutacyjne310[[#This Row],[SUMA PUNKTOW ZA OCENY]]+punkty_rekrutacyjne310[[#This Row],[DODATKOWE]]</f>
        <v>42.9</v>
      </c>
      <c r="V264">
        <f>IF(punkty_rekrutacyjne310[[#This Row],[SUMA PUNKTOW ZA OCENY]]+punkty_rekrutacyjne310[[#This Row],[DODATKOWE]]&gt;punkty_rekrutacyjne310[[#This Row],[punkty za gimnazjalny]], 1, 0)</f>
        <v>1</v>
      </c>
    </row>
    <row r="265" spans="1:22" x14ac:dyDescent="0.35">
      <c r="A265" s="1" t="s">
        <v>383</v>
      </c>
      <c r="B265" s="1" t="s">
        <v>384</v>
      </c>
      <c r="C265">
        <v>2</v>
      </c>
      <c r="D265">
        <v>5</v>
      </c>
      <c r="E265" s="1">
        <v>3</v>
      </c>
      <c r="F265" s="1">
        <v>6</v>
      </c>
      <c r="G265" s="1">
        <v>3</v>
      </c>
      <c r="H265" s="1">
        <v>3</v>
      </c>
      <c r="I265">
        <v>86</v>
      </c>
      <c r="J265">
        <v>36</v>
      </c>
      <c r="K265">
        <v>76</v>
      </c>
      <c r="L265">
        <v>91</v>
      </c>
      <c r="M265">
        <v>19</v>
      </c>
      <c r="N265" s="6">
        <f>(punkty_rekrutacyjne310[[#This Row],[GHP]]+punkty_rekrutacyjne310[[#This Row],[GHH]]+punkty_rekrutacyjne310[[#This Row],[GMM]]+punkty_rekrutacyjne310[[#This Row],[GMP]]+punkty_rekrutacyjne310[[#This Row],[GJP]])/10</f>
        <v>30.8</v>
      </c>
      <c r="O265">
        <f t="shared" si="6"/>
        <v>4</v>
      </c>
      <c r="P265">
        <f t="shared" si="6"/>
        <v>10</v>
      </c>
      <c r="Q265">
        <f t="shared" si="6"/>
        <v>4</v>
      </c>
      <c r="R265">
        <f t="shared" si="6"/>
        <v>4</v>
      </c>
      <c r="S265" s="6">
        <f>SUM(punkty_rekrutacyjne310[[#This Row],[punkty za JP]:[GEO]])</f>
        <v>22</v>
      </c>
      <c r="T265" s="6">
        <f>IF(punkty_rekrutacyjne310[[#This Row],[Zachowanie]]=6, 2, 0)+punkty_rekrutacyjne310[[#This Row],[Osiagniecia]]</f>
        <v>2</v>
      </c>
      <c r="U265" s="7">
        <f>punkty_rekrutacyjne310[[#This Row],[punkty za gimnazjalny]]+punkty_rekrutacyjne310[[#This Row],[SUMA PUNKTOW ZA OCENY]]+punkty_rekrutacyjne310[[#This Row],[DODATKOWE]]</f>
        <v>54.8</v>
      </c>
      <c r="V265">
        <f>IF(punkty_rekrutacyjne310[[#This Row],[SUMA PUNKTOW ZA OCENY]]+punkty_rekrutacyjne310[[#This Row],[DODATKOWE]]&gt;punkty_rekrutacyjne310[[#This Row],[punkty za gimnazjalny]], 1, 0)</f>
        <v>0</v>
      </c>
    </row>
    <row r="266" spans="1:22" x14ac:dyDescent="0.35">
      <c r="A266" s="1" t="s">
        <v>385</v>
      </c>
      <c r="B266" s="1" t="s">
        <v>288</v>
      </c>
      <c r="C266">
        <v>0</v>
      </c>
      <c r="D266">
        <v>4</v>
      </c>
      <c r="E266" s="1">
        <v>3</v>
      </c>
      <c r="F266" s="1">
        <v>5</v>
      </c>
      <c r="G266" s="1">
        <v>2</v>
      </c>
      <c r="H266" s="1">
        <v>6</v>
      </c>
      <c r="I266">
        <v>86</v>
      </c>
      <c r="J266">
        <v>76</v>
      </c>
      <c r="K266">
        <v>17</v>
      </c>
      <c r="L266">
        <v>68</v>
      </c>
      <c r="M266">
        <v>39</v>
      </c>
      <c r="N266" s="6">
        <f>(punkty_rekrutacyjne310[[#This Row],[GHP]]+punkty_rekrutacyjne310[[#This Row],[GHH]]+punkty_rekrutacyjne310[[#This Row],[GMM]]+punkty_rekrutacyjne310[[#This Row],[GMP]]+punkty_rekrutacyjne310[[#This Row],[GJP]])/10</f>
        <v>28.6</v>
      </c>
      <c r="O266">
        <f t="shared" si="6"/>
        <v>4</v>
      </c>
      <c r="P266">
        <f t="shared" si="6"/>
        <v>8</v>
      </c>
      <c r="Q266">
        <f t="shared" si="6"/>
        <v>0</v>
      </c>
      <c r="R266">
        <f t="shared" si="6"/>
        <v>10</v>
      </c>
      <c r="S266" s="6">
        <f>SUM(punkty_rekrutacyjne310[[#This Row],[punkty za JP]:[GEO]])</f>
        <v>22</v>
      </c>
      <c r="T266" s="6">
        <f>IF(punkty_rekrutacyjne310[[#This Row],[Zachowanie]]=6, 2, 0)+punkty_rekrutacyjne310[[#This Row],[Osiagniecia]]</f>
        <v>0</v>
      </c>
      <c r="U266" s="7">
        <f>punkty_rekrutacyjne310[[#This Row],[punkty za gimnazjalny]]+punkty_rekrutacyjne310[[#This Row],[SUMA PUNKTOW ZA OCENY]]+punkty_rekrutacyjne310[[#This Row],[DODATKOWE]]</f>
        <v>50.6</v>
      </c>
      <c r="V266">
        <f>IF(punkty_rekrutacyjne310[[#This Row],[SUMA PUNKTOW ZA OCENY]]+punkty_rekrutacyjne310[[#This Row],[DODATKOWE]]&gt;punkty_rekrutacyjne310[[#This Row],[punkty za gimnazjalny]], 1, 0)</f>
        <v>0</v>
      </c>
    </row>
    <row r="267" spans="1:22" x14ac:dyDescent="0.35">
      <c r="A267" s="1" t="s">
        <v>386</v>
      </c>
      <c r="B267" s="1" t="s">
        <v>311</v>
      </c>
      <c r="C267">
        <v>8</v>
      </c>
      <c r="D267">
        <v>4</v>
      </c>
      <c r="E267" s="1">
        <v>5</v>
      </c>
      <c r="F267" s="1">
        <v>5</v>
      </c>
      <c r="G267" s="1">
        <v>4</v>
      </c>
      <c r="H267" s="1">
        <v>5</v>
      </c>
      <c r="I267">
        <v>7</v>
      </c>
      <c r="J267">
        <v>8</v>
      </c>
      <c r="K267">
        <v>77</v>
      </c>
      <c r="L267">
        <v>77</v>
      </c>
      <c r="M267">
        <v>21</v>
      </c>
      <c r="N267" s="6">
        <f>(punkty_rekrutacyjne310[[#This Row],[GHP]]+punkty_rekrutacyjne310[[#This Row],[GHH]]+punkty_rekrutacyjne310[[#This Row],[GMM]]+punkty_rekrutacyjne310[[#This Row],[GMP]]+punkty_rekrutacyjne310[[#This Row],[GJP]])/10</f>
        <v>19</v>
      </c>
      <c r="O267">
        <f t="shared" si="6"/>
        <v>8</v>
      </c>
      <c r="P267">
        <f t="shared" si="6"/>
        <v>8</v>
      </c>
      <c r="Q267">
        <f t="shared" si="6"/>
        <v>6</v>
      </c>
      <c r="R267">
        <f t="shared" si="6"/>
        <v>8</v>
      </c>
      <c r="S267" s="6">
        <f>SUM(punkty_rekrutacyjne310[[#This Row],[punkty za JP]:[GEO]])</f>
        <v>30</v>
      </c>
      <c r="T267" s="6">
        <f>IF(punkty_rekrutacyjne310[[#This Row],[Zachowanie]]=6, 2, 0)+punkty_rekrutacyjne310[[#This Row],[Osiagniecia]]</f>
        <v>8</v>
      </c>
      <c r="U267" s="7">
        <f>punkty_rekrutacyjne310[[#This Row],[punkty za gimnazjalny]]+punkty_rekrutacyjne310[[#This Row],[SUMA PUNKTOW ZA OCENY]]+punkty_rekrutacyjne310[[#This Row],[DODATKOWE]]</f>
        <v>57</v>
      </c>
      <c r="V267">
        <f>IF(punkty_rekrutacyjne310[[#This Row],[SUMA PUNKTOW ZA OCENY]]+punkty_rekrutacyjne310[[#This Row],[DODATKOWE]]&gt;punkty_rekrutacyjne310[[#This Row],[punkty za gimnazjalny]], 1, 0)</f>
        <v>1</v>
      </c>
    </row>
    <row r="268" spans="1:22" x14ac:dyDescent="0.35">
      <c r="A268" s="1" t="s">
        <v>387</v>
      </c>
      <c r="B268" s="1" t="s">
        <v>388</v>
      </c>
      <c r="C268">
        <v>8</v>
      </c>
      <c r="D268">
        <v>2</v>
      </c>
      <c r="E268" s="1">
        <v>6</v>
      </c>
      <c r="F268" s="1">
        <v>4</v>
      </c>
      <c r="G268" s="1">
        <v>3</v>
      </c>
      <c r="H268" s="1">
        <v>2</v>
      </c>
      <c r="I268">
        <v>77</v>
      </c>
      <c r="J268">
        <v>98</v>
      </c>
      <c r="K268">
        <v>4</v>
      </c>
      <c r="L268">
        <v>85</v>
      </c>
      <c r="M268">
        <v>63</v>
      </c>
      <c r="N268" s="6">
        <f>(punkty_rekrutacyjne310[[#This Row],[GHP]]+punkty_rekrutacyjne310[[#This Row],[GHH]]+punkty_rekrutacyjne310[[#This Row],[GMM]]+punkty_rekrutacyjne310[[#This Row],[GMP]]+punkty_rekrutacyjne310[[#This Row],[GJP]])/10</f>
        <v>32.700000000000003</v>
      </c>
      <c r="O268">
        <f t="shared" si="6"/>
        <v>10</v>
      </c>
      <c r="P268">
        <f t="shared" si="6"/>
        <v>6</v>
      </c>
      <c r="Q268">
        <f t="shared" si="6"/>
        <v>4</v>
      </c>
      <c r="R268">
        <f t="shared" si="6"/>
        <v>0</v>
      </c>
      <c r="S268" s="6">
        <f>SUM(punkty_rekrutacyjne310[[#This Row],[punkty za JP]:[GEO]])</f>
        <v>20</v>
      </c>
      <c r="T268" s="6">
        <f>IF(punkty_rekrutacyjne310[[#This Row],[Zachowanie]]=6, 2, 0)+punkty_rekrutacyjne310[[#This Row],[Osiagniecia]]</f>
        <v>8</v>
      </c>
      <c r="U268" s="7">
        <f>punkty_rekrutacyjne310[[#This Row],[punkty za gimnazjalny]]+punkty_rekrutacyjne310[[#This Row],[SUMA PUNKTOW ZA OCENY]]+punkty_rekrutacyjne310[[#This Row],[DODATKOWE]]</f>
        <v>60.7</v>
      </c>
      <c r="V268">
        <f>IF(punkty_rekrutacyjne310[[#This Row],[SUMA PUNKTOW ZA OCENY]]+punkty_rekrutacyjne310[[#This Row],[DODATKOWE]]&gt;punkty_rekrutacyjne310[[#This Row],[punkty za gimnazjalny]], 1, 0)</f>
        <v>0</v>
      </c>
    </row>
    <row r="269" spans="1:22" x14ac:dyDescent="0.35">
      <c r="A269" s="1" t="s">
        <v>389</v>
      </c>
      <c r="B269" s="1" t="s">
        <v>324</v>
      </c>
      <c r="C269">
        <v>6</v>
      </c>
      <c r="D269">
        <v>4</v>
      </c>
      <c r="E269" s="1">
        <v>6</v>
      </c>
      <c r="F269" s="1">
        <v>3</v>
      </c>
      <c r="G269" s="1">
        <v>3</v>
      </c>
      <c r="H269" s="1">
        <v>3</v>
      </c>
      <c r="I269">
        <v>9</v>
      </c>
      <c r="J269">
        <v>15</v>
      </c>
      <c r="K269">
        <v>6</v>
      </c>
      <c r="L269">
        <v>65</v>
      </c>
      <c r="M269">
        <v>75</v>
      </c>
      <c r="N269" s="6">
        <f>(punkty_rekrutacyjne310[[#This Row],[GHP]]+punkty_rekrutacyjne310[[#This Row],[GHH]]+punkty_rekrutacyjne310[[#This Row],[GMM]]+punkty_rekrutacyjne310[[#This Row],[GMP]]+punkty_rekrutacyjne310[[#This Row],[GJP]])/10</f>
        <v>17</v>
      </c>
      <c r="O269">
        <f t="shared" si="6"/>
        <v>10</v>
      </c>
      <c r="P269">
        <f t="shared" si="6"/>
        <v>4</v>
      </c>
      <c r="Q269">
        <f t="shared" si="6"/>
        <v>4</v>
      </c>
      <c r="R269">
        <f t="shared" si="6"/>
        <v>4</v>
      </c>
      <c r="S269" s="6">
        <f>SUM(punkty_rekrutacyjne310[[#This Row],[punkty za JP]:[GEO]])</f>
        <v>22</v>
      </c>
      <c r="T269" s="6">
        <f>IF(punkty_rekrutacyjne310[[#This Row],[Zachowanie]]=6, 2, 0)+punkty_rekrutacyjne310[[#This Row],[Osiagniecia]]</f>
        <v>6</v>
      </c>
      <c r="U269" s="7">
        <f>punkty_rekrutacyjne310[[#This Row],[punkty za gimnazjalny]]+punkty_rekrutacyjne310[[#This Row],[SUMA PUNKTOW ZA OCENY]]+punkty_rekrutacyjne310[[#This Row],[DODATKOWE]]</f>
        <v>45</v>
      </c>
      <c r="V269">
        <f>IF(punkty_rekrutacyjne310[[#This Row],[SUMA PUNKTOW ZA OCENY]]+punkty_rekrutacyjne310[[#This Row],[DODATKOWE]]&gt;punkty_rekrutacyjne310[[#This Row],[punkty za gimnazjalny]], 1, 0)</f>
        <v>1</v>
      </c>
    </row>
    <row r="270" spans="1:22" x14ac:dyDescent="0.35">
      <c r="A270" s="1" t="s">
        <v>390</v>
      </c>
      <c r="B270" s="1" t="s">
        <v>391</v>
      </c>
      <c r="C270">
        <v>0</v>
      </c>
      <c r="D270">
        <v>5</v>
      </c>
      <c r="E270" s="1">
        <v>3</v>
      </c>
      <c r="F270" s="1">
        <v>3</v>
      </c>
      <c r="G270" s="1">
        <v>3</v>
      </c>
      <c r="H270" s="1">
        <v>5</v>
      </c>
      <c r="I270">
        <v>27</v>
      </c>
      <c r="J270">
        <v>30</v>
      </c>
      <c r="K270">
        <v>23</v>
      </c>
      <c r="L270">
        <v>16</v>
      </c>
      <c r="M270">
        <v>21</v>
      </c>
      <c r="N270" s="6">
        <f>(punkty_rekrutacyjne310[[#This Row],[GHP]]+punkty_rekrutacyjne310[[#This Row],[GHH]]+punkty_rekrutacyjne310[[#This Row],[GMM]]+punkty_rekrutacyjne310[[#This Row],[GMP]]+punkty_rekrutacyjne310[[#This Row],[GJP]])/10</f>
        <v>11.7</v>
      </c>
      <c r="O270">
        <f t="shared" si="6"/>
        <v>4</v>
      </c>
      <c r="P270">
        <f t="shared" si="6"/>
        <v>4</v>
      </c>
      <c r="Q270">
        <f t="shared" si="6"/>
        <v>4</v>
      </c>
      <c r="R270">
        <f t="shared" si="6"/>
        <v>8</v>
      </c>
      <c r="S270" s="6">
        <f>SUM(punkty_rekrutacyjne310[[#This Row],[punkty za JP]:[GEO]])</f>
        <v>20</v>
      </c>
      <c r="T270" s="6">
        <f>IF(punkty_rekrutacyjne310[[#This Row],[Zachowanie]]=6, 2, 0)+punkty_rekrutacyjne310[[#This Row],[Osiagniecia]]</f>
        <v>0</v>
      </c>
      <c r="U270" s="7">
        <f>punkty_rekrutacyjne310[[#This Row],[punkty za gimnazjalny]]+punkty_rekrutacyjne310[[#This Row],[SUMA PUNKTOW ZA OCENY]]+punkty_rekrutacyjne310[[#This Row],[DODATKOWE]]</f>
        <v>31.7</v>
      </c>
      <c r="V270">
        <f>IF(punkty_rekrutacyjne310[[#This Row],[SUMA PUNKTOW ZA OCENY]]+punkty_rekrutacyjne310[[#This Row],[DODATKOWE]]&gt;punkty_rekrutacyjne310[[#This Row],[punkty za gimnazjalny]], 1, 0)</f>
        <v>1</v>
      </c>
    </row>
    <row r="271" spans="1:22" x14ac:dyDescent="0.35">
      <c r="A271" s="1" t="s">
        <v>392</v>
      </c>
      <c r="B271" s="1" t="s">
        <v>16</v>
      </c>
      <c r="C271">
        <v>5</v>
      </c>
      <c r="D271">
        <v>2</v>
      </c>
      <c r="E271" s="1">
        <v>5</v>
      </c>
      <c r="F271" s="1">
        <v>5</v>
      </c>
      <c r="G271" s="1">
        <v>6</v>
      </c>
      <c r="H271" s="1">
        <v>5</v>
      </c>
      <c r="I271">
        <v>17</v>
      </c>
      <c r="J271">
        <v>23</v>
      </c>
      <c r="K271">
        <v>33</v>
      </c>
      <c r="L271">
        <v>16</v>
      </c>
      <c r="M271">
        <v>62</v>
      </c>
      <c r="N271" s="6">
        <f>(punkty_rekrutacyjne310[[#This Row],[GHP]]+punkty_rekrutacyjne310[[#This Row],[GHH]]+punkty_rekrutacyjne310[[#This Row],[GMM]]+punkty_rekrutacyjne310[[#This Row],[GMP]]+punkty_rekrutacyjne310[[#This Row],[GJP]])/10</f>
        <v>15.1</v>
      </c>
      <c r="O271">
        <f t="shared" si="6"/>
        <v>8</v>
      </c>
      <c r="P271">
        <f t="shared" si="6"/>
        <v>8</v>
      </c>
      <c r="Q271">
        <f t="shared" si="6"/>
        <v>10</v>
      </c>
      <c r="R271">
        <f t="shared" si="6"/>
        <v>8</v>
      </c>
      <c r="S271" s="6">
        <f>SUM(punkty_rekrutacyjne310[[#This Row],[punkty za JP]:[GEO]])</f>
        <v>34</v>
      </c>
      <c r="T271" s="6">
        <f>IF(punkty_rekrutacyjne310[[#This Row],[Zachowanie]]=6, 2, 0)+punkty_rekrutacyjne310[[#This Row],[Osiagniecia]]</f>
        <v>5</v>
      </c>
      <c r="U271" s="7">
        <f>punkty_rekrutacyjne310[[#This Row],[punkty za gimnazjalny]]+punkty_rekrutacyjne310[[#This Row],[SUMA PUNKTOW ZA OCENY]]+punkty_rekrutacyjne310[[#This Row],[DODATKOWE]]</f>
        <v>54.1</v>
      </c>
      <c r="V271">
        <f>IF(punkty_rekrutacyjne310[[#This Row],[SUMA PUNKTOW ZA OCENY]]+punkty_rekrutacyjne310[[#This Row],[DODATKOWE]]&gt;punkty_rekrutacyjne310[[#This Row],[punkty za gimnazjalny]], 1, 0)</f>
        <v>1</v>
      </c>
    </row>
    <row r="272" spans="1:22" x14ac:dyDescent="0.35">
      <c r="A272" s="1" t="s">
        <v>393</v>
      </c>
      <c r="B272" s="1" t="s">
        <v>251</v>
      </c>
      <c r="C272">
        <v>2</v>
      </c>
      <c r="D272">
        <v>5</v>
      </c>
      <c r="E272" s="1">
        <v>3</v>
      </c>
      <c r="F272" s="1">
        <v>6</v>
      </c>
      <c r="G272" s="1">
        <v>6</v>
      </c>
      <c r="H272" s="1">
        <v>2</v>
      </c>
      <c r="I272">
        <v>87</v>
      </c>
      <c r="J272">
        <v>23</v>
      </c>
      <c r="K272">
        <v>15</v>
      </c>
      <c r="L272">
        <v>44</v>
      </c>
      <c r="M272">
        <v>30</v>
      </c>
      <c r="N272" s="6">
        <f>(punkty_rekrutacyjne310[[#This Row],[GHP]]+punkty_rekrutacyjne310[[#This Row],[GHH]]+punkty_rekrutacyjne310[[#This Row],[GMM]]+punkty_rekrutacyjne310[[#This Row],[GMP]]+punkty_rekrutacyjne310[[#This Row],[GJP]])/10</f>
        <v>19.899999999999999</v>
      </c>
      <c r="O272">
        <f t="shared" si="6"/>
        <v>4</v>
      </c>
      <c r="P272">
        <f t="shared" si="6"/>
        <v>10</v>
      </c>
      <c r="Q272">
        <f t="shared" si="6"/>
        <v>10</v>
      </c>
      <c r="R272">
        <f t="shared" si="6"/>
        <v>0</v>
      </c>
      <c r="S272" s="6">
        <f>SUM(punkty_rekrutacyjne310[[#This Row],[punkty za JP]:[GEO]])</f>
        <v>24</v>
      </c>
      <c r="T272" s="6">
        <f>IF(punkty_rekrutacyjne310[[#This Row],[Zachowanie]]=6, 2, 0)+punkty_rekrutacyjne310[[#This Row],[Osiagniecia]]</f>
        <v>2</v>
      </c>
      <c r="U272" s="7">
        <f>punkty_rekrutacyjne310[[#This Row],[punkty za gimnazjalny]]+punkty_rekrutacyjne310[[#This Row],[SUMA PUNKTOW ZA OCENY]]+punkty_rekrutacyjne310[[#This Row],[DODATKOWE]]</f>
        <v>45.9</v>
      </c>
      <c r="V272">
        <f>IF(punkty_rekrutacyjne310[[#This Row],[SUMA PUNKTOW ZA OCENY]]+punkty_rekrutacyjne310[[#This Row],[DODATKOWE]]&gt;punkty_rekrutacyjne310[[#This Row],[punkty za gimnazjalny]], 1, 0)</f>
        <v>1</v>
      </c>
    </row>
    <row r="273" spans="1:22" x14ac:dyDescent="0.35">
      <c r="A273" s="1" t="s">
        <v>394</v>
      </c>
      <c r="B273" s="1" t="s">
        <v>395</v>
      </c>
      <c r="C273">
        <v>2</v>
      </c>
      <c r="D273">
        <v>6</v>
      </c>
      <c r="E273" s="1">
        <v>3</v>
      </c>
      <c r="F273" s="1">
        <v>3</v>
      </c>
      <c r="G273" s="1">
        <v>3</v>
      </c>
      <c r="H273" s="1">
        <v>6</v>
      </c>
      <c r="I273">
        <v>83</v>
      </c>
      <c r="J273">
        <v>27</v>
      </c>
      <c r="K273">
        <v>18</v>
      </c>
      <c r="L273">
        <v>41</v>
      </c>
      <c r="M273">
        <v>94</v>
      </c>
      <c r="N273" s="6">
        <f>(punkty_rekrutacyjne310[[#This Row],[GHP]]+punkty_rekrutacyjne310[[#This Row],[GHH]]+punkty_rekrutacyjne310[[#This Row],[GMM]]+punkty_rekrutacyjne310[[#This Row],[GMP]]+punkty_rekrutacyjne310[[#This Row],[GJP]])/10</f>
        <v>26.3</v>
      </c>
      <c r="O273">
        <f t="shared" si="6"/>
        <v>4</v>
      </c>
      <c r="P273">
        <f t="shared" si="6"/>
        <v>4</v>
      </c>
      <c r="Q273">
        <f t="shared" si="6"/>
        <v>4</v>
      </c>
      <c r="R273">
        <f t="shared" si="6"/>
        <v>10</v>
      </c>
      <c r="S273" s="6">
        <f>SUM(punkty_rekrutacyjne310[[#This Row],[punkty za JP]:[GEO]])</f>
        <v>22</v>
      </c>
      <c r="T273" s="6">
        <f>IF(punkty_rekrutacyjne310[[#This Row],[Zachowanie]]=6, 2, 0)+punkty_rekrutacyjne310[[#This Row],[Osiagniecia]]</f>
        <v>4</v>
      </c>
      <c r="U273" s="7">
        <f>punkty_rekrutacyjne310[[#This Row],[punkty za gimnazjalny]]+punkty_rekrutacyjne310[[#This Row],[SUMA PUNKTOW ZA OCENY]]+punkty_rekrutacyjne310[[#This Row],[DODATKOWE]]</f>
        <v>52.3</v>
      </c>
      <c r="V273">
        <f>IF(punkty_rekrutacyjne310[[#This Row],[SUMA PUNKTOW ZA OCENY]]+punkty_rekrutacyjne310[[#This Row],[DODATKOWE]]&gt;punkty_rekrutacyjne310[[#This Row],[punkty za gimnazjalny]], 1, 0)</f>
        <v>0</v>
      </c>
    </row>
    <row r="274" spans="1:22" x14ac:dyDescent="0.35">
      <c r="A274" s="1" t="s">
        <v>396</v>
      </c>
      <c r="B274" s="1" t="s">
        <v>397</v>
      </c>
      <c r="C274">
        <v>5</v>
      </c>
      <c r="D274">
        <v>5</v>
      </c>
      <c r="E274" s="1">
        <v>5</v>
      </c>
      <c r="F274" s="1">
        <v>2</v>
      </c>
      <c r="G274" s="1">
        <v>4</v>
      </c>
      <c r="H274" s="1">
        <v>5</v>
      </c>
      <c r="I274">
        <v>35</v>
      </c>
      <c r="J274">
        <v>16</v>
      </c>
      <c r="K274">
        <v>94</v>
      </c>
      <c r="L274">
        <v>87</v>
      </c>
      <c r="M274">
        <v>38</v>
      </c>
      <c r="N274" s="6">
        <f>(punkty_rekrutacyjne310[[#This Row],[GHP]]+punkty_rekrutacyjne310[[#This Row],[GHH]]+punkty_rekrutacyjne310[[#This Row],[GMM]]+punkty_rekrutacyjne310[[#This Row],[GMP]]+punkty_rekrutacyjne310[[#This Row],[GJP]])/10</f>
        <v>27</v>
      </c>
      <c r="O274">
        <f t="shared" si="6"/>
        <v>8</v>
      </c>
      <c r="P274">
        <f t="shared" si="6"/>
        <v>0</v>
      </c>
      <c r="Q274">
        <f t="shared" si="6"/>
        <v>6</v>
      </c>
      <c r="R274">
        <f t="shared" si="6"/>
        <v>8</v>
      </c>
      <c r="S274" s="6">
        <f>SUM(punkty_rekrutacyjne310[[#This Row],[punkty za JP]:[GEO]])</f>
        <v>22</v>
      </c>
      <c r="T274" s="6">
        <f>IF(punkty_rekrutacyjne310[[#This Row],[Zachowanie]]=6, 2, 0)+punkty_rekrutacyjne310[[#This Row],[Osiagniecia]]</f>
        <v>5</v>
      </c>
      <c r="U274" s="7">
        <f>punkty_rekrutacyjne310[[#This Row],[punkty za gimnazjalny]]+punkty_rekrutacyjne310[[#This Row],[SUMA PUNKTOW ZA OCENY]]+punkty_rekrutacyjne310[[#This Row],[DODATKOWE]]</f>
        <v>54</v>
      </c>
      <c r="V274">
        <f>IF(punkty_rekrutacyjne310[[#This Row],[SUMA PUNKTOW ZA OCENY]]+punkty_rekrutacyjne310[[#This Row],[DODATKOWE]]&gt;punkty_rekrutacyjne310[[#This Row],[punkty za gimnazjalny]], 1, 0)</f>
        <v>0</v>
      </c>
    </row>
    <row r="275" spans="1:22" x14ac:dyDescent="0.35">
      <c r="A275" s="1" t="s">
        <v>398</v>
      </c>
      <c r="B275" s="1" t="s">
        <v>399</v>
      </c>
      <c r="C275">
        <v>0</v>
      </c>
      <c r="D275">
        <v>5</v>
      </c>
      <c r="E275" s="1">
        <v>3</v>
      </c>
      <c r="F275" s="1">
        <v>3</v>
      </c>
      <c r="G275" s="1">
        <v>2</v>
      </c>
      <c r="H275" s="1">
        <v>2</v>
      </c>
      <c r="I275">
        <v>92</v>
      </c>
      <c r="J275">
        <v>79</v>
      </c>
      <c r="K275">
        <v>94</v>
      </c>
      <c r="L275">
        <v>42</v>
      </c>
      <c r="M275">
        <v>95</v>
      </c>
      <c r="N275" s="6">
        <f>(punkty_rekrutacyjne310[[#This Row],[GHP]]+punkty_rekrutacyjne310[[#This Row],[GHH]]+punkty_rekrutacyjne310[[#This Row],[GMM]]+punkty_rekrutacyjne310[[#This Row],[GMP]]+punkty_rekrutacyjne310[[#This Row],[GJP]])/10</f>
        <v>40.200000000000003</v>
      </c>
      <c r="O275">
        <f t="shared" si="6"/>
        <v>4</v>
      </c>
      <c r="P275">
        <f t="shared" si="6"/>
        <v>4</v>
      </c>
      <c r="Q275">
        <f t="shared" si="6"/>
        <v>0</v>
      </c>
      <c r="R275">
        <f t="shared" si="6"/>
        <v>0</v>
      </c>
      <c r="S275" s="6">
        <f>SUM(punkty_rekrutacyjne310[[#This Row],[punkty za JP]:[GEO]])</f>
        <v>8</v>
      </c>
      <c r="T275" s="6">
        <f>IF(punkty_rekrutacyjne310[[#This Row],[Zachowanie]]=6, 2, 0)+punkty_rekrutacyjne310[[#This Row],[Osiagniecia]]</f>
        <v>0</v>
      </c>
      <c r="U275" s="7">
        <f>punkty_rekrutacyjne310[[#This Row],[punkty za gimnazjalny]]+punkty_rekrutacyjne310[[#This Row],[SUMA PUNKTOW ZA OCENY]]+punkty_rekrutacyjne310[[#This Row],[DODATKOWE]]</f>
        <v>48.2</v>
      </c>
      <c r="V275">
        <f>IF(punkty_rekrutacyjne310[[#This Row],[SUMA PUNKTOW ZA OCENY]]+punkty_rekrutacyjne310[[#This Row],[DODATKOWE]]&gt;punkty_rekrutacyjne310[[#This Row],[punkty za gimnazjalny]], 1, 0)</f>
        <v>0</v>
      </c>
    </row>
    <row r="276" spans="1:22" x14ac:dyDescent="0.35">
      <c r="A276" s="1" t="s">
        <v>75</v>
      </c>
      <c r="B276" s="1" t="s">
        <v>76</v>
      </c>
      <c r="C276">
        <v>5</v>
      </c>
      <c r="D276">
        <v>3</v>
      </c>
      <c r="E276" s="1">
        <v>5</v>
      </c>
      <c r="F276" s="1">
        <v>3</v>
      </c>
      <c r="G276" s="1">
        <v>6</v>
      </c>
      <c r="H276" s="1">
        <v>6</v>
      </c>
      <c r="I276">
        <v>82</v>
      </c>
      <c r="J276">
        <v>7</v>
      </c>
      <c r="K276">
        <v>24</v>
      </c>
      <c r="L276">
        <v>80</v>
      </c>
      <c r="M276">
        <v>33</v>
      </c>
      <c r="N276" s="6">
        <f>(punkty_rekrutacyjne310[[#This Row],[GHP]]+punkty_rekrutacyjne310[[#This Row],[GHH]]+punkty_rekrutacyjne310[[#This Row],[GMM]]+punkty_rekrutacyjne310[[#This Row],[GMP]]+punkty_rekrutacyjne310[[#This Row],[GJP]])/10</f>
        <v>22.6</v>
      </c>
      <c r="O276">
        <f t="shared" si="6"/>
        <v>8</v>
      </c>
      <c r="P276">
        <f t="shared" si="6"/>
        <v>4</v>
      </c>
      <c r="Q276">
        <f t="shared" si="6"/>
        <v>10</v>
      </c>
      <c r="R276">
        <f t="shared" si="6"/>
        <v>10</v>
      </c>
      <c r="S276" s="6">
        <f>SUM(punkty_rekrutacyjne310[[#This Row],[punkty za JP]:[GEO]])</f>
        <v>32</v>
      </c>
      <c r="T276" s="6">
        <f>IF(punkty_rekrutacyjne310[[#This Row],[Zachowanie]]=6, 2, 0)+punkty_rekrutacyjne310[[#This Row],[Osiagniecia]]</f>
        <v>5</v>
      </c>
      <c r="U276" s="7">
        <f>punkty_rekrutacyjne310[[#This Row],[punkty za gimnazjalny]]+punkty_rekrutacyjne310[[#This Row],[SUMA PUNKTOW ZA OCENY]]+punkty_rekrutacyjne310[[#This Row],[DODATKOWE]]</f>
        <v>59.6</v>
      </c>
      <c r="V276">
        <f>IF(punkty_rekrutacyjne310[[#This Row],[SUMA PUNKTOW ZA OCENY]]+punkty_rekrutacyjne310[[#This Row],[DODATKOWE]]&gt;punkty_rekrutacyjne310[[#This Row],[punkty za gimnazjalny]], 1, 0)</f>
        <v>1</v>
      </c>
    </row>
    <row r="277" spans="1:22" x14ac:dyDescent="0.35">
      <c r="A277" s="1" t="s">
        <v>400</v>
      </c>
      <c r="B277" s="1" t="s">
        <v>101</v>
      </c>
      <c r="C277">
        <v>6</v>
      </c>
      <c r="D277">
        <v>4</v>
      </c>
      <c r="E277" s="1">
        <v>6</v>
      </c>
      <c r="F277" s="1">
        <v>6</v>
      </c>
      <c r="G277" s="1">
        <v>4</v>
      </c>
      <c r="H277" s="1">
        <v>4</v>
      </c>
      <c r="I277">
        <v>94</v>
      </c>
      <c r="J277">
        <v>44</v>
      </c>
      <c r="K277">
        <v>96</v>
      </c>
      <c r="L277">
        <v>9</v>
      </c>
      <c r="M277">
        <v>97</v>
      </c>
      <c r="N277" s="6">
        <f>(punkty_rekrutacyjne310[[#This Row],[GHP]]+punkty_rekrutacyjne310[[#This Row],[GHH]]+punkty_rekrutacyjne310[[#This Row],[GMM]]+punkty_rekrutacyjne310[[#This Row],[GMP]]+punkty_rekrutacyjne310[[#This Row],[GJP]])/10</f>
        <v>34</v>
      </c>
      <c r="O277">
        <f t="shared" si="6"/>
        <v>10</v>
      </c>
      <c r="P277">
        <f t="shared" si="6"/>
        <v>10</v>
      </c>
      <c r="Q277">
        <f t="shared" si="6"/>
        <v>6</v>
      </c>
      <c r="R277">
        <f t="shared" si="6"/>
        <v>6</v>
      </c>
      <c r="S277" s="6">
        <f>SUM(punkty_rekrutacyjne310[[#This Row],[punkty za JP]:[GEO]])</f>
        <v>32</v>
      </c>
      <c r="T277" s="6">
        <f>IF(punkty_rekrutacyjne310[[#This Row],[Zachowanie]]=6, 2, 0)+punkty_rekrutacyjne310[[#This Row],[Osiagniecia]]</f>
        <v>6</v>
      </c>
      <c r="U277" s="7">
        <f>punkty_rekrutacyjne310[[#This Row],[punkty za gimnazjalny]]+punkty_rekrutacyjne310[[#This Row],[SUMA PUNKTOW ZA OCENY]]+punkty_rekrutacyjne310[[#This Row],[DODATKOWE]]</f>
        <v>72</v>
      </c>
      <c r="V277">
        <f>IF(punkty_rekrutacyjne310[[#This Row],[SUMA PUNKTOW ZA OCENY]]+punkty_rekrutacyjne310[[#This Row],[DODATKOWE]]&gt;punkty_rekrutacyjne310[[#This Row],[punkty za gimnazjalny]], 1, 0)</f>
        <v>1</v>
      </c>
    </row>
    <row r="278" spans="1:22" x14ac:dyDescent="0.35">
      <c r="A278" s="1" t="s">
        <v>401</v>
      </c>
      <c r="B278" s="1" t="s">
        <v>402</v>
      </c>
      <c r="C278">
        <v>3</v>
      </c>
      <c r="D278">
        <v>5</v>
      </c>
      <c r="E278" s="1">
        <v>3</v>
      </c>
      <c r="F278" s="1">
        <v>6</v>
      </c>
      <c r="G278" s="1">
        <v>4</v>
      </c>
      <c r="H278" s="1">
        <v>2</v>
      </c>
      <c r="I278">
        <v>32</v>
      </c>
      <c r="J278">
        <v>50</v>
      </c>
      <c r="K278">
        <v>94</v>
      </c>
      <c r="L278">
        <v>52</v>
      </c>
      <c r="M278">
        <v>100</v>
      </c>
      <c r="N278" s="6">
        <f>(punkty_rekrutacyjne310[[#This Row],[GHP]]+punkty_rekrutacyjne310[[#This Row],[GHH]]+punkty_rekrutacyjne310[[#This Row],[GMM]]+punkty_rekrutacyjne310[[#This Row],[GMP]]+punkty_rekrutacyjne310[[#This Row],[GJP]])/10</f>
        <v>32.799999999999997</v>
      </c>
      <c r="O278">
        <f t="shared" si="6"/>
        <v>4</v>
      </c>
      <c r="P278">
        <f t="shared" si="6"/>
        <v>10</v>
      </c>
      <c r="Q278">
        <f t="shared" si="6"/>
        <v>6</v>
      </c>
      <c r="R278">
        <f t="shared" si="6"/>
        <v>0</v>
      </c>
      <c r="S278" s="6">
        <f>SUM(punkty_rekrutacyjne310[[#This Row],[punkty za JP]:[GEO]])</f>
        <v>20</v>
      </c>
      <c r="T278" s="6">
        <f>IF(punkty_rekrutacyjne310[[#This Row],[Zachowanie]]=6, 2, 0)+punkty_rekrutacyjne310[[#This Row],[Osiagniecia]]</f>
        <v>3</v>
      </c>
      <c r="U278" s="7">
        <f>punkty_rekrutacyjne310[[#This Row],[punkty za gimnazjalny]]+punkty_rekrutacyjne310[[#This Row],[SUMA PUNKTOW ZA OCENY]]+punkty_rekrutacyjne310[[#This Row],[DODATKOWE]]</f>
        <v>55.8</v>
      </c>
      <c r="V278">
        <f>IF(punkty_rekrutacyjne310[[#This Row],[SUMA PUNKTOW ZA OCENY]]+punkty_rekrutacyjne310[[#This Row],[DODATKOWE]]&gt;punkty_rekrutacyjne310[[#This Row],[punkty za gimnazjalny]], 1, 0)</f>
        <v>0</v>
      </c>
    </row>
    <row r="279" spans="1:22" x14ac:dyDescent="0.35">
      <c r="A279" s="1" t="s">
        <v>403</v>
      </c>
      <c r="B279" s="1" t="s">
        <v>64</v>
      </c>
      <c r="C279">
        <v>3</v>
      </c>
      <c r="D279">
        <v>2</v>
      </c>
      <c r="E279" s="1">
        <v>3</v>
      </c>
      <c r="F279" s="1">
        <v>5</v>
      </c>
      <c r="G279" s="1">
        <v>3</v>
      </c>
      <c r="H279" s="1">
        <v>6</v>
      </c>
      <c r="I279">
        <v>84</v>
      </c>
      <c r="J279">
        <v>53</v>
      </c>
      <c r="K279">
        <v>73</v>
      </c>
      <c r="L279">
        <v>7</v>
      </c>
      <c r="M279">
        <v>3</v>
      </c>
      <c r="N279" s="6">
        <f>(punkty_rekrutacyjne310[[#This Row],[GHP]]+punkty_rekrutacyjne310[[#This Row],[GHH]]+punkty_rekrutacyjne310[[#This Row],[GMM]]+punkty_rekrutacyjne310[[#This Row],[GMP]]+punkty_rekrutacyjne310[[#This Row],[GJP]])/10</f>
        <v>22</v>
      </c>
      <c r="O279">
        <f t="shared" si="6"/>
        <v>4</v>
      </c>
      <c r="P279">
        <f t="shared" si="6"/>
        <v>8</v>
      </c>
      <c r="Q279">
        <f t="shared" si="6"/>
        <v>4</v>
      </c>
      <c r="R279">
        <f t="shared" si="6"/>
        <v>10</v>
      </c>
      <c r="S279" s="6">
        <f>SUM(punkty_rekrutacyjne310[[#This Row],[punkty za JP]:[GEO]])</f>
        <v>26</v>
      </c>
      <c r="T279" s="6">
        <f>IF(punkty_rekrutacyjne310[[#This Row],[Zachowanie]]=6, 2, 0)+punkty_rekrutacyjne310[[#This Row],[Osiagniecia]]</f>
        <v>3</v>
      </c>
      <c r="U279" s="7">
        <f>punkty_rekrutacyjne310[[#This Row],[punkty za gimnazjalny]]+punkty_rekrutacyjne310[[#This Row],[SUMA PUNKTOW ZA OCENY]]+punkty_rekrutacyjne310[[#This Row],[DODATKOWE]]</f>
        <v>51</v>
      </c>
      <c r="V279">
        <f>IF(punkty_rekrutacyjne310[[#This Row],[SUMA PUNKTOW ZA OCENY]]+punkty_rekrutacyjne310[[#This Row],[DODATKOWE]]&gt;punkty_rekrutacyjne310[[#This Row],[punkty za gimnazjalny]], 1, 0)</f>
        <v>1</v>
      </c>
    </row>
    <row r="280" spans="1:22" x14ac:dyDescent="0.35">
      <c r="A280" s="1" t="s">
        <v>404</v>
      </c>
      <c r="B280" s="1" t="s">
        <v>397</v>
      </c>
      <c r="C280">
        <v>2</v>
      </c>
      <c r="D280">
        <v>2</v>
      </c>
      <c r="E280" s="1">
        <v>5</v>
      </c>
      <c r="F280" s="1">
        <v>5</v>
      </c>
      <c r="G280" s="1">
        <v>5</v>
      </c>
      <c r="H280" s="1">
        <v>4</v>
      </c>
      <c r="I280">
        <v>88</v>
      </c>
      <c r="J280">
        <v>37</v>
      </c>
      <c r="K280">
        <v>50</v>
      </c>
      <c r="L280">
        <v>19</v>
      </c>
      <c r="M280">
        <v>28</v>
      </c>
      <c r="N280" s="6">
        <f>(punkty_rekrutacyjne310[[#This Row],[GHP]]+punkty_rekrutacyjne310[[#This Row],[GHH]]+punkty_rekrutacyjne310[[#This Row],[GMM]]+punkty_rekrutacyjne310[[#This Row],[GMP]]+punkty_rekrutacyjne310[[#This Row],[GJP]])/10</f>
        <v>22.2</v>
      </c>
      <c r="O280">
        <f t="shared" si="6"/>
        <v>8</v>
      </c>
      <c r="P280">
        <f t="shared" si="6"/>
        <v>8</v>
      </c>
      <c r="Q280">
        <f t="shared" si="6"/>
        <v>8</v>
      </c>
      <c r="R280">
        <f t="shared" si="6"/>
        <v>6</v>
      </c>
      <c r="S280" s="6">
        <f>SUM(punkty_rekrutacyjne310[[#This Row],[punkty za JP]:[GEO]])</f>
        <v>30</v>
      </c>
      <c r="T280" s="6">
        <f>IF(punkty_rekrutacyjne310[[#This Row],[Zachowanie]]=6, 2, 0)+punkty_rekrutacyjne310[[#This Row],[Osiagniecia]]</f>
        <v>2</v>
      </c>
      <c r="U280" s="7">
        <f>punkty_rekrutacyjne310[[#This Row],[punkty za gimnazjalny]]+punkty_rekrutacyjne310[[#This Row],[SUMA PUNKTOW ZA OCENY]]+punkty_rekrutacyjne310[[#This Row],[DODATKOWE]]</f>
        <v>54.2</v>
      </c>
      <c r="V280">
        <f>IF(punkty_rekrutacyjne310[[#This Row],[SUMA PUNKTOW ZA OCENY]]+punkty_rekrutacyjne310[[#This Row],[DODATKOWE]]&gt;punkty_rekrutacyjne310[[#This Row],[punkty za gimnazjalny]], 1, 0)</f>
        <v>1</v>
      </c>
    </row>
    <row r="281" spans="1:22" x14ac:dyDescent="0.35">
      <c r="A281" s="1" t="s">
        <v>405</v>
      </c>
      <c r="B281" s="1" t="s">
        <v>197</v>
      </c>
      <c r="C281">
        <v>7</v>
      </c>
      <c r="D281">
        <v>2</v>
      </c>
      <c r="E281" s="1">
        <v>3</v>
      </c>
      <c r="F281" s="1">
        <v>5</v>
      </c>
      <c r="G281" s="1">
        <v>5</v>
      </c>
      <c r="H281" s="1">
        <v>2</v>
      </c>
      <c r="I281">
        <v>26</v>
      </c>
      <c r="J281">
        <v>30</v>
      </c>
      <c r="K281">
        <v>96</v>
      </c>
      <c r="L281">
        <v>59</v>
      </c>
      <c r="M281">
        <v>28</v>
      </c>
      <c r="N281" s="6">
        <f>(punkty_rekrutacyjne310[[#This Row],[GHP]]+punkty_rekrutacyjne310[[#This Row],[GHH]]+punkty_rekrutacyjne310[[#This Row],[GMM]]+punkty_rekrutacyjne310[[#This Row],[GMP]]+punkty_rekrutacyjne310[[#This Row],[GJP]])/10</f>
        <v>23.9</v>
      </c>
      <c r="O281">
        <f t="shared" si="6"/>
        <v>4</v>
      </c>
      <c r="P281">
        <f t="shared" si="6"/>
        <v>8</v>
      </c>
      <c r="Q281">
        <f t="shared" si="6"/>
        <v>8</v>
      </c>
      <c r="R281">
        <f t="shared" si="6"/>
        <v>0</v>
      </c>
      <c r="S281" s="6">
        <f>SUM(punkty_rekrutacyjne310[[#This Row],[punkty za JP]:[GEO]])</f>
        <v>20</v>
      </c>
      <c r="T281" s="6">
        <f>IF(punkty_rekrutacyjne310[[#This Row],[Zachowanie]]=6, 2, 0)+punkty_rekrutacyjne310[[#This Row],[Osiagniecia]]</f>
        <v>7</v>
      </c>
      <c r="U281" s="7">
        <f>punkty_rekrutacyjne310[[#This Row],[punkty za gimnazjalny]]+punkty_rekrutacyjne310[[#This Row],[SUMA PUNKTOW ZA OCENY]]+punkty_rekrutacyjne310[[#This Row],[DODATKOWE]]</f>
        <v>50.9</v>
      </c>
      <c r="V281">
        <f>IF(punkty_rekrutacyjne310[[#This Row],[SUMA PUNKTOW ZA OCENY]]+punkty_rekrutacyjne310[[#This Row],[DODATKOWE]]&gt;punkty_rekrutacyjne310[[#This Row],[punkty za gimnazjalny]], 1, 0)</f>
        <v>1</v>
      </c>
    </row>
    <row r="282" spans="1:22" x14ac:dyDescent="0.35">
      <c r="A282" s="1" t="s">
        <v>406</v>
      </c>
      <c r="B282" s="1" t="s">
        <v>38</v>
      </c>
      <c r="C282">
        <v>0</v>
      </c>
      <c r="D282">
        <v>5</v>
      </c>
      <c r="E282" s="1">
        <v>6</v>
      </c>
      <c r="F282" s="1">
        <v>2</v>
      </c>
      <c r="G282" s="1">
        <v>2</v>
      </c>
      <c r="H282" s="1">
        <v>3</v>
      </c>
      <c r="I282">
        <v>50</v>
      </c>
      <c r="J282">
        <v>5</v>
      </c>
      <c r="K282">
        <v>14</v>
      </c>
      <c r="L282">
        <v>44</v>
      </c>
      <c r="M282">
        <v>45</v>
      </c>
      <c r="N282" s="6">
        <f>(punkty_rekrutacyjne310[[#This Row],[GHP]]+punkty_rekrutacyjne310[[#This Row],[GHH]]+punkty_rekrutacyjne310[[#This Row],[GMM]]+punkty_rekrutacyjne310[[#This Row],[GMP]]+punkty_rekrutacyjne310[[#This Row],[GJP]])/10</f>
        <v>15.8</v>
      </c>
      <c r="O282">
        <f t="shared" si="6"/>
        <v>10</v>
      </c>
      <c r="P282">
        <f t="shared" si="6"/>
        <v>0</v>
      </c>
      <c r="Q282">
        <f t="shared" si="6"/>
        <v>0</v>
      </c>
      <c r="R282">
        <f t="shared" si="6"/>
        <v>4</v>
      </c>
      <c r="S282" s="6">
        <f>SUM(punkty_rekrutacyjne310[[#This Row],[punkty za JP]:[GEO]])</f>
        <v>14</v>
      </c>
      <c r="T282" s="6">
        <f>IF(punkty_rekrutacyjne310[[#This Row],[Zachowanie]]=6, 2, 0)+punkty_rekrutacyjne310[[#This Row],[Osiagniecia]]</f>
        <v>0</v>
      </c>
      <c r="U282" s="7">
        <f>punkty_rekrutacyjne310[[#This Row],[punkty za gimnazjalny]]+punkty_rekrutacyjne310[[#This Row],[SUMA PUNKTOW ZA OCENY]]+punkty_rekrutacyjne310[[#This Row],[DODATKOWE]]</f>
        <v>29.8</v>
      </c>
      <c r="V282">
        <f>IF(punkty_rekrutacyjne310[[#This Row],[SUMA PUNKTOW ZA OCENY]]+punkty_rekrutacyjne310[[#This Row],[DODATKOWE]]&gt;punkty_rekrutacyjne310[[#This Row],[punkty za gimnazjalny]], 1, 0)</f>
        <v>0</v>
      </c>
    </row>
    <row r="283" spans="1:22" x14ac:dyDescent="0.35">
      <c r="A283" s="1" t="s">
        <v>407</v>
      </c>
      <c r="B283" s="1" t="s">
        <v>395</v>
      </c>
      <c r="C283">
        <v>5</v>
      </c>
      <c r="D283">
        <v>5</v>
      </c>
      <c r="E283" s="1">
        <v>5</v>
      </c>
      <c r="F283" s="1">
        <v>4</v>
      </c>
      <c r="G283" s="1">
        <v>6</v>
      </c>
      <c r="H283" s="1">
        <v>5</v>
      </c>
      <c r="I283">
        <v>73</v>
      </c>
      <c r="J283">
        <v>49</v>
      </c>
      <c r="K283">
        <v>54</v>
      </c>
      <c r="L283">
        <v>67</v>
      </c>
      <c r="M283">
        <v>5</v>
      </c>
      <c r="N283" s="6">
        <f>(punkty_rekrutacyjne310[[#This Row],[GHP]]+punkty_rekrutacyjne310[[#This Row],[GHH]]+punkty_rekrutacyjne310[[#This Row],[GMM]]+punkty_rekrutacyjne310[[#This Row],[GMP]]+punkty_rekrutacyjne310[[#This Row],[GJP]])/10</f>
        <v>24.8</v>
      </c>
      <c r="O283">
        <f t="shared" si="6"/>
        <v>8</v>
      </c>
      <c r="P283">
        <f t="shared" si="6"/>
        <v>6</v>
      </c>
      <c r="Q283">
        <f t="shared" si="6"/>
        <v>10</v>
      </c>
      <c r="R283">
        <f t="shared" si="6"/>
        <v>8</v>
      </c>
      <c r="S283" s="6">
        <f>SUM(punkty_rekrutacyjne310[[#This Row],[punkty za JP]:[GEO]])</f>
        <v>32</v>
      </c>
      <c r="T283" s="6">
        <f>IF(punkty_rekrutacyjne310[[#This Row],[Zachowanie]]=6, 2, 0)+punkty_rekrutacyjne310[[#This Row],[Osiagniecia]]</f>
        <v>5</v>
      </c>
      <c r="U283" s="7">
        <f>punkty_rekrutacyjne310[[#This Row],[punkty za gimnazjalny]]+punkty_rekrutacyjne310[[#This Row],[SUMA PUNKTOW ZA OCENY]]+punkty_rekrutacyjne310[[#This Row],[DODATKOWE]]</f>
        <v>61.8</v>
      </c>
      <c r="V283">
        <f>IF(punkty_rekrutacyjne310[[#This Row],[SUMA PUNKTOW ZA OCENY]]+punkty_rekrutacyjne310[[#This Row],[DODATKOWE]]&gt;punkty_rekrutacyjne310[[#This Row],[punkty za gimnazjalny]], 1, 0)</f>
        <v>1</v>
      </c>
    </row>
    <row r="284" spans="1:22" x14ac:dyDescent="0.35">
      <c r="A284" s="1" t="s">
        <v>408</v>
      </c>
      <c r="B284" s="1" t="s">
        <v>316</v>
      </c>
      <c r="C284">
        <v>2</v>
      </c>
      <c r="D284">
        <v>3</v>
      </c>
      <c r="E284" s="1">
        <v>4</v>
      </c>
      <c r="F284" s="1">
        <v>2</v>
      </c>
      <c r="G284" s="1">
        <v>5</v>
      </c>
      <c r="H284" s="1">
        <v>6</v>
      </c>
      <c r="I284">
        <v>100</v>
      </c>
      <c r="J284">
        <v>13</v>
      </c>
      <c r="K284">
        <v>93</v>
      </c>
      <c r="L284">
        <v>32</v>
      </c>
      <c r="M284">
        <v>23</v>
      </c>
      <c r="N284" s="6">
        <f>(punkty_rekrutacyjne310[[#This Row],[GHP]]+punkty_rekrutacyjne310[[#This Row],[GHH]]+punkty_rekrutacyjne310[[#This Row],[GMM]]+punkty_rekrutacyjne310[[#This Row],[GMP]]+punkty_rekrutacyjne310[[#This Row],[GJP]])/10</f>
        <v>26.1</v>
      </c>
      <c r="O284">
        <f t="shared" si="6"/>
        <v>6</v>
      </c>
      <c r="P284">
        <f t="shared" si="6"/>
        <v>0</v>
      </c>
      <c r="Q284">
        <f t="shared" si="6"/>
        <v>8</v>
      </c>
      <c r="R284">
        <f t="shared" si="6"/>
        <v>10</v>
      </c>
      <c r="S284" s="6">
        <f>SUM(punkty_rekrutacyjne310[[#This Row],[punkty za JP]:[GEO]])</f>
        <v>24</v>
      </c>
      <c r="T284" s="6">
        <f>IF(punkty_rekrutacyjne310[[#This Row],[Zachowanie]]=6, 2, 0)+punkty_rekrutacyjne310[[#This Row],[Osiagniecia]]</f>
        <v>2</v>
      </c>
      <c r="U284" s="7">
        <f>punkty_rekrutacyjne310[[#This Row],[punkty za gimnazjalny]]+punkty_rekrutacyjne310[[#This Row],[SUMA PUNKTOW ZA OCENY]]+punkty_rekrutacyjne310[[#This Row],[DODATKOWE]]</f>
        <v>52.1</v>
      </c>
      <c r="V284">
        <f>IF(punkty_rekrutacyjne310[[#This Row],[SUMA PUNKTOW ZA OCENY]]+punkty_rekrutacyjne310[[#This Row],[DODATKOWE]]&gt;punkty_rekrutacyjne310[[#This Row],[punkty za gimnazjalny]], 1, 0)</f>
        <v>0</v>
      </c>
    </row>
    <row r="285" spans="1:22" x14ac:dyDescent="0.35">
      <c r="A285" s="1" t="s">
        <v>408</v>
      </c>
      <c r="B285" s="1" t="s">
        <v>409</v>
      </c>
      <c r="C285">
        <v>6</v>
      </c>
      <c r="D285">
        <v>4</v>
      </c>
      <c r="E285" s="1">
        <v>4</v>
      </c>
      <c r="F285" s="1">
        <v>3</v>
      </c>
      <c r="G285" s="1">
        <v>2</v>
      </c>
      <c r="H285" s="1">
        <v>5</v>
      </c>
      <c r="I285">
        <v>52</v>
      </c>
      <c r="J285">
        <v>46</v>
      </c>
      <c r="K285">
        <v>54</v>
      </c>
      <c r="L285">
        <v>22</v>
      </c>
      <c r="M285">
        <v>42</v>
      </c>
      <c r="N285" s="6">
        <f>(punkty_rekrutacyjne310[[#This Row],[GHP]]+punkty_rekrutacyjne310[[#This Row],[GHH]]+punkty_rekrutacyjne310[[#This Row],[GMM]]+punkty_rekrutacyjne310[[#This Row],[GMP]]+punkty_rekrutacyjne310[[#This Row],[GJP]])/10</f>
        <v>21.6</v>
      </c>
      <c r="O285">
        <f t="shared" si="6"/>
        <v>6</v>
      </c>
      <c r="P285">
        <f t="shared" si="6"/>
        <v>4</v>
      </c>
      <c r="Q285">
        <f t="shared" si="6"/>
        <v>0</v>
      </c>
      <c r="R285">
        <f t="shared" si="6"/>
        <v>8</v>
      </c>
      <c r="S285" s="6">
        <f>SUM(punkty_rekrutacyjne310[[#This Row],[punkty za JP]:[GEO]])</f>
        <v>18</v>
      </c>
      <c r="T285" s="6">
        <f>IF(punkty_rekrutacyjne310[[#This Row],[Zachowanie]]=6, 2, 0)+punkty_rekrutacyjne310[[#This Row],[Osiagniecia]]</f>
        <v>6</v>
      </c>
      <c r="U285" s="7">
        <f>punkty_rekrutacyjne310[[#This Row],[punkty za gimnazjalny]]+punkty_rekrutacyjne310[[#This Row],[SUMA PUNKTOW ZA OCENY]]+punkty_rekrutacyjne310[[#This Row],[DODATKOWE]]</f>
        <v>45.6</v>
      </c>
      <c r="V285">
        <f>IF(punkty_rekrutacyjne310[[#This Row],[SUMA PUNKTOW ZA OCENY]]+punkty_rekrutacyjne310[[#This Row],[DODATKOWE]]&gt;punkty_rekrutacyjne310[[#This Row],[punkty za gimnazjalny]], 1, 0)</f>
        <v>1</v>
      </c>
    </row>
    <row r="286" spans="1:22" x14ac:dyDescent="0.35">
      <c r="A286" s="1" t="s">
        <v>410</v>
      </c>
      <c r="B286" s="1" t="s">
        <v>70</v>
      </c>
      <c r="C286">
        <v>2</v>
      </c>
      <c r="D286">
        <v>5</v>
      </c>
      <c r="E286" s="1">
        <v>6</v>
      </c>
      <c r="F286" s="1">
        <v>4</v>
      </c>
      <c r="G286" s="1">
        <v>6</v>
      </c>
      <c r="H286" s="1">
        <v>3</v>
      </c>
      <c r="I286">
        <v>88</v>
      </c>
      <c r="J286">
        <v>14</v>
      </c>
      <c r="K286">
        <v>98</v>
      </c>
      <c r="L286">
        <v>46</v>
      </c>
      <c r="M286">
        <v>66</v>
      </c>
      <c r="N286" s="6">
        <f>(punkty_rekrutacyjne310[[#This Row],[GHP]]+punkty_rekrutacyjne310[[#This Row],[GHH]]+punkty_rekrutacyjne310[[#This Row],[GMM]]+punkty_rekrutacyjne310[[#This Row],[GMP]]+punkty_rekrutacyjne310[[#This Row],[GJP]])/10</f>
        <v>31.2</v>
      </c>
      <c r="O286">
        <f t="shared" si="6"/>
        <v>10</v>
      </c>
      <c r="P286">
        <f t="shared" si="6"/>
        <v>6</v>
      </c>
      <c r="Q286">
        <f t="shared" si="6"/>
        <v>10</v>
      </c>
      <c r="R286">
        <f t="shared" si="6"/>
        <v>4</v>
      </c>
      <c r="S286" s="6">
        <f>SUM(punkty_rekrutacyjne310[[#This Row],[punkty za JP]:[GEO]])</f>
        <v>30</v>
      </c>
      <c r="T286" s="6">
        <f>IF(punkty_rekrutacyjne310[[#This Row],[Zachowanie]]=6, 2, 0)+punkty_rekrutacyjne310[[#This Row],[Osiagniecia]]</f>
        <v>2</v>
      </c>
      <c r="U286" s="7">
        <f>punkty_rekrutacyjne310[[#This Row],[punkty za gimnazjalny]]+punkty_rekrutacyjne310[[#This Row],[SUMA PUNKTOW ZA OCENY]]+punkty_rekrutacyjne310[[#This Row],[DODATKOWE]]</f>
        <v>63.2</v>
      </c>
      <c r="V286">
        <f>IF(punkty_rekrutacyjne310[[#This Row],[SUMA PUNKTOW ZA OCENY]]+punkty_rekrutacyjne310[[#This Row],[DODATKOWE]]&gt;punkty_rekrutacyjne310[[#This Row],[punkty za gimnazjalny]], 1, 0)</f>
        <v>1</v>
      </c>
    </row>
    <row r="287" spans="1:22" x14ac:dyDescent="0.35">
      <c r="A287" s="1" t="s">
        <v>411</v>
      </c>
      <c r="B287" s="1" t="s">
        <v>412</v>
      </c>
      <c r="C287">
        <v>3</v>
      </c>
      <c r="D287">
        <v>2</v>
      </c>
      <c r="E287" s="1">
        <v>4</v>
      </c>
      <c r="F287" s="1">
        <v>2</v>
      </c>
      <c r="G287" s="1">
        <v>6</v>
      </c>
      <c r="H287" s="1">
        <v>6</v>
      </c>
      <c r="I287">
        <v>85</v>
      </c>
      <c r="J287">
        <v>91</v>
      </c>
      <c r="K287">
        <v>9</v>
      </c>
      <c r="L287">
        <v>9</v>
      </c>
      <c r="M287">
        <v>53</v>
      </c>
      <c r="N287" s="6">
        <f>(punkty_rekrutacyjne310[[#This Row],[GHP]]+punkty_rekrutacyjne310[[#This Row],[GHH]]+punkty_rekrutacyjne310[[#This Row],[GMM]]+punkty_rekrutacyjne310[[#This Row],[GMP]]+punkty_rekrutacyjne310[[#This Row],[GJP]])/10</f>
        <v>24.7</v>
      </c>
      <c r="O287">
        <f t="shared" si="6"/>
        <v>6</v>
      </c>
      <c r="P287">
        <f t="shared" si="6"/>
        <v>0</v>
      </c>
      <c r="Q287">
        <f t="shared" si="6"/>
        <v>10</v>
      </c>
      <c r="R287">
        <f t="shared" si="6"/>
        <v>10</v>
      </c>
      <c r="S287" s="6">
        <f>SUM(punkty_rekrutacyjne310[[#This Row],[punkty za JP]:[GEO]])</f>
        <v>26</v>
      </c>
      <c r="T287" s="6">
        <f>IF(punkty_rekrutacyjne310[[#This Row],[Zachowanie]]=6, 2, 0)+punkty_rekrutacyjne310[[#This Row],[Osiagniecia]]</f>
        <v>3</v>
      </c>
      <c r="U287" s="7">
        <f>punkty_rekrutacyjne310[[#This Row],[punkty za gimnazjalny]]+punkty_rekrutacyjne310[[#This Row],[SUMA PUNKTOW ZA OCENY]]+punkty_rekrutacyjne310[[#This Row],[DODATKOWE]]</f>
        <v>53.7</v>
      </c>
      <c r="V287">
        <f>IF(punkty_rekrutacyjne310[[#This Row],[SUMA PUNKTOW ZA OCENY]]+punkty_rekrutacyjne310[[#This Row],[DODATKOWE]]&gt;punkty_rekrutacyjne310[[#This Row],[punkty za gimnazjalny]], 1, 0)</f>
        <v>1</v>
      </c>
    </row>
    <row r="288" spans="1:22" x14ac:dyDescent="0.35">
      <c r="A288" s="1" t="s">
        <v>413</v>
      </c>
      <c r="B288" s="1" t="s">
        <v>414</v>
      </c>
      <c r="C288">
        <v>3</v>
      </c>
      <c r="D288">
        <v>4</v>
      </c>
      <c r="E288" s="1">
        <v>4</v>
      </c>
      <c r="F288" s="1">
        <v>4</v>
      </c>
      <c r="G288" s="1">
        <v>3</v>
      </c>
      <c r="H288" s="1">
        <v>3</v>
      </c>
      <c r="I288">
        <v>93</v>
      </c>
      <c r="J288">
        <v>12</v>
      </c>
      <c r="K288">
        <v>63</v>
      </c>
      <c r="L288">
        <v>3</v>
      </c>
      <c r="M288">
        <v>60</v>
      </c>
      <c r="N288" s="6">
        <f>(punkty_rekrutacyjne310[[#This Row],[GHP]]+punkty_rekrutacyjne310[[#This Row],[GHH]]+punkty_rekrutacyjne310[[#This Row],[GMM]]+punkty_rekrutacyjne310[[#This Row],[GMP]]+punkty_rekrutacyjne310[[#This Row],[GJP]])/10</f>
        <v>23.1</v>
      </c>
      <c r="O288">
        <f t="shared" si="6"/>
        <v>6</v>
      </c>
      <c r="P288">
        <f t="shared" si="6"/>
        <v>6</v>
      </c>
      <c r="Q288">
        <f t="shared" si="6"/>
        <v>4</v>
      </c>
      <c r="R288">
        <f t="shared" si="6"/>
        <v>4</v>
      </c>
      <c r="S288" s="6">
        <f>SUM(punkty_rekrutacyjne310[[#This Row],[punkty za JP]:[GEO]])</f>
        <v>20</v>
      </c>
      <c r="T288" s="6">
        <f>IF(punkty_rekrutacyjne310[[#This Row],[Zachowanie]]=6, 2, 0)+punkty_rekrutacyjne310[[#This Row],[Osiagniecia]]</f>
        <v>3</v>
      </c>
      <c r="U288" s="7">
        <f>punkty_rekrutacyjne310[[#This Row],[punkty za gimnazjalny]]+punkty_rekrutacyjne310[[#This Row],[SUMA PUNKTOW ZA OCENY]]+punkty_rekrutacyjne310[[#This Row],[DODATKOWE]]</f>
        <v>46.1</v>
      </c>
      <c r="V288">
        <f>IF(punkty_rekrutacyjne310[[#This Row],[SUMA PUNKTOW ZA OCENY]]+punkty_rekrutacyjne310[[#This Row],[DODATKOWE]]&gt;punkty_rekrutacyjne310[[#This Row],[punkty za gimnazjalny]], 1, 0)</f>
        <v>0</v>
      </c>
    </row>
    <row r="289" spans="1:22" x14ac:dyDescent="0.35">
      <c r="A289" s="1" t="s">
        <v>40</v>
      </c>
      <c r="B289" s="1" t="s">
        <v>43</v>
      </c>
      <c r="C289">
        <v>0</v>
      </c>
      <c r="D289">
        <v>6</v>
      </c>
      <c r="E289" s="1">
        <v>3</v>
      </c>
      <c r="F289" s="1">
        <v>5</v>
      </c>
      <c r="G289" s="1">
        <v>6</v>
      </c>
      <c r="H289" s="1">
        <v>3</v>
      </c>
      <c r="I289">
        <v>67</v>
      </c>
      <c r="J289">
        <v>66</v>
      </c>
      <c r="K289">
        <v>56</v>
      </c>
      <c r="L289">
        <v>41</v>
      </c>
      <c r="M289">
        <v>26</v>
      </c>
      <c r="N289" s="6">
        <f>(punkty_rekrutacyjne310[[#This Row],[GHP]]+punkty_rekrutacyjne310[[#This Row],[GHH]]+punkty_rekrutacyjne310[[#This Row],[GMM]]+punkty_rekrutacyjne310[[#This Row],[GMP]]+punkty_rekrutacyjne310[[#This Row],[GJP]])/10</f>
        <v>25.6</v>
      </c>
      <c r="O289">
        <f t="shared" si="6"/>
        <v>4</v>
      </c>
      <c r="P289">
        <f t="shared" si="6"/>
        <v>8</v>
      </c>
      <c r="Q289">
        <f t="shared" si="6"/>
        <v>10</v>
      </c>
      <c r="R289">
        <f t="shared" si="6"/>
        <v>4</v>
      </c>
      <c r="S289" s="6">
        <f>SUM(punkty_rekrutacyjne310[[#This Row],[punkty za JP]:[GEO]])</f>
        <v>26</v>
      </c>
      <c r="T289" s="6">
        <f>IF(punkty_rekrutacyjne310[[#This Row],[Zachowanie]]=6, 2, 0)+punkty_rekrutacyjne310[[#This Row],[Osiagniecia]]</f>
        <v>2</v>
      </c>
      <c r="U289" s="7">
        <f>punkty_rekrutacyjne310[[#This Row],[punkty za gimnazjalny]]+punkty_rekrutacyjne310[[#This Row],[SUMA PUNKTOW ZA OCENY]]+punkty_rekrutacyjne310[[#This Row],[DODATKOWE]]</f>
        <v>53.6</v>
      </c>
      <c r="V289">
        <f>IF(punkty_rekrutacyjne310[[#This Row],[SUMA PUNKTOW ZA OCENY]]+punkty_rekrutacyjne310[[#This Row],[DODATKOWE]]&gt;punkty_rekrutacyjne310[[#This Row],[punkty za gimnazjalny]], 1, 0)</f>
        <v>1</v>
      </c>
    </row>
    <row r="290" spans="1:22" x14ac:dyDescent="0.35">
      <c r="A290" s="1" t="s">
        <v>415</v>
      </c>
      <c r="B290" s="1" t="s">
        <v>416</v>
      </c>
      <c r="C290">
        <v>4</v>
      </c>
      <c r="D290">
        <v>5</v>
      </c>
      <c r="E290" s="1">
        <v>6</v>
      </c>
      <c r="F290" s="1">
        <v>5</v>
      </c>
      <c r="G290" s="1">
        <v>2</v>
      </c>
      <c r="H290" s="1">
        <v>4</v>
      </c>
      <c r="I290">
        <v>65</v>
      </c>
      <c r="J290">
        <v>75</v>
      </c>
      <c r="K290">
        <v>95</v>
      </c>
      <c r="L290">
        <v>100</v>
      </c>
      <c r="M290">
        <v>89</v>
      </c>
      <c r="N290" s="6">
        <f>(punkty_rekrutacyjne310[[#This Row],[GHP]]+punkty_rekrutacyjne310[[#This Row],[GHH]]+punkty_rekrutacyjne310[[#This Row],[GMM]]+punkty_rekrutacyjne310[[#This Row],[GMP]]+punkty_rekrutacyjne310[[#This Row],[GJP]])/10</f>
        <v>42.4</v>
      </c>
      <c r="O290">
        <f t="shared" si="6"/>
        <v>10</v>
      </c>
      <c r="P290">
        <f t="shared" si="6"/>
        <v>8</v>
      </c>
      <c r="Q290">
        <f t="shared" si="6"/>
        <v>0</v>
      </c>
      <c r="R290">
        <f t="shared" si="6"/>
        <v>6</v>
      </c>
      <c r="S290" s="6">
        <f>SUM(punkty_rekrutacyjne310[[#This Row],[punkty za JP]:[GEO]])</f>
        <v>24</v>
      </c>
      <c r="T290" s="6">
        <f>IF(punkty_rekrutacyjne310[[#This Row],[Zachowanie]]=6, 2, 0)+punkty_rekrutacyjne310[[#This Row],[Osiagniecia]]</f>
        <v>4</v>
      </c>
      <c r="U290" s="7">
        <f>punkty_rekrutacyjne310[[#This Row],[punkty za gimnazjalny]]+punkty_rekrutacyjne310[[#This Row],[SUMA PUNKTOW ZA OCENY]]+punkty_rekrutacyjne310[[#This Row],[DODATKOWE]]</f>
        <v>70.400000000000006</v>
      </c>
      <c r="V290">
        <f>IF(punkty_rekrutacyjne310[[#This Row],[SUMA PUNKTOW ZA OCENY]]+punkty_rekrutacyjne310[[#This Row],[DODATKOWE]]&gt;punkty_rekrutacyjne310[[#This Row],[punkty za gimnazjalny]], 1, 0)</f>
        <v>0</v>
      </c>
    </row>
    <row r="291" spans="1:22" x14ac:dyDescent="0.35">
      <c r="A291" s="1" t="s">
        <v>417</v>
      </c>
      <c r="B291" s="1" t="s">
        <v>110</v>
      </c>
      <c r="C291">
        <v>1</v>
      </c>
      <c r="D291">
        <v>3</v>
      </c>
      <c r="E291" s="1">
        <v>5</v>
      </c>
      <c r="F291" s="1">
        <v>2</v>
      </c>
      <c r="G291" s="1">
        <v>2</v>
      </c>
      <c r="H291" s="1">
        <v>5</v>
      </c>
      <c r="I291">
        <v>45</v>
      </c>
      <c r="J291">
        <v>30</v>
      </c>
      <c r="K291">
        <v>64</v>
      </c>
      <c r="L291">
        <v>95</v>
      </c>
      <c r="M291">
        <v>83</v>
      </c>
      <c r="N291" s="6">
        <f>(punkty_rekrutacyjne310[[#This Row],[GHP]]+punkty_rekrutacyjne310[[#This Row],[GHH]]+punkty_rekrutacyjne310[[#This Row],[GMM]]+punkty_rekrutacyjne310[[#This Row],[GMP]]+punkty_rekrutacyjne310[[#This Row],[GJP]])/10</f>
        <v>31.7</v>
      </c>
      <c r="O291">
        <f t="shared" si="6"/>
        <v>8</v>
      </c>
      <c r="P291">
        <f t="shared" si="6"/>
        <v>0</v>
      </c>
      <c r="Q291">
        <f t="shared" si="6"/>
        <v>0</v>
      </c>
      <c r="R291">
        <f t="shared" si="6"/>
        <v>8</v>
      </c>
      <c r="S291" s="6">
        <f>SUM(punkty_rekrutacyjne310[[#This Row],[punkty za JP]:[GEO]])</f>
        <v>16</v>
      </c>
      <c r="T291" s="6">
        <f>IF(punkty_rekrutacyjne310[[#This Row],[Zachowanie]]=6, 2, 0)+punkty_rekrutacyjne310[[#This Row],[Osiagniecia]]</f>
        <v>1</v>
      </c>
      <c r="U291" s="7">
        <f>punkty_rekrutacyjne310[[#This Row],[punkty za gimnazjalny]]+punkty_rekrutacyjne310[[#This Row],[SUMA PUNKTOW ZA OCENY]]+punkty_rekrutacyjne310[[#This Row],[DODATKOWE]]</f>
        <v>48.7</v>
      </c>
      <c r="V291">
        <f>IF(punkty_rekrutacyjne310[[#This Row],[SUMA PUNKTOW ZA OCENY]]+punkty_rekrutacyjne310[[#This Row],[DODATKOWE]]&gt;punkty_rekrutacyjne310[[#This Row],[punkty za gimnazjalny]], 1, 0)</f>
        <v>0</v>
      </c>
    </row>
    <row r="292" spans="1:22" x14ac:dyDescent="0.35">
      <c r="A292" s="1" t="s">
        <v>418</v>
      </c>
      <c r="B292" s="1" t="s">
        <v>171</v>
      </c>
      <c r="C292">
        <v>4</v>
      </c>
      <c r="D292">
        <v>6</v>
      </c>
      <c r="E292" s="1">
        <v>4</v>
      </c>
      <c r="F292" s="1">
        <v>2</v>
      </c>
      <c r="G292" s="1">
        <v>3</v>
      </c>
      <c r="H292" s="1">
        <v>5</v>
      </c>
      <c r="I292">
        <v>40</v>
      </c>
      <c r="J292">
        <v>80</v>
      </c>
      <c r="K292">
        <v>8</v>
      </c>
      <c r="L292">
        <v>99</v>
      </c>
      <c r="M292">
        <v>20</v>
      </c>
      <c r="N292" s="6">
        <f>(punkty_rekrutacyjne310[[#This Row],[GHP]]+punkty_rekrutacyjne310[[#This Row],[GHH]]+punkty_rekrutacyjne310[[#This Row],[GMM]]+punkty_rekrutacyjne310[[#This Row],[GMP]]+punkty_rekrutacyjne310[[#This Row],[GJP]])/10</f>
        <v>24.7</v>
      </c>
      <c r="O292">
        <f t="shared" si="6"/>
        <v>6</v>
      </c>
      <c r="P292">
        <f t="shared" si="6"/>
        <v>0</v>
      </c>
      <c r="Q292">
        <f t="shared" si="6"/>
        <v>4</v>
      </c>
      <c r="R292">
        <f t="shared" si="6"/>
        <v>8</v>
      </c>
      <c r="S292" s="6">
        <f>SUM(punkty_rekrutacyjne310[[#This Row],[punkty za JP]:[GEO]])</f>
        <v>18</v>
      </c>
      <c r="T292" s="6">
        <f>IF(punkty_rekrutacyjne310[[#This Row],[Zachowanie]]=6, 2, 0)+punkty_rekrutacyjne310[[#This Row],[Osiagniecia]]</f>
        <v>6</v>
      </c>
      <c r="U292" s="7">
        <f>punkty_rekrutacyjne310[[#This Row],[punkty za gimnazjalny]]+punkty_rekrutacyjne310[[#This Row],[SUMA PUNKTOW ZA OCENY]]+punkty_rekrutacyjne310[[#This Row],[DODATKOWE]]</f>
        <v>48.7</v>
      </c>
      <c r="V292">
        <f>IF(punkty_rekrutacyjne310[[#This Row],[SUMA PUNKTOW ZA OCENY]]+punkty_rekrutacyjne310[[#This Row],[DODATKOWE]]&gt;punkty_rekrutacyjne310[[#This Row],[punkty za gimnazjalny]], 1, 0)</f>
        <v>0</v>
      </c>
    </row>
    <row r="293" spans="1:22" x14ac:dyDescent="0.35">
      <c r="A293" s="1" t="s">
        <v>419</v>
      </c>
      <c r="B293" s="1" t="s">
        <v>260</v>
      </c>
      <c r="C293">
        <v>6</v>
      </c>
      <c r="D293">
        <v>3</v>
      </c>
      <c r="E293" s="1">
        <v>6</v>
      </c>
      <c r="F293" s="1">
        <v>2</v>
      </c>
      <c r="G293" s="1">
        <v>4</v>
      </c>
      <c r="H293" s="1">
        <v>6</v>
      </c>
      <c r="I293">
        <v>47</v>
      </c>
      <c r="J293">
        <v>54</v>
      </c>
      <c r="K293">
        <v>40</v>
      </c>
      <c r="L293">
        <v>83</v>
      </c>
      <c r="M293">
        <v>16</v>
      </c>
      <c r="N293" s="6">
        <f>(punkty_rekrutacyjne310[[#This Row],[GHP]]+punkty_rekrutacyjne310[[#This Row],[GHH]]+punkty_rekrutacyjne310[[#This Row],[GMM]]+punkty_rekrutacyjne310[[#This Row],[GMP]]+punkty_rekrutacyjne310[[#This Row],[GJP]])/10</f>
        <v>24</v>
      </c>
      <c r="O293">
        <f t="shared" si="6"/>
        <v>10</v>
      </c>
      <c r="P293">
        <f t="shared" si="6"/>
        <v>0</v>
      </c>
      <c r="Q293">
        <f t="shared" si="6"/>
        <v>6</v>
      </c>
      <c r="R293">
        <f t="shared" si="6"/>
        <v>10</v>
      </c>
      <c r="S293" s="6">
        <f>SUM(punkty_rekrutacyjne310[[#This Row],[punkty za JP]:[GEO]])</f>
        <v>26</v>
      </c>
      <c r="T293" s="6">
        <f>IF(punkty_rekrutacyjne310[[#This Row],[Zachowanie]]=6, 2, 0)+punkty_rekrutacyjne310[[#This Row],[Osiagniecia]]</f>
        <v>6</v>
      </c>
      <c r="U293" s="7">
        <f>punkty_rekrutacyjne310[[#This Row],[punkty za gimnazjalny]]+punkty_rekrutacyjne310[[#This Row],[SUMA PUNKTOW ZA OCENY]]+punkty_rekrutacyjne310[[#This Row],[DODATKOWE]]</f>
        <v>56</v>
      </c>
      <c r="V293">
        <f>IF(punkty_rekrutacyjne310[[#This Row],[SUMA PUNKTOW ZA OCENY]]+punkty_rekrutacyjne310[[#This Row],[DODATKOWE]]&gt;punkty_rekrutacyjne310[[#This Row],[punkty za gimnazjalny]], 1, 0)</f>
        <v>1</v>
      </c>
    </row>
    <row r="294" spans="1:22" x14ac:dyDescent="0.35">
      <c r="A294" s="1" t="s">
        <v>420</v>
      </c>
      <c r="B294" s="1" t="s">
        <v>188</v>
      </c>
      <c r="C294">
        <v>3</v>
      </c>
      <c r="D294">
        <v>2</v>
      </c>
      <c r="E294" s="1">
        <v>4</v>
      </c>
      <c r="F294" s="1">
        <v>5</v>
      </c>
      <c r="G294" s="1">
        <v>4</v>
      </c>
      <c r="H294" s="1">
        <v>6</v>
      </c>
      <c r="I294">
        <v>99</v>
      </c>
      <c r="J294">
        <v>60</v>
      </c>
      <c r="K294">
        <v>96</v>
      </c>
      <c r="L294">
        <v>89</v>
      </c>
      <c r="M294">
        <v>29</v>
      </c>
      <c r="N294" s="6">
        <f>(punkty_rekrutacyjne310[[#This Row],[GHP]]+punkty_rekrutacyjne310[[#This Row],[GHH]]+punkty_rekrutacyjne310[[#This Row],[GMM]]+punkty_rekrutacyjne310[[#This Row],[GMP]]+punkty_rekrutacyjne310[[#This Row],[GJP]])/10</f>
        <v>37.299999999999997</v>
      </c>
      <c r="O294">
        <f t="shared" si="6"/>
        <v>6</v>
      </c>
      <c r="P294">
        <f t="shared" si="6"/>
        <v>8</v>
      </c>
      <c r="Q294">
        <f t="shared" si="6"/>
        <v>6</v>
      </c>
      <c r="R294">
        <f t="shared" si="6"/>
        <v>10</v>
      </c>
      <c r="S294" s="6">
        <f>SUM(punkty_rekrutacyjne310[[#This Row],[punkty za JP]:[GEO]])</f>
        <v>30</v>
      </c>
      <c r="T294" s="6">
        <f>IF(punkty_rekrutacyjne310[[#This Row],[Zachowanie]]=6, 2, 0)+punkty_rekrutacyjne310[[#This Row],[Osiagniecia]]</f>
        <v>3</v>
      </c>
      <c r="U294" s="7">
        <f>punkty_rekrutacyjne310[[#This Row],[punkty za gimnazjalny]]+punkty_rekrutacyjne310[[#This Row],[SUMA PUNKTOW ZA OCENY]]+punkty_rekrutacyjne310[[#This Row],[DODATKOWE]]</f>
        <v>70.3</v>
      </c>
      <c r="V294">
        <f>IF(punkty_rekrutacyjne310[[#This Row],[SUMA PUNKTOW ZA OCENY]]+punkty_rekrutacyjne310[[#This Row],[DODATKOWE]]&gt;punkty_rekrutacyjne310[[#This Row],[punkty za gimnazjalny]], 1, 0)</f>
        <v>0</v>
      </c>
    </row>
    <row r="295" spans="1:22" x14ac:dyDescent="0.35">
      <c r="A295" s="1" t="s">
        <v>421</v>
      </c>
      <c r="B295" s="1" t="s">
        <v>249</v>
      </c>
      <c r="C295">
        <v>8</v>
      </c>
      <c r="D295">
        <v>2</v>
      </c>
      <c r="E295" s="1">
        <v>2</v>
      </c>
      <c r="F295" s="1">
        <v>4</v>
      </c>
      <c r="G295" s="1">
        <v>3</v>
      </c>
      <c r="H295" s="1">
        <v>5</v>
      </c>
      <c r="I295">
        <v>83</v>
      </c>
      <c r="J295">
        <v>29</v>
      </c>
      <c r="K295">
        <v>91</v>
      </c>
      <c r="L295">
        <v>26</v>
      </c>
      <c r="M295">
        <v>21</v>
      </c>
      <c r="N295" s="6">
        <f>(punkty_rekrutacyjne310[[#This Row],[GHP]]+punkty_rekrutacyjne310[[#This Row],[GHH]]+punkty_rekrutacyjne310[[#This Row],[GMM]]+punkty_rekrutacyjne310[[#This Row],[GMP]]+punkty_rekrutacyjne310[[#This Row],[GJP]])/10</f>
        <v>25</v>
      </c>
      <c r="O295">
        <f t="shared" si="6"/>
        <v>0</v>
      </c>
      <c r="P295">
        <f t="shared" si="6"/>
        <v>6</v>
      </c>
      <c r="Q295">
        <f t="shared" si="6"/>
        <v>4</v>
      </c>
      <c r="R295">
        <f t="shared" si="6"/>
        <v>8</v>
      </c>
      <c r="S295" s="6">
        <f>SUM(punkty_rekrutacyjne310[[#This Row],[punkty za JP]:[GEO]])</f>
        <v>18</v>
      </c>
      <c r="T295" s="6">
        <f>IF(punkty_rekrutacyjne310[[#This Row],[Zachowanie]]=6, 2, 0)+punkty_rekrutacyjne310[[#This Row],[Osiagniecia]]</f>
        <v>8</v>
      </c>
      <c r="U295" s="7">
        <f>punkty_rekrutacyjne310[[#This Row],[punkty za gimnazjalny]]+punkty_rekrutacyjne310[[#This Row],[SUMA PUNKTOW ZA OCENY]]+punkty_rekrutacyjne310[[#This Row],[DODATKOWE]]</f>
        <v>51</v>
      </c>
      <c r="V295">
        <f>IF(punkty_rekrutacyjne310[[#This Row],[SUMA PUNKTOW ZA OCENY]]+punkty_rekrutacyjne310[[#This Row],[DODATKOWE]]&gt;punkty_rekrutacyjne310[[#This Row],[punkty za gimnazjalny]], 1, 0)</f>
        <v>1</v>
      </c>
    </row>
    <row r="296" spans="1:22" x14ac:dyDescent="0.35">
      <c r="A296" s="1" t="s">
        <v>422</v>
      </c>
      <c r="B296" s="1" t="s">
        <v>340</v>
      </c>
      <c r="C296">
        <v>0</v>
      </c>
      <c r="D296">
        <v>4</v>
      </c>
      <c r="E296" s="1">
        <v>3</v>
      </c>
      <c r="F296" s="1">
        <v>6</v>
      </c>
      <c r="G296" s="1">
        <v>5</v>
      </c>
      <c r="H296" s="1">
        <v>5</v>
      </c>
      <c r="I296">
        <v>5</v>
      </c>
      <c r="J296">
        <v>26</v>
      </c>
      <c r="K296">
        <v>6</v>
      </c>
      <c r="L296">
        <v>82</v>
      </c>
      <c r="M296">
        <v>94</v>
      </c>
      <c r="N296" s="6">
        <f>(punkty_rekrutacyjne310[[#This Row],[GHP]]+punkty_rekrutacyjne310[[#This Row],[GHH]]+punkty_rekrutacyjne310[[#This Row],[GMM]]+punkty_rekrutacyjne310[[#This Row],[GMP]]+punkty_rekrutacyjne310[[#This Row],[GJP]])/10</f>
        <v>21.3</v>
      </c>
      <c r="O296">
        <f t="shared" si="6"/>
        <v>4</v>
      </c>
      <c r="P296">
        <f t="shared" si="6"/>
        <v>10</v>
      </c>
      <c r="Q296">
        <f t="shared" si="6"/>
        <v>8</v>
      </c>
      <c r="R296">
        <f t="shared" si="6"/>
        <v>8</v>
      </c>
      <c r="S296" s="6">
        <f>SUM(punkty_rekrutacyjne310[[#This Row],[punkty za JP]:[GEO]])</f>
        <v>30</v>
      </c>
      <c r="T296" s="6">
        <f>IF(punkty_rekrutacyjne310[[#This Row],[Zachowanie]]=6, 2, 0)+punkty_rekrutacyjne310[[#This Row],[Osiagniecia]]</f>
        <v>0</v>
      </c>
      <c r="U296" s="7">
        <f>punkty_rekrutacyjne310[[#This Row],[punkty za gimnazjalny]]+punkty_rekrutacyjne310[[#This Row],[SUMA PUNKTOW ZA OCENY]]+punkty_rekrutacyjne310[[#This Row],[DODATKOWE]]</f>
        <v>51.3</v>
      </c>
      <c r="V296">
        <f>IF(punkty_rekrutacyjne310[[#This Row],[SUMA PUNKTOW ZA OCENY]]+punkty_rekrutacyjne310[[#This Row],[DODATKOWE]]&gt;punkty_rekrutacyjne310[[#This Row],[punkty za gimnazjalny]], 1, 0)</f>
        <v>1</v>
      </c>
    </row>
    <row r="297" spans="1:22" x14ac:dyDescent="0.35">
      <c r="A297" s="1" t="s">
        <v>423</v>
      </c>
      <c r="B297" s="1" t="s">
        <v>76</v>
      </c>
      <c r="C297">
        <v>5</v>
      </c>
      <c r="D297">
        <v>3</v>
      </c>
      <c r="E297" s="1">
        <v>3</v>
      </c>
      <c r="F297" s="1">
        <v>3</v>
      </c>
      <c r="G297" s="1">
        <v>4</v>
      </c>
      <c r="H297" s="1">
        <v>3</v>
      </c>
      <c r="I297">
        <v>97</v>
      </c>
      <c r="J297">
        <v>83</v>
      </c>
      <c r="K297">
        <v>27</v>
      </c>
      <c r="L297">
        <v>61</v>
      </c>
      <c r="M297">
        <v>34</v>
      </c>
      <c r="N297" s="6">
        <f>(punkty_rekrutacyjne310[[#This Row],[GHP]]+punkty_rekrutacyjne310[[#This Row],[GHH]]+punkty_rekrutacyjne310[[#This Row],[GMM]]+punkty_rekrutacyjne310[[#This Row],[GMP]]+punkty_rekrutacyjne310[[#This Row],[GJP]])/10</f>
        <v>30.2</v>
      </c>
      <c r="O297">
        <f t="shared" si="6"/>
        <v>4</v>
      </c>
      <c r="P297">
        <f t="shared" si="6"/>
        <v>4</v>
      </c>
      <c r="Q297">
        <f t="shared" si="6"/>
        <v>6</v>
      </c>
      <c r="R297">
        <f t="shared" si="6"/>
        <v>4</v>
      </c>
      <c r="S297" s="6">
        <f>SUM(punkty_rekrutacyjne310[[#This Row],[punkty za JP]:[GEO]])</f>
        <v>18</v>
      </c>
      <c r="T297" s="6">
        <f>IF(punkty_rekrutacyjne310[[#This Row],[Zachowanie]]=6, 2, 0)+punkty_rekrutacyjne310[[#This Row],[Osiagniecia]]</f>
        <v>5</v>
      </c>
      <c r="U297" s="7">
        <f>punkty_rekrutacyjne310[[#This Row],[punkty za gimnazjalny]]+punkty_rekrutacyjne310[[#This Row],[SUMA PUNKTOW ZA OCENY]]+punkty_rekrutacyjne310[[#This Row],[DODATKOWE]]</f>
        <v>53.2</v>
      </c>
      <c r="V297">
        <f>IF(punkty_rekrutacyjne310[[#This Row],[SUMA PUNKTOW ZA OCENY]]+punkty_rekrutacyjne310[[#This Row],[DODATKOWE]]&gt;punkty_rekrutacyjne310[[#This Row],[punkty za gimnazjalny]], 1, 0)</f>
        <v>0</v>
      </c>
    </row>
    <row r="298" spans="1:22" x14ac:dyDescent="0.35">
      <c r="A298" s="1" t="s">
        <v>424</v>
      </c>
      <c r="B298" s="1" t="s">
        <v>425</v>
      </c>
      <c r="C298">
        <v>8</v>
      </c>
      <c r="D298">
        <v>5</v>
      </c>
      <c r="E298" s="1">
        <v>4</v>
      </c>
      <c r="F298" s="1">
        <v>6</v>
      </c>
      <c r="G298" s="1">
        <v>6</v>
      </c>
      <c r="H298" s="1">
        <v>5</v>
      </c>
      <c r="I298">
        <v>37</v>
      </c>
      <c r="J298">
        <v>52</v>
      </c>
      <c r="K298">
        <v>6</v>
      </c>
      <c r="L298">
        <v>34</v>
      </c>
      <c r="M298">
        <v>84</v>
      </c>
      <c r="N298" s="6">
        <f>(punkty_rekrutacyjne310[[#This Row],[GHP]]+punkty_rekrutacyjne310[[#This Row],[GHH]]+punkty_rekrutacyjne310[[#This Row],[GMM]]+punkty_rekrutacyjne310[[#This Row],[GMP]]+punkty_rekrutacyjne310[[#This Row],[GJP]])/10</f>
        <v>21.3</v>
      </c>
      <c r="O298">
        <f t="shared" si="6"/>
        <v>6</v>
      </c>
      <c r="P298">
        <f t="shared" si="6"/>
        <v>10</v>
      </c>
      <c r="Q298">
        <f t="shared" si="6"/>
        <v>10</v>
      </c>
      <c r="R298">
        <f t="shared" si="6"/>
        <v>8</v>
      </c>
      <c r="S298" s="6">
        <f>SUM(punkty_rekrutacyjne310[[#This Row],[punkty za JP]:[GEO]])</f>
        <v>34</v>
      </c>
      <c r="T298" s="6">
        <f>IF(punkty_rekrutacyjne310[[#This Row],[Zachowanie]]=6, 2, 0)+punkty_rekrutacyjne310[[#This Row],[Osiagniecia]]</f>
        <v>8</v>
      </c>
      <c r="U298" s="7">
        <f>punkty_rekrutacyjne310[[#This Row],[punkty za gimnazjalny]]+punkty_rekrutacyjne310[[#This Row],[SUMA PUNKTOW ZA OCENY]]+punkty_rekrutacyjne310[[#This Row],[DODATKOWE]]</f>
        <v>63.3</v>
      </c>
      <c r="V298">
        <f>IF(punkty_rekrutacyjne310[[#This Row],[SUMA PUNKTOW ZA OCENY]]+punkty_rekrutacyjne310[[#This Row],[DODATKOWE]]&gt;punkty_rekrutacyjne310[[#This Row],[punkty za gimnazjalny]], 1, 0)</f>
        <v>1</v>
      </c>
    </row>
    <row r="299" spans="1:22" x14ac:dyDescent="0.35">
      <c r="A299" s="1" t="s">
        <v>426</v>
      </c>
      <c r="B299" s="1" t="s">
        <v>427</v>
      </c>
      <c r="C299">
        <v>5</v>
      </c>
      <c r="D299">
        <v>2</v>
      </c>
      <c r="E299" s="1">
        <v>5</v>
      </c>
      <c r="F299" s="1">
        <v>3</v>
      </c>
      <c r="G299" s="1">
        <v>5</v>
      </c>
      <c r="H299" s="1">
        <v>5</v>
      </c>
      <c r="I299">
        <v>30</v>
      </c>
      <c r="J299">
        <v>42</v>
      </c>
      <c r="K299">
        <v>80</v>
      </c>
      <c r="L299">
        <v>74</v>
      </c>
      <c r="M299">
        <v>75</v>
      </c>
      <c r="N299" s="6">
        <f>(punkty_rekrutacyjne310[[#This Row],[GHP]]+punkty_rekrutacyjne310[[#This Row],[GHH]]+punkty_rekrutacyjne310[[#This Row],[GMM]]+punkty_rekrutacyjne310[[#This Row],[GMP]]+punkty_rekrutacyjne310[[#This Row],[GJP]])/10</f>
        <v>30.1</v>
      </c>
      <c r="O299">
        <f t="shared" si="6"/>
        <v>8</v>
      </c>
      <c r="P299">
        <f t="shared" si="6"/>
        <v>4</v>
      </c>
      <c r="Q299">
        <f t="shared" si="6"/>
        <v>8</v>
      </c>
      <c r="R299">
        <f t="shared" si="6"/>
        <v>8</v>
      </c>
      <c r="S299" s="6">
        <f>SUM(punkty_rekrutacyjne310[[#This Row],[punkty za JP]:[GEO]])</f>
        <v>28</v>
      </c>
      <c r="T299" s="6">
        <f>IF(punkty_rekrutacyjne310[[#This Row],[Zachowanie]]=6, 2, 0)+punkty_rekrutacyjne310[[#This Row],[Osiagniecia]]</f>
        <v>5</v>
      </c>
      <c r="U299" s="7">
        <f>punkty_rekrutacyjne310[[#This Row],[punkty za gimnazjalny]]+punkty_rekrutacyjne310[[#This Row],[SUMA PUNKTOW ZA OCENY]]+punkty_rekrutacyjne310[[#This Row],[DODATKOWE]]</f>
        <v>63.1</v>
      </c>
      <c r="V299">
        <f>IF(punkty_rekrutacyjne310[[#This Row],[SUMA PUNKTOW ZA OCENY]]+punkty_rekrutacyjne310[[#This Row],[DODATKOWE]]&gt;punkty_rekrutacyjne310[[#This Row],[punkty za gimnazjalny]], 1, 0)</f>
        <v>1</v>
      </c>
    </row>
    <row r="300" spans="1:22" x14ac:dyDescent="0.35">
      <c r="A300" s="1" t="s">
        <v>428</v>
      </c>
      <c r="B300" s="1" t="s">
        <v>429</v>
      </c>
      <c r="C300">
        <v>3</v>
      </c>
      <c r="D300">
        <v>2</v>
      </c>
      <c r="E300" s="1">
        <v>5</v>
      </c>
      <c r="F300" s="1">
        <v>5</v>
      </c>
      <c r="G300" s="1">
        <v>2</v>
      </c>
      <c r="H300" s="1">
        <v>2</v>
      </c>
      <c r="I300">
        <v>81</v>
      </c>
      <c r="J300">
        <v>88</v>
      </c>
      <c r="K300">
        <v>99</v>
      </c>
      <c r="L300">
        <v>75</v>
      </c>
      <c r="M300">
        <v>60</v>
      </c>
      <c r="N300" s="6">
        <f>(punkty_rekrutacyjne310[[#This Row],[GHP]]+punkty_rekrutacyjne310[[#This Row],[GHH]]+punkty_rekrutacyjne310[[#This Row],[GMM]]+punkty_rekrutacyjne310[[#This Row],[GMP]]+punkty_rekrutacyjne310[[#This Row],[GJP]])/10</f>
        <v>40.299999999999997</v>
      </c>
      <c r="O300">
        <f t="shared" si="6"/>
        <v>8</v>
      </c>
      <c r="P300">
        <f t="shared" si="6"/>
        <v>8</v>
      </c>
      <c r="Q300">
        <f t="shared" si="6"/>
        <v>0</v>
      </c>
      <c r="R300">
        <f t="shared" si="6"/>
        <v>0</v>
      </c>
      <c r="S300" s="6">
        <f>SUM(punkty_rekrutacyjne310[[#This Row],[punkty za JP]:[GEO]])</f>
        <v>16</v>
      </c>
      <c r="T300" s="6">
        <f>IF(punkty_rekrutacyjne310[[#This Row],[Zachowanie]]=6, 2, 0)+punkty_rekrutacyjne310[[#This Row],[Osiagniecia]]</f>
        <v>3</v>
      </c>
      <c r="U300" s="7">
        <f>punkty_rekrutacyjne310[[#This Row],[punkty za gimnazjalny]]+punkty_rekrutacyjne310[[#This Row],[SUMA PUNKTOW ZA OCENY]]+punkty_rekrutacyjne310[[#This Row],[DODATKOWE]]</f>
        <v>59.3</v>
      </c>
      <c r="V300">
        <f>IF(punkty_rekrutacyjne310[[#This Row],[SUMA PUNKTOW ZA OCENY]]+punkty_rekrutacyjne310[[#This Row],[DODATKOWE]]&gt;punkty_rekrutacyjne310[[#This Row],[punkty za gimnazjalny]], 1, 0)</f>
        <v>0</v>
      </c>
    </row>
    <row r="301" spans="1:22" x14ac:dyDescent="0.35">
      <c r="A301" s="1" t="s">
        <v>428</v>
      </c>
      <c r="B301" s="1" t="s">
        <v>430</v>
      </c>
      <c r="C301">
        <v>3</v>
      </c>
      <c r="D301">
        <v>6</v>
      </c>
      <c r="E301" s="1">
        <v>2</v>
      </c>
      <c r="F301" s="1">
        <v>5</v>
      </c>
      <c r="G301" s="1">
        <v>6</v>
      </c>
      <c r="H301" s="1">
        <v>4</v>
      </c>
      <c r="I301">
        <v>36</v>
      </c>
      <c r="J301">
        <v>63</v>
      </c>
      <c r="K301">
        <v>40</v>
      </c>
      <c r="L301">
        <v>82</v>
      </c>
      <c r="M301">
        <v>89</v>
      </c>
      <c r="N301" s="6">
        <f>(punkty_rekrutacyjne310[[#This Row],[GHP]]+punkty_rekrutacyjne310[[#This Row],[GHH]]+punkty_rekrutacyjne310[[#This Row],[GMM]]+punkty_rekrutacyjne310[[#This Row],[GMP]]+punkty_rekrutacyjne310[[#This Row],[GJP]])/10</f>
        <v>31</v>
      </c>
      <c r="O301">
        <f t="shared" si="6"/>
        <v>0</v>
      </c>
      <c r="P301">
        <f t="shared" si="6"/>
        <v>8</v>
      </c>
      <c r="Q301">
        <f t="shared" si="6"/>
        <v>10</v>
      </c>
      <c r="R301">
        <f t="shared" si="6"/>
        <v>6</v>
      </c>
      <c r="S301" s="6">
        <f>SUM(punkty_rekrutacyjne310[[#This Row],[punkty za JP]:[GEO]])</f>
        <v>24</v>
      </c>
      <c r="T301" s="6">
        <f>IF(punkty_rekrutacyjne310[[#This Row],[Zachowanie]]=6, 2, 0)+punkty_rekrutacyjne310[[#This Row],[Osiagniecia]]</f>
        <v>5</v>
      </c>
      <c r="U301" s="7">
        <f>punkty_rekrutacyjne310[[#This Row],[punkty za gimnazjalny]]+punkty_rekrutacyjne310[[#This Row],[SUMA PUNKTOW ZA OCENY]]+punkty_rekrutacyjne310[[#This Row],[DODATKOWE]]</f>
        <v>60</v>
      </c>
      <c r="V301">
        <f>IF(punkty_rekrutacyjne310[[#This Row],[SUMA PUNKTOW ZA OCENY]]+punkty_rekrutacyjne310[[#This Row],[DODATKOWE]]&gt;punkty_rekrutacyjne310[[#This Row],[punkty za gimnazjalny]], 1, 0)</f>
        <v>0</v>
      </c>
    </row>
    <row r="302" spans="1:22" x14ac:dyDescent="0.35">
      <c r="A302" s="1" t="s">
        <v>431</v>
      </c>
      <c r="B302" s="1" t="s">
        <v>242</v>
      </c>
      <c r="C302">
        <v>0</v>
      </c>
      <c r="D302">
        <v>6</v>
      </c>
      <c r="E302" s="1">
        <v>3</v>
      </c>
      <c r="F302" s="1">
        <v>2</v>
      </c>
      <c r="G302" s="1">
        <v>3</v>
      </c>
      <c r="H302" s="1">
        <v>5</v>
      </c>
      <c r="I302">
        <v>27</v>
      </c>
      <c r="J302">
        <v>62</v>
      </c>
      <c r="K302">
        <v>56</v>
      </c>
      <c r="L302">
        <v>66</v>
      </c>
      <c r="M302">
        <v>92</v>
      </c>
      <c r="N302" s="6">
        <f>(punkty_rekrutacyjne310[[#This Row],[GHP]]+punkty_rekrutacyjne310[[#This Row],[GHH]]+punkty_rekrutacyjne310[[#This Row],[GMM]]+punkty_rekrutacyjne310[[#This Row],[GMP]]+punkty_rekrutacyjne310[[#This Row],[GJP]])/10</f>
        <v>30.3</v>
      </c>
      <c r="O302">
        <f t="shared" si="6"/>
        <v>4</v>
      </c>
      <c r="P302">
        <f t="shared" si="6"/>
        <v>0</v>
      </c>
      <c r="Q302">
        <f t="shared" si="6"/>
        <v>4</v>
      </c>
      <c r="R302">
        <f t="shared" si="6"/>
        <v>8</v>
      </c>
      <c r="S302" s="6">
        <f>SUM(punkty_rekrutacyjne310[[#This Row],[punkty za JP]:[GEO]])</f>
        <v>16</v>
      </c>
      <c r="T302" s="6">
        <f>IF(punkty_rekrutacyjne310[[#This Row],[Zachowanie]]=6, 2, 0)+punkty_rekrutacyjne310[[#This Row],[Osiagniecia]]</f>
        <v>2</v>
      </c>
      <c r="U302" s="7">
        <f>punkty_rekrutacyjne310[[#This Row],[punkty za gimnazjalny]]+punkty_rekrutacyjne310[[#This Row],[SUMA PUNKTOW ZA OCENY]]+punkty_rekrutacyjne310[[#This Row],[DODATKOWE]]</f>
        <v>48.3</v>
      </c>
      <c r="V302">
        <f>IF(punkty_rekrutacyjne310[[#This Row],[SUMA PUNKTOW ZA OCENY]]+punkty_rekrutacyjne310[[#This Row],[DODATKOWE]]&gt;punkty_rekrutacyjne310[[#This Row],[punkty za gimnazjalny]], 1, 0)</f>
        <v>0</v>
      </c>
    </row>
    <row r="303" spans="1:22" x14ac:dyDescent="0.35">
      <c r="A303" s="1" t="s">
        <v>432</v>
      </c>
      <c r="B303" s="1" t="s">
        <v>429</v>
      </c>
      <c r="C303">
        <v>8</v>
      </c>
      <c r="D303">
        <v>5</v>
      </c>
      <c r="E303" s="1">
        <v>5</v>
      </c>
      <c r="F303" s="1">
        <v>5</v>
      </c>
      <c r="G303" s="1">
        <v>4</v>
      </c>
      <c r="H303" s="1">
        <v>6</v>
      </c>
      <c r="I303">
        <v>65</v>
      </c>
      <c r="J303">
        <v>57</v>
      </c>
      <c r="K303">
        <v>24</v>
      </c>
      <c r="L303">
        <v>97</v>
      </c>
      <c r="M303">
        <v>47</v>
      </c>
      <c r="N303" s="6">
        <f>(punkty_rekrutacyjne310[[#This Row],[GHP]]+punkty_rekrutacyjne310[[#This Row],[GHH]]+punkty_rekrutacyjne310[[#This Row],[GMM]]+punkty_rekrutacyjne310[[#This Row],[GMP]]+punkty_rekrutacyjne310[[#This Row],[GJP]])/10</f>
        <v>29</v>
      </c>
      <c r="O303">
        <f t="shared" si="6"/>
        <v>8</v>
      </c>
      <c r="P303">
        <f t="shared" si="6"/>
        <v>8</v>
      </c>
      <c r="Q303">
        <f t="shared" si="6"/>
        <v>6</v>
      </c>
      <c r="R303">
        <f t="shared" si="6"/>
        <v>10</v>
      </c>
      <c r="S303" s="6">
        <f>SUM(punkty_rekrutacyjne310[[#This Row],[punkty za JP]:[GEO]])</f>
        <v>32</v>
      </c>
      <c r="T303" s="6">
        <f>IF(punkty_rekrutacyjne310[[#This Row],[Zachowanie]]=6, 2, 0)+punkty_rekrutacyjne310[[#This Row],[Osiagniecia]]</f>
        <v>8</v>
      </c>
      <c r="U303" s="7">
        <f>punkty_rekrutacyjne310[[#This Row],[punkty za gimnazjalny]]+punkty_rekrutacyjne310[[#This Row],[SUMA PUNKTOW ZA OCENY]]+punkty_rekrutacyjne310[[#This Row],[DODATKOWE]]</f>
        <v>69</v>
      </c>
      <c r="V303">
        <f>IF(punkty_rekrutacyjne310[[#This Row],[SUMA PUNKTOW ZA OCENY]]+punkty_rekrutacyjne310[[#This Row],[DODATKOWE]]&gt;punkty_rekrutacyjne310[[#This Row],[punkty za gimnazjalny]], 1, 0)</f>
        <v>1</v>
      </c>
    </row>
    <row r="304" spans="1:22" x14ac:dyDescent="0.35">
      <c r="A304" s="1" t="s">
        <v>433</v>
      </c>
      <c r="B304" s="1" t="s">
        <v>434</v>
      </c>
      <c r="C304">
        <v>5</v>
      </c>
      <c r="D304">
        <v>2</v>
      </c>
      <c r="E304" s="1">
        <v>6</v>
      </c>
      <c r="F304" s="1">
        <v>4</v>
      </c>
      <c r="G304" s="1">
        <v>5</v>
      </c>
      <c r="H304" s="1">
        <v>6</v>
      </c>
      <c r="I304">
        <v>35</v>
      </c>
      <c r="J304">
        <v>77</v>
      </c>
      <c r="K304">
        <v>82</v>
      </c>
      <c r="L304">
        <v>42</v>
      </c>
      <c r="M304">
        <v>17</v>
      </c>
      <c r="N304" s="6">
        <f>(punkty_rekrutacyjne310[[#This Row],[GHP]]+punkty_rekrutacyjne310[[#This Row],[GHH]]+punkty_rekrutacyjne310[[#This Row],[GMM]]+punkty_rekrutacyjne310[[#This Row],[GMP]]+punkty_rekrutacyjne310[[#This Row],[GJP]])/10</f>
        <v>25.3</v>
      </c>
      <c r="O304">
        <f t="shared" si="6"/>
        <v>10</v>
      </c>
      <c r="P304">
        <f t="shared" si="6"/>
        <v>6</v>
      </c>
      <c r="Q304">
        <f t="shared" si="6"/>
        <v>8</v>
      </c>
      <c r="R304">
        <f t="shared" si="6"/>
        <v>10</v>
      </c>
      <c r="S304" s="6">
        <f>SUM(punkty_rekrutacyjne310[[#This Row],[punkty za JP]:[GEO]])</f>
        <v>34</v>
      </c>
      <c r="T304" s="6">
        <f>IF(punkty_rekrutacyjne310[[#This Row],[Zachowanie]]=6, 2, 0)+punkty_rekrutacyjne310[[#This Row],[Osiagniecia]]</f>
        <v>5</v>
      </c>
      <c r="U304" s="7">
        <f>punkty_rekrutacyjne310[[#This Row],[punkty za gimnazjalny]]+punkty_rekrutacyjne310[[#This Row],[SUMA PUNKTOW ZA OCENY]]+punkty_rekrutacyjne310[[#This Row],[DODATKOWE]]</f>
        <v>64.3</v>
      </c>
      <c r="V304">
        <f>IF(punkty_rekrutacyjne310[[#This Row],[SUMA PUNKTOW ZA OCENY]]+punkty_rekrutacyjne310[[#This Row],[DODATKOWE]]&gt;punkty_rekrutacyjne310[[#This Row],[punkty za gimnazjalny]], 1, 0)</f>
        <v>1</v>
      </c>
    </row>
    <row r="305" spans="1:22" x14ac:dyDescent="0.35">
      <c r="A305" s="1" t="s">
        <v>435</v>
      </c>
      <c r="B305" s="1" t="s">
        <v>436</v>
      </c>
      <c r="C305">
        <v>3</v>
      </c>
      <c r="D305">
        <v>5</v>
      </c>
      <c r="E305" s="1">
        <v>5</v>
      </c>
      <c r="F305" s="1">
        <v>2</v>
      </c>
      <c r="G305" s="1">
        <v>3</v>
      </c>
      <c r="H305" s="1">
        <v>6</v>
      </c>
      <c r="I305">
        <v>47</v>
      </c>
      <c r="J305">
        <v>52</v>
      </c>
      <c r="K305">
        <v>43</v>
      </c>
      <c r="L305">
        <v>47</v>
      </c>
      <c r="M305">
        <v>3</v>
      </c>
      <c r="N305" s="6">
        <f>(punkty_rekrutacyjne310[[#This Row],[GHP]]+punkty_rekrutacyjne310[[#This Row],[GHH]]+punkty_rekrutacyjne310[[#This Row],[GMM]]+punkty_rekrutacyjne310[[#This Row],[GMP]]+punkty_rekrutacyjne310[[#This Row],[GJP]])/10</f>
        <v>19.2</v>
      </c>
      <c r="O305">
        <f t="shared" si="6"/>
        <v>8</v>
      </c>
      <c r="P305">
        <f t="shared" si="6"/>
        <v>0</v>
      </c>
      <c r="Q305">
        <f t="shared" si="6"/>
        <v>4</v>
      </c>
      <c r="R305">
        <f t="shared" si="6"/>
        <v>10</v>
      </c>
      <c r="S305" s="6">
        <f>SUM(punkty_rekrutacyjne310[[#This Row],[punkty za JP]:[GEO]])</f>
        <v>22</v>
      </c>
      <c r="T305" s="6">
        <f>IF(punkty_rekrutacyjne310[[#This Row],[Zachowanie]]=6, 2, 0)+punkty_rekrutacyjne310[[#This Row],[Osiagniecia]]</f>
        <v>3</v>
      </c>
      <c r="U305" s="7">
        <f>punkty_rekrutacyjne310[[#This Row],[punkty za gimnazjalny]]+punkty_rekrutacyjne310[[#This Row],[SUMA PUNKTOW ZA OCENY]]+punkty_rekrutacyjne310[[#This Row],[DODATKOWE]]</f>
        <v>44.2</v>
      </c>
      <c r="V305">
        <f>IF(punkty_rekrutacyjne310[[#This Row],[SUMA PUNKTOW ZA OCENY]]+punkty_rekrutacyjne310[[#This Row],[DODATKOWE]]&gt;punkty_rekrutacyjne310[[#This Row],[punkty za gimnazjalny]], 1, 0)</f>
        <v>1</v>
      </c>
    </row>
    <row r="306" spans="1:22" x14ac:dyDescent="0.35">
      <c r="A306" s="1" t="s">
        <v>437</v>
      </c>
      <c r="B306" s="1" t="s">
        <v>438</v>
      </c>
      <c r="C306">
        <v>5</v>
      </c>
      <c r="D306">
        <v>2</v>
      </c>
      <c r="E306" s="1">
        <v>6</v>
      </c>
      <c r="F306" s="1">
        <v>3</v>
      </c>
      <c r="G306" s="1">
        <v>3</v>
      </c>
      <c r="H306" s="1">
        <v>5</v>
      </c>
      <c r="I306">
        <v>69</v>
      </c>
      <c r="J306">
        <v>15</v>
      </c>
      <c r="K306">
        <v>39</v>
      </c>
      <c r="L306">
        <v>69</v>
      </c>
      <c r="M306">
        <v>39</v>
      </c>
      <c r="N306" s="6">
        <f>(punkty_rekrutacyjne310[[#This Row],[GHP]]+punkty_rekrutacyjne310[[#This Row],[GHH]]+punkty_rekrutacyjne310[[#This Row],[GMM]]+punkty_rekrutacyjne310[[#This Row],[GMP]]+punkty_rekrutacyjne310[[#This Row],[GJP]])/10</f>
        <v>23.1</v>
      </c>
      <c r="O306">
        <f t="shared" si="6"/>
        <v>10</v>
      </c>
      <c r="P306">
        <f t="shared" si="6"/>
        <v>4</v>
      </c>
      <c r="Q306">
        <f t="shared" si="6"/>
        <v>4</v>
      </c>
      <c r="R306">
        <f t="shared" si="6"/>
        <v>8</v>
      </c>
      <c r="S306" s="6">
        <f>SUM(punkty_rekrutacyjne310[[#This Row],[punkty za JP]:[GEO]])</f>
        <v>26</v>
      </c>
      <c r="T306" s="6">
        <f>IF(punkty_rekrutacyjne310[[#This Row],[Zachowanie]]=6, 2, 0)+punkty_rekrutacyjne310[[#This Row],[Osiagniecia]]</f>
        <v>5</v>
      </c>
      <c r="U306" s="7">
        <f>punkty_rekrutacyjne310[[#This Row],[punkty za gimnazjalny]]+punkty_rekrutacyjne310[[#This Row],[SUMA PUNKTOW ZA OCENY]]+punkty_rekrutacyjne310[[#This Row],[DODATKOWE]]</f>
        <v>54.1</v>
      </c>
      <c r="V306">
        <f>IF(punkty_rekrutacyjne310[[#This Row],[SUMA PUNKTOW ZA OCENY]]+punkty_rekrutacyjne310[[#This Row],[DODATKOWE]]&gt;punkty_rekrutacyjne310[[#This Row],[punkty za gimnazjalny]], 1, 0)</f>
        <v>1</v>
      </c>
    </row>
    <row r="307" spans="1:22" x14ac:dyDescent="0.35">
      <c r="A307" s="1" t="s">
        <v>439</v>
      </c>
      <c r="B307" s="1" t="s">
        <v>395</v>
      </c>
      <c r="C307">
        <v>0</v>
      </c>
      <c r="D307">
        <v>3</v>
      </c>
      <c r="E307" s="1">
        <v>6</v>
      </c>
      <c r="F307" s="1">
        <v>4</v>
      </c>
      <c r="G307" s="1">
        <v>3</v>
      </c>
      <c r="H307" s="1">
        <v>6</v>
      </c>
      <c r="I307">
        <v>35</v>
      </c>
      <c r="J307">
        <v>41</v>
      </c>
      <c r="K307">
        <v>92</v>
      </c>
      <c r="L307">
        <v>96</v>
      </c>
      <c r="M307">
        <v>19</v>
      </c>
      <c r="N307" s="6">
        <f>(punkty_rekrutacyjne310[[#This Row],[GHP]]+punkty_rekrutacyjne310[[#This Row],[GHH]]+punkty_rekrutacyjne310[[#This Row],[GMM]]+punkty_rekrutacyjne310[[#This Row],[GMP]]+punkty_rekrutacyjne310[[#This Row],[GJP]])/10</f>
        <v>28.3</v>
      </c>
      <c r="O307">
        <f t="shared" si="6"/>
        <v>10</v>
      </c>
      <c r="P307">
        <f t="shared" si="6"/>
        <v>6</v>
      </c>
      <c r="Q307">
        <f t="shared" si="6"/>
        <v>4</v>
      </c>
      <c r="R307">
        <f t="shared" si="6"/>
        <v>10</v>
      </c>
      <c r="S307" s="6">
        <f>SUM(punkty_rekrutacyjne310[[#This Row],[punkty za JP]:[GEO]])</f>
        <v>30</v>
      </c>
      <c r="T307" s="6">
        <f>IF(punkty_rekrutacyjne310[[#This Row],[Zachowanie]]=6, 2, 0)+punkty_rekrutacyjne310[[#This Row],[Osiagniecia]]</f>
        <v>0</v>
      </c>
      <c r="U307" s="7">
        <f>punkty_rekrutacyjne310[[#This Row],[punkty za gimnazjalny]]+punkty_rekrutacyjne310[[#This Row],[SUMA PUNKTOW ZA OCENY]]+punkty_rekrutacyjne310[[#This Row],[DODATKOWE]]</f>
        <v>58.3</v>
      </c>
      <c r="V307">
        <f>IF(punkty_rekrutacyjne310[[#This Row],[SUMA PUNKTOW ZA OCENY]]+punkty_rekrutacyjne310[[#This Row],[DODATKOWE]]&gt;punkty_rekrutacyjne310[[#This Row],[punkty za gimnazjalny]], 1, 0)</f>
        <v>1</v>
      </c>
    </row>
    <row r="308" spans="1:22" x14ac:dyDescent="0.35">
      <c r="A308" s="1" t="s">
        <v>440</v>
      </c>
      <c r="B308" s="1" t="s">
        <v>251</v>
      </c>
      <c r="C308">
        <v>1</v>
      </c>
      <c r="D308">
        <v>6</v>
      </c>
      <c r="E308" s="1">
        <v>6</v>
      </c>
      <c r="F308" s="1">
        <v>5</v>
      </c>
      <c r="G308" s="1">
        <v>3</v>
      </c>
      <c r="H308" s="1">
        <v>6</v>
      </c>
      <c r="I308">
        <v>8</v>
      </c>
      <c r="J308">
        <v>17</v>
      </c>
      <c r="K308">
        <v>37</v>
      </c>
      <c r="L308">
        <v>10</v>
      </c>
      <c r="M308">
        <v>56</v>
      </c>
      <c r="N308" s="6">
        <f>(punkty_rekrutacyjne310[[#This Row],[GHP]]+punkty_rekrutacyjne310[[#This Row],[GHH]]+punkty_rekrutacyjne310[[#This Row],[GMM]]+punkty_rekrutacyjne310[[#This Row],[GMP]]+punkty_rekrutacyjne310[[#This Row],[GJP]])/10</f>
        <v>12.8</v>
      </c>
      <c r="O308">
        <f t="shared" si="6"/>
        <v>10</v>
      </c>
      <c r="P308">
        <f t="shared" si="6"/>
        <v>8</v>
      </c>
      <c r="Q308">
        <f t="shared" si="6"/>
        <v>4</v>
      </c>
      <c r="R308">
        <f t="shared" si="6"/>
        <v>10</v>
      </c>
      <c r="S308" s="6">
        <f>SUM(punkty_rekrutacyjne310[[#This Row],[punkty za JP]:[GEO]])</f>
        <v>32</v>
      </c>
      <c r="T308" s="6">
        <f>IF(punkty_rekrutacyjne310[[#This Row],[Zachowanie]]=6, 2, 0)+punkty_rekrutacyjne310[[#This Row],[Osiagniecia]]</f>
        <v>3</v>
      </c>
      <c r="U308" s="7">
        <f>punkty_rekrutacyjne310[[#This Row],[punkty za gimnazjalny]]+punkty_rekrutacyjne310[[#This Row],[SUMA PUNKTOW ZA OCENY]]+punkty_rekrutacyjne310[[#This Row],[DODATKOWE]]</f>
        <v>47.8</v>
      </c>
      <c r="V308">
        <f>IF(punkty_rekrutacyjne310[[#This Row],[SUMA PUNKTOW ZA OCENY]]+punkty_rekrutacyjne310[[#This Row],[DODATKOWE]]&gt;punkty_rekrutacyjne310[[#This Row],[punkty za gimnazjalny]], 1, 0)</f>
        <v>1</v>
      </c>
    </row>
    <row r="309" spans="1:22" x14ac:dyDescent="0.35">
      <c r="A309" s="1" t="s">
        <v>441</v>
      </c>
      <c r="B309" s="1" t="s">
        <v>177</v>
      </c>
      <c r="C309">
        <v>2</v>
      </c>
      <c r="D309">
        <v>5</v>
      </c>
      <c r="E309" s="1">
        <v>6</v>
      </c>
      <c r="F309" s="1">
        <v>2</v>
      </c>
      <c r="G309" s="1">
        <v>5</v>
      </c>
      <c r="H309" s="1">
        <v>3</v>
      </c>
      <c r="I309">
        <v>44</v>
      </c>
      <c r="J309">
        <v>32</v>
      </c>
      <c r="K309">
        <v>4</v>
      </c>
      <c r="L309">
        <v>95</v>
      </c>
      <c r="M309">
        <v>55</v>
      </c>
      <c r="N309" s="6">
        <f>(punkty_rekrutacyjne310[[#This Row],[GHP]]+punkty_rekrutacyjne310[[#This Row],[GHH]]+punkty_rekrutacyjne310[[#This Row],[GMM]]+punkty_rekrutacyjne310[[#This Row],[GMP]]+punkty_rekrutacyjne310[[#This Row],[GJP]])/10</f>
        <v>23</v>
      </c>
      <c r="O309">
        <f t="shared" si="6"/>
        <v>10</v>
      </c>
      <c r="P309">
        <f t="shared" si="6"/>
        <v>0</v>
      </c>
      <c r="Q309">
        <f t="shared" si="6"/>
        <v>8</v>
      </c>
      <c r="R309">
        <f t="shared" si="6"/>
        <v>4</v>
      </c>
      <c r="S309" s="6">
        <f>SUM(punkty_rekrutacyjne310[[#This Row],[punkty za JP]:[GEO]])</f>
        <v>22</v>
      </c>
      <c r="T309" s="6">
        <f>IF(punkty_rekrutacyjne310[[#This Row],[Zachowanie]]=6, 2, 0)+punkty_rekrutacyjne310[[#This Row],[Osiagniecia]]</f>
        <v>2</v>
      </c>
      <c r="U309" s="7">
        <f>punkty_rekrutacyjne310[[#This Row],[punkty za gimnazjalny]]+punkty_rekrutacyjne310[[#This Row],[SUMA PUNKTOW ZA OCENY]]+punkty_rekrutacyjne310[[#This Row],[DODATKOWE]]</f>
        <v>47</v>
      </c>
      <c r="V309">
        <f>IF(punkty_rekrutacyjne310[[#This Row],[SUMA PUNKTOW ZA OCENY]]+punkty_rekrutacyjne310[[#This Row],[DODATKOWE]]&gt;punkty_rekrutacyjne310[[#This Row],[punkty za gimnazjalny]], 1, 0)</f>
        <v>1</v>
      </c>
    </row>
    <row r="310" spans="1:22" x14ac:dyDescent="0.35">
      <c r="A310" s="1" t="s">
        <v>442</v>
      </c>
      <c r="B310" s="1" t="s">
        <v>70</v>
      </c>
      <c r="C310">
        <v>0</v>
      </c>
      <c r="D310">
        <v>6</v>
      </c>
      <c r="E310" s="1">
        <v>4</v>
      </c>
      <c r="F310" s="1">
        <v>2</v>
      </c>
      <c r="G310" s="1">
        <v>4</v>
      </c>
      <c r="H310" s="1">
        <v>5</v>
      </c>
      <c r="I310">
        <v>72</v>
      </c>
      <c r="J310">
        <v>100</v>
      </c>
      <c r="K310">
        <v>96</v>
      </c>
      <c r="L310">
        <v>5</v>
      </c>
      <c r="M310">
        <v>41</v>
      </c>
      <c r="N310" s="6">
        <f>(punkty_rekrutacyjne310[[#This Row],[GHP]]+punkty_rekrutacyjne310[[#This Row],[GHH]]+punkty_rekrutacyjne310[[#This Row],[GMM]]+punkty_rekrutacyjne310[[#This Row],[GMP]]+punkty_rekrutacyjne310[[#This Row],[GJP]])/10</f>
        <v>31.4</v>
      </c>
      <c r="O310">
        <f t="shared" si="6"/>
        <v>6</v>
      </c>
      <c r="P310">
        <f t="shared" si="6"/>
        <v>0</v>
      </c>
      <c r="Q310">
        <f t="shared" si="6"/>
        <v>6</v>
      </c>
      <c r="R310">
        <f t="shared" si="6"/>
        <v>8</v>
      </c>
      <c r="S310" s="6">
        <f>SUM(punkty_rekrutacyjne310[[#This Row],[punkty za JP]:[GEO]])</f>
        <v>20</v>
      </c>
      <c r="T310" s="6">
        <f>IF(punkty_rekrutacyjne310[[#This Row],[Zachowanie]]=6, 2, 0)+punkty_rekrutacyjne310[[#This Row],[Osiagniecia]]</f>
        <v>2</v>
      </c>
      <c r="U310" s="7">
        <f>punkty_rekrutacyjne310[[#This Row],[punkty za gimnazjalny]]+punkty_rekrutacyjne310[[#This Row],[SUMA PUNKTOW ZA OCENY]]+punkty_rekrutacyjne310[[#This Row],[DODATKOWE]]</f>
        <v>53.4</v>
      </c>
      <c r="V310">
        <f>IF(punkty_rekrutacyjne310[[#This Row],[SUMA PUNKTOW ZA OCENY]]+punkty_rekrutacyjne310[[#This Row],[DODATKOWE]]&gt;punkty_rekrutacyjne310[[#This Row],[punkty za gimnazjalny]], 1, 0)</f>
        <v>0</v>
      </c>
    </row>
    <row r="311" spans="1:22" x14ac:dyDescent="0.35">
      <c r="A311" s="1" t="s">
        <v>443</v>
      </c>
      <c r="B311" s="1" t="s">
        <v>357</v>
      </c>
      <c r="C311">
        <v>2</v>
      </c>
      <c r="D311">
        <v>6</v>
      </c>
      <c r="E311" s="1">
        <v>6</v>
      </c>
      <c r="F311" s="1">
        <v>4</v>
      </c>
      <c r="G311" s="1">
        <v>6</v>
      </c>
      <c r="H311" s="1">
        <v>2</v>
      </c>
      <c r="I311">
        <v>68</v>
      </c>
      <c r="J311">
        <v>15</v>
      </c>
      <c r="K311">
        <v>53</v>
      </c>
      <c r="L311">
        <v>47</v>
      </c>
      <c r="M311">
        <v>8</v>
      </c>
      <c r="N311" s="6">
        <f>(punkty_rekrutacyjne310[[#This Row],[GHP]]+punkty_rekrutacyjne310[[#This Row],[GHH]]+punkty_rekrutacyjne310[[#This Row],[GMM]]+punkty_rekrutacyjne310[[#This Row],[GMP]]+punkty_rekrutacyjne310[[#This Row],[GJP]])/10</f>
        <v>19.100000000000001</v>
      </c>
      <c r="O311">
        <f t="shared" si="6"/>
        <v>10</v>
      </c>
      <c r="P311">
        <f t="shared" si="6"/>
        <v>6</v>
      </c>
      <c r="Q311">
        <f t="shared" si="6"/>
        <v>10</v>
      </c>
      <c r="R311">
        <f t="shared" si="6"/>
        <v>0</v>
      </c>
      <c r="S311" s="6">
        <f>SUM(punkty_rekrutacyjne310[[#This Row],[punkty za JP]:[GEO]])</f>
        <v>26</v>
      </c>
      <c r="T311" s="6">
        <f>IF(punkty_rekrutacyjne310[[#This Row],[Zachowanie]]=6, 2, 0)+punkty_rekrutacyjne310[[#This Row],[Osiagniecia]]</f>
        <v>4</v>
      </c>
      <c r="U311" s="7">
        <f>punkty_rekrutacyjne310[[#This Row],[punkty za gimnazjalny]]+punkty_rekrutacyjne310[[#This Row],[SUMA PUNKTOW ZA OCENY]]+punkty_rekrutacyjne310[[#This Row],[DODATKOWE]]</f>
        <v>49.1</v>
      </c>
      <c r="V311">
        <f>IF(punkty_rekrutacyjne310[[#This Row],[SUMA PUNKTOW ZA OCENY]]+punkty_rekrutacyjne310[[#This Row],[DODATKOWE]]&gt;punkty_rekrutacyjne310[[#This Row],[punkty za gimnazjalny]], 1, 0)</f>
        <v>1</v>
      </c>
    </row>
    <row r="312" spans="1:22" x14ac:dyDescent="0.35">
      <c r="A312" s="1" t="s">
        <v>444</v>
      </c>
      <c r="B312" s="1" t="s">
        <v>445</v>
      </c>
      <c r="C312">
        <v>0</v>
      </c>
      <c r="D312">
        <v>3</v>
      </c>
      <c r="E312" s="1">
        <v>5</v>
      </c>
      <c r="F312" s="1">
        <v>2</v>
      </c>
      <c r="G312" s="1">
        <v>3</v>
      </c>
      <c r="H312" s="1">
        <v>6</v>
      </c>
      <c r="I312">
        <v>33</v>
      </c>
      <c r="J312">
        <v>86</v>
      </c>
      <c r="K312">
        <v>90</v>
      </c>
      <c r="L312">
        <v>78</v>
      </c>
      <c r="M312">
        <v>15</v>
      </c>
      <c r="N312" s="6">
        <f>(punkty_rekrutacyjne310[[#This Row],[GHP]]+punkty_rekrutacyjne310[[#This Row],[GHH]]+punkty_rekrutacyjne310[[#This Row],[GMM]]+punkty_rekrutacyjne310[[#This Row],[GMP]]+punkty_rekrutacyjne310[[#This Row],[GJP]])/10</f>
        <v>30.2</v>
      </c>
      <c r="O312">
        <f t="shared" si="6"/>
        <v>8</v>
      </c>
      <c r="P312">
        <f t="shared" si="6"/>
        <v>0</v>
      </c>
      <c r="Q312">
        <f t="shared" si="6"/>
        <v>4</v>
      </c>
      <c r="R312">
        <f t="shared" si="6"/>
        <v>10</v>
      </c>
      <c r="S312" s="6">
        <f>SUM(punkty_rekrutacyjne310[[#This Row],[punkty za JP]:[GEO]])</f>
        <v>22</v>
      </c>
      <c r="T312" s="6">
        <f>IF(punkty_rekrutacyjne310[[#This Row],[Zachowanie]]=6, 2, 0)+punkty_rekrutacyjne310[[#This Row],[Osiagniecia]]</f>
        <v>0</v>
      </c>
      <c r="U312" s="7">
        <f>punkty_rekrutacyjne310[[#This Row],[punkty za gimnazjalny]]+punkty_rekrutacyjne310[[#This Row],[SUMA PUNKTOW ZA OCENY]]+punkty_rekrutacyjne310[[#This Row],[DODATKOWE]]</f>
        <v>52.2</v>
      </c>
      <c r="V312">
        <f>IF(punkty_rekrutacyjne310[[#This Row],[SUMA PUNKTOW ZA OCENY]]+punkty_rekrutacyjne310[[#This Row],[DODATKOWE]]&gt;punkty_rekrutacyjne310[[#This Row],[punkty za gimnazjalny]], 1, 0)</f>
        <v>0</v>
      </c>
    </row>
    <row r="313" spans="1:22" x14ac:dyDescent="0.35">
      <c r="A313" s="1" t="s">
        <v>446</v>
      </c>
      <c r="B313" s="1" t="s">
        <v>30</v>
      </c>
      <c r="C313">
        <v>3</v>
      </c>
      <c r="D313">
        <v>2</v>
      </c>
      <c r="E313" s="1">
        <v>5</v>
      </c>
      <c r="F313" s="1">
        <v>3</v>
      </c>
      <c r="G313" s="1">
        <v>3</v>
      </c>
      <c r="H313" s="1">
        <v>4</v>
      </c>
      <c r="I313">
        <v>95</v>
      </c>
      <c r="J313">
        <v>25</v>
      </c>
      <c r="K313">
        <v>48</v>
      </c>
      <c r="L313">
        <v>27</v>
      </c>
      <c r="M313">
        <v>23</v>
      </c>
      <c r="N313" s="6">
        <f>(punkty_rekrutacyjne310[[#This Row],[GHP]]+punkty_rekrutacyjne310[[#This Row],[GHH]]+punkty_rekrutacyjne310[[#This Row],[GMM]]+punkty_rekrutacyjne310[[#This Row],[GMP]]+punkty_rekrutacyjne310[[#This Row],[GJP]])/10</f>
        <v>21.8</v>
      </c>
      <c r="O313">
        <f t="shared" si="6"/>
        <v>8</v>
      </c>
      <c r="P313">
        <f t="shared" si="6"/>
        <v>4</v>
      </c>
      <c r="Q313">
        <f t="shared" si="6"/>
        <v>4</v>
      </c>
      <c r="R313">
        <f t="shared" si="6"/>
        <v>6</v>
      </c>
      <c r="S313" s="6">
        <f>SUM(punkty_rekrutacyjne310[[#This Row],[punkty za JP]:[GEO]])</f>
        <v>22</v>
      </c>
      <c r="T313" s="6">
        <f>IF(punkty_rekrutacyjne310[[#This Row],[Zachowanie]]=6, 2, 0)+punkty_rekrutacyjne310[[#This Row],[Osiagniecia]]</f>
        <v>3</v>
      </c>
      <c r="U313" s="7">
        <f>punkty_rekrutacyjne310[[#This Row],[punkty za gimnazjalny]]+punkty_rekrutacyjne310[[#This Row],[SUMA PUNKTOW ZA OCENY]]+punkty_rekrutacyjne310[[#This Row],[DODATKOWE]]</f>
        <v>46.8</v>
      </c>
      <c r="V313">
        <f>IF(punkty_rekrutacyjne310[[#This Row],[SUMA PUNKTOW ZA OCENY]]+punkty_rekrutacyjne310[[#This Row],[DODATKOWE]]&gt;punkty_rekrutacyjne310[[#This Row],[punkty za gimnazjalny]], 1, 0)</f>
        <v>1</v>
      </c>
    </row>
    <row r="314" spans="1:22" x14ac:dyDescent="0.35">
      <c r="A314" s="1" t="s">
        <v>400</v>
      </c>
      <c r="B314" s="1" t="s">
        <v>409</v>
      </c>
      <c r="C314">
        <v>0</v>
      </c>
      <c r="D314">
        <v>4</v>
      </c>
      <c r="E314" s="1">
        <v>5</v>
      </c>
      <c r="F314" s="1">
        <v>6</v>
      </c>
      <c r="G314" s="1">
        <v>3</v>
      </c>
      <c r="H314" s="1">
        <v>5</v>
      </c>
      <c r="I314">
        <v>66</v>
      </c>
      <c r="J314">
        <v>31</v>
      </c>
      <c r="K314">
        <v>5</v>
      </c>
      <c r="L314">
        <v>9</v>
      </c>
      <c r="M314">
        <v>38</v>
      </c>
      <c r="N314" s="6">
        <f>(punkty_rekrutacyjne310[[#This Row],[GHP]]+punkty_rekrutacyjne310[[#This Row],[GHH]]+punkty_rekrutacyjne310[[#This Row],[GMM]]+punkty_rekrutacyjne310[[#This Row],[GMP]]+punkty_rekrutacyjne310[[#This Row],[GJP]])/10</f>
        <v>14.9</v>
      </c>
      <c r="O314">
        <f t="shared" si="6"/>
        <v>8</v>
      </c>
      <c r="P314">
        <f t="shared" si="6"/>
        <v>10</v>
      </c>
      <c r="Q314">
        <f t="shared" si="6"/>
        <v>4</v>
      </c>
      <c r="R314">
        <f t="shared" si="6"/>
        <v>8</v>
      </c>
      <c r="S314" s="6">
        <f>SUM(punkty_rekrutacyjne310[[#This Row],[punkty za JP]:[GEO]])</f>
        <v>30</v>
      </c>
      <c r="T314" s="6">
        <f>IF(punkty_rekrutacyjne310[[#This Row],[Zachowanie]]=6, 2, 0)+punkty_rekrutacyjne310[[#This Row],[Osiagniecia]]</f>
        <v>0</v>
      </c>
      <c r="U314" s="7">
        <f>punkty_rekrutacyjne310[[#This Row],[punkty za gimnazjalny]]+punkty_rekrutacyjne310[[#This Row],[SUMA PUNKTOW ZA OCENY]]+punkty_rekrutacyjne310[[#This Row],[DODATKOWE]]</f>
        <v>44.9</v>
      </c>
      <c r="V314">
        <f>IF(punkty_rekrutacyjne310[[#This Row],[SUMA PUNKTOW ZA OCENY]]+punkty_rekrutacyjne310[[#This Row],[DODATKOWE]]&gt;punkty_rekrutacyjne310[[#This Row],[punkty za gimnazjalny]], 1, 0)</f>
        <v>1</v>
      </c>
    </row>
    <row r="315" spans="1:22" x14ac:dyDescent="0.35">
      <c r="A315" s="1" t="s">
        <v>447</v>
      </c>
      <c r="B315" s="1" t="s">
        <v>448</v>
      </c>
      <c r="C315">
        <v>0</v>
      </c>
      <c r="D315">
        <v>4</v>
      </c>
      <c r="E315" s="1">
        <v>4</v>
      </c>
      <c r="F315" s="1">
        <v>5</v>
      </c>
      <c r="G315" s="1">
        <v>4</v>
      </c>
      <c r="H315" s="1">
        <v>3</v>
      </c>
      <c r="I315">
        <v>82</v>
      </c>
      <c r="J315">
        <v>31</v>
      </c>
      <c r="K315">
        <v>77</v>
      </c>
      <c r="L315">
        <v>49</v>
      </c>
      <c r="M315">
        <v>81</v>
      </c>
      <c r="N315" s="6">
        <f>(punkty_rekrutacyjne310[[#This Row],[GHP]]+punkty_rekrutacyjne310[[#This Row],[GHH]]+punkty_rekrutacyjne310[[#This Row],[GMM]]+punkty_rekrutacyjne310[[#This Row],[GMP]]+punkty_rekrutacyjne310[[#This Row],[GJP]])/10</f>
        <v>32</v>
      </c>
      <c r="O315">
        <f t="shared" si="6"/>
        <v>6</v>
      </c>
      <c r="P315">
        <f t="shared" si="6"/>
        <v>8</v>
      </c>
      <c r="Q315">
        <f t="shared" si="6"/>
        <v>6</v>
      </c>
      <c r="R315">
        <f t="shared" si="6"/>
        <v>4</v>
      </c>
      <c r="S315" s="6">
        <f>SUM(punkty_rekrutacyjne310[[#This Row],[punkty za JP]:[GEO]])</f>
        <v>24</v>
      </c>
      <c r="T315" s="6">
        <f>IF(punkty_rekrutacyjne310[[#This Row],[Zachowanie]]=6, 2, 0)+punkty_rekrutacyjne310[[#This Row],[Osiagniecia]]</f>
        <v>0</v>
      </c>
      <c r="U315" s="7">
        <f>punkty_rekrutacyjne310[[#This Row],[punkty za gimnazjalny]]+punkty_rekrutacyjne310[[#This Row],[SUMA PUNKTOW ZA OCENY]]+punkty_rekrutacyjne310[[#This Row],[DODATKOWE]]</f>
        <v>56</v>
      </c>
      <c r="V315">
        <f>IF(punkty_rekrutacyjne310[[#This Row],[SUMA PUNKTOW ZA OCENY]]+punkty_rekrutacyjne310[[#This Row],[DODATKOWE]]&gt;punkty_rekrutacyjne310[[#This Row],[punkty za gimnazjalny]], 1, 0)</f>
        <v>0</v>
      </c>
    </row>
    <row r="316" spans="1:22" x14ac:dyDescent="0.35">
      <c r="A316" s="1" t="s">
        <v>449</v>
      </c>
      <c r="B316" s="1" t="s">
        <v>34</v>
      </c>
      <c r="C316">
        <v>5</v>
      </c>
      <c r="D316">
        <v>2</v>
      </c>
      <c r="E316" s="1">
        <v>3</v>
      </c>
      <c r="F316" s="1">
        <v>2</v>
      </c>
      <c r="G316" s="1">
        <v>4</v>
      </c>
      <c r="H316" s="1">
        <v>3</v>
      </c>
      <c r="I316">
        <v>53</v>
      </c>
      <c r="J316">
        <v>95</v>
      </c>
      <c r="K316">
        <v>23</v>
      </c>
      <c r="L316">
        <v>16</v>
      </c>
      <c r="M316">
        <v>90</v>
      </c>
      <c r="N316" s="6">
        <f>(punkty_rekrutacyjne310[[#This Row],[GHP]]+punkty_rekrutacyjne310[[#This Row],[GHH]]+punkty_rekrutacyjne310[[#This Row],[GMM]]+punkty_rekrutacyjne310[[#This Row],[GMP]]+punkty_rekrutacyjne310[[#This Row],[GJP]])/10</f>
        <v>27.7</v>
      </c>
      <c r="O316">
        <f t="shared" si="6"/>
        <v>4</v>
      </c>
      <c r="P316">
        <f t="shared" si="6"/>
        <v>0</v>
      </c>
      <c r="Q316">
        <f t="shared" si="6"/>
        <v>6</v>
      </c>
      <c r="R316">
        <f t="shared" si="6"/>
        <v>4</v>
      </c>
      <c r="S316" s="6">
        <f>SUM(punkty_rekrutacyjne310[[#This Row],[punkty za JP]:[GEO]])</f>
        <v>14</v>
      </c>
      <c r="T316" s="6">
        <f>IF(punkty_rekrutacyjne310[[#This Row],[Zachowanie]]=6, 2, 0)+punkty_rekrutacyjne310[[#This Row],[Osiagniecia]]</f>
        <v>5</v>
      </c>
      <c r="U316" s="7">
        <f>punkty_rekrutacyjne310[[#This Row],[punkty za gimnazjalny]]+punkty_rekrutacyjne310[[#This Row],[SUMA PUNKTOW ZA OCENY]]+punkty_rekrutacyjne310[[#This Row],[DODATKOWE]]</f>
        <v>46.7</v>
      </c>
      <c r="V316">
        <f>IF(punkty_rekrutacyjne310[[#This Row],[SUMA PUNKTOW ZA OCENY]]+punkty_rekrutacyjne310[[#This Row],[DODATKOWE]]&gt;punkty_rekrutacyjne310[[#This Row],[punkty za gimnazjalny]], 1, 0)</f>
        <v>0</v>
      </c>
    </row>
    <row r="317" spans="1:22" x14ac:dyDescent="0.35">
      <c r="A317" s="1" t="s">
        <v>450</v>
      </c>
      <c r="B317" s="1" t="s">
        <v>395</v>
      </c>
      <c r="C317">
        <v>7</v>
      </c>
      <c r="D317">
        <v>2</v>
      </c>
      <c r="E317" s="1">
        <v>4</v>
      </c>
      <c r="F317" s="1">
        <v>3</v>
      </c>
      <c r="G317" s="1">
        <v>4</v>
      </c>
      <c r="H317" s="1">
        <v>2</v>
      </c>
      <c r="I317">
        <v>58</v>
      </c>
      <c r="J317">
        <v>56</v>
      </c>
      <c r="K317">
        <v>47</v>
      </c>
      <c r="L317">
        <v>61</v>
      </c>
      <c r="M317">
        <v>69</v>
      </c>
      <c r="N317" s="6">
        <f>(punkty_rekrutacyjne310[[#This Row],[GHP]]+punkty_rekrutacyjne310[[#This Row],[GHH]]+punkty_rekrutacyjne310[[#This Row],[GMM]]+punkty_rekrutacyjne310[[#This Row],[GMP]]+punkty_rekrutacyjne310[[#This Row],[GJP]])/10</f>
        <v>29.1</v>
      </c>
      <c r="O317">
        <f t="shared" si="6"/>
        <v>6</v>
      </c>
      <c r="P317">
        <f t="shared" si="6"/>
        <v>4</v>
      </c>
      <c r="Q317">
        <f t="shared" si="6"/>
        <v>6</v>
      </c>
      <c r="R317">
        <f t="shared" si="6"/>
        <v>0</v>
      </c>
      <c r="S317" s="6">
        <f>SUM(punkty_rekrutacyjne310[[#This Row],[punkty za JP]:[GEO]])</f>
        <v>16</v>
      </c>
      <c r="T317" s="6">
        <f>IF(punkty_rekrutacyjne310[[#This Row],[Zachowanie]]=6, 2, 0)+punkty_rekrutacyjne310[[#This Row],[Osiagniecia]]</f>
        <v>7</v>
      </c>
      <c r="U317" s="7">
        <f>punkty_rekrutacyjne310[[#This Row],[punkty za gimnazjalny]]+punkty_rekrutacyjne310[[#This Row],[SUMA PUNKTOW ZA OCENY]]+punkty_rekrutacyjne310[[#This Row],[DODATKOWE]]</f>
        <v>52.1</v>
      </c>
      <c r="V317">
        <f>IF(punkty_rekrutacyjne310[[#This Row],[SUMA PUNKTOW ZA OCENY]]+punkty_rekrutacyjne310[[#This Row],[DODATKOWE]]&gt;punkty_rekrutacyjne310[[#This Row],[punkty za gimnazjalny]], 1, 0)</f>
        <v>0</v>
      </c>
    </row>
    <row r="318" spans="1:22" x14ac:dyDescent="0.35">
      <c r="A318" s="1" t="s">
        <v>163</v>
      </c>
      <c r="B318" s="1" t="s">
        <v>164</v>
      </c>
      <c r="C318">
        <v>6</v>
      </c>
      <c r="D318">
        <v>6</v>
      </c>
      <c r="E318" s="1">
        <v>4</v>
      </c>
      <c r="F318" s="1">
        <v>3</v>
      </c>
      <c r="G318" s="1">
        <v>2</v>
      </c>
      <c r="H318" s="1">
        <v>3</v>
      </c>
      <c r="I318">
        <v>88</v>
      </c>
      <c r="J318">
        <v>10</v>
      </c>
      <c r="K318">
        <v>92</v>
      </c>
      <c r="L318">
        <v>82</v>
      </c>
      <c r="M318">
        <v>2</v>
      </c>
      <c r="N318" s="6">
        <f>(punkty_rekrutacyjne310[[#This Row],[GHP]]+punkty_rekrutacyjne310[[#This Row],[GHH]]+punkty_rekrutacyjne310[[#This Row],[GMM]]+punkty_rekrutacyjne310[[#This Row],[GMP]]+punkty_rekrutacyjne310[[#This Row],[GJP]])/10</f>
        <v>27.4</v>
      </c>
      <c r="O318">
        <f t="shared" si="6"/>
        <v>6</v>
      </c>
      <c r="P318">
        <f t="shared" si="6"/>
        <v>4</v>
      </c>
      <c r="Q318">
        <f t="shared" si="6"/>
        <v>0</v>
      </c>
      <c r="R318">
        <f t="shared" si="6"/>
        <v>4</v>
      </c>
      <c r="S318" s="6">
        <f>SUM(punkty_rekrutacyjne310[[#This Row],[punkty za JP]:[GEO]])</f>
        <v>14</v>
      </c>
      <c r="T318" s="6">
        <f>IF(punkty_rekrutacyjne310[[#This Row],[Zachowanie]]=6, 2, 0)+punkty_rekrutacyjne310[[#This Row],[Osiagniecia]]</f>
        <v>8</v>
      </c>
      <c r="U318" s="7">
        <f>punkty_rekrutacyjne310[[#This Row],[punkty za gimnazjalny]]+punkty_rekrutacyjne310[[#This Row],[SUMA PUNKTOW ZA OCENY]]+punkty_rekrutacyjne310[[#This Row],[DODATKOWE]]</f>
        <v>49.4</v>
      </c>
      <c r="V318">
        <f>IF(punkty_rekrutacyjne310[[#This Row],[SUMA PUNKTOW ZA OCENY]]+punkty_rekrutacyjne310[[#This Row],[DODATKOWE]]&gt;punkty_rekrutacyjne310[[#This Row],[punkty za gimnazjalny]], 1, 0)</f>
        <v>0</v>
      </c>
    </row>
    <row r="319" spans="1:22" x14ac:dyDescent="0.35">
      <c r="A319" s="1" t="s">
        <v>451</v>
      </c>
      <c r="B319" s="1" t="s">
        <v>23</v>
      </c>
      <c r="C319">
        <v>6</v>
      </c>
      <c r="D319">
        <v>4</v>
      </c>
      <c r="E319" s="1">
        <v>2</v>
      </c>
      <c r="F319" s="1">
        <v>3</v>
      </c>
      <c r="G319" s="1">
        <v>5</v>
      </c>
      <c r="H319" s="1">
        <v>4</v>
      </c>
      <c r="I319">
        <v>50</v>
      </c>
      <c r="J319">
        <v>3</v>
      </c>
      <c r="K319">
        <v>27</v>
      </c>
      <c r="L319">
        <v>70</v>
      </c>
      <c r="M319">
        <v>25</v>
      </c>
      <c r="N319" s="6">
        <f>(punkty_rekrutacyjne310[[#This Row],[GHP]]+punkty_rekrutacyjne310[[#This Row],[GHH]]+punkty_rekrutacyjne310[[#This Row],[GMM]]+punkty_rekrutacyjne310[[#This Row],[GMP]]+punkty_rekrutacyjne310[[#This Row],[GJP]])/10</f>
        <v>17.5</v>
      </c>
      <c r="O319">
        <f t="shared" si="6"/>
        <v>0</v>
      </c>
      <c r="P319">
        <f t="shared" si="6"/>
        <v>4</v>
      </c>
      <c r="Q319">
        <f t="shared" si="6"/>
        <v>8</v>
      </c>
      <c r="R319">
        <f t="shared" si="6"/>
        <v>6</v>
      </c>
      <c r="S319" s="6">
        <f>SUM(punkty_rekrutacyjne310[[#This Row],[punkty za JP]:[GEO]])</f>
        <v>18</v>
      </c>
      <c r="T319" s="6">
        <f>IF(punkty_rekrutacyjne310[[#This Row],[Zachowanie]]=6, 2, 0)+punkty_rekrutacyjne310[[#This Row],[Osiagniecia]]</f>
        <v>6</v>
      </c>
      <c r="U319" s="7">
        <f>punkty_rekrutacyjne310[[#This Row],[punkty za gimnazjalny]]+punkty_rekrutacyjne310[[#This Row],[SUMA PUNKTOW ZA OCENY]]+punkty_rekrutacyjne310[[#This Row],[DODATKOWE]]</f>
        <v>41.5</v>
      </c>
      <c r="V319">
        <f>IF(punkty_rekrutacyjne310[[#This Row],[SUMA PUNKTOW ZA OCENY]]+punkty_rekrutacyjne310[[#This Row],[DODATKOWE]]&gt;punkty_rekrutacyjne310[[#This Row],[punkty za gimnazjalny]], 1, 0)</f>
        <v>1</v>
      </c>
    </row>
    <row r="320" spans="1:22" x14ac:dyDescent="0.35">
      <c r="A320" s="1" t="s">
        <v>283</v>
      </c>
      <c r="B320" s="1" t="s">
        <v>452</v>
      </c>
      <c r="C320">
        <v>8</v>
      </c>
      <c r="D320">
        <v>2</v>
      </c>
      <c r="E320" s="1">
        <v>5</v>
      </c>
      <c r="F320" s="1">
        <v>3</v>
      </c>
      <c r="G320" s="1">
        <v>2</v>
      </c>
      <c r="H320" s="1">
        <v>3</v>
      </c>
      <c r="I320">
        <v>93</v>
      </c>
      <c r="J320">
        <v>98</v>
      </c>
      <c r="K320">
        <v>43</v>
      </c>
      <c r="L320">
        <v>97</v>
      </c>
      <c r="M320">
        <v>90</v>
      </c>
      <c r="N320" s="6">
        <f>(punkty_rekrutacyjne310[[#This Row],[GHP]]+punkty_rekrutacyjne310[[#This Row],[GHH]]+punkty_rekrutacyjne310[[#This Row],[GMM]]+punkty_rekrutacyjne310[[#This Row],[GMP]]+punkty_rekrutacyjne310[[#This Row],[GJP]])/10</f>
        <v>42.1</v>
      </c>
      <c r="O320">
        <f t="shared" si="6"/>
        <v>8</v>
      </c>
      <c r="P320">
        <f t="shared" si="6"/>
        <v>4</v>
      </c>
      <c r="Q320">
        <f t="shared" si="6"/>
        <v>0</v>
      </c>
      <c r="R320">
        <f t="shared" si="6"/>
        <v>4</v>
      </c>
      <c r="S320" s="6">
        <f>SUM(punkty_rekrutacyjne310[[#This Row],[punkty za JP]:[GEO]])</f>
        <v>16</v>
      </c>
      <c r="T320" s="6">
        <f>IF(punkty_rekrutacyjne310[[#This Row],[Zachowanie]]=6, 2, 0)+punkty_rekrutacyjne310[[#This Row],[Osiagniecia]]</f>
        <v>8</v>
      </c>
      <c r="U320" s="7">
        <f>punkty_rekrutacyjne310[[#This Row],[punkty za gimnazjalny]]+punkty_rekrutacyjne310[[#This Row],[SUMA PUNKTOW ZA OCENY]]+punkty_rekrutacyjne310[[#This Row],[DODATKOWE]]</f>
        <v>66.099999999999994</v>
      </c>
      <c r="V320">
        <f>IF(punkty_rekrutacyjne310[[#This Row],[SUMA PUNKTOW ZA OCENY]]+punkty_rekrutacyjne310[[#This Row],[DODATKOWE]]&gt;punkty_rekrutacyjne310[[#This Row],[punkty za gimnazjalny]], 1, 0)</f>
        <v>0</v>
      </c>
    </row>
    <row r="321" spans="1:22" x14ac:dyDescent="0.35">
      <c r="A321" s="1" t="s">
        <v>453</v>
      </c>
      <c r="B321" s="1" t="s">
        <v>130</v>
      </c>
      <c r="C321">
        <v>6</v>
      </c>
      <c r="D321">
        <v>4</v>
      </c>
      <c r="E321" s="1">
        <v>4</v>
      </c>
      <c r="F321" s="1">
        <v>5</v>
      </c>
      <c r="G321" s="1">
        <v>2</v>
      </c>
      <c r="H321" s="1">
        <v>4</v>
      </c>
      <c r="I321">
        <v>41</v>
      </c>
      <c r="J321">
        <v>62</v>
      </c>
      <c r="K321">
        <v>60</v>
      </c>
      <c r="L321">
        <v>18</v>
      </c>
      <c r="M321">
        <v>83</v>
      </c>
      <c r="N321" s="6">
        <f>(punkty_rekrutacyjne310[[#This Row],[GHP]]+punkty_rekrutacyjne310[[#This Row],[GHH]]+punkty_rekrutacyjne310[[#This Row],[GMM]]+punkty_rekrutacyjne310[[#This Row],[GMP]]+punkty_rekrutacyjne310[[#This Row],[GJP]])/10</f>
        <v>26.4</v>
      </c>
      <c r="O321">
        <f t="shared" si="6"/>
        <v>6</v>
      </c>
      <c r="P321">
        <f t="shared" si="6"/>
        <v>8</v>
      </c>
      <c r="Q321">
        <f t="shared" si="6"/>
        <v>0</v>
      </c>
      <c r="R321">
        <f t="shared" si="6"/>
        <v>6</v>
      </c>
      <c r="S321" s="6">
        <f>SUM(punkty_rekrutacyjne310[[#This Row],[punkty za JP]:[GEO]])</f>
        <v>20</v>
      </c>
      <c r="T321" s="6">
        <f>IF(punkty_rekrutacyjne310[[#This Row],[Zachowanie]]=6, 2, 0)+punkty_rekrutacyjne310[[#This Row],[Osiagniecia]]</f>
        <v>6</v>
      </c>
      <c r="U321" s="7">
        <f>punkty_rekrutacyjne310[[#This Row],[punkty za gimnazjalny]]+punkty_rekrutacyjne310[[#This Row],[SUMA PUNKTOW ZA OCENY]]+punkty_rekrutacyjne310[[#This Row],[DODATKOWE]]</f>
        <v>52.4</v>
      </c>
      <c r="V321">
        <f>IF(punkty_rekrutacyjne310[[#This Row],[SUMA PUNKTOW ZA OCENY]]+punkty_rekrutacyjne310[[#This Row],[DODATKOWE]]&gt;punkty_rekrutacyjne310[[#This Row],[punkty za gimnazjalny]], 1, 0)</f>
        <v>0</v>
      </c>
    </row>
    <row r="322" spans="1:22" x14ac:dyDescent="0.35">
      <c r="A322" s="1" t="s">
        <v>454</v>
      </c>
      <c r="B322" s="1" t="s">
        <v>369</v>
      </c>
      <c r="C322">
        <v>3</v>
      </c>
      <c r="D322">
        <v>2</v>
      </c>
      <c r="E322" s="1">
        <v>3</v>
      </c>
      <c r="F322" s="1">
        <v>4</v>
      </c>
      <c r="G322" s="1">
        <v>2</v>
      </c>
      <c r="H322" s="1">
        <v>4</v>
      </c>
      <c r="I322">
        <v>90</v>
      </c>
      <c r="J322">
        <v>26</v>
      </c>
      <c r="K322">
        <v>50</v>
      </c>
      <c r="L322">
        <v>74</v>
      </c>
      <c r="M322">
        <v>53</v>
      </c>
      <c r="N322" s="6">
        <f>(punkty_rekrutacyjne310[[#This Row],[GHP]]+punkty_rekrutacyjne310[[#This Row],[GHH]]+punkty_rekrutacyjne310[[#This Row],[GMM]]+punkty_rekrutacyjne310[[#This Row],[GMP]]+punkty_rekrutacyjne310[[#This Row],[GJP]])/10</f>
        <v>29.3</v>
      </c>
      <c r="O322">
        <f t="shared" si="6"/>
        <v>4</v>
      </c>
      <c r="P322">
        <f t="shared" si="6"/>
        <v>6</v>
      </c>
      <c r="Q322">
        <f t="shared" si="6"/>
        <v>0</v>
      </c>
      <c r="R322">
        <f t="shared" ref="R322:R385" si="7">VLOOKUP(H322,$X$4:$Y$9,2,0)</f>
        <v>6</v>
      </c>
      <c r="S322" s="6">
        <f>SUM(punkty_rekrutacyjne310[[#This Row],[punkty za JP]:[GEO]])</f>
        <v>16</v>
      </c>
      <c r="T322" s="6">
        <f>IF(punkty_rekrutacyjne310[[#This Row],[Zachowanie]]=6, 2, 0)+punkty_rekrutacyjne310[[#This Row],[Osiagniecia]]</f>
        <v>3</v>
      </c>
      <c r="U322" s="7">
        <f>punkty_rekrutacyjne310[[#This Row],[punkty za gimnazjalny]]+punkty_rekrutacyjne310[[#This Row],[SUMA PUNKTOW ZA OCENY]]+punkty_rekrutacyjne310[[#This Row],[DODATKOWE]]</f>
        <v>48.3</v>
      </c>
      <c r="V322">
        <f>IF(punkty_rekrutacyjne310[[#This Row],[SUMA PUNKTOW ZA OCENY]]+punkty_rekrutacyjne310[[#This Row],[DODATKOWE]]&gt;punkty_rekrutacyjne310[[#This Row],[punkty za gimnazjalny]], 1, 0)</f>
        <v>0</v>
      </c>
    </row>
    <row r="323" spans="1:22" x14ac:dyDescent="0.35">
      <c r="A323" s="1" t="s">
        <v>455</v>
      </c>
      <c r="B323" s="1" t="s">
        <v>369</v>
      </c>
      <c r="C323">
        <v>4</v>
      </c>
      <c r="D323">
        <v>4</v>
      </c>
      <c r="E323" s="1">
        <v>3</v>
      </c>
      <c r="F323" s="1">
        <v>2</v>
      </c>
      <c r="G323" s="1">
        <v>3</v>
      </c>
      <c r="H323" s="1">
        <v>2</v>
      </c>
      <c r="I323">
        <v>31</v>
      </c>
      <c r="J323">
        <v>59</v>
      </c>
      <c r="K323">
        <v>7</v>
      </c>
      <c r="L323">
        <v>38</v>
      </c>
      <c r="M323">
        <v>24</v>
      </c>
      <c r="N323" s="6">
        <f>(punkty_rekrutacyjne310[[#This Row],[GHP]]+punkty_rekrutacyjne310[[#This Row],[GHH]]+punkty_rekrutacyjne310[[#This Row],[GMM]]+punkty_rekrutacyjne310[[#This Row],[GMP]]+punkty_rekrutacyjne310[[#This Row],[GJP]])/10</f>
        <v>15.9</v>
      </c>
      <c r="O323">
        <f t="shared" ref="O323:R386" si="8">VLOOKUP(E323,$X$4:$Y$9,2,0)</f>
        <v>4</v>
      </c>
      <c r="P323">
        <f t="shared" si="8"/>
        <v>0</v>
      </c>
      <c r="Q323">
        <f t="shared" si="8"/>
        <v>4</v>
      </c>
      <c r="R323">
        <f t="shared" si="7"/>
        <v>0</v>
      </c>
      <c r="S323" s="6">
        <f>SUM(punkty_rekrutacyjne310[[#This Row],[punkty za JP]:[GEO]])</f>
        <v>8</v>
      </c>
      <c r="T323" s="6">
        <f>IF(punkty_rekrutacyjne310[[#This Row],[Zachowanie]]=6, 2, 0)+punkty_rekrutacyjne310[[#This Row],[Osiagniecia]]</f>
        <v>4</v>
      </c>
      <c r="U323" s="7">
        <f>punkty_rekrutacyjne310[[#This Row],[punkty za gimnazjalny]]+punkty_rekrutacyjne310[[#This Row],[SUMA PUNKTOW ZA OCENY]]+punkty_rekrutacyjne310[[#This Row],[DODATKOWE]]</f>
        <v>27.9</v>
      </c>
      <c r="V323">
        <f>IF(punkty_rekrutacyjne310[[#This Row],[SUMA PUNKTOW ZA OCENY]]+punkty_rekrutacyjne310[[#This Row],[DODATKOWE]]&gt;punkty_rekrutacyjne310[[#This Row],[punkty za gimnazjalny]], 1, 0)</f>
        <v>0</v>
      </c>
    </row>
    <row r="324" spans="1:22" x14ac:dyDescent="0.35">
      <c r="A324" s="1" t="s">
        <v>456</v>
      </c>
      <c r="B324" s="1" t="s">
        <v>159</v>
      </c>
      <c r="C324">
        <v>6</v>
      </c>
      <c r="D324">
        <v>6</v>
      </c>
      <c r="E324" s="1">
        <v>6</v>
      </c>
      <c r="F324" s="1">
        <v>2</v>
      </c>
      <c r="G324" s="1">
        <v>3</v>
      </c>
      <c r="H324" s="1">
        <v>2</v>
      </c>
      <c r="I324">
        <v>56</v>
      </c>
      <c r="J324">
        <v>34</v>
      </c>
      <c r="K324">
        <v>52</v>
      </c>
      <c r="L324">
        <v>30</v>
      </c>
      <c r="M324">
        <v>94</v>
      </c>
      <c r="N324" s="6">
        <f>(punkty_rekrutacyjne310[[#This Row],[GHP]]+punkty_rekrutacyjne310[[#This Row],[GHH]]+punkty_rekrutacyjne310[[#This Row],[GMM]]+punkty_rekrutacyjne310[[#This Row],[GMP]]+punkty_rekrutacyjne310[[#This Row],[GJP]])/10</f>
        <v>26.6</v>
      </c>
      <c r="O324">
        <f t="shared" si="8"/>
        <v>10</v>
      </c>
      <c r="P324">
        <f t="shared" si="8"/>
        <v>0</v>
      </c>
      <c r="Q324">
        <f t="shared" si="8"/>
        <v>4</v>
      </c>
      <c r="R324">
        <f t="shared" si="7"/>
        <v>0</v>
      </c>
      <c r="S324" s="6">
        <f>SUM(punkty_rekrutacyjne310[[#This Row],[punkty za JP]:[GEO]])</f>
        <v>14</v>
      </c>
      <c r="T324" s="6">
        <f>IF(punkty_rekrutacyjne310[[#This Row],[Zachowanie]]=6, 2, 0)+punkty_rekrutacyjne310[[#This Row],[Osiagniecia]]</f>
        <v>8</v>
      </c>
      <c r="U324" s="7">
        <f>punkty_rekrutacyjne310[[#This Row],[punkty za gimnazjalny]]+punkty_rekrutacyjne310[[#This Row],[SUMA PUNKTOW ZA OCENY]]+punkty_rekrutacyjne310[[#This Row],[DODATKOWE]]</f>
        <v>48.6</v>
      </c>
      <c r="V324">
        <f>IF(punkty_rekrutacyjne310[[#This Row],[SUMA PUNKTOW ZA OCENY]]+punkty_rekrutacyjne310[[#This Row],[DODATKOWE]]&gt;punkty_rekrutacyjne310[[#This Row],[punkty za gimnazjalny]], 1, 0)</f>
        <v>0</v>
      </c>
    </row>
    <row r="325" spans="1:22" x14ac:dyDescent="0.35">
      <c r="A325" s="1" t="s">
        <v>457</v>
      </c>
      <c r="B325" s="1" t="s">
        <v>409</v>
      </c>
      <c r="C325">
        <v>0</v>
      </c>
      <c r="D325">
        <v>3</v>
      </c>
      <c r="E325" s="1">
        <v>6</v>
      </c>
      <c r="F325" s="1">
        <v>4</v>
      </c>
      <c r="G325" s="1">
        <v>6</v>
      </c>
      <c r="H325" s="1">
        <v>3</v>
      </c>
      <c r="I325">
        <v>13</v>
      </c>
      <c r="J325">
        <v>42</v>
      </c>
      <c r="K325">
        <v>23</v>
      </c>
      <c r="L325">
        <v>14</v>
      </c>
      <c r="M325">
        <v>73</v>
      </c>
      <c r="N325" s="6">
        <f>(punkty_rekrutacyjne310[[#This Row],[GHP]]+punkty_rekrutacyjne310[[#This Row],[GHH]]+punkty_rekrutacyjne310[[#This Row],[GMM]]+punkty_rekrutacyjne310[[#This Row],[GMP]]+punkty_rekrutacyjne310[[#This Row],[GJP]])/10</f>
        <v>16.5</v>
      </c>
      <c r="O325">
        <f t="shared" si="8"/>
        <v>10</v>
      </c>
      <c r="P325">
        <f t="shared" si="8"/>
        <v>6</v>
      </c>
      <c r="Q325">
        <f t="shared" si="8"/>
        <v>10</v>
      </c>
      <c r="R325">
        <f t="shared" si="7"/>
        <v>4</v>
      </c>
      <c r="S325" s="6">
        <f>SUM(punkty_rekrutacyjne310[[#This Row],[punkty za JP]:[GEO]])</f>
        <v>30</v>
      </c>
      <c r="T325" s="6">
        <f>IF(punkty_rekrutacyjne310[[#This Row],[Zachowanie]]=6, 2, 0)+punkty_rekrutacyjne310[[#This Row],[Osiagniecia]]</f>
        <v>0</v>
      </c>
      <c r="U325" s="7">
        <f>punkty_rekrutacyjne310[[#This Row],[punkty za gimnazjalny]]+punkty_rekrutacyjne310[[#This Row],[SUMA PUNKTOW ZA OCENY]]+punkty_rekrutacyjne310[[#This Row],[DODATKOWE]]</f>
        <v>46.5</v>
      </c>
      <c r="V325">
        <f>IF(punkty_rekrutacyjne310[[#This Row],[SUMA PUNKTOW ZA OCENY]]+punkty_rekrutacyjne310[[#This Row],[DODATKOWE]]&gt;punkty_rekrutacyjne310[[#This Row],[punkty za gimnazjalny]], 1, 0)</f>
        <v>1</v>
      </c>
    </row>
    <row r="326" spans="1:22" x14ac:dyDescent="0.35">
      <c r="A326" s="1" t="s">
        <v>458</v>
      </c>
      <c r="B326" s="1" t="s">
        <v>74</v>
      </c>
      <c r="C326">
        <v>2</v>
      </c>
      <c r="D326">
        <v>3</v>
      </c>
      <c r="E326" s="1">
        <v>6</v>
      </c>
      <c r="F326" s="1">
        <v>6</v>
      </c>
      <c r="G326" s="1">
        <v>4</v>
      </c>
      <c r="H326" s="1">
        <v>4</v>
      </c>
      <c r="I326">
        <v>61</v>
      </c>
      <c r="J326">
        <v>3</v>
      </c>
      <c r="K326">
        <v>88</v>
      </c>
      <c r="L326">
        <v>72</v>
      </c>
      <c r="M326">
        <v>84</v>
      </c>
      <c r="N326" s="6">
        <f>(punkty_rekrutacyjne310[[#This Row],[GHP]]+punkty_rekrutacyjne310[[#This Row],[GHH]]+punkty_rekrutacyjne310[[#This Row],[GMM]]+punkty_rekrutacyjne310[[#This Row],[GMP]]+punkty_rekrutacyjne310[[#This Row],[GJP]])/10</f>
        <v>30.8</v>
      </c>
      <c r="O326">
        <f t="shared" si="8"/>
        <v>10</v>
      </c>
      <c r="P326">
        <f t="shared" si="8"/>
        <v>10</v>
      </c>
      <c r="Q326">
        <f t="shared" si="8"/>
        <v>6</v>
      </c>
      <c r="R326">
        <f t="shared" si="7"/>
        <v>6</v>
      </c>
      <c r="S326" s="6">
        <f>SUM(punkty_rekrutacyjne310[[#This Row],[punkty za JP]:[GEO]])</f>
        <v>32</v>
      </c>
      <c r="T326" s="6">
        <f>IF(punkty_rekrutacyjne310[[#This Row],[Zachowanie]]=6, 2, 0)+punkty_rekrutacyjne310[[#This Row],[Osiagniecia]]</f>
        <v>2</v>
      </c>
      <c r="U326" s="7">
        <f>punkty_rekrutacyjne310[[#This Row],[punkty za gimnazjalny]]+punkty_rekrutacyjne310[[#This Row],[SUMA PUNKTOW ZA OCENY]]+punkty_rekrutacyjne310[[#This Row],[DODATKOWE]]</f>
        <v>64.8</v>
      </c>
      <c r="V326">
        <f>IF(punkty_rekrutacyjne310[[#This Row],[SUMA PUNKTOW ZA OCENY]]+punkty_rekrutacyjne310[[#This Row],[DODATKOWE]]&gt;punkty_rekrutacyjne310[[#This Row],[punkty za gimnazjalny]], 1, 0)</f>
        <v>1</v>
      </c>
    </row>
    <row r="327" spans="1:22" x14ac:dyDescent="0.35">
      <c r="A327" s="1" t="s">
        <v>459</v>
      </c>
      <c r="B327" s="1" t="s">
        <v>130</v>
      </c>
      <c r="C327">
        <v>6</v>
      </c>
      <c r="D327">
        <v>4</v>
      </c>
      <c r="E327" s="1">
        <v>4</v>
      </c>
      <c r="F327" s="1">
        <v>2</v>
      </c>
      <c r="G327" s="1">
        <v>4</v>
      </c>
      <c r="H327" s="1">
        <v>2</v>
      </c>
      <c r="I327">
        <v>30</v>
      </c>
      <c r="J327">
        <v>28</v>
      </c>
      <c r="K327">
        <v>30</v>
      </c>
      <c r="L327">
        <v>66</v>
      </c>
      <c r="M327">
        <v>98</v>
      </c>
      <c r="N327" s="6">
        <f>(punkty_rekrutacyjne310[[#This Row],[GHP]]+punkty_rekrutacyjne310[[#This Row],[GHH]]+punkty_rekrutacyjne310[[#This Row],[GMM]]+punkty_rekrutacyjne310[[#This Row],[GMP]]+punkty_rekrutacyjne310[[#This Row],[GJP]])/10</f>
        <v>25.2</v>
      </c>
      <c r="O327">
        <f t="shared" si="8"/>
        <v>6</v>
      </c>
      <c r="P327">
        <f t="shared" si="8"/>
        <v>0</v>
      </c>
      <c r="Q327">
        <f t="shared" si="8"/>
        <v>6</v>
      </c>
      <c r="R327">
        <f t="shared" si="7"/>
        <v>0</v>
      </c>
      <c r="S327" s="6">
        <f>SUM(punkty_rekrutacyjne310[[#This Row],[punkty za JP]:[GEO]])</f>
        <v>12</v>
      </c>
      <c r="T327" s="6">
        <f>IF(punkty_rekrutacyjne310[[#This Row],[Zachowanie]]=6, 2, 0)+punkty_rekrutacyjne310[[#This Row],[Osiagniecia]]</f>
        <v>6</v>
      </c>
      <c r="U327" s="7">
        <f>punkty_rekrutacyjne310[[#This Row],[punkty za gimnazjalny]]+punkty_rekrutacyjne310[[#This Row],[SUMA PUNKTOW ZA OCENY]]+punkty_rekrutacyjne310[[#This Row],[DODATKOWE]]</f>
        <v>43.2</v>
      </c>
      <c r="V327">
        <f>IF(punkty_rekrutacyjne310[[#This Row],[SUMA PUNKTOW ZA OCENY]]+punkty_rekrutacyjne310[[#This Row],[DODATKOWE]]&gt;punkty_rekrutacyjne310[[#This Row],[punkty za gimnazjalny]], 1, 0)</f>
        <v>0</v>
      </c>
    </row>
    <row r="328" spans="1:22" x14ac:dyDescent="0.35">
      <c r="A328" s="1" t="s">
        <v>460</v>
      </c>
      <c r="B328" s="1" t="s">
        <v>130</v>
      </c>
      <c r="C328">
        <v>4</v>
      </c>
      <c r="D328">
        <v>4</v>
      </c>
      <c r="E328" s="1">
        <v>4</v>
      </c>
      <c r="F328" s="1">
        <v>6</v>
      </c>
      <c r="G328" s="1">
        <v>6</v>
      </c>
      <c r="H328" s="1">
        <v>2</v>
      </c>
      <c r="I328">
        <v>80</v>
      </c>
      <c r="J328">
        <v>75</v>
      </c>
      <c r="K328">
        <v>57</v>
      </c>
      <c r="L328">
        <v>43</v>
      </c>
      <c r="M328">
        <v>92</v>
      </c>
      <c r="N328" s="6">
        <f>(punkty_rekrutacyjne310[[#This Row],[GHP]]+punkty_rekrutacyjne310[[#This Row],[GHH]]+punkty_rekrutacyjne310[[#This Row],[GMM]]+punkty_rekrutacyjne310[[#This Row],[GMP]]+punkty_rekrutacyjne310[[#This Row],[GJP]])/10</f>
        <v>34.700000000000003</v>
      </c>
      <c r="O328">
        <f t="shared" si="8"/>
        <v>6</v>
      </c>
      <c r="P328">
        <f t="shared" si="8"/>
        <v>10</v>
      </c>
      <c r="Q328">
        <f t="shared" si="8"/>
        <v>10</v>
      </c>
      <c r="R328">
        <f t="shared" si="7"/>
        <v>0</v>
      </c>
      <c r="S328" s="6">
        <f>SUM(punkty_rekrutacyjne310[[#This Row],[punkty za JP]:[GEO]])</f>
        <v>26</v>
      </c>
      <c r="T328" s="6">
        <f>IF(punkty_rekrutacyjne310[[#This Row],[Zachowanie]]=6, 2, 0)+punkty_rekrutacyjne310[[#This Row],[Osiagniecia]]</f>
        <v>4</v>
      </c>
      <c r="U328" s="7">
        <f>punkty_rekrutacyjne310[[#This Row],[punkty za gimnazjalny]]+punkty_rekrutacyjne310[[#This Row],[SUMA PUNKTOW ZA OCENY]]+punkty_rekrutacyjne310[[#This Row],[DODATKOWE]]</f>
        <v>64.7</v>
      </c>
      <c r="V328">
        <f>IF(punkty_rekrutacyjne310[[#This Row],[SUMA PUNKTOW ZA OCENY]]+punkty_rekrutacyjne310[[#This Row],[DODATKOWE]]&gt;punkty_rekrutacyjne310[[#This Row],[punkty za gimnazjalny]], 1, 0)</f>
        <v>0</v>
      </c>
    </row>
    <row r="329" spans="1:22" x14ac:dyDescent="0.35">
      <c r="A329" s="1" t="s">
        <v>461</v>
      </c>
      <c r="B329" s="1" t="s">
        <v>28</v>
      </c>
      <c r="C329">
        <v>2</v>
      </c>
      <c r="D329">
        <v>4</v>
      </c>
      <c r="E329" s="1">
        <v>5</v>
      </c>
      <c r="F329" s="1">
        <v>2</v>
      </c>
      <c r="G329" s="1">
        <v>5</v>
      </c>
      <c r="H329" s="1">
        <v>2</v>
      </c>
      <c r="I329">
        <v>26</v>
      </c>
      <c r="J329">
        <v>69</v>
      </c>
      <c r="K329">
        <v>46</v>
      </c>
      <c r="L329">
        <v>57</v>
      </c>
      <c r="M329">
        <v>91</v>
      </c>
      <c r="N329" s="6">
        <f>(punkty_rekrutacyjne310[[#This Row],[GHP]]+punkty_rekrutacyjne310[[#This Row],[GHH]]+punkty_rekrutacyjne310[[#This Row],[GMM]]+punkty_rekrutacyjne310[[#This Row],[GMP]]+punkty_rekrutacyjne310[[#This Row],[GJP]])/10</f>
        <v>28.9</v>
      </c>
      <c r="O329">
        <f t="shared" si="8"/>
        <v>8</v>
      </c>
      <c r="P329">
        <f t="shared" si="8"/>
        <v>0</v>
      </c>
      <c r="Q329">
        <f t="shared" si="8"/>
        <v>8</v>
      </c>
      <c r="R329">
        <f t="shared" si="7"/>
        <v>0</v>
      </c>
      <c r="S329" s="6">
        <f>SUM(punkty_rekrutacyjne310[[#This Row],[punkty za JP]:[GEO]])</f>
        <v>16</v>
      </c>
      <c r="T329" s="6">
        <f>IF(punkty_rekrutacyjne310[[#This Row],[Zachowanie]]=6, 2, 0)+punkty_rekrutacyjne310[[#This Row],[Osiagniecia]]</f>
        <v>2</v>
      </c>
      <c r="U329" s="7">
        <f>punkty_rekrutacyjne310[[#This Row],[punkty za gimnazjalny]]+punkty_rekrutacyjne310[[#This Row],[SUMA PUNKTOW ZA OCENY]]+punkty_rekrutacyjne310[[#This Row],[DODATKOWE]]</f>
        <v>46.9</v>
      </c>
      <c r="V329">
        <f>IF(punkty_rekrutacyjne310[[#This Row],[SUMA PUNKTOW ZA OCENY]]+punkty_rekrutacyjne310[[#This Row],[DODATKOWE]]&gt;punkty_rekrutacyjne310[[#This Row],[punkty za gimnazjalny]], 1, 0)</f>
        <v>0</v>
      </c>
    </row>
    <row r="330" spans="1:22" x14ac:dyDescent="0.35">
      <c r="A330" s="1" t="s">
        <v>462</v>
      </c>
      <c r="B330" s="1" t="s">
        <v>463</v>
      </c>
      <c r="C330">
        <v>4</v>
      </c>
      <c r="D330">
        <v>3</v>
      </c>
      <c r="E330" s="1">
        <v>5</v>
      </c>
      <c r="F330" s="1">
        <v>5</v>
      </c>
      <c r="G330" s="1">
        <v>3</v>
      </c>
      <c r="H330" s="1">
        <v>3</v>
      </c>
      <c r="I330">
        <v>5</v>
      </c>
      <c r="J330">
        <v>44</v>
      </c>
      <c r="K330">
        <v>37</v>
      </c>
      <c r="L330">
        <v>5</v>
      </c>
      <c r="M330">
        <v>62</v>
      </c>
      <c r="N330" s="6">
        <f>(punkty_rekrutacyjne310[[#This Row],[GHP]]+punkty_rekrutacyjne310[[#This Row],[GHH]]+punkty_rekrutacyjne310[[#This Row],[GMM]]+punkty_rekrutacyjne310[[#This Row],[GMP]]+punkty_rekrutacyjne310[[#This Row],[GJP]])/10</f>
        <v>15.3</v>
      </c>
      <c r="O330">
        <f t="shared" si="8"/>
        <v>8</v>
      </c>
      <c r="P330">
        <f t="shared" si="8"/>
        <v>8</v>
      </c>
      <c r="Q330">
        <f t="shared" si="8"/>
        <v>4</v>
      </c>
      <c r="R330">
        <f t="shared" si="7"/>
        <v>4</v>
      </c>
      <c r="S330" s="6">
        <f>SUM(punkty_rekrutacyjne310[[#This Row],[punkty za JP]:[GEO]])</f>
        <v>24</v>
      </c>
      <c r="T330" s="6">
        <f>IF(punkty_rekrutacyjne310[[#This Row],[Zachowanie]]=6, 2, 0)+punkty_rekrutacyjne310[[#This Row],[Osiagniecia]]</f>
        <v>4</v>
      </c>
      <c r="U330" s="7">
        <f>punkty_rekrutacyjne310[[#This Row],[punkty za gimnazjalny]]+punkty_rekrutacyjne310[[#This Row],[SUMA PUNKTOW ZA OCENY]]+punkty_rekrutacyjne310[[#This Row],[DODATKOWE]]</f>
        <v>43.3</v>
      </c>
      <c r="V330">
        <f>IF(punkty_rekrutacyjne310[[#This Row],[SUMA PUNKTOW ZA OCENY]]+punkty_rekrutacyjne310[[#This Row],[DODATKOWE]]&gt;punkty_rekrutacyjne310[[#This Row],[punkty za gimnazjalny]], 1, 0)</f>
        <v>1</v>
      </c>
    </row>
    <row r="331" spans="1:22" x14ac:dyDescent="0.35">
      <c r="A331" s="1" t="s">
        <v>464</v>
      </c>
      <c r="B331" s="1" t="s">
        <v>445</v>
      </c>
      <c r="C331">
        <v>6</v>
      </c>
      <c r="D331">
        <v>3</v>
      </c>
      <c r="E331" s="1">
        <v>5</v>
      </c>
      <c r="F331" s="1">
        <v>5</v>
      </c>
      <c r="G331" s="1">
        <v>2</v>
      </c>
      <c r="H331" s="1">
        <v>6</v>
      </c>
      <c r="I331">
        <v>56</v>
      </c>
      <c r="J331">
        <v>90</v>
      </c>
      <c r="K331">
        <v>35</v>
      </c>
      <c r="L331">
        <v>68</v>
      </c>
      <c r="M331">
        <v>48</v>
      </c>
      <c r="N331" s="6">
        <f>(punkty_rekrutacyjne310[[#This Row],[GHP]]+punkty_rekrutacyjne310[[#This Row],[GHH]]+punkty_rekrutacyjne310[[#This Row],[GMM]]+punkty_rekrutacyjne310[[#This Row],[GMP]]+punkty_rekrutacyjne310[[#This Row],[GJP]])/10</f>
        <v>29.7</v>
      </c>
      <c r="O331">
        <f t="shared" si="8"/>
        <v>8</v>
      </c>
      <c r="P331">
        <f t="shared" si="8"/>
        <v>8</v>
      </c>
      <c r="Q331">
        <f t="shared" si="8"/>
        <v>0</v>
      </c>
      <c r="R331">
        <f t="shared" si="7"/>
        <v>10</v>
      </c>
      <c r="S331" s="6">
        <f>SUM(punkty_rekrutacyjne310[[#This Row],[punkty za JP]:[GEO]])</f>
        <v>26</v>
      </c>
      <c r="T331" s="6">
        <f>IF(punkty_rekrutacyjne310[[#This Row],[Zachowanie]]=6, 2, 0)+punkty_rekrutacyjne310[[#This Row],[Osiagniecia]]</f>
        <v>6</v>
      </c>
      <c r="U331" s="7">
        <f>punkty_rekrutacyjne310[[#This Row],[punkty za gimnazjalny]]+punkty_rekrutacyjne310[[#This Row],[SUMA PUNKTOW ZA OCENY]]+punkty_rekrutacyjne310[[#This Row],[DODATKOWE]]</f>
        <v>61.7</v>
      </c>
      <c r="V331">
        <f>IF(punkty_rekrutacyjne310[[#This Row],[SUMA PUNKTOW ZA OCENY]]+punkty_rekrutacyjne310[[#This Row],[DODATKOWE]]&gt;punkty_rekrutacyjne310[[#This Row],[punkty za gimnazjalny]], 1, 0)</f>
        <v>1</v>
      </c>
    </row>
    <row r="332" spans="1:22" x14ac:dyDescent="0.35">
      <c r="A332" s="1" t="s">
        <v>465</v>
      </c>
      <c r="B332" s="1" t="s">
        <v>239</v>
      </c>
      <c r="C332">
        <v>4</v>
      </c>
      <c r="D332">
        <v>3</v>
      </c>
      <c r="E332" s="1">
        <v>6</v>
      </c>
      <c r="F332" s="1">
        <v>2</v>
      </c>
      <c r="G332" s="1">
        <v>3</v>
      </c>
      <c r="H332" s="1">
        <v>3</v>
      </c>
      <c r="I332">
        <v>7</v>
      </c>
      <c r="J332">
        <v>15</v>
      </c>
      <c r="K332">
        <v>62</v>
      </c>
      <c r="L332">
        <v>9</v>
      </c>
      <c r="M332">
        <v>43</v>
      </c>
      <c r="N332" s="6">
        <f>(punkty_rekrutacyjne310[[#This Row],[GHP]]+punkty_rekrutacyjne310[[#This Row],[GHH]]+punkty_rekrutacyjne310[[#This Row],[GMM]]+punkty_rekrutacyjne310[[#This Row],[GMP]]+punkty_rekrutacyjne310[[#This Row],[GJP]])/10</f>
        <v>13.6</v>
      </c>
      <c r="O332">
        <f t="shared" si="8"/>
        <v>10</v>
      </c>
      <c r="P332">
        <f t="shared" si="8"/>
        <v>0</v>
      </c>
      <c r="Q332">
        <f t="shared" si="8"/>
        <v>4</v>
      </c>
      <c r="R332">
        <f t="shared" si="7"/>
        <v>4</v>
      </c>
      <c r="S332" s="6">
        <f>SUM(punkty_rekrutacyjne310[[#This Row],[punkty za JP]:[GEO]])</f>
        <v>18</v>
      </c>
      <c r="T332" s="6">
        <f>IF(punkty_rekrutacyjne310[[#This Row],[Zachowanie]]=6, 2, 0)+punkty_rekrutacyjne310[[#This Row],[Osiagniecia]]</f>
        <v>4</v>
      </c>
      <c r="U332" s="7">
        <f>punkty_rekrutacyjne310[[#This Row],[punkty za gimnazjalny]]+punkty_rekrutacyjne310[[#This Row],[SUMA PUNKTOW ZA OCENY]]+punkty_rekrutacyjne310[[#This Row],[DODATKOWE]]</f>
        <v>35.6</v>
      </c>
      <c r="V332">
        <f>IF(punkty_rekrutacyjne310[[#This Row],[SUMA PUNKTOW ZA OCENY]]+punkty_rekrutacyjne310[[#This Row],[DODATKOWE]]&gt;punkty_rekrutacyjne310[[#This Row],[punkty za gimnazjalny]], 1, 0)</f>
        <v>1</v>
      </c>
    </row>
    <row r="333" spans="1:22" x14ac:dyDescent="0.35">
      <c r="A333" s="1" t="s">
        <v>466</v>
      </c>
      <c r="B333" s="1" t="s">
        <v>16</v>
      </c>
      <c r="C333">
        <v>3</v>
      </c>
      <c r="D333">
        <v>6</v>
      </c>
      <c r="E333" s="1">
        <v>6</v>
      </c>
      <c r="F333" s="1">
        <v>6</v>
      </c>
      <c r="G333" s="1">
        <v>4</v>
      </c>
      <c r="H333" s="1">
        <v>5</v>
      </c>
      <c r="I333">
        <v>27</v>
      </c>
      <c r="J333">
        <v>73</v>
      </c>
      <c r="K333">
        <v>63</v>
      </c>
      <c r="L333">
        <v>14</v>
      </c>
      <c r="M333">
        <v>72</v>
      </c>
      <c r="N333" s="6">
        <f>(punkty_rekrutacyjne310[[#This Row],[GHP]]+punkty_rekrutacyjne310[[#This Row],[GHH]]+punkty_rekrutacyjne310[[#This Row],[GMM]]+punkty_rekrutacyjne310[[#This Row],[GMP]]+punkty_rekrutacyjne310[[#This Row],[GJP]])/10</f>
        <v>24.9</v>
      </c>
      <c r="O333">
        <f t="shared" si="8"/>
        <v>10</v>
      </c>
      <c r="P333">
        <f t="shared" si="8"/>
        <v>10</v>
      </c>
      <c r="Q333">
        <f t="shared" si="8"/>
        <v>6</v>
      </c>
      <c r="R333">
        <f t="shared" si="7"/>
        <v>8</v>
      </c>
      <c r="S333" s="6">
        <f>SUM(punkty_rekrutacyjne310[[#This Row],[punkty za JP]:[GEO]])</f>
        <v>34</v>
      </c>
      <c r="T333" s="6">
        <f>IF(punkty_rekrutacyjne310[[#This Row],[Zachowanie]]=6, 2, 0)+punkty_rekrutacyjne310[[#This Row],[Osiagniecia]]</f>
        <v>5</v>
      </c>
      <c r="U333" s="7">
        <f>punkty_rekrutacyjne310[[#This Row],[punkty za gimnazjalny]]+punkty_rekrutacyjne310[[#This Row],[SUMA PUNKTOW ZA OCENY]]+punkty_rekrutacyjne310[[#This Row],[DODATKOWE]]</f>
        <v>63.9</v>
      </c>
      <c r="V333">
        <f>IF(punkty_rekrutacyjne310[[#This Row],[SUMA PUNKTOW ZA OCENY]]+punkty_rekrutacyjne310[[#This Row],[DODATKOWE]]&gt;punkty_rekrutacyjne310[[#This Row],[punkty za gimnazjalny]], 1, 0)</f>
        <v>1</v>
      </c>
    </row>
    <row r="334" spans="1:22" x14ac:dyDescent="0.35">
      <c r="A334" s="1" t="s">
        <v>467</v>
      </c>
      <c r="B334" s="1" t="s">
        <v>395</v>
      </c>
      <c r="C334">
        <v>1</v>
      </c>
      <c r="D334">
        <v>6</v>
      </c>
      <c r="E334" s="1">
        <v>5</v>
      </c>
      <c r="F334" s="1">
        <v>2</v>
      </c>
      <c r="G334" s="1">
        <v>2</v>
      </c>
      <c r="H334" s="1">
        <v>3</v>
      </c>
      <c r="I334">
        <v>70</v>
      </c>
      <c r="J334">
        <v>59</v>
      </c>
      <c r="K334">
        <v>15</v>
      </c>
      <c r="L334">
        <v>13</v>
      </c>
      <c r="M334">
        <v>66</v>
      </c>
      <c r="N334" s="6">
        <f>(punkty_rekrutacyjne310[[#This Row],[GHP]]+punkty_rekrutacyjne310[[#This Row],[GHH]]+punkty_rekrutacyjne310[[#This Row],[GMM]]+punkty_rekrutacyjne310[[#This Row],[GMP]]+punkty_rekrutacyjne310[[#This Row],[GJP]])/10</f>
        <v>22.3</v>
      </c>
      <c r="O334">
        <f t="shared" si="8"/>
        <v>8</v>
      </c>
      <c r="P334">
        <f t="shared" si="8"/>
        <v>0</v>
      </c>
      <c r="Q334">
        <f t="shared" si="8"/>
        <v>0</v>
      </c>
      <c r="R334">
        <f t="shared" si="7"/>
        <v>4</v>
      </c>
      <c r="S334" s="6">
        <f>SUM(punkty_rekrutacyjne310[[#This Row],[punkty za JP]:[GEO]])</f>
        <v>12</v>
      </c>
      <c r="T334" s="6">
        <f>IF(punkty_rekrutacyjne310[[#This Row],[Zachowanie]]=6, 2, 0)+punkty_rekrutacyjne310[[#This Row],[Osiagniecia]]</f>
        <v>3</v>
      </c>
      <c r="U334" s="7">
        <f>punkty_rekrutacyjne310[[#This Row],[punkty za gimnazjalny]]+punkty_rekrutacyjne310[[#This Row],[SUMA PUNKTOW ZA OCENY]]+punkty_rekrutacyjne310[[#This Row],[DODATKOWE]]</f>
        <v>37.299999999999997</v>
      </c>
      <c r="V334">
        <f>IF(punkty_rekrutacyjne310[[#This Row],[SUMA PUNKTOW ZA OCENY]]+punkty_rekrutacyjne310[[#This Row],[DODATKOWE]]&gt;punkty_rekrutacyjne310[[#This Row],[punkty za gimnazjalny]], 1, 0)</f>
        <v>0</v>
      </c>
    </row>
    <row r="335" spans="1:22" x14ac:dyDescent="0.35">
      <c r="A335" s="1" t="s">
        <v>468</v>
      </c>
      <c r="B335" s="1" t="s">
        <v>164</v>
      </c>
      <c r="C335">
        <v>5</v>
      </c>
      <c r="D335">
        <v>3</v>
      </c>
      <c r="E335" s="1">
        <v>5</v>
      </c>
      <c r="F335" s="1">
        <v>3</v>
      </c>
      <c r="G335" s="1">
        <v>5</v>
      </c>
      <c r="H335" s="1">
        <v>3</v>
      </c>
      <c r="I335">
        <v>52</v>
      </c>
      <c r="J335">
        <v>65</v>
      </c>
      <c r="K335">
        <v>48</v>
      </c>
      <c r="L335">
        <v>58</v>
      </c>
      <c r="M335">
        <v>48</v>
      </c>
      <c r="N335" s="6">
        <f>(punkty_rekrutacyjne310[[#This Row],[GHP]]+punkty_rekrutacyjne310[[#This Row],[GHH]]+punkty_rekrutacyjne310[[#This Row],[GMM]]+punkty_rekrutacyjne310[[#This Row],[GMP]]+punkty_rekrutacyjne310[[#This Row],[GJP]])/10</f>
        <v>27.1</v>
      </c>
      <c r="O335">
        <f t="shared" si="8"/>
        <v>8</v>
      </c>
      <c r="P335">
        <f t="shared" si="8"/>
        <v>4</v>
      </c>
      <c r="Q335">
        <f t="shared" si="8"/>
        <v>8</v>
      </c>
      <c r="R335">
        <f t="shared" si="7"/>
        <v>4</v>
      </c>
      <c r="S335" s="6">
        <f>SUM(punkty_rekrutacyjne310[[#This Row],[punkty za JP]:[GEO]])</f>
        <v>24</v>
      </c>
      <c r="T335" s="6">
        <f>IF(punkty_rekrutacyjne310[[#This Row],[Zachowanie]]=6, 2, 0)+punkty_rekrutacyjne310[[#This Row],[Osiagniecia]]</f>
        <v>5</v>
      </c>
      <c r="U335" s="7">
        <f>punkty_rekrutacyjne310[[#This Row],[punkty za gimnazjalny]]+punkty_rekrutacyjne310[[#This Row],[SUMA PUNKTOW ZA OCENY]]+punkty_rekrutacyjne310[[#This Row],[DODATKOWE]]</f>
        <v>56.1</v>
      </c>
      <c r="V335">
        <f>IF(punkty_rekrutacyjne310[[#This Row],[SUMA PUNKTOW ZA OCENY]]+punkty_rekrutacyjne310[[#This Row],[DODATKOWE]]&gt;punkty_rekrutacyjne310[[#This Row],[punkty za gimnazjalny]], 1, 0)</f>
        <v>1</v>
      </c>
    </row>
    <row r="336" spans="1:22" x14ac:dyDescent="0.35">
      <c r="A336" s="1" t="s">
        <v>469</v>
      </c>
      <c r="B336" s="1" t="s">
        <v>130</v>
      </c>
      <c r="C336">
        <v>5</v>
      </c>
      <c r="D336">
        <v>2</v>
      </c>
      <c r="E336" s="1">
        <v>2</v>
      </c>
      <c r="F336" s="1">
        <v>2</v>
      </c>
      <c r="G336" s="1">
        <v>4</v>
      </c>
      <c r="H336" s="1">
        <v>2</v>
      </c>
      <c r="I336">
        <v>27</v>
      </c>
      <c r="J336">
        <v>64</v>
      </c>
      <c r="K336">
        <v>22</v>
      </c>
      <c r="L336">
        <v>32</v>
      </c>
      <c r="M336">
        <v>91</v>
      </c>
      <c r="N336" s="6">
        <f>(punkty_rekrutacyjne310[[#This Row],[GHP]]+punkty_rekrutacyjne310[[#This Row],[GHH]]+punkty_rekrutacyjne310[[#This Row],[GMM]]+punkty_rekrutacyjne310[[#This Row],[GMP]]+punkty_rekrutacyjne310[[#This Row],[GJP]])/10</f>
        <v>23.6</v>
      </c>
      <c r="O336">
        <f t="shared" si="8"/>
        <v>0</v>
      </c>
      <c r="P336">
        <f t="shared" si="8"/>
        <v>0</v>
      </c>
      <c r="Q336">
        <f t="shared" si="8"/>
        <v>6</v>
      </c>
      <c r="R336">
        <f t="shared" si="7"/>
        <v>0</v>
      </c>
      <c r="S336" s="6">
        <f>SUM(punkty_rekrutacyjne310[[#This Row],[punkty za JP]:[GEO]])</f>
        <v>6</v>
      </c>
      <c r="T336" s="6">
        <f>IF(punkty_rekrutacyjne310[[#This Row],[Zachowanie]]=6, 2, 0)+punkty_rekrutacyjne310[[#This Row],[Osiagniecia]]</f>
        <v>5</v>
      </c>
      <c r="U336" s="7">
        <f>punkty_rekrutacyjne310[[#This Row],[punkty za gimnazjalny]]+punkty_rekrutacyjne310[[#This Row],[SUMA PUNKTOW ZA OCENY]]+punkty_rekrutacyjne310[[#This Row],[DODATKOWE]]</f>
        <v>34.6</v>
      </c>
      <c r="V336">
        <f>IF(punkty_rekrutacyjne310[[#This Row],[SUMA PUNKTOW ZA OCENY]]+punkty_rekrutacyjne310[[#This Row],[DODATKOWE]]&gt;punkty_rekrutacyjne310[[#This Row],[punkty za gimnazjalny]], 1, 0)</f>
        <v>0</v>
      </c>
    </row>
    <row r="337" spans="1:22" x14ac:dyDescent="0.35">
      <c r="A337" s="1" t="s">
        <v>470</v>
      </c>
      <c r="B337" s="1" t="s">
        <v>32</v>
      </c>
      <c r="C337">
        <v>1</v>
      </c>
      <c r="D337">
        <v>3</v>
      </c>
      <c r="E337" s="1">
        <v>3</v>
      </c>
      <c r="F337" s="1">
        <v>2</v>
      </c>
      <c r="G337" s="1">
        <v>5</v>
      </c>
      <c r="H337" s="1">
        <v>2</v>
      </c>
      <c r="I337">
        <v>84</v>
      </c>
      <c r="J337">
        <v>92</v>
      </c>
      <c r="K337">
        <v>92</v>
      </c>
      <c r="L337">
        <v>81</v>
      </c>
      <c r="M337">
        <v>68</v>
      </c>
      <c r="N337" s="6">
        <f>(punkty_rekrutacyjne310[[#This Row],[GHP]]+punkty_rekrutacyjne310[[#This Row],[GHH]]+punkty_rekrutacyjne310[[#This Row],[GMM]]+punkty_rekrutacyjne310[[#This Row],[GMP]]+punkty_rekrutacyjne310[[#This Row],[GJP]])/10</f>
        <v>41.7</v>
      </c>
      <c r="O337">
        <f t="shared" si="8"/>
        <v>4</v>
      </c>
      <c r="P337">
        <f t="shared" si="8"/>
        <v>0</v>
      </c>
      <c r="Q337">
        <f t="shared" si="8"/>
        <v>8</v>
      </c>
      <c r="R337">
        <f t="shared" si="7"/>
        <v>0</v>
      </c>
      <c r="S337" s="6">
        <f>SUM(punkty_rekrutacyjne310[[#This Row],[punkty za JP]:[GEO]])</f>
        <v>12</v>
      </c>
      <c r="T337" s="6">
        <f>IF(punkty_rekrutacyjne310[[#This Row],[Zachowanie]]=6, 2, 0)+punkty_rekrutacyjne310[[#This Row],[Osiagniecia]]</f>
        <v>1</v>
      </c>
      <c r="U337" s="7">
        <f>punkty_rekrutacyjne310[[#This Row],[punkty za gimnazjalny]]+punkty_rekrutacyjne310[[#This Row],[SUMA PUNKTOW ZA OCENY]]+punkty_rekrutacyjne310[[#This Row],[DODATKOWE]]</f>
        <v>54.7</v>
      </c>
      <c r="V337">
        <f>IF(punkty_rekrutacyjne310[[#This Row],[SUMA PUNKTOW ZA OCENY]]+punkty_rekrutacyjne310[[#This Row],[DODATKOWE]]&gt;punkty_rekrutacyjne310[[#This Row],[punkty za gimnazjalny]], 1, 0)</f>
        <v>0</v>
      </c>
    </row>
    <row r="338" spans="1:22" x14ac:dyDescent="0.35">
      <c r="A338" s="1" t="s">
        <v>471</v>
      </c>
      <c r="B338" s="1" t="s">
        <v>340</v>
      </c>
      <c r="C338">
        <v>4</v>
      </c>
      <c r="D338">
        <v>5</v>
      </c>
      <c r="E338" s="1">
        <v>4</v>
      </c>
      <c r="F338" s="1">
        <v>4</v>
      </c>
      <c r="G338" s="1">
        <v>2</v>
      </c>
      <c r="H338" s="1">
        <v>6</v>
      </c>
      <c r="I338">
        <v>75</v>
      </c>
      <c r="J338">
        <v>22</v>
      </c>
      <c r="K338">
        <v>91</v>
      </c>
      <c r="L338">
        <v>31</v>
      </c>
      <c r="M338">
        <v>93</v>
      </c>
      <c r="N338" s="6">
        <f>(punkty_rekrutacyjne310[[#This Row],[GHP]]+punkty_rekrutacyjne310[[#This Row],[GHH]]+punkty_rekrutacyjne310[[#This Row],[GMM]]+punkty_rekrutacyjne310[[#This Row],[GMP]]+punkty_rekrutacyjne310[[#This Row],[GJP]])/10</f>
        <v>31.2</v>
      </c>
      <c r="O338">
        <f t="shared" si="8"/>
        <v>6</v>
      </c>
      <c r="P338">
        <f t="shared" si="8"/>
        <v>6</v>
      </c>
      <c r="Q338">
        <f t="shared" si="8"/>
        <v>0</v>
      </c>
      <c r="R338">
        <f t="shared" si="7"/>
        <v>10</v>
      </c>
      <c r="S338" s="6">
        <f>SUM(punkty_rekrutacyjne310[[#This Row],[punkty za JP]:[GEO]])</f>
        <v>22</v>
      </c>
      <c r="T338" s="6">
        <f>IF(punkty_rekrutacyjne310[[#This Row],[Zachowanie]]=6, 2, 0)+punkty_rekrutacyjne310[[#This Row],[Osiagniecia]]</f>
        <v>4</v>
      </c>
      <c r="U338" s="7">
        <f>punkty_rekrutacyjne310[[#This Row],[punkty za gimnazjalny]]+punkty_rekrutacyjne310[[#This Row],[SUMA PUNKTOW ZA OCENY]]+punkty_rekrutacyjne310[[#This Row],[DODATKOWE]]</f>
        <v>57.2</v>
      </c>
      <c r="V338">
        <f>IF(punkty_rekrutacyjne310[[#This Row],[SUMA PUNKTOW ZA OCENY]]+punkty_rekrutacyjne310[[#This Row],[DODATKOWE]]&gt;punkty_rekrutacyjne310[[#This Row],[punkty za gimnazjalny]], 1, 0)</f>
        <v>0</v>
      </c>
    </row>
    <row r="339" spans="1:22" x14ac:dyDescent="0.35">
      <c r="A339" s="1" t="s">
        <v>472</v>
      </c>
      <c r="B339" s="1" t="s">
        <v>70</v>
      </c>
      <c r="C339">
        <v>2</v>
      </c>
      <c r="D339">
        <v>4</v>
      </c>
      <c r="E339" s="1">
        <v>4</v>
      </c>
      <c r="F339" s="1">
        <v>6</v>
      </c>
      <c r="G339" s="1">
        <v>5</v>
      </c>
      <c r="H339" s="1">
        <v>4</v>
      </c>
      <c r="I339">
        <v>35</v>
      </c>
      <c r="J339">
        <v>77</v>
      </c>
      <c r="K339">
        <v>81</v>
      </c>
      <c r="L339">
        <v>17</v>
      </c>
      <c r="M339">
        <v>27</v>
      </c>
      <c r="N339" s="6">
        <f>(punkty_rekrutacyjne310[[#This Row],[GHP]]+punkty_rekrutacyjne310[[#This Row],[GHH]]+punkty_rekrutacyjne310[[#This Row],[GMM]]+punkty_rekrutacyjne310[[#This Row],[GMP]]+punkty_rekrutacyjne310[[#This Row],[GJP]])/10</f>
        <v>23.7</v>
      </c>
      <c r="O339">
        <f t="shared" si="8"/>
        <v>6</v>
      </c>
      <c r="P339">
        <f t="shared" si="8"/>
        <v>10</v>
      </c>
      <c r="Q339">
        <f t="shared" si="8"/>
        <v>8</v>
      </c>
      <c r="R339">
        <f t="shared" si="7"/>
        <v>6</v>
      </c>
      <c r="S339" s="6">
        <f>SUM(punkty_rekrutacyjne310[[#This Row],[punkty za JP]:[GEO]])</f>
        <v>30</v>
      </c>
      <c r="T339" s="6">
        <f>IF(punkty_rekrutacyjne310[[#This Row],[Zachowanie]]=6, 2, 0)+punkty_rekrutacyjne310[[#This Row],[Osiagniecia]]</f>
        <v>2</v>
      </c>
      <c r="U339" s="7">
        <f>punkty_rekrutacyjne310[[#This Row],[punkty za gimnazjalny]]+punkty_rekrutacyjne310[[#This Row],[SUMA PUNKTOW ZA OCENY]]+punkty_rekrutacyjne310[[#This Row],[DODATKOWE]]</f>
        <v>55.7</v>
      </c>
      <c r="V339">
        <f>IF(punkty_rekrutacyjne310[[#This Row],[SUMA PUNKTOW ZA OCENY]]+punkty_rekrutacyjne310[[#This Row],[DODATKOWE]]&gt;punkty_rekrutacyjne310[[#This Row],[punkty za gimnazjalny]], 1, 0)</f>
        <v>1</v>
      </c>
    </row>
    <row r="340" spans="1:22" x14ac:dyDescent="0.35">
      <c r="A340" s="1" t="s">
        <v>473</v>
      </c>
      <c r="B340" s="1" t="s">
        <v>55</v>
      </c>
      <c r="C340">
        <v>7</v>
      </c>
      <c r="D340">
        <v>5</v>
      </c>
      <c r="E340" s="1">
        <v>4</v>
      </c>
      <c r="F340" s="1">
        <v>3</v>
      </c>
      <c r="G340" s="1">
        <v>3</v>
      </c>
      <c r="H340" s="1">
        <v>2</v>
      </c>
      <c r="I340">
        <v>2</v>
      </c>
      <c r="J340">
        <v>88</v>
      </c>
      <c r="K340">
        <v>61</v>
      </c>
      <c r="L340">
        <v>2</v>
      </c>
      <c r="M340">
        <v>49</v>
      </c>
      <c r="N340" s="6">
        <f>(punkty_rekrutacyjne310[[#This Row],[GHP]]+punkty_rekrutacyjne310[[#This Row],[GHH]]+punkty_rekrutacyjne310[[#This Row],[GMM]]+punkty_rekrutacyjne310[[#This Row],[GMP]]+punkty_rekrutacyjne310[[#This Row],[GJP]])/10</f>
        <v>20.2</v>
      </c>
      <c r="O340">
        <f t="shared" si="8"/>
        <v>6</v>
      </c>
      <c r="P340">
        <f t="shared" si="8"/>
        <v>4</v>
      </c>
      <c r="Q340">
        <f t="shared" si="8"/>
        <v>4</v>
      </c>
      <c r="R340">
        <f t="shared" si="7"/>
        <v>0</v>
      </c>
      <c r="S340" s="6">
        <f>SUM(punkty_rekrutacyjne310[[#This Row],[punkty za JP]:[GEO]])</f>
        <v>14</v>
      </c>
      <c r="T340" s="6">
        <f>IF(punkty_rekrutacyjne310[[#This Row],[Zachowanie]]=6, 2, 0)+punkty_rekrutacyjne310[[#This Row],[Osiagniecia]]</f>
        <v>7</v>
      </c>
      <c r="U340" s="7">
        <f>punkty_rekrutacyjne310[[#This Row],[punkty za gimnazjalny]]+punkty_rekrutacyjne310[[#This Row],[SUMA PUNKTOW ZA OCENY]]+punkty_rekrutacyjne310[[#This Row],[DODATKOWE]]</f>
        <v>41.2</v>
      </c>
      <c r="V340">
        <f>IF(punkty_rekrutacyjne310[[#This Row],[SUMA PUNKTOW ZA OCENY]]+punkty_rekrutacyjne310[[#This Row],[DODATKOWE]]&gt;punkty_rekrutacyjne310[[#This Row],[punkty za gimnazjalny]], 1, 0)</f>
        <v>1</v>
      </c>
    </row>
    <row r="341" spans="1:22" x14ac:dyDescent="0.35">
      <c r="A341" s="1" t="s">
        <v>474</v>
      </c>
      <c r="B341" s="1" t="s">
        <v>197</v>
      </c>
      <c r="C341">
        <v>7</v>
      </c>
      <c r="D341">
        <v>6</v>
      </c>
      <c r="E341" s="1">
        <v>5</v>
      </c>
      <c r="F341" s="1">
        <v>3</v>
      </c>
      <c r="G341" s="1">
        <v>3</v>
      </c>
      <c r="H341" s="1">
        <v>3</v>
      </c>
      <c r="I341">
        <v>71</v>
      </c>
      <c r="J341">
        <v>55</v>
      </c>
      <c r="K341">
        <v>33</v>
      </c>
      <c r="L341">
        <v>97</v>
      </c>
      <c r="M341">
        <v>73</v>
      </c>
      <c r="N341" s="6">
        <f>(punkty_rekrutacyjne310[[#This Row],[GHP]]+punkty_rekrutacyjne310[[#This Row],[GHH]]+punkty_rekrutacyjne310[[#This Row],[GMM]]+punkty_rekrutacyjne310[[#This Row],[GMP]]+punkty_rekrutacyjne310[[#This Row],[GJP]])/10</f>
        <v>32.9</v>
      </c>
      <c r="O341">
        <f t="shared" si="8"/>
        <v>8</v>
      </c>
      <c r="P341">
        <f t="shared" si="8"/>
        <v>4</v>
      </c>
      <c r="Q341">
        <f t="shared" si="8"/>
        <v>4</v>
      </c>
      <c r="R341">
        <f t="shared" si="7"/>
        <v>4</v>
      </c>
      <c r="S341" s="6">
        <f>SUM(punkty_rekrutacyjne310[[#This Row],[punkty za JP]:[GEO]])</f>
        <v>20</v>
      </c>
      <c r="T341" s="6">
        <f>IF(punkty_rekrutacyjne310[[#This Row],[Zachowanie]]=6, 2, 0)+punkty_rekrutacyjne310[[#This Row],[Osiagniecia]]</f>
        <v>9</v>
      </c>
      <c r="U341" s="7">
        <f>punkty_rekrutacyjne310[[#This Row],[punkty za gimnazjalny]]+punkty_rekrutacyjne310[[#This Row],[SUMA PUNKTOW ZA OCENY]]+punkty_rekrutacyjne310[[#This Row],[DODATKOWE]]</f>
        <v>61.9</v>
      </c>
      <c r="V341">
        <f>IF(punkty_rekrutacyjne310[[#This Row],[SUMA PUNKTOW ZA OCENY]]+punkty_rekrutacyjne310[[#This Row],[DODATKOWE]]&gt;punkty_rekrutacyjne310[[#This Row],[punkty za gimnazjalny]], 1, 0)</f>
        <v>0</v>
      </c>
    </row>
    <row r="342" spans="1:22" x14ac:dyDescent="0.35">
      <c r="A342" s="1" t="s">
        <v>475</v>
      </c>
      <c r="B342" s="1" t="s">
        <v>232</v>
      </c>
      <c r="C342">
        <v>5</v>
      </c>
      <c r="D342">
        <v>5</v>
      </c>
      <c r="E342" s="1">
        <v>6</v>
      </c>
      <c r="F342" s="1">
        <v>4</v>
      </c>
      <c r="G342" s="1">
        <v>5</v>
      </c>
      <c r="H342" s="1">
        <v>5</v>
      </c>
      <c r="I342">
        <v>53</v>
      </c>
      <c r="J342">
        <v>97</v>
      </c>
      <c r="K342">
        <v>28</v>
      </c>
      <c r="L342">
        <v>88</v>
      </c>
      <c r="M342">
        <v>87</v>
      </c>
      <c r="N342" s="6">
        <f>(punkty_rekrutacyjne310[[#This Row],[GHP]]+punkty_rekrutacyjne310[[#This Row],[GHH]]+punkty_rekrutacyjne310[[#This Row],[GMM]]+punkty_rekrutacyjne310[[#This Row],[GMP]]+punkty_rekrutacyjne310[[#This Row],[GJP]])/10</f>
        <v>35.299999999999997</v>
      </c>
      <c r="O342">
        <f t="shared" si="8"/>
        <v>10</v>
      </c>
      <c r="P342">
        <f t="shared" si="8"/>
        <v>6</v>
      </c>
      <c r="Q342">
        <f t="shared" si="8"/>
        <v>8</v>
      </c>
      <c r="R342">
        <f t="shared" si="7"/>
        <v>8</v>
      </c>
      <c r="S342" s="6">
        <f>SUM(punkty_rekrutacyjne310[[#This Row],[punkty za JP]:[GEO]])</f>
        <v>32</v>
      </c>
      <c r="T342" s="6">
        <f>IF(punkty_rekrutacyjne310[[#This Row],[Zachowanie]]=6, 2, 0)+punkty_rekrutacyjne310[[#This Row],[Osiagniecia]]</f>
        <v>5</v>
      </c>
      <c r="U342" s="7">
        <f>punkty_rekrutacyjne310[[#This Row],[punkty za gimnazjalny]]+punkty_rekrutacyjne310[[#This Row],[SUMA PUNKTOW ZA OCENY]]+punkty_rekrutacyjne310[[#This Row],[DODATKOWE]]</f>
        <v>72.3</v>
      </c>
      <c r="V342">
        <f>IF(punkty_rekrutacyjne310[[#This Row],[SUMA PUNKTOW ZA OCENY]]+punkty_rekrutacyjne310[[#This Row],[DODATKOWE]]&gt;punkty_rekrutacyjne310[[#This Row],[punkty za gimnazjalny]], 1, 0)</f>
        <v>1</v>
      </c>
    </row>
    <row r="343" spans="1:22" x14ac:dyDescent="0.35">
      <c r="A343" s="1" t="s">
        <v>476</v>
      </c>
      <c r="B343" s="1" t="s">
        <v>477</v>
      </c>
      <c r="C343">
        <v>0</v>
      </c>
      <c r="D343">
        <v>5</v>
      </c>
      <c r="E343" s="1">
        <v>5</v>
      </c>
      <c r="F343" s="1">
        <v>3</v>
      </c>
      <c r="G343" s="1">
        <v>4</v>
      </c>
      <c r="H343" s="1">
        <v>4</v>
      </c>
      <c r="I343">
        <v>73</v>
      </c>
      <c r="J343">
        <v>67</v>
      </c>
      <c r="K343">
        <v>18</v>
      </c>
      <c r="L343">
        <v>84</v>
      </c>
      <c r="M343">
        <v>75</v>
      </c>
      <c r="N343" s="6">
        <f>(punkty_rekrutacyjne310[[#This Row],[GHP]]+punkty_rekrutacyjne310[[#This Row],[GHH]]+punkty_rekrutacyjne310[[#This Row],[GMM]]+punkty_rekrutacyjne310[[#This Row],[GMP]]+punkty_rekrutacyjne310[[#This Row],[GJP]])/10</f>
        <v>31.7</v>
      </c>
      <c r="O343">
        <f t="shared" si="8"/>
        <v>8</v>
      </c>
      <c r="P343">
        <f t="shared" si="8"/>
        <v>4</v>
      </c>
      <c r="Q343">
        <f t="shared" si="8"/>
        <v>6</v>
      </c>
      <c r="R343">
        <f t="shared" si="7"/>
        <v>6</v>
      </c>
      <c r="S343" s="6">
        <f>SUM(punkty_rekrutacyjne310[[#This Row],[punkty za JP]:[GEO]])</f>
        <v>24</v>
      </c>
      <c r="T343" s="6">
        <f>IF(punkty_rekrutacyjne310[[#This Row],[Zachowanie]]=6, 2, 0)+punkty_rekrutacyjne310[[#This Row],[Osiagniecia]]</f>
        <v>0</v>
      </c>
      <c r="U343" s="7">
        <f>punkty_rekrutacyjne310[[#This Row],[punkty za gimnazjalny]]+punkty_rekrutacyjne310[[#This Row],[SUMA PUNKTOW ZA OCENY]]+punkty_rekrutacyjne310[[#This Row],[DODATKOWE]]</f>
        <v>55.7</v>
      </c>
      <c r="V343">
        <f>IF(punkty_rekrutacyjne310[[#This Row],[SUMA PUNKTOW ZA OCENY]]+punkty_rekrutacyjne310[[#This Row],[DODATKOWE]]&gt;punkty_rekrutacyjne310[[#This Row],[punkty za gimnazjalny]], 1, 0)</f>
        <v>0</v>
      </c>
    </row>
    <row r="344" spans="1:22" x14ac:dyDescent="0.35">
      <c r="A344" s="1" t="s">
        <v>478</v>
      </c>
      <c r="B344" s="1" t="s">
        <v>101</v>
      </c>
      <c r="C344">
        <v>3</v>
      </c>
      <c r="D344">
        <v>6</v>
      </c>
      <c r="E344" s="1">
        <v>2</v>
      </c>
      <c r="F344" s="1">
        <v>2</v>
      </c>
      <c r="G344" s="1">
        <v>5</v>
      </c>
      <c r="H344" s="1">
        <v>2</v>
      </c>
      <c r="I344">
        <v>97</v>
      </c>
      <c r="J344">
        <v>40</v>
      </c>
      <c r="K344">
        <v>41</v>
      </c>
      <c r="L344">
        <v>46</v>
      </c>
      <c r="M344">
        <v>59</v>
      </c>
      <c r="N344" s="6">
        <f>(punkty_rekrutacyjne310[[#This Row],[GHP]]+punkty_rekrutacyjne310[[#This Row],[GHH]]+punkty_rekrutacyjne310[[#This Row],[GMM]]+punkty_rekrutacyjne310[[#This Row],[GMP]]+punkty_rekrutacyjne310[[#This Row],[GJP]])/10</f>
        <v>28.3</v>
      </c>
      <c r="O344">
        <f t="shared" si="8"/>
        <v>0</v>
      </c>
      <c r="P344">
        <f t="shared" si="8"/>
        <v>0</v>
      </c>
      <c r="Q344">
        <f t="shared" si="8"/>
        <v>8</v>
      </c>
      <c r="R344">
        <f t="shared" si="7"/>
        <v>0</v>
      </c>
      <c r="S344" s="6">
        <f>SUM(punkty_rekrutacyjne310[[#This Row],[punkty za JP]:[GEO]])</f>
        <v>8</v>
      </c>
      <c r="T344" s="6">
        <f>IF(punkty_rekrutacyjne310[[#This Row],[Zachowanie]]=6, 2, 0)+punkty_rekrutacyjne310[[#This Row],[Osiagniecia]]</f>
        <v>5</v>
      </c>
      <c r="U344" s="7">
        <f>punkty_rekrutacyjne310[[#This Row],[punkty za gimnazjalny]]+punkty_rekrutacyjne310[[#This Row],[SUMA PUNKTOW ZA OCENY]]+punkty_rekrutacyjne310[[#This Row],[DODATKOWE]]</f>
        <v>41.3</v>
      </c>
      <c r="V344">
        <f>IF(punkty_rekrutacyjne310[[#This Row],[SUMA PUNKTOW ZA OCENY]]+punkty_rekrutacyjne310[[#This Row],[DODATKOWE]]&gt;punkty_rekrutacyjne310[[#This Row],[punkty za gimnazjalny]], 1, 0)</f>
        <v>0</v>
      </c>
    </row>
    <row r="345" spans="1:22" x14ac:dyDescent="0.35">
      <c r="A345" s="1" t="s">
        <v>479</v>
      </c>
      <c r="B345" s="1" t="s">
        <v>30</v>
      </c>
      <c r="C345">
        <v>7</v>
      </c>
      <c r="D345">
        <v>4</v>
      </c>
      <c r="E345" s="1">
        <v>4</v>
      </c>
      <c r="F345" s="1">
        <v>6</v>
      </c>
      <c r="G345" s="1">
        <v>5</v>
      </c>
      <c r="H345" s="1">
        <v>5</v>
      </c>
      <c r="I345">
        <v>10</v>
      </c>
      <c r="J345">
        <v>32</v>
      </c>
      <c r="K345">
        <v>73</v>
      </c>
      <c r="L345">
        <v>96</v>
      </c>
      <c r="M345">
        <v>29</v>
      </c>
      <c r="N345" s="6">
        <f>(punkty_rekrutacyjne310[[#This Row],[GHP]]+punkty_rekrutacyjne310[[#This Row],[GHH]]+punkty_rekrutacyjne310[[#This Row],[GMM]]+punkty_rekrutacyjne310[[#This Row],[GMP]]+punkty_rekrutacyjne310[[#This Row],[GJP]])/10</f>
        <v>24</v>
      </c>
      <c r="O345">
        <f t="shared" si="8"/>
        <v>6</v>
      </c>
      <c r="P345">
        <f t="shared" si="8"/>
        <v>10</v>
      </c>
      <c r="Q345">
        <f t="shared" si="8"/>
        <v>8</v>
      </c>
      <c r="R345">
        <f t="shared" si="7"/>
        <v>8</v>
      </c>
      <c r="S345" s="6">
        <f>SUM(punkty_rekrutacyjne310[[#This Row],[punkty za JP]:[GEO]])</f>
        <v>32</v>
      </c>
      <c r="T345" s="6">
        <f>IF(punkty_rekrutacyjne310[[#This Row],[Zachowanie]]=6, 2, 0)+punkty_rekrutacyjne310[[#This Row],[Osiagniecia]]</f>
        <v>7</v>
      </c>
      <c r="U345" s="7">
        <f>punkty_rekrutacyjne310[[#This Row],[punkty za gimnazjalny]]+punkty_rekrutacyjne310[[#This Row],[SUMA PUNKTOW ZA OCENY]]+punkty_rekrutacyjne310[[#This Row],[DODATKOWE]]</f>
        <v>63</v>
      </c>
      <c r="V345">
        <f>IF(punkty_rekrutacyjne310[[#This Row],[SUMA PUNKTOW ZA OCENY]]+punkty_rekrutacyjne310[[#This Row],[DODATKOWE]]&gt;punkty_rekrutacyjne310[[#This Row],[punkty za gimnazjalny]], 1, 0)</f>
        <v>1</v>
      </c>
    </row>
    <row r="346" spans="1:22" x14ac:dyDescent="0.35">
      <c r="A346" s="1" t="s">
        <v>480</v>
      </c>
      <c r="B346" s="1" t="s">
        <v>477</v>
      </c>
      <c r="C346">
        <v>3</v>
      </c>
      <c r="D346">
        <v>2</v>
      </c>
      <c r="E346" s="1">
        <v>5</v>
      </c>
      <c r="F346" s="1">
        <v>5</v>
      </c>
      <c r="G346" s="1">
        <v>4</v>
      </c>
      <c r="H346" s="1">
        <v>5</v>
      </c>
      <c r="I346">
        <v>91</v>
      </c>
      <c r="J346">
        <v>53</v>
      </c>
      <c r="K346">
        <v>13</v>
      </c>
      <c r="L346">
        <v>58</v>
      </c>
      <c r="M346">
        <v>75</v>
      </c>
      <c r="N346" s="6">
        <f>(punkty_rekrutacyjne310[[#This Row],[GHP]]+punkty_rekrutacyjne310[[#This Row],[GHH]]+punkty_rekrutacyjne310[[#This Row],[GMM]]+punkty_rekrutacyjne310[[#This Row],[GMP]]+punkty_rekrutacyjne310[[#This Row],[GJP]])/10</f>
        <v>29</v>
      </c>
      <c r="O346">
        <f t="shared" si="8"/>
        <v>8</v>
      </c>
      <c r="P346">
        <f t="shared" si="8"/>
        <v>8</v>
      </c>
      <c r="Q346">
        <f t="shared" si="8"/>
        <v>6</v>
      </c>
      <c r="R346">
        <f t="shared" si="7"/>
        <v>8</v>
      </c>
      <c r="S346" s="6">
        <f>SUM(punkty_rekrutacyjne310[[#This Row],[punkty za JP]:[GEO]])</f>
        <v>30</v>
      </c>
      <c r="T346" s="6">
        <f>IF(punkty_rekrutacyjne310[[#This Row],[Zachowanie]]=6, 2, 0)+punkty_rekrutacyjne310[[#This Row],[Osiagniecia]]</f>
        <v>3</v>
      </c>
      <c r="U346" s="7">
        <f>punkty_rekrutacyjne310[[#This Row],[punkty za gimnazjalny]]+punkty_rekrutacyjne310[[#This Row],[SUMA PUNKTOW ZA OCENY]]+punkty_rekrutacyjne310[[#This Row],[DODATKOWE]]</f>
        <v>62</v>
      </c>
      <c r="V346">
        <f>IF(punkty_rekrutacyjne310[[#This Row],[SUMA PUNKTOW ZA OCENY]]+punkty_rekrutacyjne310[[#This Row],[DODATKOWE]]&gt;punkty_rekrutacyjne310[[#This Row],[punkty za gimnazjalny]], 1, 0)</f>
        <v>1</v>
      </c>
    </row>
    <row r="347" spans="1:22" x14ac:dyDescent="0.35">
      <c r="A347" s="1" t="s">
        <v>481</v>
      </c>
      <c r="B347" s="1" t="s">
        <v>61</v>
      </c>
      <c r="C347">
        <v>5</v>
      </c>
      <c r="D347">
        <v>4</v>
      </c>
      <c r="E347" s="1">
        <v>6</v>
      </c>
      <c r="F347" s="1">
        <v>5</v>
      </c>
      <c r="G347" s="1">
        <v>2</v>
      </c>
      <c r="H347" s="1">
        <v>3</v>
      </c>
      <c r="I347">
        <v>21</v>
      </c>
      <c r="J347">
        <v>48</v>
      </c>
      <c r="K347">
        <v>45</v>
      </c>
      <c r="L347">
        <v>1</v>
      </c>
      <c r="M347">
        <v>51</v>
      </c>
      <c r="N347" s="6">
        <f>(punkty_rekrutacyjne310[[#This Row],[GHP]]+punkty_rekrutacyjne310[[#This Row],[GHH]]+punkty_rekrutacyjne310[[#This Row],[GMM]]+punkty_rekrutacyjne310[[#This Row],[GMP]]+punkty_rekrutacyjne310[[#This Row],[GJP]])/10</f>
        <v>16.600000000000001</v>
      </c>
      <c r="O347">
        <f t="shared" si="8"/>
        <v>10</v>
      </c>
      <c r="P347">
        <f t="shared" si="8"/>
        <v>8</v>
      </c>
      <c r="Q347">
        <f t="shared" si="8"/>
        <v>0</v>
      </c>
      <c r="R347">
        <f t="shared" si="7"/>
        <v>4</v>
      </c>
      <c r="S347" s="6">
        <f>SUM(punkty_rekrutacyjne310[[#This Row],[punkty za JP]:[GEO]])</f>
        <v>22</v>
      </c>
      <c r="T347" s="6">
        <f>IF(punkty_rekrutacyjne310[[#This Row],[Zachowanie]]=6, 2, 0)+punkty_rekrutacyjne310[[#This Row],[Osiagniecia]]</f>
        <v>5</v>
      </c>
      <c r="U347" s="7">
        <f>punkty_rekrutacyjne310[[#This Row],[punkty za gimnazjalny]]+punkty_rekrutacyjne310[[#This Row],[SUMA PUNKTOW ZA OCENY]]+punkty_rekrutacyjne310[[#This Row],[DODATKOWE]]</f>
        <v>43.6</v>
      </c>
      <c r="V347">
        <f>IF(punkty_rekrutacyjne310[[#This Row],[SUMA PUNKTOW ZA OCENY]]+punkty_rekrutacyjne310[[#This Row],[DODATKOWE]]&gt;punkty_rekrutacyjne310[[#This Row],[punkty za gimnazjalny]], 1, 0)</f>
        <v>1</v>
      </c>
    </row>
    <row r="348" spans="1:22" x14ac:dyDescent="0.35">
      <c r="A348" s="1" t="s">
        <v>482</v>
      </c>
      <c r="B348" s="1" t="s">
        <v>311</v>
      </c>
      <c r="C348">
        <v>2</v>
      </c>
      <c r="D348">
        <v>2</v>
      </c>
      <c r="E348" s="1">
        <v>5</v>
      </c>
      <c r="F348" s="1">
        <v>2</v>
      </c>
      <c r="G348" s="1">
        <v>4</v>
      </c>
      <c r="H348" s="1">
        <v>4</v>
      </c>
      <c r="I348">
        <v>83</v>
      </c>
      <c r="J348">
        <v>28</v>
      </c>
      <c r="K348">
        <v>43</v>
      </c>
      <c r="L348">
        <v>19</v>
      </c>
      <c r="M348">
        <v>83</v>
      </c>
      <c r="N348" s="6">
        <f>(punkty_rekrutacyjne310[[#This Row],[GHP]]+punkty_rekrutacyjne310[[#This Row],[GHH]]+punkty_rekrutacyjne310[[#This Row],[GMM]]+punkty_rekrutacyjne310[[#This Row],[GMP]]+punkty_rekrutacyjne310[[#This Row],[GJP]])/10</f>
        <v>25.6</v>
      </c>
      <c r="O348">
        <f t="shared" si="8"/>
        <v>8</v>
      </c>
      <c r="P348">
        <f t="shared" si="8"/>
        <v>0</v>
      </c>
      <c r="Q348">
        <f t="shared" si="8"/>
        <v>6</v>
      </c>
      <c r="R348">
        <f t="shared" si="7"/>
        <v>6</v>
      </c>
      <c r="S348" s="6">
        <f>SUM(punkty_rekrutacyjne310[[#This Row],[punkty za JP]:[GEO]])</f>
        <v>20</v>
      </c>
      <c r="T348" s="6">
        <f>IF(punkty_rekrutacyjne310[[#This Row],[Zachowanie]]=6, 2, 0)+punkty_rekrutacyjne310[[#This Row],[Osiagniecia]]</f>
        <v>2</v>
      </c>
      <c r="U348" s="7">
        <f>punkty_rekrutacyjne310[[#This Row],[punkty za gimnazjalny]]+punkty_rekrutacyjne310[[#This Row],[SUMA PUNKTOW ZA OCENY]]+punkty_rekrutacyjne310[[#This Row],[DODATKOWE]]</f>
        <v>47.6</v>
      </c>
      <c r="V348">
        <f>IF(punkty_rekrutacyjne310[[#This Row],[SUMA PUNKTOW ZA OCENY]]+punkty_rekrutacyjne310[[#This Row],[DODATKOWE]]&gt;punkty_rekrutacyjne310[[#This Row],[punkty za gimnazjalny]], 1, 0)</f>
        <v>0</v>
      </c>
    </row>
    <row r="349" spans="1:22" x14ac:dyDescent="0.35">
      <c r="A349" s="1" t="s">
        <v>483</v>
      </c>
      <c r="B349" s="1" t="s">
        <v>133</v>
      </c>
      <c r="C349">
        <v>2</v>
      </c>
      <c r="D349">
        <v>4</v>
      </c>
      <c r="E349" s="1">
        <v>4</v>
      </c>
      <c r="F349" s="1">
        <v>3</v>
      </c>
      <c r="G349" s="1">
        <v>3</v>
      </c>
      <c r="H349" s="1">
        <v>6</v>
      </c>
      <c r="I349">
        <v>97</v>
      </c>
      <c r="J349">
        <v>80</v>
      </c>
      <c r="K349">
        <v>54</v>
      </c>
      <c r="L349">
        <v>78</v>
      </c>
      <c r="M349">
        <v>43</v>
      </c>
      <c r="N349" s="6">
        <f>(punkty_rekrutacyjne310[[#This Row],[GHP]]+punkty_rekrutacyjne310[[#This Row],[GHH]]+punkty_rekrutacyjne310[[#This Row],[GMM]]+punkty_rekrutacyjne310[[#This Row],[GMP]]+punkty_rekrutacyjne310[[#This Row],[GJP]])/10</f>
        <v>35.200000000000003</v>
      </c>
      <c r="O349">
        <f t="shared" si="8"/>
        <v>6</v>
      </c>
      <c r="P349">
        <f t="shared" si="8"/>
        <v>4</v>
      </c>
      <c r="Q349">
        <f t="shared" si="8"/>
        <v>4</v>
      </c>
      <c r="R349">
        <f t="shared" si="7"/>
        <v>10</v>
      </c>
      <c r="S349" s="6">
        <f>SUM(punkty_rekrutacyjne310[[#This Row],[punkty za JP]:[GEO]])</f>
        <v>24</v>
      </c>
      <c r="T349" s="6">
        <f>IF(punkty_rekrutacyjne310[[#This Row],[Zachowanie]]=6, 2, 0)+punkty_rekrutacyjne310[[#This Row],[Osiagniecia]]</f>
        <v>2</v>
      </c>
      <c r="U349" s="7">
        <f>punkty_rekrutacyjne310[[#This Row],[punkty za gimnazjalny]]+punkty_rekrutacyjne310[[#This Row],[SUMA PUNKTOW ZA OCENY]]+punkty_rekrutacyjne310[[#This Row],[DODATKOWE]]</f>
        <v>61.2</v>
      </c>
      <c r="V349">
        <f>IF(punkty_rekrutacyjne310[[#This Row],[SUMA PUNKTOW ZA OCENY]]+punkty_rekrutacyjne310[[#This Row],[DODATKOWE]]&gt;punkty_rekrutacyjne310[[#This Row],[punkty za gimnazjalny]], 1, 0)</f>
        <v>0</v>
      </c>
    </row>
    <row r="350" spans="1:22" x14ac:dyDescent="0.35">
      <c r="A350" s="1" t="s">
        <v>484</v>
      </c>
      <c r="B350" s="1" t="s">
        <v>101</v>
      </c>
      <c r="C350">
        <v>2</v>
      </c>
      <c r="D350">
        <v>5</v>
      </c>
      <c r="E350" s="1">
        <v>2</v>
      </c>
      <c r="F350" s="1">
        <v>3</v>
      </c>
      <c r="G350" s="1">
        <v>5</v>
      </c>
      <c r="H350" s="1">
        <v>2</v>
      </c>
      <c r="I350">
        <v>26</v>
      </c>
      <c r="J350">
        <v>31</v>
      </c>
      <c r="K350">
        <v>88</v>
      </c>
      <c r="L350">
        <v>98</v>
      </c>
      <c r="M350">
        <v>45</v>
      </c>
      <c r="N350" s="6">
        <f>(punkty_rekrutacyjne310[[#This Row],[GHP]]+punkty_rekrutacyjne310[[#This Row],[GHH]]+punkty_rekrutacyjne310[[#This Row],[GMM]]+punkty_rekrutacyjne310[[#This Row],[GMP]]+punkty_rekrutacyjne310[[#This Row],[GJP]])/10</f>
        <v>28.8</v>
      </c>
      <c r="O350">
        <f t="shared" si="8"/>
        <v>0</v>
      </c>
      <c r="P350">
        <f t="shared" si="8"/>
        <v>4</v>
      </c>
      <c r="Q350">
        <f t="shared" si="8"/>
        <v>8</v>
      </c>
      <c r="R350">
        <f t="shared" si="7"/>
        <v>0</v>
      </c>
      <c r="S350" s="6">
        <f>SUM(punkty_rekrutacyjne310[[#This Row],[punkty za JP]:[GEO]])</f>
        <v>12</v>
      </c>
      <c r="T350" s="6">
        <f>IF(punkty_rekrutacyjne310[[#This Row],[Zachowanie]]=6, 2, 0)+punkty_rekrutacyjne310[[#This Row],[Osiagniecia]]</f>
        <v>2</v>
      </c>
      <c r="U350" s="7">
        <f>punkty_rekrutacyjne310[[#This Row],[punkty za gimnazjalny]]+punkty_rekrutacyjne310[[#This Row],[SUMA PUNKTOW ZA OCENY]]+punkty_rekrutacyjne310[[#This Row],[DODATKOWE]]</f>
        <v>42.8</v>
      </c>
      <c r="V350">
        <f>IF(punkty_rekrutacyjne310[[#This Row],[SUMA PUNKTOW ZA OCENY]]+punkty_rekrutacyjne310[[#This Row],[DODATKOWE]]&gt;punkty_rekrutacyjne310[[#This Row],[punkty za gimnazjalny]], 1, 0)</f>
        <v>0</v>
      </c>
    </row>
    <row r="351" spans="1:22" x14ac:dyDescent="0.35">
      <c r="A351" s="1" t="s">
        <v>485</v>
      </c>
      <c r="B351" s="1" t="s">
        <v>58</v>
      </c>
      <c r="C351">
        <v>7</v>
      </c>
      <c r="D351">
        <v>6</v>
      </c>
      <c r="E351" s="1">
        <v>4</v>
      </c>
      <c r="F351" s="1">
        <v>5</v>
      </c>
      <c r="G351" s="1">
        <v>4</v>
      </c>
      <c r="H351" s="1">
        <v>3</v>
      </c>
      <c r="I351">
        <v>17</v>
      </c>
      <c r="J351">
        <v>54</v>
      </c>
      <c r="K351">
        <v>78</v>
      </c>
      <c r="L351">
        <v>68</v>
      </c>
      <c r="M351">
        <v>41</v>
      </c>
      <c r="N351" s="6">
        <f>(punkty_rekrutacyjne310[[#This Row],[GHP]]+punkty_rekrutacyjne310[[#This Row],[GHH]]+punkty_rekrutacyjne310[[#This Row],[GMM]]+punkty_rekrutacyjne310[[#This Row],[GMP]]+punkty_rekrutacyjne310[[#This Row],[GJP]])/10</f>
        <v>25.8</v>
      </c>
      <c r="O351">
        <f t="shared" si="8"/>
        <v>6</v>
      </c>
      <c r="P351">
        <f t="shared" si="8"/>
        <v>8</v>
      </c>
      <c r="Q351">
        <f t="shared" si="8"/>
        <v>6</v>
      </c>
      <c r="R351">
        <f t="shared" si="7"/>
        <v>4</v>
      </c>
      <c r="S351" s="6">
        <f>SUM(punkty_rekrutacyjne310[[#This Row],[punkty za JP]:[GEO]])</f>
        <v>24</v>
      </c>
      <c r="T351" s="6">
        <f>IF(punkty_rekrutacyjne310[[#This Row],[Zachowanie]]=6, 2, 0)+punkty_rekrutacyjne310[[#This Row],[Osiagniecia]]</f>
        <v>9</v>
      </c>
      <c r="U351" s="7">
        <f>punkty_rekrutacyjne310[[#This Row],[punkty za gimnazjalny]]+punkty_rekrutacyjne310[[#This Row],[SUMA PUNKTOW ZA OCENY]]+punkty_rekrutacyjne310[[#This Row],[DODATKOWE]]</f>
        <v>58.8</v>
      </c>
      <c r="V351">
        <f>IF(punkty_rekrutacyjne310[[#This Row],[SUMA PUNKTOW ZA OCENY]]+punkty_rekrutacyjne310[[#This Row],[DODATKOWE]]&gt;punkty_rekrutacyjne310[[#This Row],[punkty za gimnazjalny]], 1, 0)</f>
        <v>1</v>
      </c>
    </row>
    <row r="352" spans="1:22" x14ac:dyDescent="0.35">
      <c r="A352" s="1" t="s">
        <v>486</v>
      </c>
      <c r="B352" s="1" t="s">
        <v>70</v>
      </c>
      <c r="C352">
        <v>0</v>
      </c>
      <c r="D352">
        <v>2</v>
      </c>
      <c r="E352" s="1">
        <v>5</v>
      </c>
      <c r="F352" s="1">
        <v>3</v>
      </c>
      <c r="G352" s="1">
        <v>6</v>
      </c>
      <c r="H352" s="1">
        <v>6</v>
      </c>
      <c r="I352">
        <v>5</v>
      </c>
      <c r="J352">
        <v>93</v>
      </c>
      <c r="K352">
        <v>4</v>
      </c>
      <c r="L352">
        <v>59</v>
      </c>
      <c r="M352">
        <v>71</v>
      </c>
      <c r="N352" s="6">
        <f>(punkty_rekrutacyjne310[[#This Row],[GHP]]+punkty_rekrutacyjne310[[#This Row],[GHH]]+punkty_rekrutacyjne310[[#This Row],[GMM]]+punkty_rekrutacyjne310[[#This Row],[GMP]]+punkty_rekrutacyjne310[[#This Row],[GJP]])/10</f>
        <v>23.2</v>
      </c>
      <c r="O352">
        <f t="shared" si="8"/>
        <v>8</v>
      </c>
      <c r="P352">
        <f t="shared" si="8"/>
        <v>4</v>
      </c>
      <c r="Q352">
        <f t="shared" si="8"/>
        <v>10</v>
      </c>
      <c r="R352">
        <f t="shared" si="7"/>
        <v>10</v>
      </c>
      <c r="S352" s="6">
        <f>SUM(punkty_rekrutacyjne310[[#This Row],[punkty za JP]:[GEO]])</f>
        <v>32</v>
      </c>
      <c r="T352" s="6">
        <f>IF(punkty_rekrutacyjne310[[#This Row],[Zachowanie]]=6, 2, 0)+punkty_rekrutacyjne310[[#This Row],[Osiagniecia]]</f>
        <v>0</v>
      </c>
      <c r="U352" s="7">
        <f>punkty_rekrutacyjne310[[#This Row],[punkty za gimnazjalny]]+punkty_rekrutacyjne310[[#This Row],[SUMA PUNKTOW ZA OCENY]]+punkty_rekrutacyjne310[[#This Row],[DODATKOWE]]</f>
        <v>55.2</v>
      </c>
      <c r="V352">
        <f>IF(punkty_rekrutacyjne310[[#This Row],[SUMA PUNKTOW ZA OCENY]]+punkty_rekrutacyjne310[[#This Row],[DODATKOWE]]&gt;punkty_rekrutacyjne310[[#This Row],[punkty za gimnazjalny]], 1, 0)</f>
        <v>1</v>
      </c>
    </row>
    <row r="353" spans="1:22" x14ac:dyDescent="0.35">
      <c r="A353" s="1" t="s">
        <v>487</v>
      </c>
      <c r="B353" s="1" t="s">
        <v>76</v>
      </c>
      <c r="C353">
        <v>3</v>
      </c>
      <c r="D353">
        <v>5</v>
      </c>
      <c r="E353" s="1">
        <v>3</v>
      </c>
      <c r="F353" s="1">
        <v>3</v>
      </c>
      <c r="G353" s="1">
        <v>6</v>
      </c>
      <c r="H353" s="1">
        <v>4</v>
      </c>
      <c r="I353">
        <v>78</v>
      </c>
      <c r="J353">
        <v>80</v>
      </c>
      <c r="K353">
        <v>56</v>
      </c>
      <c r="L353">
        <v>31</v>
      </c>
      <c r="M353">
        <v>81</v>
      </c>
      <c r="N353" s="6">
        <f>(punkty_rekrutacyjne310[[#This Row],[GHP]]+punkty_rekrutacyjne310[[#This Row],[GHH]]+punkty_rekrutacyjne310[[#This Row],[GMM]]+punkty_rekrutacyjne310[[#This Row],[GMP]]+punkty_rekrutacyjne310[[#This Row],[GJP]])/10</f>
        <v>32.6</v>
      </c>
      <c r="O353">
        <f t="shared" si="8"/>
        <v>4</v>
      </c>
      <c r="P353">
        <f t="shared" si="8"/>
        <v>4</v>
      </c>
      <c r="Q353">
        <f t="shared" si="8"/>
        <v>10</v>
      </c>
      <c r="R353">
        <f t="shared" si="7"/>
        <v>6</v>
      </c>
      <c r="S353" s="6">
        <f>SUM(punkty_rekrutacyjne310[[#This Row],[punkty za JP]:[GEO]])</f>
        <v>24</v>
      </c>
      <c r="T353" s="6">
        <f>IF(punkty_rekrutacyjne310[[#This Row],[Zachowanie]]=6, 2, 0)+punkty_rekrutacyjne310[[#This Row],[Osiagniecia]]</f>
        <v>3</v>
      </c>
      <c r="U353" s="7">
        <f>punkty_rekrutacyjne310[[#This Row],[punkty za gimnazjalny]]+punkty_rekrutacyjne310[[#This Row],[SUMA PUNKTOW ZA OCENY]]+punkty_rekrutacyjne310[[#This Row],[DODATKOWE]]</f>
        <v>59.6</v>
      </c>
      <c r="V353">
        <f>IF(punkty_rekrutacyjne310[[#This Row],[SUMA PUNKTOW ZA OCENY]]+punkty_rekrutacyjne310[[#This Row],[DODATKOWE]]&gt;punkty_rekrutacyjne310[[#This Row],[punkty za gimnazjalny]], 1, 0)</f>
        <v>0</v>
      </c>
    </row>
    <row r="354" spans="1:22" x14ac:dyDescent="0.35">
      <c r="A354" s="1" t="s">
        <v>488</v>
      </c>
      <c r="B354" s="1" t="s">
        <v>489</v>
      </c>
      <c r="C354">
        <v>6</v>
      </c>
      <c r="D354">
        <v>6</v>
      </c>
      <c r="E354" s="1">
        <v>6</v>
      </c>
      <c r="F354" s="1">
        <v>4</v>
      </c>
      <c r="G354" s="1">
        <v>6</v>
      </c>
      <c r="H354" s="1">
        <v>4</v>
      </c>
      <c r="I354">
        <v>64</v>
      </c>
      <c r="J354">
        <v>18</v>
      </c>
      <c r="K354">
        <v>23</v>
      </c>
      <c r="L354">
        <v>81</v>
      </c>
      <c r="M354">
        <v>18</v>
      </c>
      <c r="N354" s="6">
        <f>(punkty_rekrutacyjne310[[#This Row],[GHP]]+punkty_rekrutacyjne310[[#This Row],[GHH]]+punkty_rekrutacyjne310[[#This Row],[GMM]]+punkty_rekrutacyjne310[[#This Row],[GMP]]+punkty_rekrutacyjne310[[#This Row],[GJP]])/10</f>
        <v>20.399999999999999</v>
      </c>
      <c r="O354">
        <f t="shared" si="8"/>
        <v>10</v>
      </c>
      <c r="P354">
        <f t="shared" si="8"/>
        <v>6</v>
      </c>
      <c r="Q354">
        <f t="shared" si="8"/>
        <v>10</v>
      </c>
      <c r="R354">
        <f t="shared" si="7"/>
        <v>6</v>
      </c>
      <c r="S354" s="6">
        <f>SUM(punkty_rekrutacyjne310[[#This Row],[punkty za JP]:[GEO]])</f>
        <v>32</v>
      </c>
      <c r="T354" s="6">
        <f>IF(punkty_rekrutacyjne310[[#This Row],[Zachowanie]]=6, 2, 0)+punkty_rekrutacyjne310[[#This Row],[Osiagniecia]]</f>
        <v>8</v>
      </c>
      <c r="U354" s="7">
        <f>punkty_rekrutacyjne310[[#This Row],[punkty za gimnazjalny]]+punkty_rekrutacyjne310[[#This Row],[SUMA PUNKTOW ZA OCENY]]+punkty_rekrutacyjne310[[#This Row],[DODATKOWE]]</f>
        <v>60.4</v>
      </c>
      <c r="V354">
        <f>IF(punkty_rekrutacyjne310[[#This Row],[SUMA PUNKTOW ZA OCENY]]+punkty_rekrutacyjne310[[#This Row],[DODATKOWE]]&gt;punkty_rekrutacyjne310[[#This Row],[punkty za gimnazjalny]], 1, 0)</f>
        <v>1</v>
      </c>
    </row>
    <row r="355" spans="1:22" x14ac:dyDescent="0.35">
      <c r="A355" s="1" t="s">
        <v>490</v>
      </c>
      <c r="B355" s="1" t="s">
        <v>38</v>
      </c>
      <c r="C355">
        <v>2</v>
      </c>
      <c r="D355">
        <v>4</v>
      </c>
      <c r="E355" s="1">
        <v>3</v>
      </c>
      <c r="F355" s="1">
        <v>5</v>
      </c>
      <c r="G355" s="1">
        <v>2</v>
      </c>
      <c r="H355" s="1">
        <v>3</v>
      </c>
      <c r="I355">
        <v>96</v>
      </c>
      <c r="J355">
        <v>32</v>
      </c>
      <c r="K355">
        <v>73</v>
      </c>
      <c r="L355">
        <v>7</v>
      </c>
      <c r="M355">
        <v>74</v>
      </c>
      <c r="N355" s="6">
        <f>(punkty_rekrutacyjne310[[#This Row],[GHP]]+punkty_rekrutacyjne310[[#This Row],[GHH]]+punkty_rekrutacyjne310[[#This Row],[GMM]]+punkty_rekrutacyjne310[[#This Row],[GMP]]+punkty_rekrutacyjne310[[#This Row],[GJP]])/10</f>
        <v>28.2</v>
      </c>
      <c r="O355">
        <f t="shared" si="8"/>
        <v>4</v>
      </c>
      <c r="P355">
        <f t="shared" si="8"/>
        <v>8</v>
      </c>
      <c r="Q355">
        <f t="shared" si="8"/>
        <v>0</v>
      </c>
      <c r="R355">
        <f t="shared" si="7"/>
        <v>4</v>
      </c>
      <c r="S355" s="6">
        <f>SUM(punkty_rekrutacyjne310[[#This Row],[punkty za JP]:[GEO]])</f>
        <v>16</v>
      </c>
      <c r="T355" s="6">
        <f>IF(punkty_rekrutacyjne310[[#This Row],[Zachowanie]]=6, 2, 0)+punkty_rekrutacyjne310[[#This Row],[Osiagniecia]]</f>
        <v>2</v>
      </c>
      <c r="U355" s="7">
        <f>punkty_rekrutacyjne310[[#This Row],[punkty za gimnazjalny]]+punkty_rekrutacyjne310[[#This Row],[SUMA PUNKTOW ZA OCENY]]+punkty_rekrutacyjne310[[#This Row],[DODATKOWE]]</f>
        <v>46.2</v>
      </c>
      <c r="V355">
        <f>IF(punkty_rekrutacyjne310[[#This Row],[SUMA PUNKTOW ZA OCENY]]+punkty_rekrutacyjne310[[#This Row],[DODATKOWE]]&gt;punkty_rekrutacyjne310[[#This Row],[punkty za gimnazjalny]], 1, 0)</f>
        <v>0</v>
      </c>
    </row>
    <row r="356" spans="1:22" x14ac:dyDescent="0.35">
      <c r="A356" s="1" t="s">
        <v>491</v>
      </c>
      <c r="B356" s="1" t="s">
        <v>340</v>
      </c>
      <c r="C356">
        <v>6</v>
      </c>
      <c r="D356">
        <v>6</v>
      </c>
      <c r="E356" s="1">
        <v>5</v>
      </c>
      <c r="F356" s="1">
        <v>5</v>
      </c>
      <c r="G356" s="1">
        <v>3</v>
      </c>
      <c r="H356" s="1">
        <v>6</v>
      </c>
      <c r="I356">
        <v>85</v>
      </c>
      <c r="J356">
        <v>35</v>
      </c>
      <c r="K356">
        <v>70</v>
      </c>
      <c r="L356">
        <v>99</v>
      </c>
      <c r="M356">
        <v>85</v>
      </c>
      <c r="N356" s="6">
        <f>(punkty_rekrutacyjne310[[#This Row],[GHP]]+punkty_rekrutacyjne310[[#This Row],[GHH]]+punkty_rekrutacyjne310[[#This Row],[GMM]]+punkty_rekrutacyjne310[[#This Row],[GMP]]+punkty_rekrutacyjne310[[#This Row],[GJP]])/10</f>
        <v>37.4</v>
      </c>
      <c r="O356">
        <f t="shared" si="8"/>
        <v>8</v>
      </c>
      <c r="P356">
        <f t="shared" si="8"/>
        <v>8</v>
      </c>
      <c r="Q356">
        <f t="shared" si="8"/>
        <v>4</v>
      </c>
      <c r="R356">
        <f t="shared" si="7"/>
        <v>10</v>
      </c>
      <c r="S356" s="6">
        <f>SUM(punkty_rekrutacyjne310[[#This Row],[punkty za JP]:[GEO]])</f>
        <v>30</v>
      </c>
      <c r="T356" s="6">
        <f>IF(punkty_rekrutacyjne310[[#This Row],[Zachowanie]]=6, 2, 0)+punkty_rekrutacyjne310[[#This Row],[Osiagniecia]]</f>
        <v>8</v>
      </c>
      <c r="U356" s="7">
        <f>punkty_rekrutacyjne310[[#This Row],[punkty za gimnazjalny]]+punkty_rekrutacyjne310[[#This Row],[SUMA PUNKTOW ZA OCENY]]+punkty_rekrutacyjne310[[#This Row],[DODATKOWE]]</f>
        <v>75.400000000000006</v>
      </c>
      <c r="V356">
        <f>IF(punkty_rekrutacyjne310[[#This Row],[SUMA PUNKTOW ZA OCENY]]+punkty_rekrutacyjne310[[#This Row],[DODATKOWE]]&gt;punkty_rekrutacyjne310[[#This Row],[punkty za gimnazjalny]], 1, 0)</f>
        <v>1</v>
      </c>
    </row>
    <row r="357" spans="1:22" x14ac:dyDescent="0.35">
      <c r="A357" s="1" t="s">
        <v>492</v>
      </c>
      <c r="B357" s="1" t="s">
        <v>90</v>
      </c>
      <c r="C357">
        <v>4</v>
      </c>
      <c r="D357">
        <v>2</v>
      </c>
      <c r="E357" s="1">
        <v>4</v>
      </c>
      <c r="F357" s="1">
        <v>5</v>
      </c>
      <c r="G357" s="1">
        <v>4</v>
      </c>
      <c r="H357" s="1">
        <v>2</v>
      </c>
      <c r="I357">
        <v>17</v>
      </c>
      <c r="J357">
        <v>17</v>
      </c>
      <c r="K357">
        <v>92</v>
      </c>
      <c r="L357">
        <v>6</v>
      </c>
      <c r="M357">
        <v>64</v>
      </c>
      <c r="N357" s="6">
        <f>(punkty_rekrutacyjne310[[#This Row],[GHP]]+punkty_rekrutacyjne310[[#This Row],[GHH]]+punkty_rekrutacyjne310[[#This Row],[GMM]]+punkty_rekrutacyjne310[[#This Row],[GMP]]+punkty_rekrutacyjne310[[#This Row],[GJP]])/10</f>
        <v>19.600000000000001</v>
      </c>
      <c r="O357">
        <f t="shared" si="8"/>
        <v>6</v>
      </c>
      <c r="P357">
        <f t="shared" si="8"/>
        <v>8</v>
      </c>
      <c r="Q357">
        <f t="shared" si="8"/>
        <v>6</v>
      </c>
      <c r="R357">
        <f t="shared" si="7"/>
        <v>0</v>
      </c>
      <c r="S357" s="6">
        <f>SUM(punkty_rekrutacyjne310[[#This Row],[punkty za JP]:[GEO]])</f>
        <v>20</v>
      </c>
      <c r="T357" s="6">
        <f>IF(punkty_rekrutacyjne310[[#This Row],[Zachowanie]]=6, 2, 0)+punkty_rekrutacyjne310[[#This Row],[Osiagniecia]]</f>
        <v>4</v>
      </c>
      <c r="U357" s="7">
        <f>punkty_rekrutacyjne310[[#This Row],[punkty za gimnazjalny]]+punkty_rekrutacyjne310[[#This Row],[SUMA PUNKTOW ZA OCENY]]+punkty_rekrutacyjne310[[#This Row],[DODATKOWE]]</f>
        <v>43.6</v>
      </c>
      <c r="V357">
        <f>IF(punkty_rekrutacyjne310[[#This Row],[SUMA PUNKTOW ZA OCENY]]+punkty_rekrutacyjne310[[#This Row],[DODATKOWE]]&gt;punkty_rekrutacyjne310[[#This Row],[punkty za gimnazjalny]], 1, 0)</f>
        <v>1</v>
      </c>
    </row>
    <row r="358" spans="1:22" x14ac:dyDescent="0.35">
      <c r="A358" s="1" t="s">
        <v>493</v>
      </c>
      <c r="B358" s="1" t="s">
        <v>180</v>
      </c>
      <c r="C358">
        <v>4</v>
      </c>
      <c r="D358">
        <v>2</v>
      </c>
      <c r="E358" s="1">
        <v>4</v>
      </c>
      <c r="F358" s="1">
        <v>2</v>
      </c>
      <c r="G358" s="1">
        <v>5</v>
      </c>
      <c r="H358" s="1">
        <v>4</v>
      </c>
      <c r="I358">
        <v>62</v>
      </c>
      <c r="J358">
        <v>3</v>
      </c>
      <c r="K358">
        <v>84</v>
      </c>
      <c r="L358">
        <v>48</v>
      </c>
      <c r="M358">
        <v>94</v>
      </c>
      <c r="N358" s="6">
        <f>(punkty_rekrutacyjne310[[#This Row],[GHP]]+punkty_rekrutacyjne310[[#This Row],[GHH]]+punkty_rekrutacyjne310[[#This Row],[GMM]]+punkty_rekrutacyjne310[[#This Row],[GMP]]+punkty_rekrutacyjne310[[#This Row],[GJP]])/10</f>
        <v>29.1</v>
      </c>
      <c r="O358">
        <f t="shared" si="8"/>
        <v>6</v>
      </c>
      <c r="P358">
        <f t="shared" si="8"/>
        <v>0</v>
      </c>
      <c r="Q358">
        <f t="shared" si="8"/>
        <v>8</v>
      </c>
      <c r="R358">
        <f t="shared" si="7"/>
        <v>6</v>
      </c>
      <c r="S358" s="6">
        <f>SUM(punkty_rekrutacyjne310[[#This Row],[punkty za JP]:[GEO]])</f>
        <v>20</v>
      </c>
      <c r="T358" s="6">
        <f>IF(punkty_rekrutacyjne310[[#This Row],[Zachowanie]]=6, 2, 0)+punkty_rekrutacyjne310[[#This Row],[Osiagniecia]]</f>
        <v>4</v>
      </c>
      <c r="U358" s="7">
        <f>punkty_rekrutacyjne310[[#This Row],[punkty za gimnazjalny]]+punkty_rekrutacyjne310[[#This Row],[SUMA PUNKTOW ZA OCENY]]+punkty_rekrutacyjne310[[#This Row],[DODATKOWE]]</f>
        <v>53.1</v>
      </c>
      <c r="V358">
        <f>IF(punkty_rekrutacyjne310[[#This Row],[SUMA PUNKTOW ZA OCENY]]+punkty_rekrutacyjne310[[#This Row],[DODATKOWE]]&gt;punkty_rekrutacyjne310[[#This Row],[punkty za gimnazjalny]], 1, 0)</f>
        <v>0</v>
      </c>
    </row>
    <row r="359" spans="1:22" x14ac:dyDescent="0.35">
      <c r="A359" s="1" t="s">
        <v>494</v>
      </c>
      <c r="B359" s="1" t="s">
        <v>495</v>
      </c>
      <c r="C359">
        <v>4</v>
      </c>
      <c r="D359">
        <v>5</v>
      </c>
      <c r="E359" s="1">
        <v>5</v>
      </c>
      <c r="F359" s="1">
        <v>6</v>
      </c>
      <c r="G359" s="1">
        <v>2</v>
      </c>
      <c r="H359" s="1">
        <v>3</v>
      </c>
      <c r="I359">
        <v>35</v>
      </c>
      <c r="J359">
        <v>49</v>
      </c>
      <c r="K359">
        <v>59</v>
      </c>
      <c r="L359">
        <v>44</v>
      </c>
      <c r="M359">
        <v>68</v>
      </c>
      <c r="N359" s="6">
        <f>(punkty_rekrutacyjne310[[#This Row],[GHP]]+punkty_rekrutacyjne310[[#This Row],[GHH]]+punkty_rekrutacyjne310[[#This Row],[GMM]]+punkty_rekrutacyjne310[[#This Row],[GMP]]+punkty_rekrutacyjne310[[#This Row],[GJP]])/10</f>
        <v>25.5</v>
      </c>
      <c r="O359">
        <f t="shared" si="8"/>
        <v>8</v>
      </c>
      <c r="P359">
        <f t="shared" si="8"/>
        <v>10</v>
      </c>
      <c r="Q359">
        <f t="shared" si="8"/>
        <v>0</v>
      </c>
      <c r="R359">
        <f t="shared" si="7"/>
        <v>4</v>
      </c>
      <c r="S359" s="6">
        <f>SUM(punkty_rekrutacyjne310[[#This Row],[punkty za JP]:[GEO]])</f>
        <v>22</v>
      </c>
      <c r="T359" s="6">
        <f>IF(punkty_rekrutacyjne310[[#This Row],[Zachowanie]]=6, 2, 0)+punkty_rekrutacyjne310[[#This Row],[Osiagniecia]]</f>
        <v>4</v>
      </c>
      <c r="U359" s="7">
        <f>punkty_rekrutacyjne310[[#This Row],[punkty za gimnazjalny]]+punkty_rekrutacyjne310[[#This Row],[SUMA PUNKTOW ZA OCENY]]+punkty_rekrutacyjne310[[#This Row],[DODATKOWE]]</f>
        <v>51.5</v>
      </c>
      <c r="V359">
        <f>IF(punkty_rekrutacyjne310[[#This Row],[SUMA PUNKTOW ZA OCENY]]+punkty_rekrutacyjne310[[#This Row],[DODATKOWE]]&gt;punkty_rekrutacyjne310[[#This Row],[punkty za gimnazjalny]], 1, 0)</f>
        <v>1</v>
      </c>
    </row>
    <row r="360" spans="1:22" x14ac:dyDescent="0.35">
      <c r="A360" s="1" t="s">
        <v>496</v>
      </c>
      <c r="B360" s="1" t="s">
        <v>369</v>
      </c>
      <c r="C360">
        <v>7</v>
      </c>
      <c r="D360">
        <v>3</v>
      </c>
      <c r="E360" s="1">
        <v>6</v>
      </c>
      <c r="F360" s="1">
        <v>2</v>
      </c>
      <c r="G360" s="1">
        <v>6</v>
      </c>
      <c r="H360" s="1">
        <v>5</v>
      </c>
      <c r="I360">
        <v>20</v>
      </c>
      <c r="J360">
        <v>58</v>
      </c>
      <c r="K360">
        <v>93</v>
      </c>
      <c r="L360">
        <v>53</v>
      </c>
      <c r="M360">
        <v>35</v>
      </c>
      <c r="N360" s="6">
        <f>(punkty_rekrutacyjne310[[#This Row],[GHP]]+punkty_rekrutacyjne310[[#This Row],[GHH]]+punkty_rekrutacyjne310[[#This Row],[GMM]]+punkty_rekrutacyjne310[[#This Row],[GMP]]+punkty_rekrutacyjne310[[#This Row],[GJP]])/10</f>
        <v>25.9</v>
      </c>
      <c r="O360">
        <f t="shared" si="8"/>
        <v>10</v>
      </c>
      <c r="P360">
        <f t="shared" si="8"/>
        <v>0</v>
      </c>
      <c r="Q360">
        <f t="shared" si="8"/>
        <v>10</v>
      </c>
      <c r="R360">
        <f t="shared" si="7"/>
        <v>8</v>
      </c>
      <c r="S360" s="6">
        <f>SUM(punkty_rekrutacyjne310[[#This Row],[punkty za JP]:[GEO]])</f>
        <v>28</v>
      </c>
      <c r="T360" s="6">
        <f>IF(punkty_rekrutacyjne310[[#This Row],[Zachowanie]]=6, 2, 0)+punkty_rekrutacyjne310[[#This Row],[Osiagniecia]]</f>
        <v>7</v>
      </c>
      <c r="U360" s="7">
        <f>punkty_rekrutacyjne310[[#This Row],[punkty za gimnazjalny]]+punkty_rekrutacyjne310[[#This Row],[SUMA PUNKTOW ZA OCENY]]+punkty_rekrutacyjne310[[#This Row],[DODATKOWE]]</f>
        <v>60.9</v>
      </c>
      <c r="V360">
        <f>IF(punkty_rekrutacyjne310[[#This Row],[SUMA PUNKTOW ZA OCENY]]+punkty_rekrutacyjne310[[#This Row],[DODATKOWE]]&gt;punkty_rekrutacyjne310[[#This Row],[punkty za gimnazjalny]], 1, 0)</f>
        <v>1</v>
      </c>
    </row>
    <row r="361" spans="1:22" x14ac:dyDescent="0.35">
      <c r="A361" s="1" t="s">
        <v>497</v>
      </c>
      <c r="B361" s="1" t="s">
        <v>498</v>
      </c>
      <c r="C361">
        <v>5</v>
      </c>
      <c r="D361">
        <v>6</v>
      </c>
      <c r="E361" s="1">
        <v>2</v>
      </c>
      <c r="F361" s="1">
        <v>3</v>
      </c>
      <c r="G361" s="1">
        <v>4</v>
      </c>
      <c r="H361" s="1">
        <v>3</v>
      </c>
      <c r="I361">
        <v>2</v>
      </c>
      <c r="J361">
        <v>97</v>
      </c>
      <c r="K361">
        <v>14</v>
      </c>
      <c r="L361">
        <v>81</v>
      </c>
      <c r="M361">
        <v>38</v>
      </c>
      <c r="N361" s="6">
        <f>(punkty_rekrutacyjne310[[#This Row],[GHP]]+punkty_rekrutacyjne310[[#This Row],[GHH]]+punkty_rekrutacyjne310[[#This Row],[GMM]]+punkty_rekrutacyjne310[[#This Row],[GMP]]+punkty_rekrutacyjne310[[#This Row],[GJP]])/10</f>
        <v>23.2</v>
      </c>
      <c r="O361">
        <f t="shared" si="8"/>
        <v>0</v>
      </c>
      <c r="P361">
        <f t="shared" si="8"/>
        <v>4</v>
      </c>
      <c r="Q361">
        <f t="shared" si="8"/>
        <v>6</v>
      </c>
      <c r="R361">
        <f t="shared" si="7"/>
        <v>4</v>
      </c>
      <c r="S361" s="6">
        <f>SUM(punkty_rekrutacyjne310[[#This Row],[punkty za JP]:[GEO]])</f>
        <v>14</v>
      </c>
      <c r="T361" s="6">
        <f>IF(punkty_rekrutacyjne310[[#This Row],[Zachowanie]]=6, 2, 0)+punkty_rekrutacyjne310[[#This Row],[Osiagniecia]]</f>
        <v>7</v>
      </c>
      <c r="U361" s="7">
        <f>punkty_rekrutacyjne310[[#This Row],[punkty za gimnazjalny]]+punkty_rekrutacyjne310[[#This Row],[SUMA PUNKTOW ZA OCENY]]+punkty_rekrutacyjne310[[#This Row],[DODATKOWE]]</f>
        <v>44.2</v>
      </c>
      <c r="V361">
        <f>IF(punkty_rekrutacyjne310[[#This Row],[SUMA PUNKTOW ZA OCENY]]+punkty_rekrutacyjne310[[#This Row],[DODATKOWE]]&gt;punkty_rekrutacyjne310[[#This Row],[punkty za gimnazjalny]], 1, 0)</f>
        <v>0</v>
      </c>
    </row>
    <row r="362" spans="1:22" x14ac:dyDescent="0.35">
      <c r="A362" s="1" t="s">
        <v>499</v>
      </c>
      <c r="B362" s="1" t="s">
        <v>498</v>
      </c>
      <c r="C362">
        <v>4</v>
      </c>
      <c r="D362">
        <v>6</v>
      </c>
      <c r="E362" s="1">
        <v>2</v>
      </c>
      <c r="F362" s="1">
        <v>6</v>
      </c>
      <c r="G362" s="1">
        <v>4</v>
      </c>
      <c r="H362" s="1">
        <v>5</v>
      </c>
      <c r="I362">
        <v>98</v>
      </c>
      <c r="J362">
        <v>42</v>
      </c>
      <c r="K362">
        <v>49</v>
      </c>
      <c r="L362">
        <v>83</v>
      </c>
      <c r="M362">
        <v>32</v>
      </c>
      <c r="N362" s="6">
        <f>(punkty_rekrutacyjne310[[#This Row],[GHP]]+punkty_rekrutacyjne310[[#This Row],[GHH]]+punkty_rekrutacyjne310[[#This Row],[GMM]]+punkty_rekrutacyjne310[[#This Row],[GMP]]+punkty_rekrutacyjne310[[#This Row],[GJP]])/10</f>
        <v>30.4</v>
      </c>
      <c r="O362">
        <f t="shared" si="8"/>
        <v>0</v>
      </c>
      <c r="P362">
        <f t="shared" si="8"/>
        <v>10</v>
      </c>
      <c r="Q362">
        <f t="shared" si="8"/>
        <v>6</v>
      </c>
      <c r="R362">
        <f t="shared" si="7"/>
        <v>8</v>
      </c>
      <c r="S362" s="6">
        <f>SUM(punkty_rekrutacyjne310[[#This Row],[punkty za JP]:[GEO]])</f>
        <v>24</v>
      </c>
      <c r="T362" s="6">
        <f>IF(punkty_rekrutacyjne310[[#This Row],[Zachowanie]]=6, 2, 0)+punkty_rekrutacyjne310[[#This Row],[Osiagniecia]]</f>
        <v>6</v>
      </c>
      <c r="U362" s="7">
        <f>punkty_rekrutacyjne310[[#This Row],[punkty za gimnazjalny]]+punkty_rekrutacyjne310[[#This Row],[SUMA PUNKTOW ZA OCENY]]+punkty_rekrutacyjne310[[#This Row],[DODATKOWE]]</f>
        <v>60.4</v>
      </c>
      <c r="V362">
        <f>IF(punkty_rekrutacyjne310[[#This Row],[SUMA PUNKTOW ZA OCENY]]+punkty_rekrutacyjne310[[#This Row],[DODATKOWE]]&gt;punkty_rekrutacyjne310[[#This Row],[punkty za gimnazjalny]], 1, 0)</f>
        <v>0</v>
      </c>
    </row>
    <row r="363" spans="1:22" x14ac:dyDescent="0.35">
      <c r="A363" s="1" t="s">
        <v>500</v>
      </c>
      <c r="B363" s="1" t="s">
        <v>121</v>
      </c>
      <c r="C363">
        <v>7</v>
      </c>
      <c r="D363">
        <v>5</v>
      </c>
      <c r="E363" s="1">
        <v>5</v>
      </c>
      <c r="F363" s="1">
        <v>4</v>
      </c>
      <c r="G363" s="1">
        <v>5</v>
      </c>
      <c r="H363" s="1">
        <v>6</v>
      </c>
      <c r="I363">
        <v>97</v>
      </c>
      <c r="J363">
        <v>45</v>
      </c>
      <c r="K363">
        <v>42</v>
      </c>
      <c r="L363">
        <v>25</v>
      </c>
      <c r="M363">
        <v>51</v>
      </c>
      <c r="N363" s="6">
        <f>(punkty_rekrutacyjne310[[#This Row],[GHP]]+punkty_rekrutacyjne310[[#This Row],[GHH]]+punkty_rekrutacyjne310[[#This Row],[GMM]]+punkty_rekrutacyjne310[[#This Row],[GMP]]+punkty_rekrutacyjne310[[#This Row],[GJP]])/10</f>
        <v>26</v>
      </c>
      <c r="O363">
        <f t="shared" si="8"/>
        <v>8</v>
      </c>
      <c r="P363">
        <f t="shared" si="8"/>
        <v>6</v>
      </c>
      <c r="Q363">
        <f t="shared" si="8"/>
        <v>8</v>
      </c>
      <c r="R363">
        <f t="shared" si="7"/>
        <v>10</v>
      </c>
      <c r="S363" s="6">
        <f>SUM(punkty_rekrutacyjne310[[#This Row],[punkty za JP]:[GEO]])</f>
        <v>32</v>
      </c>
      <c r="T363" s="6">
        <f>IF(punkty_rekrutacyjne310[[#This Row],[Zachowanie]]=6, 2, 0)+punkty_rekrutacyjne310[[#This Row],[Osiagniecia]]</f>
        <v>7</v>
      </c>
      <c r="U363" s="7">
        <f>punkty_rekrutacyjne310[[#This Row],[punkty za gimnazjalny]]+punkty_rekrutacyjne310[[#This Row],[SUMA PUNKTOW ZA OCENY]]+punkty_rekrutacyjne310[[#This Row],[DODATKOWE]]</f>
        <v>65</v>
      </c>
      <c r="V363">
        <f>IF(punkty_rekrutacyjne310[[#This Row],[SUMA PUNKTOW ZA OCENY]]+punkty_rekrutacyjne310[[#This Row],[DODATKOWE]]&gt;punkty_rekrutacyjne310[[#This Row],[punkty za gimnazjalny]], 1, 0)</f>
        <v>1</v>
      </c>
    </row>
    <row r="364" spans="1:22" x14ac:dyDescent="0.35">
      <c r="A364" s="1" t="s">
        <v>501</v>
      </c>
      <c r="B364" s="1" t="s">
        <v>18</v>
      </c>
      <c r="C364">
        <v>8</v>
      </c>
      <c r="D364">
        <v>3</v>
      </c>
      <c r="E364" s="1">
        <v>2</v>
      </c>
      <c r="F364" s="1">
        <v>2</v>
      </c>
      <c r="G364" s="1">
        <v>4</v>
      </c>
      <c r="H364" s="1">
        <v>2</v>
      </c>
      <c r="I364">
        <v>54</v>
      </c>
      <c r="J364">
        <v>48</v>
      </c>
      <c r="K364">
        <v>35</v>
      </c>
      <c r="L364">
        <v>28</v>
      </c>
      <c r="M364">
        <v>35</v>
      </c>
      <c r="N364" s="6">
        <f>(punkty_rekrutacyjne310[[#This Row],[GHP]]+punkty_rekrutacyjne310[[#This Row],[GHH]]+punkty_rekrutacyjne310[[#This Row],[GMM]]+punkty_rekrutacyjne310[[#This Row],[GMP]]+punkty_rekrutacyjne310[[#This Row],[GJP]])/10</f>
        <v>20</v>
      </c>
      <c r="O364">
        <f t="shared" si="8"/>
        <v>0</v>
      </c>
      <c r="P364">
        <f t="shared" si="8"/>
        <v>0</v>
      </c>
      <c r="Q364">
        <f t="shared" si="8"/>
        <v>6</v>
      </c>
      <c r="R364">
        <f t="shared" si="7"/>
        <v>0</v>
      </c>
      <c r="S364" s="6">
        <f>SUM(punkty_rekrutacyjne310[[#This Row],[punkty za JP]:[GEO]])</f>
        <v>6</v>
      </c>
      <c r="T364" s="6">
        <f>IF(punkty_rekrutacyjne310[[#This Row],[Zachowanie]]=6, 2, 0)+punkty_rekrutacyjne310[[#This Row],[Osiagniecia]]</f>
        <v>8</v>
      </c>
      <c r="U364" s="7">
        <f>punkty_rekrutacyjne310[[#This Row],[punkty za gimnazjalny]]+punkty_rekrutacyjne310[[#This Row],[SUMA PUNKTOW ZA OCENY]]+punkty_rekrutacyjne310[[#This Row],[DODATKOWE]]</f>
        <v>34</v>
      </c>
      <c r="V364">
        <f>IF(punkty_rekrutacyjne310[[#This Row],[SUMA PUNKTOW ZA OCENY]]+punkty_rekrutacyjne310[[#This Row],[DODATKOWE]]&gt;punkty_rekrutacyjne310[[#This Row],[punkty za gimnazjalny]], 1, 0)</f>
        <v>0</v>
      </c>
    </row>
    <row r="365" spans="1:22" x14ac:dyDescent="0.35">
      <c r="A365" s="1" t="s">
        <v>502</v>
      </c>
      <c r="B365" s="1" t="s">
        <v>503</v>
      </c>
      <c r="C365">
        <v>5</v>
      </c>
      <c r="D365">
        <v>2</v>
      </c>
      <c r="E365" s="1">
        <v>6</v>
      </c>
      <c r="F365" s="1">
        <v>3</v>
      </c>
      <c r="G365" s="1">
        <v>2</v>
      </c>
      <c r="H365" s="1">
        <v>5</v>
      </c>
      <c r="I365">
        <v>35</v>
      </c>
      <c r="J365">
        <v>56</v>
      </c>
      <c r="K365">
        <v>6</v>
      </c>
      <c r="L365">
        <v>84</v>
      </c>
      <c r="M365">
        <v>54</v>
      </c>
      <c r="N365" s="6">
        <f>(punkty_rekrutacyjne310[[#This Row],[GHP]]+punkty_rekrutacyjne310[[#This Row],[GHH]]+punkty_rekrutacyjne310[[#This Row],[GMM]]+punkty_rekrutacyjne310[[#This Row],[GMP]]+punkty_rekrutacyjne310[[#This Row],[GJP]])/10</f>
        <v>23.5</v>
      </c>
      <c r="O365">
        <f t="shared" si="8"/>
        <v>10</v>
      </c>
      <c r="P365">
        <f t="shared" si="8"/>
        <v>4</v>
      </c>
      <c r="Q365">
        <f t="shared" si="8"/>
        <v>0</v>
      </c>
      <c r="R365">
        <f t="shared" si="7"/>
        <v>8</v>
      </c>
      <c r="S365" s="6">
        <f>SUM(punkty_rekrutacyjne310[[#This Row],[punkty za JP]:[GEO]])</f>
        <v>22</v>
      </c>
      <c r="T365" s="6">
        <f>IF(punkty_rekrutacyjne310[[#This Row],[Zachowanie]]=6, 2, 0)+punkty_rekrutacyjne310[[#This Row],[Osiagniecia]]</f>
        <v>5</v>
      </c>
      <c r="U365" s="7">
        <f>punkty_rekrutacyjne310[[#This Row],[punkty za gimnazjalny]]+punkty_rekrutacyjne310[[#This Row],[SUMA PUNKTOW ZA OCENY]]+punkty_rekrutacyjne310[[#This Row],[DODATKOWE]]</f>
        <v>50.5</v>
      </c>
      <c r="V365">
        <f>IF(punkty_rekrutacyjne310[[#This Row],[SUMA PUNKTOW ZA OCENY]]+punkty_rekrutacyjne310[[#This Row],[DODATKOWE]]&gt;punkty_rekrutacyjne310[[#This Row],[punkty za gimnazjalny]], 1, 0)</f>
        <v>1</v>
      </c>
    </row>
    <row r="366" spans="1:22" x14ac:dyDescent="0.35">
      <c r="A366" s="1" t="s">
        <v>504</v>
      </c>
      <c r="B366" s="1" t="s">
        <v>367</v>
      </c>
      <c r="C366">
        <v>0</v>
      </c>
      <c r="D366">
        <v>2</v>
      </c>
      <c r="E366" s="1">
        <v>5</v>
      </c>
      <c r="F366" s="1">
        <v>6</v>
      </c>
      <c r="G366" s="1">
        <v>6</v>
      </c>
      <c r="H366" s="1">
        <v>3</v>
      </c>
      <c r="I366">
        <v>36</v>
      </c>
      <c r="J366">
        <v>94</v>
      </c>
      <c r="K366">
        <v>52</v>
      </c>
      <c r="L366">
        <v>50</v>
      </c>
      <c r="M366">
        <v>57</v>
      </c>
      <c r="N366" s="6">
        <f>(punkty_rekrutacyjne310[[#This Row],[GHP]]+punkty_rekrutacyjne310[[#This Row],[GHH]]+punkty_rekrutacyjne310[[#This Row],[GMM]]+punkty_rekrutacyjne310[[#This Row],[GMP]]+punkty_rekrutacyjne310[[#This Row],[GJP]])/10</f>
        <v>28.9</v>
      </c>
      <c r="O366">
        <f t="shared" si="8"/>
        <v>8</v>
      </c>
      <c r="P366">
        <f t="shared" si="8"/>
        <v>10</v>
      </c>
      <c r="Q366">
        <f t="shared" si="8"/>
        <v>10</v>
      </c>
      <c r="R366">
        <f t="shared" si="7"/>
        <v>4</v>
      </c>
      <c r="S366" s="6">
        <f>SUM(punkty_rekrutacyjne310[[#This Row],[punkty za JP]:[GEO]])</f>
        <v>32</v>
      </c>
      <c r="T366" s="6">
        <f>IF(punkty_rekrutacyjne310[[#This Row],[Zachowanie]]=6, 2, 0)+punkty_rekrutacyjne310[[#This Row],[Osiagniecia]]</f>
        <v>0</v>
      </c>
      <c r="U366" s="7">
        <f>punkty_rekrutacyjne310[[#This Row],[punkty za gimnazjalny]]+punkty_rekrutacyjne310[[#This Row],[SUMA PUNKTOW ZA OCENY]]+punkty_rekrutacyjne310[[#This Row],[DODATKOWE]]</f>
        <v>60.9</v>
      </c>
      <c r="V366">
        <f>IF(punkty_rekrutacyjne310[[#This Row],[SUMA PUNKTOW ZA OCENY]]+punkty_rekrutacyjne310[[#This Row],[DODATKOWE]]&gt;punkty_rekrutacyjne310[[#This Row],[punkty za gimnazjalny]], 1, 0)</f>
        <v>1</v>
      </c>
    </row>
    <row r="367" spans="1:22" x14ac:dyDescent="0.35">
      <c r="A367" s="1" t="s">
        <v>505</v>
      </c>
      <c r="B367" s="1" t="s">
        <v>506</v>
      </c>
      <c r="C367">
        <v>2</v>
      </c>
      <c r="D367">
        <v>3</v>
      </c>
      <c r="E367" s="1">
        <v>2</v>
      </c>
      <c r="F367" s="1">
        <v>2</v>
      </c>
      <c r="G367" s="1">
        <v>5</v>
      </c>
      <c r="H367" s="1">
        <v>6</v>
      </c>
      <c r="I367">
        <v>100</v>
      </c>
      <c r="J367">
        <v>48</v>
      </c>
      <c r="K367">
        <v>88</v>
      </c>
      <c r="L367">
        <v>48</v>
      </c>
      <c r="M367">
        <v>8</v>
      </c>
      <c r="N367" s="6">
        <f>(punkty_rekrutacyjne310[[#This Row],[GHP]]+punkty_rekrutacyjne310[[#This Row],[GHH]]+punkty_rekrutacyjne310[[#This Row],[GMM]]+punkty_rekrutacyjne310[[#This Row],[GMP]]+punkty_rekrutacyjne310[[#This Row],[GJP]])/10</f>
        <v>29.2</v>
      </c>
      <c r="O367">
        <f t="shared" si="8"/>
        <v>0</v>
      </c>
      <c r="P367">
        <f t="shared" si="8"/>
        <v>0</v>
      </c>
      <c r="Q367">
        <f t="shared" si="8"/>
        <v>8</v>
      </c>
      <c r="R367">
        <f t="shared" si="7"/>
        <v>10</v>
      </c>
      <c r="S367" s="6">
        <f>SUM(punkty_rekrutacyjne310[[#This Row],[punkty za JP]:[GEO]])</f>
        <v>18</v>
      </c>
      <c r="T367" s="6">
        <f>IF(punkty_rekrutacyjne310[[#This Row],[Zachowanie]]=6, 2, 0)+punkty_rekrutacyjne310[[#This Row],[Osiagniecia]]</f>
        <v>2</v>
      </c>
      <c r="U367" s="7">
        <f>punkty_rekrutacyjne310[[#This Row],[punkty za gimnazjalny]]+punkty_rekrutacyjne310[[#This Row],[SUMA PUNKTOW ZA OCENY]]+punkty_rekrutacyjne310[[#This Row],[DODATKOWE]]</f>
        <v>49.2</v>
      </c>
      <c r="V367">
        <f>IF(punkty_rekrutacyjne310[[#This Row],[SUMA PUNKTOW ZA OCENY]]+punkty_rekrutacyjne310[[#This Row],[DODATKOWE]]&gt;punkty_rekrutacyjne310[[#This Row],[punkty za gimnazjalny]], 1, 0)</f>
        <v>0</v>
      </c>
    </row>
    <row r="368" spans="1:22" x14ac:dyDescent="0.35">
      <c r="A368" s="1" t="s">
        <v>507</v>
      </c>
      <c r="B368" s="1" t="s">
        <v>508</v>
      </c>
      <c r="C368">
        <v>1</v>
      </c>
      <c r="D368">
        <v>3</v>
      </c>
      <c r="E368" s="1">
        <v>4</v>
      </c>
      <c r="F368" s="1">
        <v>3</v>
      </c>
      <c r="G368" s="1">
        <v>5</v>
      </c>
      <c r="H368" s="1">
        <v>6</v>
      </c>
      <c r="I368">
        <v>89</v>
      </c>
      <c r="J368">
        <v>70</v>
      </c>
      <c r="K368">
        <v>58</v>
      </c>
      <c r="L368">
        <v>39</v>
      </c>
      <c r="M368">
        <v>43</v>
      </c>
      <c r="N368" s="6">
        <f>(punkty_rekrutacyjne310[[#This Row],[GHP]]+punkty_rekrutacyjne310[[#This Row],[GHH]]+punkty_rekrutacyjne310[[#This Row],[GMM]]+punkty_rekrutacyjne310[[#This Row],[GMP]]+punkty_rekrutacyjne310[[#This Row],[GJP]])/10</f>
        <v>29.9</v>
      </c>
      <c r="O368">
        <f t="shared" si="8"/>
        <v>6</v>
      </c>
      <c r="P368">
        <f t="shared" si="8"/>
        <v>4</v>
      </c>
      <c r="Q368">
        <f t="shared" si="8"/>
        <v>8</v>
      </c>
      <c r="R368">
        <f t="shared" si="7"/>
        <v>10</v>
      </c>
      <c r="S368" s="6">
        <f>SUM(punkty_rekrutacyjne310[[#This Row],[punkty za JP]:[GEO]])</f>
        <v>28</v>
      </c>
      <c r="T368" s="6">
        <f>IF(punkty_rekrutacyjne310[[#This Row],[Zachowanie]]=6, 2, 0)+punkty_rekrutacyjne310[[#This Row],[Osiagniecia]]</f>
        <v>1</v>
      </c>
      <c r="U368" s="7">
        <f>punkty_rekrutacyjne310[[#This Row],[punkty za gimnazjalny]]+punkty_rekrutacyjne310[[#This Row],[SUMA PUNKTOW ZA OCENY]]+punkty_rekrutacyjne310[[#This Row],[DODATKOWE]]</f>
        <v>58.9</v>
      </c>
      <c r="V368">
        <f>IF(punkty_rekrutacyjne310[[#This Row],[SUMA PUNKTOW ZA OCENY]]+punkty_rekrutacyjne310[[#This Row],[DODATKOWE]]&gt;punkty_rekrutacyjne310[[#This Row],[punkty za gimnazjalny]], 1, 0)</f>
        <v>0</v>
      </c>
    </row>
    <row r="369" spans="1:22" x14ac:dyDescent="0.35">
      <c r="A369" s="1" t="s">
        <v>509</v>
      </c>
      <c r="B369" s="1" t="s">
        <v>188</v>
      </c>
      <c r="C369">
        <v>0</v>
      </c>
      <c r="D369">
        <v>6</v>
      </c>
      <c r="E369" s="1">
        <v>2</v>
      </c>
      <c r="F369" s="1">
        <v>2</v>
      </c>
      <c r="G369" s="1">
        <v>6</v>
      </c>
      <c r="H369" s="1">
        <v>2</v>
      </c>
      <c r="I369">
        <v>21</v>
      </c>
      <c r="J369">
        <v>80</v>
      </c>
      <c r="K369">
        <v>59</v>
      </c>
      <c r="L369">
        <v>35</v>
      </c>
      <c r="M369">
        <v>12</v>
      </c>
      <c r="N369" s="6">
        <f>(punkty_rekrutacyjne310[[#This Row],[GHP]]+punkty_rekrutacyjne310[[#This Row],[GHH]]+punkty_rekrutacyjne310[[#This Row],[GMM]]+punkty_rekrutacyjne310[[#This Row],[GMP]]+punkty_rekrutacyjne310[[#This Row],[GJP]])/10</f>
        <v>20.7</v>
      </c>
      <c r="O369">
        <f t="shared" si="8"/>
        <v>0</v>
      </c>
      <c r="P369">
        <f t="shared" si="8"/>
        <v>0</v>
      </c>
      <c r="Q369">
        <f t="shared" si="8"/>
        <v>10</v>
      </c>
      <c r="R369">
        <f t="shared" si="7"/>
        <v>0</v>
      </c>
      <c r="S369" s="6">
        <f>SUM(punkty_rekrutacyjne310[[#This Row],[punkty za JP]:[GEO]])</f>
        <v>10</v>
      </c>
      <c r="T369" s="6">
        <f>IF(punkty_rekrutacyjne310[[#This Row],[Zachowanie]]=6, 2, 0)+punkty_rekrutacyjne310[[#This Row],[Osiagniecia]]</f>
        <v>2</v>
      </c>
      <c r="U369" s="7">
        <f>punkty_rekrutacyjne310[[#This Row],[punkty za gimnazjalny]]+punkty_rekrutacyjne310[[#This Row],[SUMA PUNKTOW ZA OCENY]]+punkty_rekrutacyjne310[[#This Row],[DODATKOWE]]</f>
        <v>32.700000000000003</v>
      </c>
      <c r="V369">
        <f>IF(punkty_rekrutacyjne310[[#This Row],[SUMA PUNKTOW ZA OCENY]]+punkty_rekrutacyjne310[[#This Row],[DODATKOWE]]&gt;punkty_rekrutacyjne310[[#This Row],[punkty za gimnazjalny]], 1, 0)</f>
        <v>0</v>
      </c>
    </row>
    <row r="370" spans="1:22" x14ac:dyDescent="0.35">
      <c r="A370" s="1" t="s">
        <v>510</v>
      </c>
      <c r="B370" s="1" t="s">
        <v>188</v>
      </c>
      <c r="C370">
        <v>1</v>
      </c>
      <c r="D370">
        <v>3</v>
      </c>
      <c r="E370" s="1">
        <v>2</v>
      </c>
      <c r="F370" s="1">
        <v>5</v>
      </c>
      <c r="G370" s="1">
        <v>4</v>
      </c>
      <c r="H370" s="1">
        <v>4</v>
      </c>
      <c r="I370">
        <v>38</v>
      </c>
      <c r="J370">
        <v>5</v>
      </c>
      <c r="K370">
        <v>69</v>
      </c>
      <c r="L370">
        <v>94</v>
      </c>
      <c r="M370">
        <v>25</v>
      </c>
      <c r="N370" s="6">
        <f>(punkty_rekrutacyjne310[[#This Row],[GHP]]+punkty_rekrutacyjne310[[#This Row],[GHH]]+punkty_rekrutacyjne310[[#This Row],[GMM]]+punkty_rekrutacyjne310[[#This Row],[GMP]]+punkty_rekrutacyjne310[[#This Row],[GJP]])/10</f>
        <v>23.1</v>
      </c>
      <c r="O370">
        <f t="shared" si="8"/>
        <v>0</v>
      </c>
      <c r="P370">
        <f t="shared" si="8"/>
        <v>8</v>
      </c>
      <c r="Q370">
        <f t="shared" si="8"/>
        <v>6</v>
      </c>
      <c r="R370">
        <f t="shared" si="7"/>
        <v>6</v>
      </c>
      <c r="S370" s="6">
        <f>SUM(punkty_rekrutacyjne310[[#This Row],[punkty za JP]:[GEO]])</f>
        <v>20</v>
      </c>
      <c r="T370" s="6">
        <f>IF(punkty_rekrutacyjne310[[#This Row],[Zachowanie]]=6, 2, 0)+punkty_rekrutacyjne310[[#This Row],[Osiagniecia]]</f>
        <v>1</v>
      </c>
      <c r="U370" s="7">
        <f>punkty_rekrutacyjne310[[#This Row],[punkty za gimnazjalny]]+punkty_rekrutacyjne310[[#This Row],[SUMA PUNKTOW ZA OCENY]]+punkty_rekrutacyjne310[[#This Row],[DODATKOWE]]</f>
        <v>44.1</v>
      </c>
      <c r="V370">
        <f>IF(punkty_rekrutacyjne310[[#This Row],[SUMA PUNKTOW ZA OCENY]]+punkty_rekrutacyjne310[[#This Row],[DODATKOWE]]&gt;punkty_rekrutacyjne310[[#This Row],[punkty za gimnazjalny]], 1, 0)</f>
        <v>0</v>
      </c>
    </row>
    <row r="371" spans="1:22" x14ac:dyDescent="0.35">
      <c r="A371" s="1" t="s">
        <v>511</v>
      </c>
      <c r="B371" s="1" t="s">
        <v>311</v>
      </c>
      <c r="C371">
        <v>8</v>
      </c>
      <c r="D371">
        <v>4</v>
      </c>
      <c r="E371" s="1">
        <v>5</v>
      </c>
      <c r="F371" s="1">
        <v>4</v>
      </c>
      <c r="G371" s="1">
        <v>5</v>
      </c>
      <c r="H371" s="1">
        <v>3</v>
      </c>
      <c r="I371">
        <v>24</v>
      </c>
      <c r="J371">
        <v>47</v>
      </c>
      <c r="K371">
        <v>99</v>
      </c>
      <c r="L371">
        <v>64</v>
      </c>
      <c r="M371">
        <v>11</v>
      </c>
      <c r="N371" s="6">
        <f>(punkty_rekrutacyjne310[[#This Row],[GHP]]+punkty_rekrutacyjne310[[#This Row],[GHH]]+punkty_rekrutacyjne310[[#This Row],[GMM]]+punkty_rekrutacyjne310[[#This Row],[GMP]]+punkty_rekrutacyjne310[[#This Row],[GJP]])/10</f>
        <v>24.5</v>
      </c>
      <c r="O371">
        <f t="shared" si="8"/>
        <v>8</v>
      </c>
      <c r="P371">
        <f t="shared" si="8"/>
        <v>6</v>
      </c>
      <c r="Q371">
        <f t="shared" si="8"/>
        <v>8</v>
      </c>
      <c r="R371">
        <f t="shared" si="7"/>
        <v>4</v>
      </c>
      <c r="S371" s="6">
        <f>SUM(punkty_rekrutacyjne310[[#This Row],[punkty za JP]:[GEO]])</f>
        <v>26</v>
      </c>
      <c r="T371" s="6">
        <f>IF(punkty_rekrutacyjne310[[#This Row],[Zachowanie]]=6, 2, 0)+punkty_rekrutacyjne310[[#This Row],[Osiagniecia]]</f>
        <v>8</v>
      </c>
      <c r="U371" s="7">
        <f>punkty_rekrutacyjne310[[#This Row],[punkty za gimnazjalny]]+punkty_rekrutacyjne310[[#This Row],[SUMA PUNKTOW ZA OCENY]]+punkty_rekrutacyjne310[[#This Row],[DODATKOWE]]</f>
        <v>58.5</v>
      </c>
      <c r="V371">
        <f>IF(punkty_rekrutacyjne310[[#This Row],[SUMA PUNKTOW ZA OCENY]]+punkty_rekrutacyjne310[[#This Row],[DODATKOWE]]&gt;punkty_rekrutacyjne310[[#This Row],[punkty za gimnazjalny]], 1, 0)</f>
        <v>1</v>
      </c>
    </row>
    <row r="372" spans="1:22" x14ac:dyDescent="0.35">
      <c r="A372" s="1" t="s">
        <v>512</v>
      </c>
      <c r="B372" s="1" t="s">
        <v>311</v>
      </c>
      <c r="C372">
        <v>3</v>
      </c>
      <c r="D372">
        <v>5</v>
      </c>
      <c r="E372" s="1">
        <v>2</v>
      </c>
      <c r="F372" s="1">
        <v>4</v>
      </c>
      <c r="G372" s="1">
        <v>5</v>
      </c>
      <c r="H372" s="1">
        <v>4</v>
      </c>
      <c r="I372">
        <v>48</v>
      </c>
      <c r="J372">
        <v>100</v>
      </c>
      <c r="K372">
        <v>7</v>
      </c>
      <c r="L372">
        <v>64</v>
      </c>
      <c r="M372">
        <v>74</v>
      </c>
      <c r="N372" s="6">
        <f>(punkty_rekrutacyjne310[[#This Row],[GHP]]+punkty_rekrutacyjne310[[#This Row],[GHH]]+punkty_rekrutacyjne310[[#This Row],[GMM]]+punkty_rekrutacyjne310[[#This Row],[GMP]]+punkty_rekrutacyjne310[[#This Row],[GJP]])/10</f>
        <v>29.3</v>
      </c>
      <c r="O372">
        <f t="shared" si="8"/>
        <v>0</v>
      </c>
      <c r="P372">
        <f t="shared" si="8"/>
        <v>6</v>
      </c>
      <c r="Q372">
        <f t="shared" si="8"/>
        <v>8</v>
      </c>
      <c r="R372">
        <f t="shared" si="7"/>
        <v>6</v>
      </c>
      <c r="S372" s="6">
        <f>SUM(punkty_rekrutacyjne310[[#This Row],[punkty za JP]:[GEO]])</f>
        <v>20</v>
      </c>
      <c r="T372" s="6">
        <f>IF(punkty_rekrutacyjne310[[#This Row],[Zachowanie]]=6, 2, 0)+punkty_rekrutacyjne310[[#This Row],[Osiagniecia]]</f>
        <v>3</v>
      </c>
      <c r="U372" s="7">
        <f>punkty_rekrutacyjne310[[#This Row],[punkty za gimnazjalny]]+punkty_rekrutacyjne310[[#This Row],[SUMA PUNKTOW ZA OCENY]]+punkty_rekrutacyjne310[[#This Row],[DODATKOWE]]</f>
        <v>52.3</v>
      </c>
      <c r="V372">
        <f>IF(punkty_rekrutacyjne310[[#This Row],[SUMA PUNKTOW ZA OCENY]]+punkty_rekrutacyjne310[[#This Row],[DODATKOWE]]&gt;punkty_rekrutacyjne310[[#This Row],[punkty za gimnazjalny]], 1, 0)</f>
        <v>0</v>
      </c>
    </row>
    <row r="373" spans="1:22" x14ac:dyDescent="0.35">
      <c r="A373" s="1" t="s">
        <v>308</v>
      </c>
      <c r="B373" s="1" t="s">
        <v>30</v>
      </c>
      <c r="C373">
        <v>8</v>
      </c>
      <c r="D373">
        <v>3</v>
      </c>
      <c r="E373" s="1">
        <v>5</v>
      </c>
      <c r="F373" s="1">
        <v>2</v>
      </c>
      <c r="G373" s="1">
        <v>4</v>
      </c>
      <c r="H373" s="1">
        <v>6</v>
      </c>
      <c r="I373">
        <v>46</v>
      </c>
      <c r="J373">
        <v>88</v>
      </c>
      <c r="K373">
        <v>1</v>
      </c>
      <c r="L373">
        <v>49</v>
      </c>
      <c r="M373">
        <v>84</v>
      </c>
      <c r="N373" s="6">
        <f>(punkty_rekrutacyjne310[[#This Row],[GHP]]+punkty_rekrutacyjne310[[#This Row],[GHH]]+punkty_rekrutacyjne310[[#This Row],[GMM]]+punkty_rekrutacyjne310[[#This Row],[GMP]]+punkty_rekrutacyjne310[[#This Row],[GJP]])/10</f>
        <v>26.8</v>
      </c>
      <c r="O373">
        <f t="shared" si="8"/>
        <v>8</v>
      </c>
      <c r="P373">
        <f t="shared" si="8"/>
        <v>0</v>
      </c>
      <c r="Q373">
        <f t="shared" si="8"/>
        <v>6</v>
      </c>
      <c r="R373">
        <f t="shared" si="7"/>
        <v>10</v>
      </c>
      <c r="S373" s="6">
        <f>SUM(punkty_rekrutacyjne310[[#This Row],[punkty za JP]:[GEO]])</f>
        <v>24</v>
      </c>
      <c r="T373" s="6">
        <f>IF(punkty_rekrutacyjne310[[#This Row],[Zachowanie]]=6, 2, 0)+punkty_rekrutacyjne310[[#This Row],[Osiagniecia]]</f>
        <v>8</v>
      </c>
      <c r="U373" s="7">
        <f>punkty_rekrutacyjne310[[#This Row],[punkty za gimnazjalny]]+punkty_rekrutacyjne310[[#This Row],[SUMA PUNKTOW ZA OCENY]]+punkty_rekrutacyjne310[[#This Row],[DODATKOWE]]</f>
        <v>58.8</v>
      </c>
      <c r="V373">
        <f>IF(punkty_rekrutacyjne310[[#This Row],[SUMA PUNKTOW ZA OCENY]]+punkty_rekrutacyjne310[[#This Row],[DODATKOWE]]&gt;punkty_rekrutacyjne310[[#This Row],[punkty za gimnazjalny]], 1, 0)</f>
        <v>1</v>
      </c>
    </row>
    <row r="374" spans="1:22" x14ac:dyDescent="0.35">
      <c r="A374" s="1" t="s">
        <v>69</v>
      </c>
      <c r="B374" s="1" t="s">
        <v>70</v>
      </c>
      <c r="C374">
        <v>3</v>
      </c>
      <c r="D374">
        <v>5</v>
      </c>
      <c r="E374" s="1">
        <v>4</v>
      </c>
      <c r="F374" s="1">
        <v>4</v>
      </c>
      <c r="G374" s="1">
        <v>6</v>
      </c>
      <c r="H374" s="1">
        <v>4</v>
      </c>
      <c r="I374">
        <v>77</v>
      </c>
      <c r="J374">
        <v>80</v>
      </c>
      <c r="K374">
        <v>44</v>
      </c>
      <c r="L374">
        <v>96</v>
      </c>
      <c r="M374">
        <v>10</v>
      </c>
      <c r="N374" s="6">
        <f>(punkty_rekrutacyjne310[[#This Row],[GHP]]+punkty_rekrutacyjne310[[#This Row],[GHH]]+punkty_rekrutacyjne310[[#This Row],[GMM]]+punkty_rekrutacyjne310[[#This Row],[GMP]]+punkty_rekrutacyjne310[[#This Row],[GJP]])/10</f>
        <v>30.7</v>
      </c>
      <c r="O374">
        <f t="shared" si="8"/>
        <v>6</v>
      </c>
      <c r="P374">
        <f t="shared" si="8"/>
        <v>6</v>
      </c>
      <c r="Q374">
        <f t="shared" si="8"/>
        <v>10</v>
      </c>
      <c r="R374">
        <f t="shared" si="7"/>
        <v>6</v>
      </c>
      <c r="S374" s="6">
        <f>SUM(punkty_rekrutacyjne310[[#This Row],[punkty za JP]:[GEO]])</f>
        <v>28</v>
      </c>
      <c r="T374" s="6">
        <f>IF(punkty_rekrutacyjne310[[#This Row],[Zachowanie]]=6, 2, 0)+punkty_rekrutacyjne310[[#This Row],[Osiagniecia]]</f>
        <v>3</v>
      </c>
      <c r="U374" s="7">
        <f>punkty_rekrutacyjne310[[#This Row],[punkty za gimnazjalny]]+punkty_rekrutacyjne310[[#This Row],[SUMA PUNKTOW ZA OCENY]]+punkty_rekrutacyjne310[[#This Row],[DODATKOWE]]</f>
        <v>61.7</v>
      </c>
      <c r="V374">
        <f>IF(punkty_rekrutacyjne310[[#This Row],[SUMA PUNKTOW ZA OCENY]]+punkty_rekrutacyjne310[[#This Row],[DODATKOWE]]&gt;punkty_rekrutacyjne310[[#This Row],[punkty za gimnazjalny]], 1, 0)</f>
        <v>1</v>
      </c>
    </row>
    <row r="375" spans="1:22" x14ac:dyDescent="0.35">
      <c r="A375" s="1" t="s">
        <v>513</v>
      </c>
      <c r="B375" s="1" t="s">
        <v>48</v>
      </c>
      <c r="C375">
        <v>8</v>
      </c>
      <c r="D375">
        <v>3</v>
      </c>
      <c r="E375" s="1">
        <v>5</v>
      </c>
      <c r="F375" s="1">
        <v>3</v>
      </c>
      <c r="G375" s="1">
        <v>5</v>
      </c>
      <c r="H375" s="1">
        <v>3</v>
      </c>
      <c r="I375">
        <v>28</v>
      </c>
      <c r="J375">
        <v>5</v>
      </c>
      <c r="K375">
        <v>29</v>
      </c>
      <c r="L375">
        <v>7</v>
      </c>
      <c r="M375">
        <v>19</v>
      </c>
      <c r="N375" s="6">
        <f>(punkty_rekrutacyjne310[[#This Row],[GHP]]+punkty_rekrutacyjne310[[#This Row],[GHH]]+punkty_rekrutacyjne310[[#This Row],[GMM]]+punkty_rekrutacyjne310[[#This Row],[GMP]]+punkty_rekrutacyjne310[[#This Row],[GJP]])/10</f>
        <v>8.8000000000000007</v>
      </c>
      <c r="O375">
        <f t="shared" si="8"/>
        <v>8</v>
      </c>
      <c r="P375">
        <f t="shared" si="8"/>
        <v>4</v>
      </c>
      <c r="Q375">
        <f t="shared" si="8"/>
        <v>8</v>
      </c>
      <c r="R375">
        <f t="shared" si="7"/>
        <v>4</v>
      </c>
      <c r="S375" s="6">
        <f>SUM(punkty_rekrutacyjne310[[#This Row],[punkty za JP]:[GEO]])</f>
        <v>24</v>
      </c>
      <c r="T375" s="6">
        <f>IF(punkty_rekrutacyjne310[[#This Row],[Zachowanie]]=6, 2, 0)+punkty_rekrutacyjne310[[#This Row],[Osiagniecia]]</f>
        <v>8</v>
      </c>
      <c r="U375" s="7">
        <f>punkty_rekrutacyjne310[[#This Row],[punkty za gimnazjalny]]+punkty_rekrutacyjne310[[#This Row],[SUMA PUNKTOW ZA OCENY]]+punkty_rekrutacyjne310[[#This Row],[DODATKOWE]]</f>
        <v>40.799999999999997</v>
      </c>
      <c r="V375">
        <f>IF(punkty_rekrutacyjne310[[#This Row],[SUMA PUNKTOW ZA OCENY]]+punkty_rekrutacyjne310[[#This Row],[DODATKOWE]]&gt;punkty_rekrutacyjne310[[#This Row],[punkty za gimnazjalny]], 1, 0)</f>
        <v>1</v>
      </c>
    </row>
    <row r="376" spans="1:22" x14ac:dyDescent="0.35">
      <c r="A376" s="1" t="s">
        <v>514</v>
      </c>
      <c r="B376" s="1" t="s">
        <v>38</v>
      </c>
      <c r="C376">
        <v>0</v>
      </c>
      <c r="D376">
        <v>5</v>
      </c>
      <c r="E376" s="1">
        <v>5</v>
      </c>
      <c r="F376" s="1">
        <v>4</v>
      </c>
      <c r="G376" s="1">
        <v>5</v>
      </c>
      <c r="H376" s="1">
        <v>5</v>
      </c>
      <c r="I376">
        <v>100</v>
      </c>
      <c r="J376">
        <v>100</v>
      </c>
      <c r="K376">
        <v>68</v>
      </c>
      <c r="L376">
        <v>69</v>
      </c>
      <c r="M376">
        <v>46</v>
      </c>
      <c r="N376" s="6">
        <f>(punkty_rekrutacyjne310[[#This Row],[GHP]]+punkty_rekrutacyjne310[[#This Row],[GHH]]+punkty_rekrutacyjne310[[#This Row],[GMM]]+punkty_rekrutacyjne310[[#This Row],[GMP]]+punkty_rekrutacyjne310[[#This Row],[GJP]])/10</f>
        <v>38.299999999999997</v>
      </c>
      <c r="O376">
        <f t="shared" si="8"/>
        <v>8</v>
      </c>
      <c r="P376">
        <f t="shared" si="8"/>
        <v>6</v>
      </c>
      <c r="Q376">
        <f t="shared" si="8"/>
        <v>8</v>
      </c>
      <c r="R376">
        <f t="shared" si="7"/>
        <v>8</v>
      </c>
      <c r="S376" s="6">
        <f>SUM(punkty_rekrutacyjne310[[#This Row],[punkty za JP]:[GEO]])</f>
        <v>30</v>
      </c>
      <c r="T376" s="6">
        <f>IF(punkty_rekrutacyjne310[[#This Row],[Zachowanie]]=6, 2, 0)+punkty_rekrutacyjne310[[#This Row],[Osiagniecia]]</f>
        <v>0</v>
      </c>
      <c r="U376" s="7">
        <f>punkty_rekrutacyjne310[[#This Row],[punkty za gimnazjalny]]+punkty_rekrutacyjne310[[#This Row],[SUMA PUNKTOW ZA OCENY]]+punkty_rekrutacyjne310[[#This Row],[DODATKOWE]]</f>
        <v>68.3</v>
      </c>
      <c r="V376">
        <f>IF(punkty_rekrutacyjne310[[#This Row],[SUMA PUNKTOW ZA OCENY]]+punkty_rekrutacyjne310[[#This Row],[DODATKOWE]]&gt;punkty_rekrutacyjne310[[#This Row],[punkty za gimnazjalny]], 1, 0)</f>
        <v>0</v>
      </c>
    </row>
    <row r="377" spans="1:22" x14ac:dyDescent="0.35">
      <c r="A377" s="1" t="s">
        <v>411</v>
      </c>
      <c r="B377" s="1" t="s">
        <v>515</v>
      </c>
      <c r="C377">
        <v>0</v>
      </c>
      <c r="D377">
        <v>6</v>
      </c>
      <c r="E377" s="1">
        <v>6</v>
      </c>
      <c r="F377" s="1">
        <v>3</v>
      </c>
      <c r="G377" s="1">
        <v>4</v>
      </c>
      <c r="H377" s="1">
        <v>3</v>
      </c>
      <c r="I377">
        <v>86</v>
      </c>
      <c r="J377">
        <v>20</v>
      </c>
      <c r="K377">
        <v>40</v>
      </c>
      <c r="L377">
        <v>37</v>
      </c>
      <c r="M377">
        <v>24</v>
      </c>
      <c r="N377" s="6">
        <f>(punkty_rekrutacyjne310[[#This Row],[GHP]]+punkty_rekrutacyjne310[[#This Row],[GHH]]+punkty_rekrutacyjne310[[#This Row],[GMM]]+punkty_rekrutacyjne310[[#This Row],[GMP]]+punkty_rekrutacyjne310[[#This Row],[GJP]])/10</f>
        <v>20.7</v>
      </c>
      <c r="O377">
        <f t="shared" si="8"/>
        <v>10</v>
      </c>
      <c r="P377">
        <f t="shared" si="8"/>
        <v>4</v>
      </c>
      <c r="Q377">
        <f t="shared" si="8"/>
        <v>6</v>
      </c>
      <c r="R377">
        <f t="shared" si="7"/>
        <v>4</v>
      </c>
      <c r="S377" s="6">
        <f>SUM(punkty_rekrutacyjne310[[#This Row],[punkty za JP]:[GEO]])</f>
        <v>24</v>
      </c>
      <c r="T377" s="6">
        <f>IF(punkty_rekrutacyjne310[[#This Row],[Zachowanie]]=6, 2, 0)+punkty_rekrutacyjne310[[#This Row],[Osiagniecia]]</f>
        <v>2</v>
      </c>
      <c r="U377" s="7">
        <f>punkty_rekrutacyjne310[[#This Row],[punkty za gimnazjalny]]+punkty_rekrutacyjne310[[#This Row],[SUMA PUNKTOW ZA OCENY]]+punkty_rekrutacyjne310[[#This Row],[DODATKOWE]]</f>
        <v>46.7</v>
      </c>
      <c r="V377">
        <f>IF(punkty_rekrutacyjne310[[#This Row],[SUMA PUNKTOW ZA OCENY]]+punkty_rekrutacyjne310[[#This Row],[DODATKOWE]]&gt;punkty_rekrutacyjne310[[#This Row],[punkty za gimnazjalny]], 1, 0)</f>
        <v>1</v>
      </c>
    </row>
    <row r="378" spans="1:22" x14ac:dyDescent="0.35">
      <c r="A378" s="1" t="s">
        <v>516</v>
      </c>
      <c r="B378" s="1" t="s">
        <v>16</v>
      </c>
      <c r="C378">
        <v>8</v>
      </c>
      <c r="D378">
        <v>2</v>
      </c>
      <c r="E378" s="1">
        <v>4</v>
      </c>
      <c r="F378" s="1">
        <v>3</v>
      </c>
      <c r="G378" s="1">
        <v>2</v>
      </c>
      <c r="H378" s="1">
        <v>4</v>
      </c>
      <c r="I378">
        <v>37</v>
      </c>
      <c r="J378">
        <v>45</v>
      </c>
      <c r="K378">
        <v>53</v>
      </c>
      <c r="L378">
        <v>100</v>
      </c>
      <c r="M378">
        <v>63</v>
      </c>
      <c r="N378" s="6">
        <f>(punkty_rekrutacyjne310[[#This Row],[GHP]]+punkty_rekrutacyjne310[[#This Row],[GHH]]+punkty_rekrutacyjne310[[#This Row],[GMM]]+punkty_rekrutacyjne310[[#This Row],[GMP]]+punkty_rekrutacyjne310[[#This Row],[GJP]])/10</f>
        <v>29.8</v>
      </c>
      <c r="O378">
        <f t="shared" si="8"/>
        <v>6</v>
      </c>
      <c r="P378">
        <f t="shared" si="8"/>
        <v>4</v>
      </c>
      <c r="Q378">
        <f t="shared" si="8"/>
        <v>0</v>
      </c>
      <c r="R378">
        <f t="shared" si="7"/>
        <v>6</v>
      </c>
      <c r="S378" s="6">
        <f>SUM(punkty_rekrutacyjne310[[#This Row],[punkty za JP]:[GEO]])</f>
        <v>16</v>
      </c>
      <c r="T378" s="6">
        <f>IF(punkty_rekrutacyjne310[[#This Row],[Zachowanie]]=6, 2, 0)+punkty_rekrutacyjne310[[#This Row],[Osiagniecia]]</f>
        <v>8</v>
      </c>
      <c r="U378" s="7">
        <f>punkty_rekrutacyjne310[[#This Row],[punkty za gimnazjalny]]+punkty_rekrutacyjne310[[#This Row],[SUMA PUNKTOW ZA OCENY]]+punkty_rekrutacyjne310[[#This Row],[DODATKOWE]]</f>
        <v>53.8</v>
      </c>
      <c r="V378">
        <f>IF(punkty_rekrutacyjne310[[#This Row],[SUMA PUNKTOW ZA OCENY]]+punkty_rekrutacyjne310[[#This Row],[DODATKOWE]]&gt;punkty_rekrutacyjne310[[#This Row],[punkty za gimnazjalny]], 1, 0)</f>
        <v>0</v>
      </c>
    </row>
    <row r="379" spans="1:22" x14ac:dyDescent="0.35">
      <c r="A379" s="1" t="s">
        <v>517</v>
      </c>
      <c r="B379" s="1" t="s">
        <v>518</v>
      </c>
      <c r="C379">
        <v>5</v>
      </c>
      <c r="D379">
        <v>2</v>
      </c>
      <c r="E379" s="1">
        <v>4</v>
      </c>
      <c r="F379" s="1">
        <v>5</v>
      </c>
      <c r="G379" s="1">
        <v>2</v>
      </c>
      <c r="H379" s="1">
        <v>4</v>
      </c>
      <c r="I379">
        <v>63</v>
      </c>
      <c r="J379">
        <v>100</v>
      </c>
      <c r="K379">
        <v>26</v>
      </c>
      <c r="L379">
        <v>46</v>
      </c>
      <c r="M379">
        <v>85</v>
      </c>
      <c r="N379" s="6">
        <f>(punkty_rekrutacyjne310[[#This Row],[GHP]]+punkty_rekrutacyjne310[[#This Row],[GHH]]+punkty_rekrutacyjne310[[#This Row],[GMM]]+punkty_rekrutacyjne310[[#This Row],[GMP]]+punkty_rekrutacyjne310[[#This Row],[GJP]])/10</f>
        <v>32</v>
      </c>
      <c r="O379">
        <f t="shared" si="8"/>
        <v>6</v>
      </c>
      <c r="P379">
        <f t="shared" si="8"/>
        <v>8</v>
      </c>
      <c r="Q379">
        <f t="shared" si="8"/>
        <v>0</v>
      </c>
      <c r="R379">
        <f t="shared" si="7"/>
        <v>6</v>
      </c>
      <c r="S379" s="6">
        <f>SUM(punkty_rekrutacyjne310[[#This Row],[punkty za JP]:[GEO]])</f>
        <v>20</v>
      </c>
      <c r="T379" s="6">
        <f>IF(punkty_rekrutacyjne310[[#This Row],[Zachowanie]]=6, 2, 0)+punkty_rekrutacyjne310[[#This Row],[Osiagniecia]]</f>
        <v>5</v>
      </c>
      <c r="U379" s="7">
        <f>punkty_rekrutacyjne310[[#This Row],[punkty za gimnazjalny]]+punkty_rekrutacyjne310[[#This Row],[SUMA PUNKTOW ZA OCENY]]+punkty_rekrutacyjne310[[#This Row],[DODATKOWE]]</f>
        <v>57</v>
      </c>
      <c r="V379">
        <f>IF(punkty_rekrutacyjne310[[#This Row],[SUMA PUNKTOW ZA OCENY]]+punkty_rekrutacyjne310[[#This Row],[DODATKOWE]]&gt;punkty_rekrutacyjne310[[#This Row],[punkty za gimnazjalny]], 1, 0)</f>
        <v>0</v>
      </c>
    </row>
    <row r="380" spans="1:22" x14ac:dyDescent="0.35">
      <c r="A380" s="1" t="s">
        <v>519</v>
      </c>
      <c r="B380" s="1" t="s">
        <v>520</v>
      </c>
      <c r="C380">
        <v>3</v>
      </c>
      <c r="D380">
        <v>3</v>
      </c>
      <c r="E380" s="1">
        <v>3</v>
      </c>
      <c r="F380" s="1">
        <v>6</v>
      </c>
      <c r="G380" s="1">
        <v>3</v>
      </c>
      <c r="H380" s="1">
        <v>2</v>
      </c>
      <c r="I380">
        <v>62</v>
      </c>
      <c r="J380">
        <v>92</v>
      </c>
      <c r="K380">
        <v>75</v>
      </c>
      <c r="L380">
        <v>30</v>
      </c>
      <c r="M380">
        <v>86</v>
      </c>
      <c r="N380" s="6">
        <f>(punkty_rekrutacyjne310[[#This Row],[GHP]]+punkty_rekrutacyjne310[[#This Row],[GHH]]+punkty_rekrutacyjne310[[#This Row],[GMM]]+punkty_rekrutacyjne310[[#This Row],[GMP]]+punkty_rekrutacyjne310[[#This Row],[GJP]])/10</f>
        <v>34.5</v>
      </c>
      <c r="O380">
        <f t="shared" si="8"/>
        <v>4</v>
      </c>
      <c r="P380">
        <f t="shared" si="8"/>
        <v>10</v>
      </c>
      <c r="Q380">
        <f t="shared" si="8"/>
        <v>4</v>
      </c>
      <c r="R380">
        <f t="shared" si="7"/>
        <v>0</v>
      </c>
      <c r="S380" s="6">
        <f>SUM(punkty_rekrutacyjne310[[#This Row],[punkty za JP]:[GEO]])</f>
        <v>18</v>
      </c>
      <c r="T380" s="6">
        <f>IF(punkty_rekrutacyjne310[[#This Row],[Zachowanie]]=6, 2, 0)+punkty_rekrutacyjne310[[#This Row],[Osiagniecia]]</f>
        <v>3</v>
      </c>
      <c r="U380" s="7">
        <f>punkty_rekrutacyjne310[[#This Row],[punkty za gimnazjalny]]+punkty_rekrutacyjne310[[#This Row],[SUMA PUNKTOW ZA OCENY]]+punkty_rekrutacyjne310[[#This Row],[DODATKOWE]]</f>
        <v>55.5</v>
      </c>
      <c r="V380">
        <f>IF(punkty_rekrutacyjne310[[#This Row],[SUMA PUNKTOW ZA OCENY]]+punkty_rekrutacyjne310[[#This Row],[DODATKOWE]]&gt;punkty_rekrutacyjne310[[#This Row],[punkty za gimnazjalny]], 1, 0)</f>
        <v>0</v>
      </c>
    </row>
    <row r="381" spans="1:22" x14ac:dyDescent="0.35">
      <c r="A381" s="1" t="s">
        <v>521</v>
      </c>
      <c r="B381" s="1" t="s">
        <v>43</v>
      </c>
      <c r="C381">
        <v>6</v>
      </c>
      <c r="D381">
        <v>4</v>
      </c>
      <c r="E381" s="1">
        <v>2</v>
      </c>
      <c r="F381" s="1">
        <v>4</v>
      </c>
      <c r="G381" s="1">
        <v>4</v>
      </c>
      <c r="H381" s="1">
        <v>6</v>
      </c>
      <c r="I381">
        <v>16</v>
      </c>
      <c r="J381">
        <v>19</v>
      </c>
      <c r="K381">
        <v>66</v>
      </c>
      <c r="L381">
        <v>96</v>
      </c>
      <c r="M381">
        <v>61</v>
      </c>
      <c r="N381" s="6">
        <f>(punkty_rekrutacyjne310[[#This Row],[GHP]]+punkty_rekrutacyjne310[[#This Row],[GHH]]+punkty_rekrutacyjne310[[#This Row],[GMM]]+punkty_rekrutacyjne310[[#This Row],[GMP]]+punkty_rekrutacyjne310[[#This Row],[GJP]])/10</f>
        <v>25.8</v>
      </c>
      <c r="O381">
        <f t="shared" si="8"/>
        <v>0</v>
      </c>
      <c r="P381">
        <f t="shared" si="8"/>
        <v>6</v>
      </c>
      <c r="Q381">
        <f t="shared" si="8"/>
        <v>6</v>
      </c>
      <c r="R381">
        <f t="shared" si="7"/>
        <v>10</v>
      </c>
      <c r="S381" s="6">
        <f>SUM(punkty_rekrutacyjne310[[#This Row],[punkty za JP]:[GEO]])</f>
        <v>22</v>
      </c>
      <c r="T381" s="6">
        <f>IF(punkty_rekrutacyjne310[[#This Row],[Zachowanie]]=6, 2, 0)+punkty_rekrutacyjne310[[#This Row],[Osiagniecia]]</f>
        <v>6</v>
      </c>
      <c r="U381" s="7">
        <f>punkty_rekrutacyjne310[[#This Row],[punkty za gimnazjalny]]+punkty_rekrutacyjne310[[#This Row],[SUMA PUNKTOW ZA OCENY]]+punkty_rekrutacyjne310[[#This Row],[DODATKOWE]]</f>
        <v>53.8</v>
      </c>
      <c r="V381">
        <f>IF(punkty_rekrutacyjne310[[#This Row],[SUMA PUNKTOW ZA OCENY]]+punkty_rekrutacyjne310[[#This Row],[DODATKOWE]]&gt;punkty_rekrutacyjne310[[#This Row],[punkty za gimnazjalny]], 1, 0)</f>
        <v>1</v>
      </c>
    </row>
    <row r="382" spans="1:22" x14ac:dyDescent="0.35">
      <c r="A382" s="1" t="s">
        <v>237</v>
      </c>
      <c r="B382" s="1" t="s">
        <v>166</v>
      </c>
      <c r="C382">
        <v>4</v>
      </c>
      <c r="D382">
        <v>5</v>
      </c>
      <c r="E382" s="1">
        <v>4</v>
      </c>
      <c r="F382" s="1">
        <v>4</v>
      </c>
      <c r="G382" s="1">
        <v>2</v>
      </c>
      <c r="H382" s="1">
        <v>2</v>
      </c>
      <c r="I382">
        <v>71</v>
      </c>
      <c r="J382">
        <v>99</v>
      </c>
      <c r="K382">
        <v>56</v>
      </c>
      <c r="L382">
        <v>2</v>
      </c>
      <c r="M382">
        <v>43</v>
      </c>
      <c r="N382" s="6">
        <f>(punkty_rekrutacyjne310[[#This Row],[GHP]]+punkty_rekrutacyjne310[[#This Row],[GHH]]+punkty_rekrutacyjne310[[#This Row],[GMM]]+punkty_rekrutacyjne310[[#This Row],[GMP]]+punkty_rekrutacyjne310[[#This Row],[GJP]])/10</f>
        <v>27.1</v>
      </c>
      <c r="O382">
        <f t="shared" si="8"/>
        <v>6</v>
      </c>
      <c r="P382">
        <f t="shared" si="8"/>
        <v>6</v>
      </c>
      <c r="Q382">
        <f t="shared" si="8"/>
        <v>0</v>
      </c>
      <c r="R382">
        <f t="shared" si="7"/>
        <v>0</v>
      </c>
      <c r="S382" s="6">
        <f>SUM(punkty_rekrutacyjne310[[#This Row],[punkty za JP]:[GEO]])</f>
        <v>12</v>
      </c>
      <c r="T382" s="6">
        <f>IF(punkty_rekrutacyjne310[[#This Row],[Zachowanie]]=6, 2, 0)+punkty_rekrutacyjne310[[#This Row],[Osiagniecia]]</f>
        <v>4</v>
      </c>
      <c r="U382" s="7">
        <f>punkty_rekrutacyjne310[[#This Row],[punkty za gimnazjalny]]+punkty_rekrutacyjne310[[#This Row],[SUMA PUNKTOW ZA OCENY]]+punkty_rekrutacyjne310[[#This Row],[DODATKOWE]]</f>
        <v>43.1</v>
      </c>
      <c r="V382">
        <f>IF(punkty_rekrutacyjne310[[#This Row],[SUMA PUNKTOW ZA OCENY]]+punkty_rekrutacyjne310[[#This Row],[DODATKOWE]]&gt;punkty_rekrutacyjne310[[#This Row],[punkty za gimnazjalny]], 1, 0)</f>
        <v>0</v>
      </c>
    </row>
    <row r="383" spans="1:22" x14ac:dyDescent="0.35">
      <c r="A383" s="1" t="s">
        <v>522</v>
      </c>
      <c r="B383" s="1" t="s">
        <v>288</v>
      </c>
      <c r="C383">
        <v>8</v>
      </c>
      <c r="D383">
        <v>2</v>
      </c>
      <c r="E383" s="1">
        <v>6</v>
      </c>
      <c r="F383" s="1">
        <v>2</v>
      </c>
      <c r="G383" s="1">
        <v>6</v>
      </c>
      <c r="H383" s="1">
        <v>5</v>
      </c>
      <c r="I383">
        <v>62</v>
      </c>
      <c r="J383">
        <v>49</v>
      </c>
      <c r="K383">
        <v>45</v>
      </c>
      <c r="L383">
        <v>42</v>
      </c>
      <c r="M383">
        <v>53</v>
      </c>
      <c r="N383" s="6">
        <f>(punkty_rekrutacyjne310[[#This Row],[GHP]]+punkty_rekrutacyjne310[[#This Row],[GHH]]+punkty_rekrutacyjne310[[#This Row],[GMM]]+punkty_rekrutacyjne310[[#This Row],[GMP]]+punkty_rekrutacyjne310[[#This Row],[GJP]])/10</f>
        <v>25.1</v>
      </c>
      <c r="O383">
        <f t="shared" si="8"/>
        <v>10</v>
      </c>
      <c r="P383">
        <f t="shared" si="8"/>
        <v>0</v>
      </c>
      <c r="Q383">
        <f t="shared" si="8"/>
        <v>10</v>
      </c>
      <c r="R383">
        <f t="shared" si="7"/>
        <v>8</v>
      </c>
      <c r="S383" s="6">
        <f>SUM(punkty_rekrutacyjne310[[#This Row],[punkty za JP]:[GEO]])</f>
        <v>28</v>
      </c>
      <c r="T383" s="6">
        <f>IF(punkty_rekrutacyjne310[[#This Row],[Zachowanie]]=6, 2, 0)+punkty_rekrutacyjne310[[#This Row],[Osiagniecia]]</f>
        <v>8</v>
      </c>
      <c r="U383" s="7">
        <f>punkty_rekrutacyjne310[[#This Row],[punkty za gimnazjalny]]+punkty_rekrutacyjne310[[#This Row],[SUMA PUNKTOW ZA OCENY]]+punkty_rekrutacyjne310[[#This Row],[DODATKOWE]]</f>
        <v>61.1</v>
      </c>
      <c r="V383">
        <f>IF(punkty_rekrutacyjne310[[#This Row],[SUMA PUNKTOW ZA OCENY]]+punkty_rekrutacyjne310[[#This Row],[DODATKOWE]]&gt;punkty_rekrutacyjne310[[#This Row],[punkty za gimnazjalny]], 1, 0)</f>
        <v>1</v>
      </c>
    </row>
    <row r="384" spans="1:22" x14ac:dyDescent="0.35">
      <c r="A384" s="1" t="s">
        <v>523</v>
      </c>
      <c r="B384" s="1" t="s">
        <v>279</v>
      </c>
      <c r="C384">
        <v>2</v>
      </c>
      <c r="D384">
        <v>3</v>
      </c>
      <c r="E384" s="1">
        <v>2</v>
      </c>
      <c r="F384" s="1">
        <v>5</v>
      </c>
      <c r="G384" s="1">
        <v>5</v>
      </c>
      <c r="H384" s="1">
        <v>2</v>
      </c>
      <c r="I384">
        <v>44</v>
      </c>
      <c r="J384">
        <v>30</v>
      </c>
      <c r="K384">
        <v>61</v>
      </c>
      <c r="L384">
        <v>13</v>
      </c>
      <c r="M384">
        <v>30</v>
      </c>
      <c r="N384" s="6">
        <f>(punkty_rekrutacyjne310[[#This Row],[GHP]]+punkty_rekrutacyjne310[[#This Row],[GHH]]+punkty_rekrutacyjne310[[#This Row],[GMM]]+punkty_rekrutacyjne310[[#This Row],[GMP]]+punkty_rekrutacyjne310[[#This Row],[GJP]])/10</f>
        <v>17.8</v>
      </c>
      <c r="O384">
        <f t="shared" si="8"/>
        <v>0</v>
      </c>
      <c r="P384">
        <f t="shared" si="8"/>
        <v>8</v>
      </c>
      <c r="Q384">
        <f t="shared" si="8"/>
        <v>8</v>
      </c>
      <c r="R384">
        <f t="shared" si="7"/>
        <v>0</v>
      </c>
      <c r="S384" s="6">
        <f>SUM(punkty_rekrutacyjne310[[#This Row],[punkty za JP]:[GEO]])</f>
        <v>16</v>
      </c>
      <c r="T384" s="6">
        <f>IF(punkty_rekrutacyjne310[[#This Row],[Zachowanie]]=6, 2, 0)+punkty_rekrutacyjne310[[#This Row],[Osiagniecia]]</f>
        <v>2</v>
      </c>
      <c r="U384" s="7">
        <f>punkty_rekrutacyjne310[[#This Row],[punkty za gimnazjalny]]+punkty_rekrutacyjne310[[#This Row],[SUMA PUNKTOW ZA OCENY]]+punkty_rekrutacyjne310[[#This Row],[DODATKOWE]]</f>
        <v>35.799999999999997</v>
      </c>
      <c r="V384">
        <f>IF(punkty_rekrutacyjne310[[#This Row],[SUMA PUNKTOW ZA OCENY]]+punkty_rekrutacyjne310[[#This Row],[DODATKOWE]]&gt;punkty_rekrutacyjne310[[#This Row],[punkty za gimnazjalny]], 1, 0)</f>
        <v>1</v>
      </c>
    </row>
    <row r="385" spans="1:22" x14ac:dyDescent="0.35">
      <c r="A385" s="1" t="s">
        <v>524</v>
      </c>
      <c r="B385" s="1" t="s">
        <v>99</v>
      </c>
      <c r="C385">
        <v>5</v>
      </c>
      <c r="D385">
        <v>6</v>
      </c>
      <c r="E385" s="1">
        <v>5</v>
      </c>
      <c r="F385" s="1">
        <v>3</v>
      </c>
      <c r="G385" s="1">
        <v>2</v>
      </c>
      <c r="H385" s="1">
        <v>4</v>
      </c>
      <c r="I385">
        <v>55</v>
      </c>
      <c r="J385">
        <v>18</v>
      </c>
      <c r="K385">
        <v>46</v>
      </c>
      <c r="L385">
        <v>82</v>
      </c>
      <c r="M385">
        <v>71</v>
      </c>
      <c r="N385" s="6">
        <f>(punkty_rekrutacyjne310[[#This Row],[GHP]]+punkty_rekrutacyjne310[[#This Row],[GHH]]+punkty_rekrutacyjne310[[#This Row],[GMM]]+punkty_rekrutacyjne310[[#This Row],[GMP]]+punkty_rekrutacyjne310[[#This Row],[GJP]])/10</f>
        <v>27.2</v>
      </c>
      <c r="O385">
        <f t="shared" si="8"/>
        <v>8</v>
      </c>
      <c r="P385">
        <f t="shared" si="8"/>
        <v>4</v>
      </c>
      <c r="Q385">
        <f t="shared" si="8"/>
        <v>0</v>
      </c>
      <c r="R385">
        <f t="shared" si="7"/>
        <v>6</v>
      </c>
      <c r="S385" s="6">
        <f>SUM(punkty_rekrutacyjne310[[#This Row],[punkty za JP]:[GEO]])</f>
        <v>18</v>
      </c>
      <c r="T385" s="6">
        <f>IF(punkty_rekrutacyjne310[[#This Row],[Zachowanie]]=6, 2, 0)+punkty_rekrutacyjne310[[#This Row],[Osiagniecia]]</f>
        <v>7</v>
      </c>
      <c r="U385" s="7">
        <f>punkty_rekrutacyjne310[[#This Row],[punkty za gimnazjalny]]+punkty_rekrutacyjne310[[#This Row],[SUMA PUNKTOW ZA OCENY]]+punkty_rekrutacyjne310[[#This Row],[DODATKOWE]]</f>
        <v>52.2</v>
      </c>
      <c r="V385">
        <f>IF(punkty_rekrutacyjne310[[#This Row],[SUMA PUNKTOW ZA OCENY]]+punkty_rekrutacyjne310[[#This Row],[DODATKOWE]]&gt;punkty_rekrutacyjne310[[#This Row],[punkty za gimnazjalny]], 1, 0)</f>
        <v>0</v>
      </c>
    </row>
    <row r="386" spans="1:22" x14ac:dyDescent="0.35">
      <c r="A386" s="1" t="s">
        <v>525</v>
      </c>
      <c r="B386" s="1" t="s">
        <v>526</v>
      </c>
      <c r="C386">
        <v>5</v>
      </c>
      <c r="D386">
        <v>2</v>
      </c>
      <c r="E386" s="1">
        <v>5</v>
      </c>
      <c r="F386" s="1">
        <v>6</v>
      </c>
      <c r="G386" s="1">
        <v>3</v>
      </c>
      <c r="H386" s="1">
        <v>3</v>
      </c>
      <c r="I386">
        <v>23</v>
      </c>
      <c r="J386">
        <v>10</v>
      </c>
      <c r="K386">
        <v>99</v>
      </c>
      <c r="L386">
        <v>23</v>
      </c>
      <c r="M386">
        <v>4</v>
      </c>
      <c r="N386" s="6">
        <f>(punkty_rekrutacyjne310[[#This Row],[GHP]]+punkty_rekrutacyjne310[[#This Row],[GHH]]+punkty_rekrutacyjne310[[#This Row],[GMM]]+punkty_rekrutacyjne310[[#This Row],[GMP]]+punkty_rekrutacyjne310[[#This Row],[GJP]])/10</f>
        <v>15.9</v>
      </c>
      <c r="O386">
        <f t="shared" si="8"/>
        <v>8</v>
      </c>
      <c r="P386">
        <f t="shared" si="8"/>
        <v>10</v>
      </c>
      <c r="Q386">
        <f t="shared" si="8"/>
        <v>4</v>
      </c>
      <c r="R386">
        <f t="shared" si="8"/>
        <v>4</v>
      </c>
      <c r="S386" s="6">
        <f>SUM(punkty_rekrutacyjne310[[#This Row],[punkty za JP]:[GEO]])</f>
        <v>26</v>
      </c>
      <c r="T386" s="6">
        <f>IF(punkty_rekrutacyjne310[[#This Row],[Zachowanie]]=6, 2, 0)+punkty_rekrutacyjne310[[#This Row],[Osiagniecia]]</f>
        <v>5</v>
      </c>
      <c r="U386" s="7">
        <f>punkty_rekrutacyjne310[[#This Row],[punkty za gimnazjalny]]+punkty_rekrutacyjne310[[#This Row],[SUMA PUNKTOW ZA OCENY]]+punkty_rekrutacyjne310[[#This Row],[DODATKOWE]]</f>
        <v>46.9</v>
      </c>
      <c r="V386">
        <f>IF(punkty_rekrutacyjne310[[#This Row],[SUMA PUNKTOW ZA OCENY]]+punkty_rekrutacyjne310[[#This Row],[DODATKOWE]]&gt;punkty_rekrutacyjne310[[#This Row],[punkty za gimnazjalny]], 1, 0)</f>
        <v>1</v>
      </c>
    </row>
    <row r="387" spans="1:22" x14ac:dyDescent="0.35">
      <c r="A387" s="1" t="s">
        <v>527</v>
      </c>
      <c r="B387" s="1" t="s">
        <v>340</v>
      </c>
      <c r="C387">
        <v>5</v>
      </c>
      <c r="D387">
        <v>4</v>
      </c>
      <c r="E387" s="1">
        <v>3</v>
      </c>
      <c r="F387" s="1">
        <v>5</v>
      </c>
      <c r="G387" s="1">
        <v>6</v>
      </c>
      <c r="H387" s="1">
        <v>2</v>
      </c>
      <c r="I387">
        <v>72</v>
      </c>
      <c r="J387">
        <v>22</v>
      </c>
      <c r="K387">
        <v>90</v>
      </c>
      <c r="L387">
        <v>8</v>
      </c>
      <c r="M387">
        <v>61</v>
      </c>
      <c r="N387" s="6">
        <f>(punkty_rekrutacyjne310[[#This Row],[GHP]]+punkty_rekrutacyjne310[[#This Row],[GHH]]+punkty_rekrutacyjne310[[#This Row],[GMM]]+punkty_rekrutacyjne310[[#This Row],[GMP]]+punkty_rekrutacyjne310[[#This Row],[GJP]])/10</f>
        <v>25.3</v>
      </c>
      <c r="O387">
        <f t="shared" ref="O387:R450" si="9">VLOOKUP(E387,$X$4:$Y$9,2,0)</f>
        <v>4</v>
      </c>
      <c r="P387">
        <f t="shared" si="9"/>
        <v>8</v>
      </c>
      <c r="Q387">
        <f t="shared" si="9"/>
        <v>10</v>
      </c>
      <c r="R387">
        <f t="shared" si="9"/>
        <v>0</v>
      </c>
      <c r="S387" s="6">
        <f>SUM(punkty_rekrutacyjne310[[#This Row],[punkty za JP]:[GEO]])</f>
        <v>22</v>
      </c>
      <c r="T387" s="6">
        <f>IF(punkty_rekrutacyjne310[[#This Row],[Zachowanie]]=6, 2, 0)+punkty_rekrutacyjne310[[#This Row],[Osiagniecia]]</f>
        <v>5</v>
      </c>
      <c r="U387" s="7">
        <f>punkty_rekrutacyjne310[[#This Row],[punkty za gimnazjalny]]+punkty_rekrutacyjne310[[#This Row],[SUMA PUNKTOW ZA OCENY]]+punkty_rekrutacyjne310[[#This Row],[DODATKOWE]]</f>
        <v>52.3</v>
      </c>
      <c r="V387">
        <f>IF(punkty_rekrutacyjne310[[#This Row],[SUMA PUNKTOW ZA OCENY]]+punkty_rekrutacyjne310[[#This Row],[DODATKOWE]]&gt;punkty_rekrutacyjne310[[#This Row],[punkty za gimnazjalny]], 1, 0)</f>
        <v>1</v>
      </c>
    </row>
    <row r="388" spans="1:22" x14ac:dyDescent="0.35">
      <c r="A388" s="1" t="s">
        <v>528</v>
      </c>
      <c r="B388" s="1" t="s">
        <v>126</v>
      </c>
      <c r="C388">
        <v>3</v>
      </c>
      <c r="D388">
        <v>3</v>
      </c>
      <c r="E388" s="1">
        <v>6</v>
      </c>
      <c r="F388" s="1">
        <v>2</v>
      </c>
      <c r="G388" s="1">
        <v>4</v>
      </c>
      <c r="H388" s="1">
        <v>6</v>
      </c>
      <c r="I388">
        <v>95</v>
      </c>
      <c r="J388">
        <v>18</v>
      </c>
      <c r="K388">
        <v>32</v>
      </c>
      <c r="L388">
        <v>67</v>
      </c>
      <c r="M388">
        <v>36</v>
      </c>
      <c r="N388" s="6">
        <f>(punkty_rekrutacyjne310[[#This Row],[GHP]]+punkty_rekrutacyjne310[[#This Row],[GHH]]+punkty_rekrutacyjne310[[#This Row],[GMM]]+punkty_rekrutacyjne310[[#This Row],[GMP]]+punkty_rekrutacyjne310[[#This Row],[GJP]])/10</f>
        <v>24.8</v>
      </c>
      <c r="O388">
        <f t="shared" si="9"/>
        <v>10</v>
      </c>
      <c r="P388">
        <f t="shared" si="9"/>
        <v>0</v>
      </c>
      <c r="Q388">
        <f t="shared" si="9"/>
        <v>6</v>
      </c>
      <c r="R388">
        <f t="shared" si="9"/>
        <v>10</v>
      </c>
      <c r="S388" s="6">
        <f>SUM(punkty_rekrutacyjne310[[#This Row],[punkty za JP]:[GEO]])</f>
        <v>26</v>
      </c>
      <c r="T388" s="6">
        <f>IF(punkty_rekrutacyjne310[[#This Row],[Zachowanie]]=6, 2, 0)+punkty_rekrutacyjne310[[#This Row],[Osiagniecia]]</f>
        <v>3</v>
      </c>
      <c r="U388" s="7">
        <f>punkty_rekrutacyjne310[[#This Row],[punkty za gimnazjalny]]+punkty_rekrutacyjne310[[#This Row],[SUMA PUNKTOW ZA OCENY]]+punkty_rekrutacyjne310[[#This Row],[DODATKOWE]]</f>
        <v>53.8</v>
      </c>
      <c r="V388">
        <f>IF(punkty_rekrutacyjne310[[#This Row],[SUMA PUNKTOW ZA OCENY]]+punkty_rekrutacyjne310[[#This Row],[DODATKOWE]]&gt;punkty_rekrutacyjne310[[#This Row],[punkty za gimnazjalny]], 1, 0)</f>
        <v>1</v>
      </c>
    </row>
    <row r="389" spans="1:22" x14ac:dyDescent="0.35">
      <c r="A389" s="1" t="s">
        <v>529</v>
      </c>
      <c r="B389" s="1" t="s">
        <v>530</v>
      </c>
      <c r="C389">
        <v>5</v>
      </c>
      <c r="D389">
        <v>5</v>
      </c>
      <c r="E389" s="1">
        <v>5</v>
      </c>
      <c r="F389" s="1">
        <v>5</v>
      </c>
      <c r="G389" s="1">
        <v>5</v>
      </c>
      <c r="H389" s="1">
        <v>3</v>
      </c>
      <c r="I389">
        <v>99</v>
      </c>
      <c r="J389">
        <v>47</v>
      </c>
      <c r="K389">
        <v>3</v>
      </c>
      <c r="L389">
        <v>6</v>
      </c>
      <c r="M389">
        <v>59</v>
      </c>
      <c r="N389" s="6">
        <f>(punkty_rekrutacyjne310[[#This Row],[GHP]]+punkty_rekrutacyjne310[[#This Row],[GHH]]+punkty_rekrutacyjne310[[#This Row],[GMM]]+punkty_rekrutacyjne310[[#This Row],[GMP]]+punkty_rekrutacyjne310[[#This Row],[GJP]])/10</f>
        <v>21.4</v>
      </c>
      <c r="O389">
        <f t="shared" si="9"/>
        <v>8</v>
      </c>
      <c r="P389">
        <f t="shared" si="9"/>
        <v>8</v>
      </c>
      <c r="Q389">
        <f t="shared" si="9"/>
        <v>8</v>
      </c>
      <c r="R389">
        <f t="shared" si="9"/>
        <v>4</v>
      </c>
      <c r="S389" s="6">
        <f>SUM(punkty_rekrutacyjne310[[#This Row],[punkty za JP]:[GEO]])</f>
        <v>28</v>
      </c>
      <c r="T389" s="6">
        <f>IF(punkty_rekrutacyjne310[[#This Row],[Zachowanie]]=6, 2, 0)+punkty_rekrutacyjne310[[#This Row],[Osiagniecia]]</f>
        <v>5</v>
      </c>
      <c r="U389" s="7">
        <f>punkty_rekrutacyjne310[[#This Row],[punkty za gimnazjalny]]+punkty_rekrutacyjne310[[#This Row],[SUMA PUNKTOW ZA OCENY]]+punkty_rekrutacyjne310[[#This Row],[DODATKOWE]]</f>
        <v>54.4</v>
      </c>
      <c r="V389">
        <f>IF(punkty_rekrutacyjne310[[#This Row],[SUMA PUNKTOW ZA OCENY]]+punkty_rekrutacyjne310[[#This Row],[DODATKOWE]]&gt;punkty_rekrutacyjne310[[#This Row],[punkty za gimnazjalny]], 1, 0)</f>
        <v>1</v>
      </c>
    </row>
    <row r="390" spans="1:22" x14ac:dyDescent="0.35">
      <c r="A390" s="1" t="s">
        <v>531</v>
      </c>
      <c r="B390" s="1" t="s">
        <v>532</v>
      </c>
      <c r="C390">
        <v>5</v>
      </c>
      <c r="D390">
        <v>5</v>
      </c>
      <c r="E390" s="1">
        <v>3</v>
      </c>
      <c r="F390" s="1">
        <v>4</v>
      </c>
      <c r="G390" s="1">
        <v>5</v>
      </c>
      <c r="H390" s="1">
        <v>2</v>
      </c>
      <c r="I390">
        <v>97</v>
      </c>
      <c r="J390">
        <v>87</v>
      </c>
      <c r="K390">
        <v>7</v>
      </c>
      <c r="L390">
        <v>93</v>
      </c>
      <c r="M390">
        <v>19</v>
      </c>
      <c r="N390" s="6">
        <f>(punkty_rekrutacyjne310[[#This Row],[GHP]]+punkty_rekrutacyjne310[[#This Row],[GHH]]+punkty_rekrutacyjne310[[#This Row],[GMM]]+punkty_rekrutacyjne310[[#This Row],[GMP]]+punkty_rekrutacyjne310[[#This Row],[GJP]])/10</f>
        <v>30.3</v>
      </c>
      <c r="O390">
        <f t="shared" si="9"/>
        <v>4</v>
      </c>
      <c r="P390">
        <f t="shared" si="9"/>
        <v>6</v>
      </c>
      <c r="Q390">
        <f t="shared" si="9"/>
        <v>8</v>
      </c>
      <c r="R390">
        <f t="shared" si="9"/>
        <v>0</v>
      </c>
      <c r="S390" s="6">
        <f>SUM(punkty_rekrutacyjne310[[#This Row],[punkty za JP]:[GEO]])</f>
        <v>18</v>
      </c>
      <c r="T390" s="6">
        <f>IF(punkty_rekrutacyjne310[[#This Row],[Zachowanie]]=6, 2, 0)+punkty_rekrutacyjne310[[#This Row],[Osiagniecia]]</f>
        <v>5</v>
      </c>
      <c r="U390" s="7">
        <f>punkty_rekrutacyjne310[[#This Row],[punkty za gimnazjalny]]+punkty_rekrutacyjne310[[#This Row],[SUMA PUNKTOW ZA OCENY]]+punkty_rekrutacyjne310[[#This Row],[DODATKOWE]]</f>
        <v>53.3</v>
      </c>
      <c r="V390">
        <f>IF(punkty_rekrutacyjne310[[#This Row],[SUMA PUNKTOW ZA OCENY]]+punkty_rekrutacyjne310[[#This Row],[DODATKOWE]]&gt;punkty_rekrutacyjne310[[#This Row],[punkty za gimnazjalny]], 1, 0)</f>
        <v>0</v>
      </c>
    </row>
    <row r="391" spans="1:22" x14ac:dyDescent="0.35">
      <c r="A391" s="1" t="s">
        <v>533</v>
      </c>
      <c r="B391" s="1" t="s">
        <v>45</v>
      </c>
      <c r="C391">
        <v>3</v>
      </c>
      <c r="D391">
        <v>6</v>
      </c>
      <c r="E391" s="1">
        <v>6</v>
      </c>
      <c r="F391" s="1">
        <v>6</v>
      </c>
      <c r="G391" s="1">
        <v>2</v>
      </c>
      <c r="H391" s="1">
        <v>5</v>
      </c>
      <c r="I391">
        <v>57</v>
      </c>
      <c r="J391">
        <v>44</v>
      </c>
      <c r="K391">
        <v>90</v>
      </c>
      <c r="L391">
        <v>33</v>
      </c>
      <c r="M391">
        <v>78</v>
      </c>
      <c r="N391" s="6">
        <f>(punkty_rekrutacyjne310[[#This Row],[GHP]]+punkty_rekrutacyjne310[[#This Row],[GHH]]+punkty_rekrutacyjne310[[#This Row],[GMM]]+punkty_rekrutacyjne310[[#This Row],[GMP]]+punkty_rekrutacyjne310[[#This Row],[GJP]])/10</f>
        <v>30.2</v>
      </c>
      <c r="O391">
        <f t="shared" si="9"/>
        <v>10</v>
      </c>
      <c r="P391">
        <f t="shared" si="9"/>
        <v>10</v>
      </c>
      <c r="Q391">
        <f t="shared" si="9"/>
        <v>0</v>
      </c>
      <c r="R391">
        <f t="shared" si="9"/>
        <v>8</v>
      </c>
      <c r="S391" s="6">
        <f>SUM(punkty_rekrutacyjne310[[#This Row],[punkty za JP]:[GEO]])</f>
        <v>28</v>
      </c>
      <c r="T391" s="6">
        <f>IF(punkty_rekrutacyjne310[[#This Row],[Zachowanie]]=6, 2, 0)+punkty_rekrutacyjne310[[#This Row],[Osiagniecia]]</f>
        <v>5</v>
      </c>
      <c r="U391" s="7">
        <f>punkty_rekrutacyjne310[[#This Row],[punkty za gimnazjalny]]+punkty_rekrutacyjne310[[#This Row],[SUMA PUNKTOW ZA OCENY]]+punkty_rekrutacyjne310[[#This Row],[DODATKOWE]]</f>
        <v>63.2</v>
      </c>
      <c r="V391">
        <f>IF(punkty_rekrutacyjne310[[#This Row],[SUMA PUNKTOW ZA OCENY]]+punkty_rekrutacyjne310[[#This Row],[DODATKOWE]]&gt;punkty_rekrutacyjne310[[#This Row],[punkty za gimnazjalny]], 1, 0)</f>
        <v>1</v>
      </c>
    </row>
    <row r="392" spans="1:22" x14ac:dyDescent="0.35">
      <c r="A392" s="1" t="s">
        <v>534</v>
      </c>
      <c r="B392" s="1" t="s">
        <v>90</v>
      </c>
      <c r="C392">
        <v>2</v>
      </c>
      <c r="D392">
        <v>4</v>
      </c>
      <c r="E392" s="1">
        <v>5</v>
      </c>
      <c r="F392" s="1">
        <v>3</v>
      </c>
      <c r="G392" s="1">
        <v>2</v>
      </c>
      <c r="H392" s="1">
        <v>2</v>
      </c>
      <c r="I392">
        <v>35</v>
      </c>
      <c r="J392">
        <v>82</v>
      </c>
      <c r="K392">
        <v>52</v>
      </c>
      <c r="L392">
        <v>15</v>
      </c>
      <c r="M392">
        <v>51</v>
      </c>
      <c r="N392" s="6">
        <f>(punkty_rekrutacyjne310[[#This Row],[GHP]]+punkty_rekrutacyjne310[[#This Row],[GHH]]+punkty_rekrutacyjne310[[#This Row],[GMM]]+punkty_rekrutacyjne310[[#This Row],[GMP]]+punkty_rekrutacyjne310[[#This Row],[GJP]])/10</f>
        <v>23.5</v>
      </c>
      <c r="O392">
        <f t="shared" si="9"/>
        <v>8</v>
      </c>
      <c r="P392">
        <f t="shared" si="9"/>
        <v>4</v>
      </c>
      <c r="Q392">
        <f t="shared" si="9"/>
        <v>0</v>
      </c>
      <c r="R392">
        <f t="shared" si="9"/>
        <v>0</v>
      </c>
      <c r="S392" s="6">
        <f>SUM(punkty_rekrutacyjne310[[#This Row],[punkty za JP]:[GEO]])</f>
        <v>12</v>
      </c>
      <c r="T392" s="6">
        <f>IF(punkty_rekrutacyjne310[[#This Row],[Zachowanie]]=6, 2, 0)+punkty_rekrutacyjne310[[#This Row],[Osiagniecia]]</f>
        <v>2</v>
      </c>
      <c r="U392" s="7">
        <f>punkty_rekrutacyjne310[[#This Row],[punkty za gimnazjalny]]+punkty_rekrutacyjne310[[#This Row],[SUMA PUNKTOW ZA OCENY]]+punkty_rekrutacyjne310[[#This Row],[DODATKOWE]]</f>
        <v>37.5</v>
      </c>
      <c r="V392">
        <f>IF(punkty_rekrutacyjne310[[#This Row],[SUMA PUNKTOW ZA OCENY]]+punkty_rekrutacyjne310[[#This Row],[DODATKOWE]]&gt;punkty_rekrutacyjne310[[#This Row],[punkty za gimnazjalny]], 1, 0)</f>
        <v>0</v>
      </c>
    </row>
    <row r="393" spans="1:22" x14ac:dyDescent="0.35">
      <c r="A393" s="1" t="s">
        <v>535</v>
      </c>
      <c r="B393" s="1" t="s">
        <v>536</v>
      </c>
      <c r="C393">
        <v>1</v>
      </c>
      <c r="D393">
        <v>5</v>
      </c>
      <c r="E393" s="1">
        <v>5</v>
      </c>
      <c r="F393" s="1">
        <v>6</v>
      </c>
      <c r="G393" s="1">
        <v>4</v>
      </c>
      <c r="H393" s="1">
        <v>6</v>
      </c>
      <c r="I393">
        <v>19</v>
      </c>
      <c r="J393">
        <v>32</v>
      </c>
      <c r="K393">
        <v>74</v>
      </c>
      <c r="L393">
        <v>31</v>
      </c>
      <c r="M393">
        <v>58</v>
      </c>
      <c r="N393" s="6">
        <f>(punkty_rekrutacyjne310[[#This Row],[GHP]]+punkty_rekrutacyjne310[[#This Row],[GHH]]+punkty_rekrutacyjne310[[#This Row],[GMM]]+punkty_rekrutacyjne310[[#This Row],[GMP]]+punkty_rekrutacyjne310[[#This Row],[GJP]])/10</f>
        <v>21.4</v>
      </c>
      <c r="O393">
        <f t="shared" si="9"/>
        <v>8</v>
      </c>
      <c r="P393">
        <f t="shared" si="9"/>
        <v>10</v>
      </c>
      <c r="Q393">
        <f t="shared" si="9"/>
        <v>6</v>
      </c>
      <c r="R393">
        <f t="shared" si="9"/>
        <v>10</v>
      </c>
      <c r="S393" s="6">
        <f>SUM(punkty_rekrutacyjne310[[#This Row],[punkty za JP]:[GEO]])</f>
        <v>34</v>
      </c>
      <c r="T393" s="6">
        <f>IF(punkty_rekrutacyjne310[[#This Row],[Zachowanie]]=6, 2, 0)+punkty_rekrutacyjne310[[#This Row],[Osiagniecia]]</f>
        <v>1</v>
      </c>
      <c r="U393" s="7">
        <f>punkty_rekrutacyjne310[[#This Row],[punkty za gimnazjalny]]+punkty_rekrutacyjne310[[#This Row],[SUMA PUNKTOW ZA OCENY]]+punkty_rekrutacyjne310[[#This Row],[DODATKOWE]]</f>
        <v>56.4</v>
      </c>
      <c r="V393">
        <f>IF(punkty_rekrutacyjne310[[#This Row],[SUMA PUNKTOW ZA OCENY]]+punkty_rekrutacyjne310[[#This Row],[DODATKOWE]]&gt;punkty_rekrutacyjne310[[#This Row],[punkty za gimnazjalny]], 1, 0)</f>
        <v>1</v>
      </c>
    </row>
    <row r="394" spans="1:22" x14ac:dyDescent="0.35">
      <c r="A394" s="1" t="s">
        <v>537</v>
      </c>
      <c r="B394" s="1" t="s">
        <v>538</v>
      </c>
      <c r="C394">
        <v>0</v>
      </c>
      <c r="D394">
        <v>5</v>
      </c>
      <c r="E394" s="1">
        <v>2</v>
      </c>
      <c r="F394" s="1">
        <v>2</v>
      </c>
      <c r="G394" s="1">
        <v>5</v>
      </c>
      <c r="H394" s="1">
        <v>3</v>
      </c>
      <c r="I394">
        <v>45</v>
      </c>
      <c r="J394">
        <v>52</v>
      </c>
      <c r="K394">
        <v>32</v>
      </c>
      <c r="L394">
        <v>42</v>
      </c>
      <c r="M394">
        <v>33</v>
      </c>
      <c r="N394" s="6">
        <f>(punkty_rekrutacyjne310[[#This Row],[GHP]]+punkty_rekrutacyjne310[[#This Row],[GHH]]+punkty_rekrutacyjne310[[#This Row],[GMM]]+punkty_rekrutacyjne310[[#This Row],[GMP]]+punkty_rekrutacyjne310[[#This Row],[GJP]])/10</f>
        <v>20.399999999999999</v>
      </c>
      <c r="O394">
        <f t="shared" si="9"/>
        <v>0</v>
      </c>
      <c r="P394">
        <f t="shared" si="9"/>
        <v>0</v>
      </c>
      <c r="Q394">
        <f t="shared" si="9"/>
        <v>8</v>
      </c>
      <c r="R394">
        <f t="shared" si="9"/>
        <v>4</v>
      </c>
      <c r="S394" s="6">
        <f>SUM(punkty_rekrutacyjne310[[#This Row],[punkty za JP]:[GEO]])</f>
        <v>12</v>
      </c>
      <c r="T394" s="6">
        <f>IF(punkty_rekrutacyjne310[[#This Row],[Zachowanie]]=6, 2, 0)+punkty_rekrutacyjne310[[#This Row],[Osiagniecia]]</f>
        <v>0</v>
      </c>
      <c r="U394" s="7">
        <f>punkty_rekrutacyjne310[[#This Row],[punkty za gimnazjalny]]+punkty_rekrutacyjne310[[#This Row],[SUMA PUNKTOW ZA OCENY]]+punkty_rekrutacyjne310[[#This Row],[DODATKOWE]]</f>
        <v>32.4</v>
      </c>
      <c r="V394">
        <f>IF(punkty_rekrutacyjne310[[#This Row],[SUMA PUNKTOW ZA OCENY]]+punkty_rekrutacyjne310[[#This Row],[DODATKOWE]]&gt;punkty_rekrutacyjne310[[#This Row],[punkty za gimnazjalny]], 1, 0)</f>
        <v>0</v>
      </c>
    </row>
    <row r="395" spans="1:22" x14ac:dyDescent="0.35">
      <c r="A395" s="1" t="s">
        <v>539</v>
      </c>
      <c r="B395" s="1" t="s">
        <v>540</v>
      </c>
      <c r="C395">
        <v>8</v>
      </c>
      <c r="D395">
        <v>5</v>
      </c>
      <c r="E395" s="1">
        <v>6</v>
      </c>
      <c r="F395" s="1">
        <v>2</v>
      </c>
      <c r="G395" s="1">
        <v>4</v>
      </c>
      <c r="H395" s="1">
        <v>3</v>
      </c>
      <c r="I395">
        <v>78</v>
      </c>
      <c r="J395">
        <v>38</v>
      </c>
      <c r="K395">
        <v>62</v>
      </c>
      <c r="L395">
        <v>45</v>
      </c>
      <c r="M395">
        <v>55</v>
      </c>
      <c r="N395" s="6">
        <f>(punkty_rekrutacyjne310[[#This Row],[GHP]]+punkty_rekrutacyjne310[[#This Row],[GHH]]+punkty_rekrutacyjne310[[#This Row],[GMM]]+punkty_rekrutacyjne310[[#This Row],[GMP]]+punkty_rekrutacyjne310[[#This Row],[GJP]])/10</f>
        <v>27.8</v>
      </c>
      <c r="O395">
        <f t="shared" si="9"/>
        <v>10</v>
      </c>
      <c r="P395">
        <f t="shared" si="9"/>
        <v>0</v>
      </c>
      <c r="Q395">
        <f t="shared" si="9"/>
        <v>6</v>
      </c>
      <c r="R395">
        <f t="shared" si="9"/>
        <v>4</v>
      </c>
      <c r="S395" s="6">
        <f>SUM(punkty_rekrutacyjne310[[#This Row],[punkty za JP]:[GEO]])</f>
        <v>20</v>
      </c>
      <c r="T395" s="6">
        <f>IF(punkty_rekrutacyjne310[[#This Row],[Zachowanie]]=6, 2, 0)+punkty_rekrutacyjne310[[#This Row],[Osiagniecia]]</f>
        <v>8</v>
      </c>
      <c r="U395" s="7">
        <f>punkty_rekrutacyjne310[[#This Row],[punkty za gimnazjalny]]+punkty_rekrutacyjne310[[#This Row],[SUMA PUNKTOW ZA OCENY]]+punkty_rekrutacyjne310[[#This Row],[DODATKOWE]]</f>
        <v>55.8</v>
      </c>
      <c r="V395">
        <f>IF(punkty_rekrutacyjne310[[#This Row],[SUMA PUNKTOW ZA OCENY]]+punkty_rekrutacyjne310[[#This Row],[DODATKOWE]]&gt;punkty_rekrutacyjne310[[#This Row],[punkty za gimnazjalny]], 1, 0)</f>
        <v>1</v>
      </c>
    </row>
    <row r="396" spans="1:22" x14ac:dyDescent="0.35">
      <c r="A396" s="1" t="s">
        <v>541</v>
      </c>
      <c r="B396" s="1" t="s">
        <v>503</v>
      </c>
      <c r="C396">
        <v>6</v>
      </c>
      <c r="D396">
        <v>4</v>
      </c>
      <c r="E396" s="1">
        <v>2</v>
      </c>
      <c r="F396" s="1">
        <v>6</v>
      </c>
      <c r="G396" s="1">
        <v>2</v>
      </c>
      <c r="H396" s="1">
        <v>6</v>
      </c>
      <c r="I396">
        <v>20</v>
      </c>
      <c r="J396">
        <v>92</v>
      </c>
      <c r="K396">
        <v>44</v>
      </c>
      <c r="L396">
        <v>89</v>
      </c>
      <c r="M396">
        <v>79</v>
      </c>
      <c r="N396" s="6">
        <f>(punkty_rekrutacyjne310[[#This Row],[GHP]]+punkty_rekrutacyjne310[[#This Row],[GHH]]+punkty_rekrutacyjne310[[#This Row],[GMM]]+punkty_rekrutacyjne310[[#This Row],[GMP]]+punkty_rekrutacyjne310[[#This Row],[GJP]])/10</f>
        <v>32.4</v>
      </c>
      <c r="O396">
        <f t="shared" si="9"/>
        <v>0</v>
      </c>
      <c r="P396">
        <f t="shared" si="9"/>
        <v>10</v>
      </c>
      <c r="Q396">
        <f t="shared" si="9"/>
        <v>0</v>
      </c>
      <c r="R396">
        <f t="shared" si="9"/>
        <v>10</v>
      </c>
      <c r="S396" s="6">
        <f>SUM(punkty_rekrutacyjne310[[#This Row],[punkty za JP]:[GEO]])</f>
        <v>20</v>
      </c>
      <c r="T396" s="6">
        <f>IF(punkty_rekrutacyjne310[[#This Row],[Zachowanie]]=6, 2, 0)+punkty_rekrutacyjne310[[#This Row],[Osiagniecia]]</f>
        <v>6</v>
      </c>
      <c r="U396" s="7">
        <f>punkty_rekrutacyjne310[[#This Row],[punkty za gimnazjalny]]+punkty_rekrutacyjne310[[#This Row],[SUMA PUNKTOW ZA OCENY]]+punkty_rekrutacyjne310[[#This Row],[DODATKOWE]]</f>
        <v>58.4</v>
      </c>
      <c r="V396">
        <f>IF(punkty_rekrutacyjne310[[#This Row],[SUMA PUNKTOW ZA OCENY]]+punkty_rekrutacyjne310[[#This Row],[DODATKOWE]]&gt;punkty_rekrutacyjne310[[#This Row],[punkty za gimnazjalny]], 1, 0)</f>
        <v>0</v>
      </c>
    </row>
    <row r="397" spans="1:22" x14ac:dyDescent="0.35">
      <c r="A397" s="1" t="s">
        <v>542</v>
      </c>
      <c r="B397" s="1" t="s">
        <v>117</v>
      </c>
      <c r="C397">
        <v>4</v>
      </c>
      <c r="D397">
        <v>2</v>
      </c>
      <c r="E397" s="1">
        <v>2</v>
      </c>
      <c r="F397" s="1">
        <v>4</v>
      </c>
      <c r="G397" s="1">
        <v>3</v>
      </c>
      <c r="H397" s="1">
        <v>3</v>
      </c>
      <c r="I397">
        <v>36</v>
      </c>
      <c r="J397">
        <v>79</v>
      </c>
      <c r="K397">
        <v>62</v>
      </c>
      <c r="L397">
        <v>8</v>
      </c>
      <c r="M397">
        <v>47</v>
      </c>
      <c r="N397" s="6">
        <f>(punkty_rekrutacyjne310[[#This Row],[GHP]]+punkty_rekrutacyjne310[[#This Row],[GHH]]+punkty_rekrutacyjne310[[#This Row],[GMM]]+punkty_rekrutacyjne310[[#This Row],[GMP]]+punkty_rekrutacyjne310[[#This Row],[GJP]])/10</f>
        <v>23.2</v>
      </c>
      <c r="O397">
        <f t="shared" si="9"/>
        <v>0</v>
      </c>
      <c r="P397">
        <f t="shared" si="9"/>
        <v>6</v>
      </c>
      <c r="Q397">
        <f t="shared" si="9"/>
        <v>4</v>
      </c>
      <c r="R397">
        <f t="shared" si="9"/>
        <v>4</v>
      </c>
      <c r="S397" s="6">
        <f>SUM(punkty_rekrutacyjne310[[#This Row],[punkty za JP]:[GEO]])</f>
        <v>14</v>
      </c>
      <c r="T397" s="6">
        <f>IF(punkty_rekrutacyjne310[[#This Row],[Zachowanie]]=6, 2, 0)+punkty_rekrutacyjne310[[#This Row],[Osiagniecia]]</f>
        <v>4</v>
      </c>
      <c r="U397" s="7">
        <f>punkty_rekrutacyjne310[[#This Row],[punkty za gimnazjalny]]+punkty_rekrutacyjne310[[#This Row],[SUMA PUNKTOW ZA OCENY]]+punkty_rekrutacyjne310[[#This Row],[DODATKOWE]]</f>
        <v>41.2</v>
      </c>
      <c r="V397">
        <f>IF(punkty_rekrutacyjne310[[#This Row],[SUMA PUNKTOW ZA OCENY]]+punkty_rekrutacyjne310[[#This Row],[DODATKOWE]]&gt;punkty_rekrutacyjne310[[#This Row],[punkty za gimnazjalny]], 1, 0)</f>
        <v>0</v>
      </c>
    </row>
    <row r="398" spans="1:22" x14ac:dyDescent="0.35">
      <c r="A398" s="1" t="s">
        <v>543</v>
      </c>
      <c r="B398" s="1" t="s">
        <v>41</v>
      </c>
      <c r="C398">
        <v>0</v>
      </c>
      <c r="D398">
        <v>2</v>
      </c>
      <c r="E398" s="1">
        <v>2</v>
      </c>
      <c r="F398" s="1">
        <v>4</v>
      </c>
      <c r="G398" s="1">
        <v>2</v>
      </c>
      <c r="H398" s="1">
        <v>4</v>
      </c>
      <c r="I398">
        <v>24</v>
      </c>
      <c r="J398">
        <v>81</v>
      </c>
      <c r="K398">
        <v>74</v>
      </c>
      <c r="L398">
        <v>4</v>
      </c>
      <c r="M398">
        <v>92</v>
      </c>
      <c r="N398" s="6">
        <f>(punkty_rekrutacyjne310[[#This Row],[GHP]]+punkty_rekrutacyjne310[[#This Row],[GHH]]+punkty_rekrutacyjne310[[#This Row],[GMM]]+punkty_rekrutacyjne310[[#This Row],[GMP]]+punkty_rekrutacyjne310[[#This Row],[GJP]])/10</f>
        <v>27.5</v>
      </c>
      <c r="O398">
        <f t="shared" si="9"/>
        <v>0</v>
      </c>
      <c r="P398">
        <f t="shared" si="9"/>
        <v>6</v>
      </c>
      <c r="Q398">
        <f t="shared" si="9"/>
        <v>0</v>
      </c>
      <c r="R398">
        <f t="shared" si="9"/>
        <v>6</v>
      </c>
      <c r="S398" s="6">
        <f>SUM(punkty_rekrutacyjne310[[#This Row],[punkty za JP]:[GEO]])</f>
        <v>12</v>
      </c>
      <c r="T398" s="6">
        <f>IF(punkty_rekrutacyjne310[[#This Row],[Zachowanie]]=6, 2, 0)+punkty_rekrutacyjne310[[#This Row],[Osiagniecia]]</f>
        <v>0</v>
      </c>
      <c r="U398" s="7">
        <f>punkty_rekrutacyjne310[[#This Row],[punkty za gimnazjalny]]+punkty_rekrutacyjne310[[#This Row],[SUMA PUNKTOW ZA OCENY]]+punkty_rekrutacyjne310[[#This Row],[DODATKOWE]]</f>
        <v>39.5</v>
      </c>
      <c r="V398">
        <f>IF(punkty_rekrutacyjne310[[#This Row],[SUMA PUNKTOW ZA OCENY]]+punkty_rekrutacyjne310[[#This Row],[DODATKOWE]]&gt;punkty_rekrutacyjne310[[#This Row],[punkty za gimnazjalny]], 1, 0)</f>
        <v>0</v>
      </c>
    </row>
    <row r="399" spans="1:22" x14ac:dyDescent="0.35">
      <c r="A399" s="1" t="s">
        <v>544</v>
      </c>
      <c r="B399" s="1" t="s">
        <v>324</v>
      </c>
      <c r="C399">
        <v>3</v>
      </c>
      <c r="D399">
        <v>3</v>
      </c>
      <c r="E399" s="1">
        <v>5</v>
      </c>
      <c r="F399" s="1">
        <v>6</v>
      </c>
      <c r="G399" s="1">
        <v>4</v>
      </c>
      <c r="H399" s="1">
        <v>3</v>
      </c>
      <c r="I399">
        <v>68</v>
      </c>
      <c r="J399">
        <v>76</v>
      </c>
      <c r="K399">
        <v>21</v>
      </c>
      <c r="L399">
        <v>59</v>
      </c>
      <c r="M399">
        <v>66</v>
      </c>
      <c r="N399" s="6">
        <f>(punkty_rekrutacyjne310[[#This Row],[GHP]]+punkty_rekrutacyjne310[[#This Row],[GHH]]+punkty_rekrutacyjne310[[#This Row],[GMM]]+punkty_rekrutacyjne310[[#This Row],[GMP]]+punkty_rekrutacyjne310[[#This Row],[GJP]])/10</f>
        <v>29</v>
      </c>
      <c r="O399">
        <f t="shared" si="9"/>
        <v>8</v>
      </c>
      <c r="P399">
        <f t="shared" si="9"/>
        <v>10</v>
      </c>
      <c r="Q399">
        <f t="shared" si="9"/>
        <v>6</v>
      </c>
      <c r="R399">
        <f t="shared" si="9"/>
        <v>4</v>
      </c>
      <c r="S399" s="6">
        <f>SUM(punkty_rekrutacyjne310[[#This Row],[punkty za JP]:[GEO]])</f>
        <v>28</v>
      </c>
      <c r="T399" s="6">
        <f>IF(punkty_rekrutacyjne310[[#This Row],[Zachowanie]]=6, 2, 0)+punkty_rekrutacyjne310[[#This Row],[Osiagniecia]]</f>
        <v>3</v>
      </c>
      <c r="U399" s="7">
        <f>punkty_rekrutacyjne310[[#This Row],[punkty za gimnazjalny]]+punkty_rekrutacyjne310[[#This Row],[SUMA PUNKTOW ZA OCENY]]+punkty_rekrutacyjne310[[#This Row],[DODATKOWE]]</f>
        <v>60</v>
      </c>
      <c r="V399">
        <f>IF(punkty_rekrutacyjne310[[#This Row],[SUMA PUNKTOW ZA OCENY]]+punkty_rekrutacyjne310[[#This Row],[DODATKOWE]]&gt;punkty_rekrutacyjne310[[#This Row],[punkty za gimnazjalny]], 1, 0)</f>
        <v>1</v>
      </c>
    </row>
    <row r="400" spans="1:22" x14ac:dyDescent="0.35">
      <c r="A400" s="1" t="s">
        <v>545</v>
      </c>
      <c r="B400" s="1" t="s">
        <v>253</v>
      </c>
      <c r="C400">
        <v>4</v>
      </c>
      <c r="D400">
        <v>3</v>
      </c>
      <c r="E400" s="1">
        <v>2</v>
      </c>
      <c r="F400" s="1">
        <v>4</v>
      </c>
      <c r="G400" s="1">
        <v>4</v>
      </c>
      <c r="H400" s="1">
        <v>5</v>
      </c>
      <c r="I400">
        <v>70</v>
      </c>
      <c r="J400">
        <v>34</v>
      </c>
      <c r="K400">
        <v>18</v>
      </c>
      <c r="L400">
        <v>27</v>
      </c>
      <c r="M400">
        <v>70</v>
      </c>
      <c r="N400" s="6">
        <f>(punkty_rekrutacyjne310[[#This Row],[GHP]]+punkty_rekrutacyjne310[[#This Row],[GHH]]+punkty_rekrutacyjne310[[#This Row],[GMM]]+punkty_rekrutacyjne310[[#This Row],[GMP]]+punkty_rekrutacyjne310[[#This Row],[GJP]])/10</f>
        <v>21.9</v>
      </c>
      <c r="O400">
        <f t="shared" si="9"/>
        <v>0</v>
      </c>
      <c r="P400">
        <f t="shared" si="9"/>
        <v>6</v>
      </c>
      <c r="Q400">
        <f t="shared" si="9"/>
        <v>6</v>
      </c>
      <c r="R400">
        <f t="shared" si="9"/>
        <v>8</v>
      </c>
      <c r="S400" s="6">
        <f>SUM(punkty_rekrutacyjne310[[#This Row],[punkty za JP]:[GEO]])</f>
        <v>20</v>
      </c>
      <c r="T400" s="6">
        <f>IF(punkty_rekrutacyjne310[[#This Row],[Zachowanie]]=6, 2, 0)+punkty_rekrutacyjne310[[#This Row],[Osiagniecia]]</f>
        <v>4</v>
      </c>
      <c r="U400" s="7">
        <f>punkty_rekrutacyjne310[[#This Row],[punkty za gimnazjalny]]+punkty_rekrutacyjne310[[#This Row],[SUMA PUNKTOW ZA OCENY]]+punkty_rekrutacyjne310[[#This Row],[DODATKOWE]]</f>
        <v>45.9</v>
      </c>
      <c r="V400">
        <f>IF(punkty_rekrutacyjne310[[#This Row],[SUMA PUNKTOW ZA OCENY]]+punkty_rekrutacyjne310[[#This Row],[DODATKOWE]]&gt;punkty_rekrutacyjne310[[#This Row],[punkty za gimnazjalny]], 1, 0)</f>
        <v>1</v>
      </c>
    </row>
    <row r="401" spans="1:22" x14ac:dyDescent="0.35">
      <c r="A401" s="1" t="s">
        <v>546</v>
      </c>
      <c r="B401" s="1" t="s">
        <v>249</v>
      </c>
      <c r="C401">
        <v>2</v>
      </c>
      <c r="D401">
        <v>4</v>
      </c>
      <c r="E401" s="1">
        <v>2</v>
      </c>
      <c r="F401" s="1">
        <v>4</v>
      </c>
      <c r="G401" s="1">
        <v>5</v>
      </c>
      <c r="H401" s="1">
        <v>2</v>
      </c>
      <c r="I401">
        <v>9</v>
      </c>
      <c r="J401">
        <v>76</v>
      </c>
      <c r="K401">
        <v>35</v>
      </c>
      <c r="L401">
        <v>83</v>
      </c>
      <c r="M401">
        <v>13</v>
      </c>
      <c r="N401" s="6">
        <f>(punkty_rekrutacyjne310[[#This Row],[GHP]]+punkty_rekrutacyjne310[[#This Row],[GHH]]+punkty_rekrutacyjne310[[#This Row],[GMM]]+punkty_rekrutacyjne310[[#This Row],[GMP]]+punkty_rekrutacyjne310[[#This Row],[GJP]])/10</f>
        <v>21.6</v>
      </c>
      <c r="O401">
        <f t="shared" si="9"/>
        <v>0</v>
      </c>
      <c r="P401">
        <f t="shared" si="9"/>
        <v>6</v>
      </c>
      <c r="Q401">
        <f t="shared" si="9"/>
        <v>8</v>
      </c>
      <c r="R401">
        <f t="shared" si="9"/>
        <v>0</v>
      </c>
      <c r="S401" s="6">
        <f>SUM(punkty_rekrutacyjne310[[#This Row],[punkty za JP]:[GEO]])</f>
        <v>14</v>
      </c>
      <c r="T401" s="6">
        <f>IF(punkty_rekrutacyjne310[[#This Row],[Zachowanie]]=6, 2, 0)+punkty_rekrutacyjne310[[#This Row],[Osiagniecia]]</f>
        <v>2</v>
      </c>
      <c r="U401" s="7">
        <f>punkty_rekrutacyjne310[[#This Row],[punkty za gimnazjalny]]+punkty_rekrutacyjne310[[#This Row],[SUMA PUNKTOW ZA OCENY]]+punkty_rekrutacyjne310[[#This Row],[DODATKOWE]]</f>
        <v>37.6</v>
      </c>
      <c r="V401">
        <f>IF(punkty_rekrutacyjne310[[#This Row],[SUMA PUNKTOW ZA OCENY]]+punkty_rekrutacyjne310[[#This Row],[DODATKOWE]]&gt;punkty_rekrutacyjne310[[#This Row],[punkty za gimnazjalny]], 1, 0)</f>
        <v>0</v>
      </c>
    </row>
    <row r="402" spans="1:22" x14ac:dyDescent="0.35">
      <c r="A402" s="1" t="s">
        <v>547</v>
      </c>
      <c r="B402" s="1" t="s">
        <v>526</v>
      </c>
      <c r="C402">
        <v>6</v>
      </c>
      <c r="D402">
        <v>2</v>
      </c>
      <c r="E402" s="1">
        <v>4</v>
      </c>
      <c r="F402" s="1">
        <v>2</v>
      </c>
      <c r="G402" s="1">
        <v>3</v>
      </c>
      <c r="H402" s="1">
        <v>2</v>
      </c>
      <c r="I402">
        <v>63</v>
      </c>
      <c r="J402">
        <v>31</v>
      </c>
      <c r="K402">
        <v>2</v>
      </c>
      <c r="L402">
        <v>74</v>
      </c>
      <c r="M402">
        <v>15</v>
      </c>
      <c r="N402" s="6">
        <f>(punkty_rekrutacyjne310[[#This Row],[GHP]]+punkty_rekrutacyjne310[[#This Row],[GHH]]+punkty_rekrutacyjne310[[#This Row],[GMM]]+punkty_rekrutacyjne310[[#This Row],[GMP]]+punkty_rekrutacyjne310[[#This Row],[GJP]])/10</f>
        <v>18.5</v>
      </c>
      <c r="O402">
        <f t="shared" si="9"/>
        <v>6</v>
      </c>
      <c r="P402">
        <f t="shared" si="9"/>
        <v>0</v>
      </c>
      <c r="Q402">
        <f t="shared" si="9"/>
        <v>4</v>
      </c>
      <c r="R402">
        <f t="shared" si="9"/>
        <v>0</v>
      </c>
      <c r="S402" s="6">
        <f>SUM(punkty_rekrutacyjne310[[#This Row],[punkty za JP]:[GEO]])</f>
        <v>10</v>
      </c>
      <c r="T402" s="6">
        <f>IF(punkty_rekrutacyjne310[[#This Row],[Zachowanie]]=6, 2, 0)+punkty_rekrutacyjne310[[#This Row],[Osiagniecia]]</f>
        <v>6</v>
      </c>
      <c r="U402" s="7">
        <f>punkty_rekrutacyjne310[[#This Row],[punkty za gimnazjalny]]+punkty_rekrutacyjne310[[#This Row],[SUMA PUNKTOW ZA OCENY]]+punkty_rekrutacyjne310[[#This Row],[DODATKOWE]]</f>
        <v>34.5</v>
      </c>
      <c r="V402">
        <f>IF(punkty_rekrutacyjne310[[#This Row],[SUMA PUNKTOW ZA OCENY]]+punkty_rekrutacyjne310[[#This Row],[DODATKOWE]]&gt;punkty_rekrutacyjne310[[#This Row],[punkty za gimnazjalny]], 1, 0)</f>
        <v>0</v>
      </c>
    </row>
    <row r="403" spans="1:22" x14ac:dyDescent="0.35">
      <c r="A403" s="1" t="s">
        <v>548</v>
      </c>
      <c r="B403" s="1" t="s">
        <v>126</v>
      </c>
      <c r="C403">
        <v>4</v>
      </c>
      <c r="D403">
        <v>6</v>
      </c>
      <c r="E403" s="1">
        <v>3</v>
      </c>
      <c r="F403" s="1">
        <v>5</v>
      </c>
      <c r="G403" s="1">
        <v>4</v>
      </c>
      <c r="H403" s="1">
        <v>4</v>
      </c>
      <c r="I403">
        <v>15</v>
      </c>
      <c r="J403">
        <v>57</v>
      </c>
      <c r="K403">
        <v>64</v>
      </c>
      <c r="L403">
        <v>60</v>
      </c>
      <c r="M403">
        <v>60</v>
      </c>
      <c r="N403" s="6">
        <f>(punkty_rekrutacyjne310[[#This Row],[GHP]]+punkty_rekrutacyjne310[[#This Row],[GHH]]+punkty_rekrutacyjne310[[#This Row],[GMM]]+punkty_rekrutacyjne310[[#This Row],[GMP]]+punkty_rekrutacyjne310[[#This Row],[GJP]])/10</f>
        <v>25.6</v>
      </c>
      <c r="O403">
        <f t="shared" si="9"/>
        <v>4</v>
      </c>
      <c r="P403">
        <f t="shared" si="9"/>
        <v>8</v>
      </c>
      <c r="Q403">
        <f t="shared" si="9"/>
        <v>6</v>
      </c>
      <c r="R403">
        <f t="shared" si="9"/>
        <v>6</v>
      </c>
      <c r="S403" s="6">
        <f>SUM(punkty_rekrutacyjne310[[#This Row],[punkty za JP]:[GEO]])</f>
        <v>24</v>
      </c>
      <c r="T403" s="6">
        <f>IF(punkty_rekrutacyjne310[[#This Row],[Zachowanie]]=6, 2, 0)+punkty_rekrutacyjne310[[#This Row],[Osiagniecia]]</f>
        <v>6</v>
      </c>
      <c r="U403" s="7">
        <f>punkty_rekrutacyjne310[[#This Row],[punkty za gimnazjalny]]+punkty_rekrutacyjne310[[#This Row],[SUMA PUNKTOW ZA OCENY]]+punkty_rekrutacyjne310[[#This Row],[DODATKOWE]]</f>
        <v>55.6</v>
      </c>
      <c r="V403">
        <f>IF(punkty_rekrutacyjne310[[#This Row],[SUMA PUNKTOW ZA OCENY]]+punkty_rekrutacyjne310[[#This Row],[DODATKOWE]]&gt;punkty_rekrutacyjne310[[#This Row],[punkty za gimnazjalny]], 1, 0)</f>
        <v>1</v>
      </c>
    </row>
    <row r="404" spans="1:22" x14ac:dyDescent="0.35">
      <c r="A404" s="1" t="s">
        <v>549</v>
      </c>
      <c r="B404" s="1" t="s">
        <v>355</v>
      </c>
      <c r="C404">
        <v>6</v>
      </c>
      <c r="D404">
        <v>4</v>
      </c>
      <c r="E404" s="1">
        <v>4</v>
      </c>
      <c r="F404" s="1">
        <v>2</v>
      </c>
      <c r="G404" s="1">
        <v>2</v>
      </c>
      <c r="H404" s="1">
        <v>2</v>
      </c>
      <c r="I404">
        <v>26</v>
      </c>
      <c r="J404">
        <v>6</v>
      </c>
      <c r="K404">
        <v>12</v>
      </c>
      <c r="L404">
        <v>71</v>
      </c>
      <c r="M404">
        <v>85</v>
      </c>
      <c r="N404" s="6">
        <f>(punkty_rekrutacyjne310[[#This Row],[GHP]]+punkty_rekrutacyjne310[[#This Row],[GHH]]+punkty_rekrutacyjne310[[#This Row],[GMM]]+punkty_rekrutacyjne310[[#This Row],[GMP]]+punkty_rekrutacyjne310[[#This Row],[GJP]])/10</f>
        <v>20</v>
      </c>
      <c r="O404">
        <f t="shared" si="9"/>
        <v>6</v>
      </c>
      <c r="P404">
        <f t="shared" si="9"/>
        <v>0</v>
      </c>
      <c r="Q404">
        <f t="shared" si="9"/>
        <v>0</v>
      </c>
      <c r="R404">
        <f t="shared" si="9"/>
        <v>0</v>
      </c>
      <c r="S404" s="6">
        <f>SUM(punkty_rekrutacyjne310[[#This Row],[punkty za JP]:[GEO]])</f>
        <v>6</v>
      </c>
      <c r="T404" s="6">
        <f>IF(punkty_rekrutacyjne310[[#This Row],[Zachowanie]]=6, 2, 0)+punkty_rekrutacyjne310[[#This Row],[Osiagniecia]]</f>
        <v>6</v>
      </c>
      <c r="U404" s="7">
        <f>punkty_rekrutacyjne310[[#This Row],[punkty za gimnazjalny]]+punkty_rekrutacyjne310[[#This Row],[SUMA PUNKTOW ZA OCENY]]+punkty_rekrutacyjne310[[#This Row],[DODATKOWE]]</f>
        <v>32</v>
      </c>
      <c r="V404">
        <f>IF(punkty_rekrutacyjne310[[#This Row],[SUMA PUNKTOW ZA OCENY]]+punkty_rekrutacyjne310[[#This Row],[DODATKOWE]]&gt;punkty_rekrutacyjne310[[#This Row],[punkty za gimnazjalny]], 1, 0)</f>
        <v>0</v>
      </c>
    </row>
    <row r="405" spans="1:22" x14ac:dyDescent="0.35">
      <c r="A405" s="1" t="s">
        <v>550</v>
      </c>
      <c r="B405" s="1" t="s">
        <v>551</v>
      </c>
      <c r="C405">
        <v>5</v>
      </c>
      <c r="D405">
        <v>6</v>
      </c>
      <c r="E405" s="1">
        <v>2</v>
      </c>
      <c r="F405" s="1">
        <v>4</v>
      </c>
      <c r="G405" s="1">
        <v>4</v>
      </c>
      <c r="H405" s="1">
        <v>3</v>
      </c>
      <c r="I405">
        <v>3</v>
      </c>
      <c r="J405">
        <v>8</v>
      </c>
      <c r="K405">
        <v>22</v>
      </c>
      <c r="L405">
        <v>75</v>
      </c>
      <c r="M405">
        <v>52</v>
      </c>
      <c r="N405" s="6">
        <f>(punkty_rekrutacyjne310[[#This Row],[GHP]]+punkty_rekrutacyjne310[[#This Row],[GHH]]+punkty_rekrutacyjne310[[#This Row],[GMM]]+punkty_rekrutacyjne310[[#This Row],[GMP]]+punkty_rekrutacyjne310[[#This Row],[GJP]])/10</f>
        <v>16</v>
      </c>
      <c r="O405">
        <f t="shared" si="9"/>
        <v>0</v>
      </c>
      <c r="P405">
        <f t="shared" si="9"/>
        <v>6</v>
      </c>
      <c r="Q405">
        <f t="shared" si="9"/>
        <v>6</v>
      </c>
      <c r="R405">
        <f t="shared" si="9"/>
        <v>4</v>
      </c>
      <c r="S405" s="6">
        <f>SUM(punkty_rekrutacyjne310[[#This Row],[punkty za JP]:[GEO]])</f>
        <v>16</v>
      </c>
      <c r="T405" s="6">
        <f>IF(punkty_rekrutacyjne310[[#This Row],[Zachowanie]]=6, 2, 0)+punkty_rekrutacyjne310[[#This Row],[Osiagniecia]]</f>
        <v>7</v>
      </c>
      <c r="U405" s="7">
        <f>punkty_rekrutacyjne310[[#This Row],[punkty za gimnazjalny]]+punkty_rekrutacyjne310[[#This Row],[SUMA PUNKTOW ZA OCENY]]+punkty_rekrutacyjne310[[#This Row],[DODATKOWE]]</f>
        <v>39</v>
      </c>
      <c r="V405">
        <f>IF(punkty_rekrutacyjne310[[#This Row],[SUMA PUNKTOW ZA OCENY]]+punkty_rekrutacyjne310[[#This Row],[DODATKOWE]]&gt;punkty_rekrutacyjne310[[#This Row],[punkty za gimnazjalny]], 1, 0)</f>
        <v>1</v>
      </c>
    </row>
    <row r="406" spans="1:22" x14ac:dyDescent="0.35">
      <c r="A406" s="1" t="s">
        <v>552</v>
      </c>
      <c r="B406" s="1" t="s">
        <v>553</v>
      </c>
      <c r="C406">
        <v>0</v>
      </c>
      <c r="D406">
        <v>5</v>
      </c>
      <c r="E406" s="1">
        <v>2</v>
      </c>
      <c r="F406" s="1">
        <v>4</v>
      </c>
      <c r="G406" s="1">
        <v>4</v>
      </c>
      <c r="H406" s="1">
        <v>4</v>
      </c>
      <c r="I406">
        <v>68</v>
      </c>
      <c r="J406">
        <v>77</v>
      </c>
      <c r="K406">
        <v>39</v>
      </c>
      <c r="L406">
        <v>95</v>
      </c>
      <c r="M406">
        <v>42</v>
      </c>
      <c r="N406" s="6">
        <f>(punkty_rekrutacyjne310[[#This Row],[GHP]]+punkty_rekrutacyjne310[[#This Row],[GHH]]+punkty_rekrutacyjne310[[#This Row],[GMM]]+punkty_rekrutacyjne310[[#This Row],[GMP]]+punkty_rekrutacyjne310[[#This Row],[GJP]])/10</f>
        <v>32.1</v>
      </c>
      <c r="O406">
        <f t="shared" si="9"/>
        <v>0</v>
      </c>
      <c r="P406">
        <f t="shared" si="9"/>
        <v>6</v>
      </c>
      <c r="Q406">
        <f t="shared" si="9"/>
        <v>6</v>
      </c>
      <c r="R406">
        <f t="shared" si="9"/>
        <v>6</v>
      </c>
      <c r="S406" s="6">
        <f>SUM(punkty_rekrutacyjne310[[#This Row],[punkty za JP]:[GEO]])</f>
        <v>18</v>
      </c>
      <c r="T406" s="6">
        <f>IF(punkty_rekrutacyjne310[[#This Row],[Zachowanie]]=6, 2, 0)+punkty_rekrutacyjne310[[#This Row],[Osiagniecia]]</f>
        <v>0</v>
      </c>
      <c r="U406" s="7">
        <f>punkty_rekrutacyjne310[[#This Row],[punkty za gimnazjalny]]+punkty_rekrutacyjne310[[#This Row],[SUMA PUNKTOW ZA OCENY]]+punkty_rekrutacyjne310[[#This Row],[DODATKOWE]]</f>
        <v>50.1</v>
      </c>
      <c r="V406">
        <f>IF(punkty_rekrutacyjne310[[#This Row],[SUMA PUNKTOW ZA OCENY]]+punkty_rekrutacyjne310[[#This Row],[DODATKOWE]]&gt;punkty_rekrutacyjne310[[#This Row],[punkty za gimnazjalny]], 1, 0)</f>
        <v>0</v>
      </c>
    </row>
    <row r="407" spans="1:22" x14ac:dyDescent="0.35">
      <c r="A407" s="1" t="s">
        <v>554</v>
      </c>
      <c r="B407" s="1" t="s">
        <v>16</v>
      </c>
      <c r="C407">
        <v>4</v>
      </c>
      <c r="D407">
        <v>4</v>
      </c>
      <c r="E407" s="1">
        <v>3</v>
      </c>
      <c r="F407" s="1">
        <v>2</v>
      </c>
      <c r="G407" s="1">
        <v>5</v>
      </c>
      <c r="H407" s="1">
        <v>4</v>
      </c>
      <c r="I407">
        <v>65</v>
      </c>
      <c r="J407">
        <v>42</v>
      </c>
      <c r="K407">
        <v>95</v>
      </c>
      <c r="L407">
        <v>95</v>
      </c>
      <c r="M407">
        <v>95</v>
      </c>
      <c r="N407" s="6">
        <f>(punkty_rekrutacyjne310[[#This Row],[GHP]]+punkty_rekrutacyjne310[[#This Row],[GHH]]+punkty_rekrutacyjne310[[#This Row],[GMM]]+punkty_rekrutacyjne310[[#This Row],[GMP]]+punkty_rekrutacyjne310[[#This Row],[GJP]])/10</f>
        <v>39.200000000000003</v>
      </c>
      <c r="O407">
        <f t="shared" si="9"/>
        <v>4</v>
      </c>
      <c r="P407">
        <f t="shared" si="9"/>
        <v>0</v>
      </c>
      <c r="Q407">
        <f t="shared" si="9"/>
        <v>8</v>
      </c>
      <c r="R407">
        <f t="shared" si="9"/>
        <v>6</v>
      </c>
      <c r="S407" s="6">
        <f>SUM(punkty_rekrutacyjne310[[#This Row],[punkty za JP]:[GEO]])</f>
        <v>18</v>
      </c>
      <c r="T407" s="6">
        <f>IF(punkty_rekrutacyjne310[[#This Row],[Zachowanie]]=6, 2, 0)+punkty_rekrutacyjne310[[#This Row],[Osiagniecia]]</f>
        <v>4</v>
      </c>
      <c r="U407" s="7">
        <f>punkty_rekrutacyjne310[[#This Row],[punkty za gimnazjalny]]+punkty_rekrutacyjne310[[#This Row],[SUMA PUNKTOW ZA OCENY]]+punkty_rekrutacyjne310[[#This Row],[DODATKOWE]]</f>
        <v>61.2</v>
      </c>
      <c r="V407">
        <f>IF(punkty_rekrutacyjne310[[#This Row],[SUMA PUNKTOW ZA OCENY]]+punkty_rekrutacyjne310[[#This Row],[DODATKOWE]]&gt;punkty_rekrutacyjne310[[#This Row],[punkty za gimnazjalny]], 1, 0)</f>
        <v>0</v>
      </c>
    </row>
    <row r="408" spans="1:22" x14ac:dyDescent="0.35">
      <c r="A408" s="1" t="s">
        <v>555</v>
      </c>
      <c r="B408" s="1" t="s">
        <v>64</v>
      </c>
      <c r="C408">
        <v>6</v>
      </c>
      <c r="D408">
        <v>2</v>
      </c>
      <c r="E408" s="1">
        <v>2</v>
      </c>
      <c r="F408" s="1">
        <v>2</v>
      </c>
      <c r="G408" s="1">
        <v>2</v>
      </c>
      <c r="H408" s="1">
        <v>4</v>
      </c>
      <c r="I408">
        <v>32</v>
      </c>
      <c r="J408">
        <v>39</v>
      </c>
      <c r="K408">
        <v>61</v>
      </c>
      <c r="L408">
        <v>67</v>
      </c>
      <c r="M408">
        <v>14</v>
      </c>
      <c r="N408" s="6">
        <f>(punkty_rekrutacyjne310[[#This Row],[GHP]]+punkty_rekrutacyjne310[[#This Row],[GHH]]+punkty_rekrutacyjne310[[#This Row],[GMM]]+punkty_rekrutacyjne310[[#This Row],[GMP]]+punkty_rekrutacyjne310[[#This Row],[GJP]])/10</f>
        <v>21.3</v>
      </c>
      <c r="O408">
        <f t="shared" si="9"/>
        <v>0</v>
      </c>
      <c r="P408">
        <f t="shared" si="9"/>
        <v>0</v>
      </c>
      <c r="Q408">
        <f t="shared" si="9"/>
        <v>0</v>
      </c>
      <c r="R408">
        <f t="shared" si="9"/>
        <v>6</v>
      </c>
      <c r="S408" s="6">
        <f>SUM(punkty_rekrutacyjne310[[#This Row],[punkty za JP]:[GEO]])</f>
        <v>6</v>
      </c>
      <c r="T408" s="6">
        <f>IF(punkty_rekrutacyjne310[[#This Row],[Zachowanie]]=6, 2, 0)+punkty_rekrutacyjne310[[#This Row],[Osiagniecia]]</f>
        <v>6</v>
      </c>
      <c r="U408" s="7">
        <f>punkty_rekrutacyjne310[[#This Row],[punkty za gimnazjalny]]+punkty_rekrutacyjne310[[#This Row],[SUMA PUNKTOW ZA OCENY]]+punkty_rekrutacyjne310[[#This Row],[DODATKOWE]]</f>
        <v>33.299999999999997</v>
      </c>
      <c r="V408">
        <f>IF(punkty_rekrutacyjne310[[#This Row],[SUMA PUNKTOW ZA OCENY]]+punkty_rekrutacyjne310[[#This Row],[DODATKOWE]]&gt;punkty_rekrutacyjne310[[#This Row],[punkty za gimnazjalny]], 1, 0)</f>
        <v>0</v>
      </c>
    </row>
    <row r="409" spans="1:22" x14ac:dyDescent="0.35">
      <c r="A409" s="1" t="s">
        <v>466</v>
      </c>
      <c r="B409" s="1" t="s">
        <v>16</v>
      </c>
      <c r="C409">
        <v>8</v>
      </c>
      <c r="D409">
        <v>3</v>
      </c>
      <c r="E409" s="1">
        <v>5</v>
      </c>
      <c r="F409" s="1">
        <v>6</v>
      </c>
      <c r="G409" s="1">
        <v>3</v>
      </c>
      <c r="H409" s="1">
        <v>5</v>
      </c>
      <c r="I409">
        <v>7</v>
      </c>
      <c r="J409">
        <v>96</v>
      </c>
      <c r="K409">
        <v>85</v>
      </c>
      <c r="L409">
        <v>8</v>
      </c>
      <c r="M409">
        <v>46</v>
      </c>
      <c r="N409" s="6">
        <f>(punkty_rekrutacyjne310[[#This Row],[GHP]]+punkty_rekrutacyjne310[[#This Row],[GHH]]+punkty_rekrutacyjne310[[#This Row],[GMM]]+punkty_rekrutacyjne310[[#This Row],[GMP]]+punkty_rekrutacyjne310[[#This Row],[GJP]])/10</f>
        <v>24.2</v>
      </c>
      <c r="O409">
        <f t="shared" si="9"/>
        <v>8</v>
      </c>
      <c r="P409">
        <f t="shared" si="9"/>
        <v>10</v>
      </c>
      <c r="Q409">
        <f t="shared" si="9"/>
        <v>4</v>
      </c>
      <c r="R409">
        <f t="shared" si="9"/>
        <v>8</v>
      </c>
      <c r="S409" s="6">
        <f>SUM(punkty_rekrutacyjne310[[#This Row],[punkty za JP]:[GEO]])</f>
        <v>30</v>
      </c>
      <c r="T409" s="6">
        <f>IF(punkty_rekrutacyjne310[[#This Row],[Zachowanie]]=6, 2, 0)+punkty_rekrutacyjne310[[#This Row],[Osiagniecia]]</f>
        <v>8</v>
      </c>
      <c r="U409" s="7">
        <f>punkty_rekrutacyjne310[[#This Row],[punkty za gimnazjalny]]+punkty_rekrutacyjne310[[#This Row],[SUMA PUNKTOW ZA OCENY]]+punkty_rekrutacyjne310[[#This Row],[DODATKOWE]]</f>
        <v>62.2</v>
      </c>
      <c r="V409">
        <f>IF(punkty_rekrutacyjne310[[#This Row],[SUMA PUNKTOW ZA OCENY]]+punkty_rekrutacyjne310[[#This Row],[DODATKOWE]]&gt;punkty_rekrutacyjne310[[#This Row],[punkty za gimnazjalny]], 1, 0)</f>
        <v>1</v>
      </c>
    </row>
    <row r="410" spans="1:22" x14ac:dyDescent="0.35">
      <c r="A410" s="1" t="s">
        <v>556</v>
      </c>
      <c r="B410" s="1" t="s">
        <v>367</v>
      </c>
      <c r="C410">
        <v>7</v>
      </c>
      <c r="D410">
        <v>5</v>
      </c>
      <c r="E410" s="1">
        <v>5</v>
      </c>
      <c r="F410" s="1">
        <v>5</v>
      </c>
      <c r="G410" s="1">
        <v>2</v>
      </c>
      <c r="H410" s="1">
        <v>2</v>
      </c>
      <c r="I410">
        <v>35</v>
      </c>
      <c r="J410">
        <v>95</v>
      </c>
      <c r="K410">
        <v>11</v>
      </c>
      <c r="L410">
        <v>36</v>
      </c>
      <c r="M410">
        <v>19</v>
      </c>
      <c r="N410" s="6">
        <f>(punkty_rekrutacyjne310[[#This Row],[GHP]]+punkty_rekrutacyjne310[[#This Row],[GHH]]+punkty_rekrutacyjne310[[#This Row],[GMM]]+punkty_rekrutacyjne310[[#This Row],[GMP]]+punkty_rekrutacyjne310[[#This Row],[GJP]])/10</f>
        <v>19.600000000000001</v>
      </c>
      <c r="O410">
        <f t="shared" si="9"/>
        <v>8</v>
      </c>
      <c r="P410">
        <f t="shared" si="9"/>
        <v>8</v>
      </c>
      <c r="Q410">
        <f t="shared" si="9"/>
        <v>0</v>
      </c>
      <c r="R410">
        <f t="shared" si="9"/>
        <v>0</v>
      </c>
      <c r="S410" s="6">
        <f>SUM(punkty_rekrutacyjne310[[#This Row],[punkty za JP]:[GEO]])</f>
        <v>16</v>
      </c>
      <c r="T410" s="6">
        <f>IF(punkty_rekrutacyjne310[[#This Row],[Zachowanie]]=6, 2, 0)+punkty_rekrutacyjne310[[#This Row],[Osiagniecia]]</f>
        <v>7</v>
      </c>
      <c r="U410" s="7">
        <f>punkty_rekrutacyjne310[[#This Row],[punkty za gimnazjalny]]+punkty_rekrutacyjne310[[#This Row],[SUMA PUNKTOW ZA OCENY]]+punkty_rekrutacyjne310[[#This Row],[DODATKOWE]]</f>
        <v>42.6</v>
      </c>
      <c r="V410">
        <f>IF(punkty_rekrutacyjne310[[#This Row],[SUMA PUNKTOW ZA OCENY]]+punkty_rekrutacyjne310[[#This Row],[DODATKOWE]]&gt;punkty_rekrutacyjne310[[#This Row],[punkty za gimnazjalny]], 1, 0)</f>
        <v>1</v>
      </c>
    </row>
    <row r="411" spans="1:22" x14ac:dyDescent="0.35">
      <c r="A411" s="1" t="s">
        <v>557</v>
      </c>
      <c r="B411" s="1" t="s">
        <v>558</v>
      </c>
      <c r="C411">
        <v>1</v>
      </c>
      <c r="D411">
        <v>4</v>
      </c>
      <c r="E411" s="1">
        <v>4</v>
      </c>
      <c r="F411" s="1">
        <v>6</v>
      </c>
      <c r="G411" s="1">
        <v>3</v>
      </c>
      <c r="H411" s="1">
        <v>4</v>
      </c>
      <c r="I411">
        <v>73</v>
      </c>
      <c r="J411">
        <v>61</v>
      </c>
      <c r="K411">
        <v>49</v>
      </c>
      <c r="L411">
        <v>70</v>
      </c>
      <c r="M411">
        <v>52</v>
      </c>
      <c r="N411" s="6">
        <f>(punkty_rekrutacyjne310[[#This Row],[GHP]]+punkty_rekrutacyjne310[[#This Row],[GHH]]+punkty_rekrutacyjne310[[#This Row],[GMM]]+punkty_rekrutacyjne310[[#This Row],[GMP]]+punkty_rekrutacyjne310[[#This Row],[GJP]])/10</f>
        <v>30.5</v>
      </c>
      <c r="O411">
        <f t="shared" si="9"/>
        <v>6</v>
      </c>
      <c r="P411">
        <f t="shared" si="9"/>
        <v>10</v>
      </c>
      <c r="Q411">
        <f t="shared" si="9"/>
        <v>4</v>
      </c>
      <c r="R411">
        <f t="shared" si="9"/>
        <v>6</v>
      </c>
      <c r="S411" s="6">
        <f>SUM(punkty_rekrutacyjne310[[#This Row],[punkty za JP]:[GEO]])</f>
        <v>26</v>
      </c>
      <c r="T411" s="6">
        <f>IF(punkty_rekrutacyjne310[[#This Row],[Zachowanie]]=6, 2, 0)+punkty_rekrutacyjne310[[#This Row],[Osiagniecia]]</f>
        <v>1</v>
      </c>
      <c r="U411" s="7">
        <f>punkty_rekrutacyjne310[[#This Row],[punkty za gimnazjalny]]+punkty_rekrutacyjne310[[#This Row],[SUMA PUNKTOW ZA OCENY]]+punkty_rekrutacyjne310[[#This Row],[DODATKOWE]]</f>
        <v>57.5</v>
      </c>
      <c r="V411">
        <f>IF(punkty_rekrutacyjne310[[#This Row],[SUMA PUNKTOW ZA OCENY]]+punkty_rekrutacyjne310[[#This Row],[DODATKOWE]]&gt;punkty_rekrutacyjne310[[#This Row],[punkty za gimnazjalny]], 1, 0)</f>
        <v>0</v>
      </c>
    </row>
    <row r="412" spans="1:22" x14ac:dyDescent="0.35">
      <c r="A412" s="1" t="s">
        <v>559</v>
      </c>
      <c r="B412" s="1" t="s">
        <v>145</v>
      </c>
      <c r="C412">
        <v>8</v>
      </c>
      <c r="D412">
        <v>2</v>
      </c>
      <c r="E412" s="1">
        <v>5</v>
      </c>
      <c r="F412" s="1">
        <v>2</v>
      </c>
      <c r="G412" s="1">
        <v>2</v>
      </c>
      <c r="H412" s="1">
        <v>6</v>
      </c>
      <c r="I412">
        <v>52</v>
      </c>
      <c r="J412">
        <v>90</v>
      </c>
      <c r="K412">
        <v>95</v>
      </c>
      <c r="L412">
        <v>83</v>
      </c>
      <c r="M412">
        <v>23</v>
      </c>
      <c r="N412" s="6">
        <f>(punkty_rekrutacyjne310[[#This Row],[GHP]]+punkty_rekrutacyjne310[[#This Row],[GHH]]+punkty_rekrutacyjne310[[#This Row],[GMM]]+punkty_rekrutacyjne310[[#This Row],[GMP]]+punkty_rekrutacyjne310[[#This Row],[GJP]])/10</f>
        <v>34.299999999999997</v>
      </c>
      <c r="O412">
        <f t="shared" si="9"/>
        <v>8</v>
      </c>
      <c r="P412">
        <f t="shared" si="9"/>
        <v>0</v>
      </c>
      <c r="Q412">
        <f t="shared" si="9"/>
        <v>0</v>
      </c>
      <c r="R412">
        <f t="shared" si="9"/>
        <v>10</v>
      </c>
      <c r="S412" s="6">
        <f>SUM(punkty_rekrutacyjne310[[#This Row],[punkty za JP]:[GEO]])</f>
        <v>18</v>
      </c>
      <c r="T412" s="6">
        <f>IF(punkty_rekrutacyjne310[[#This Row],[Zachowanie]]=6, 2, 0)+punkty_rekrutacyjne310[[#This Row],[Osiagniecia]]</f>
        <v>8</v>
      </c>
      <c r="U412" s="7">
        <f>punkty_rekrutacyjne310[[#This Row],[punkty za gimnazjalny]]+punkty_rekrutacyjne310[[#This Row],[SUMA PUNKTOW ZA OCENY]]+punkty_rekrutacyjne310[[#This Row],[DODATKOWE]]</f>
        <v>60.3</v>
      </c>
      <c r="V412">
        <f>IF(punkty_rekrutacyjne310[[#This Row],[SUMA PUNKTOW ZA OCENY]]+punkty_rekrutacyjne310[[#This Row],[DODATKOWE]]&gt;punkty_rekrutacyjne310[[#This Row],[punkty za gimnazjalny]], 1, 0)</f>
        <v>0</v>
      </c>
    </row>
    <row r="413" spans="1:22" x14ac:dyDescent="0.35">
      <c r="A413" s="1" t="s">
        <v>418</v>
      </c>
      <c r="B413" s="1" t="s">
        <v>32</v>
      </c>
      <c r="C413">
        <v>8</v>
      </c>
      <c r="D413">
        <v>5</v>
      </c>
      <c r="E413" s="1">
        <v>6</v>
      </c>
      <c r="F413" s="1">
        <v>5</v>
      </c>
      <c r="G413" s="1">
        <v>6</v>
      </c>
      <c r="H413" s="1">
        <v>5</v>
      </c>
      <c r="I413">
        <v>5</v>
      </c>
      <c r="J413">
        <v>84</v>
      </c>
      <c r="K413">
        <v>88</v>
      </c>
      <c r="L413">
        <v>35</v>
      </c>
      <c r="M413">
        <v>40</v>
      </c>
      <c r="N413" s="6">
        <f>(punkty_rekrutacyjne310[[#This Row],[GHP]]+punkty_rekrutacyjne310[[#This Row],[GHH]]+punkty_rekrutacyjne310[[#This Row],[GMM]]+punkty_rekrutacyjne310[[#This Row],[GMP]]+punkty_rekrutacyjne310[[#This Row],[GJP]])/10</f>
        <v>25.2</v>
      </c>
      <c r="O413">
        <f t="shared" si="9"/>
        <v>10</v>
      </c>
      <c r="P413">
        <f t="shared" si="9"/>
        <v>8</v>
      </c>
      <c r="Q413">
        <f t="shared" si="9"/>
        <v>10</v>
      </c>
      <c r="R413">
        <f t="shared" si="9"/>
        <v>8</v>
      </c>
      <c r="S413" s="6">
        <f>SUM(punkty_rekrutacyjne310[[#This Row],[punkty za JP]:[GEO]])</f>
        <v>36</v>
      </c>
      <c r="T413" s="6">
        <f>IF(punkty_rekrutacyjne310[[#This Row],[Zachowanie]]=6, 2, 0)+punkty_rekrutacyjne310[[#This Row],[Osiagniecia]]</f>
        <v>8</v>
      </c>
      <c r="U413" s="7">
        <f>punkty_rekrutacyjne310[[#This Row],[punkty za gimnazjalny]]+punkty_rekrutacyjne310[[#This Row],[SUMA PUNKTOW ZA OCENY]]+punkty_rekrutacyjne310[[#This Row],[DODATKOWE]]</f>
        <v>69.2</v>
      </c>
      <c r="V413">
        <f>IF(punkty_rekrutacyjne310[[#This Row],[SUMA PUNKTOW ZA OCENY]]+punkty_rekrutacyjne310[[#This Row],[DODATKOWE]]&gt;punkty_rekrutacyjne310[[#This Row],[punkty za gimnazjalny]], 1, 0)</f>
        <v>1</v>
      </c>
    </row>
    <row r="414" spans="1:22" x14ac:dyDescent="0.35">
      <c r="A414" s="1" t="s">
        <v>123</v>
      </c>
      <c r="B414" s="1" t="s">
        <v>273</v>
      </c>
      <c r="C414">
        <v>5</v>
      </c>
      <c r="D414">
        <v>4</v>
      </c>
      <c r="E414" s="1">
        <v>6</v>
      </c>
      <c r="F414" s="1">
        <v>2</v>
      </c>
      <c r="G414" s="1">
        <v>3</v>
      </c>
      <c r="H414" s="1">
        <v>4</v>
      </c>
      <c r="I414">
        <v>53</v>
      </c>
      <c r="J414">
        <v>57</v>
      </c>
      <c r="K414">
        <v>30</v>
      </c>
      <c r="L414">
        <v>7</v>
      </c>
      <c r="M414">
        <v>52</v>
      </c>
      <c r="N414" s="6">
        <f>(punkty_rekrutacyjne310[[#This Row],[GHP]]+punkty_rekrutacyjne310[[#This Row],[GHH]]+punkty_rekrutacyjne310[[#This Row],[GMM]]+punkty_rekrutacyjne310[[#This Row],[GMP]]+punkty_rekrutacyjne310[[#This Row],[GJP]])/10</f>
        <v>19.899999999999999</v>
      </c>
      <c r="O414">
        <f t="shared" si="9"/>
        <v>10</v>
      </c>
      <c r="P414">
        <f t="shared" si="9"/>
        <v>0</v>
      </c>
      <c r="Q414">
        <f t="shared" si="9"/>
        <v>4</v>
      </c>
      <c r="R414">
        <f t="shared" si="9"/>
        <v>6</v>
      </c>
      <c r="S414" s="6">
        <f>SUM(punkty_rekrutacyjne310[[#This Row],[punkty za JP]:[GEO]])</f>
        <v>20</v>
      </c>
      <c r="T414" s="6">
        <f>IF(punkty_rekrutacyjne310[[#This Row],[Zachowanie]]=6, 2, 0)+punkty_rekrutacyjne310[[#This Row],[Osiagniecia]]</f>
        <v>5</v>
      </c>
      <c r="U414" s="7">
        <f>punkty_rekrutacyjne310[[#This Row],[punkty za gimnazjalny]]+punkty_rekrutacyjne310[[#This Row],[SUMA PUNKTOW ZA OCENY]]+punkty_rekrutacyjne310[[#This Row],[DODATKOWE]]</f>
        <v>44.9</v>
      </c>
      <c r="V414">
        <f>IF(punkty_rekrutacyjne310[[#This Row],[SUMA PUNKTOW ZA OCENY]]+punkty_rekrutacyjne310[[#This Row],[DODATKOWE]]&gt;punkty_rekrutacyjne310[[#This Row],[punkty za gimnazjalny]], 1, 0)</f>
        <v>1</v>
      </c>
    </row>
    <row r="415" spans="1:22" x14ac:dyDescent="0.35">
      <c r="A415" s="1" t="s">
        <v>560</v>
      </c>
      <c r="B415" s="1" t="s">
        <v>145</v>
      </c>
      <c r="C415">
        <v>4</v>
      </c>
      <c r="D415">
        <v>2</v>
      </c>
      <c r="E415" s="1">
        <v>4</v>
      </c>
      <c r="F415" s="1">
        <v>5</v>
      </c>
      <c r="G415" s="1">
        <v>5</v>
      </c>
      <c r="H415" s="1">
        <v>4</v>
      </c>
      <c r="I415">
        <v>52</v>
      </c>
      <c r="J415">
        <v>73</v>
      </c>
      <c r="K415">
        <v>12</v>
      </c>
      <c r="L415">
        <v>3</v>
      </c>
      <c r="M415">
        <v>7</v>
      </c>
      <c r="N415" s="6">
        <f>(punkty_rekrutacyjne310[[#This Row],[GHP]]+punkty_rekrutacyjne310[[#This Row],[GHH]]+punkty_rekrutacyjne310[[#This Row],[GMM]]+punkty_rekrutacyjne310[[#This Row],[GMP]]+punkty_rekrutacyjne310[[#This Row],[GJP]])/10</f>
        <v>14.7</v>
      </c>
      <c r="O415">
        <f t="shared" si="9"/>
        <v>6</v>
      </c>
      <c r="P415">
        <f t="shared" si="9"/>
        <v>8</v>
      </c>
      <c r="Q415">
        <f t="shared" si="9"/>
        <v>8</v>
      </c>
      <c r="R415">
        <f t="shared" si="9"/>
        <v>6</v>
      </c>
      <c r="S415" s="6">
        <f>SUM(punkty_rekrutacyjne310[[#This Row],[punkty za JP]:[GEO]])</f>
        <v>28</v>
      </c>
      <c r="T415" s="6">
        <f>IF(punkty_rekrutacyjne310[[#This Row],[Zachowanie]]=6, 2, 0)+punkty_rekrutacyjne310[[#This Row],[Osiagniecia]]</f>
        <v>4</v>
      </c>
      <c r="U415" s="7">
        <f>punkty_rekrutacyjne310[[#This Row],[punkty za gimnazjalny]]+punkty_rekrutacyjne310[[#This Row],[SUMA PUNKTOW ZA OCENY]]+punkty_rekrutacyjne310[[#This Row],[DODATKOWE]]</f>
        <v>46.7</v>
      </c>
      <c r="V415">
        <f>IF(punkty_rekrutacyjne310[[#This Row],[SUMA PUNKTOW ZA OCENY]]+punkty_rekrutacyjne310[[#This Row],[DODATKOWE]]&gt;punkty_rekrutacyjne310[[#This Row],[punkty za gimnazjalny]], 1, 0)</f>
        <v>1</v>
      </c>
    </row>
    <row r="416" spans="1:22" x14ac:dyDescent="0.35">
      <c r="A416" s="1" t="s">
        <v>561</v>
      </c>
      <c r="B416" s="1" t="s">
        <v>133</v>
      </c>
      <c r="C416">
        <v>7</v>
      </c>
      <c r="D416">
        <v>4</v>
      </c>
      <c r="E416" s="1">
        <v>3</v>
      </c>
      <c r="F416" s="1">
        <v>2</v>
      </c>
      <c r="G416" s="1">
        <v>5</v>
      </c>
      <c r="H416" s="1">
        <v>5</v>
      </c>
      <c r="I416">
        <v>41</v>
      </c>
      <c r="J416">
        <v>23</v>
      </c>
      <c r="K416">
        <v>84</v>
      </c>
      <c r="L416">
        <v>93</v>
      </c>
      <c r="M416">
        <v>6</v>
      </c>
      <c r="N416" s="6">
        <f>(punkty_rekrutacyjne310[[#This Row],[GHP]]+punkty_rekrutacyjne310[[#This Row],[GHH]]+punkty_rekrutacyjne310[[#This Row],[GMM]]+punkty_rekrutacyjne310[[#This Row],[GMP]]+punkty_rekrutacyjne310[[#This Row],[GJP]])/10</f>
        <v>24.7</v>
      </c>
      <c r="O416">
        <f t="shared" si="9"/>
        <v>4</v>
      </c>
      <c r="P416">
        <f t="shared" si="9"/>
        <v>0</v>
      </c>
      <c r="Q416">
        <f t="shared" si="9"/>
        <v>8</v>
      </c>
      <c r="R416">
        <f t="shared" si="9"/>
        <v>8</v>
      </c>
      <c r="S416" s="6">
        <f>SUM(punkty_rekrutacyjne310[[#This Row],[punkty za JP]:[GEO]])</f>
        <v>20</v>
      </c>
      <c r="T416" s="6">
        <f>IF(punkty_rekrutacyjne310[[#This Row],[Zachowanie]]=6, 2, 0)+punkty_rekrutacyjne310[[#This Row],[Osiagniecia]]</f>
        <v>7</v>
      </c>
      <c r="U416" s="7">
        <f>punkty_rekrutacyjne310[[#This Row],[punkty za gimnazjalny]]+punkty_rekrutacyjne310[[#This Row],[SUMA PUNKTOW ZA OCENY]]+punkty_rekrutacyjne310[[#This Row],[DODATKOWE]]</f>
        <v>51.7</v>
      </c>
      <c r="V416">
        <f>IF(punkty_rekrutacyjne310[[#This Row],[SUMA PUNKTOW ZA OCENY]]+punkty_rekrutacyjne310[[#This Row],[DODATKOWE]]&gt;punkty_rekrutacyjne310[[#This Row],[punkty za gimnazjalny]], 1, 0)</f>
        <v>1</v>
      </c>
    </row>
    <row r="417" spans="1:22" x14ac:dyDescent="0.35">
      <c r="A417" s="1" t="s">
        <v>562</v>
      </c>
      <c r="B417" s="1" t="s">
        <v>369</v>
      </c>
      <c r="C417">
        <v>3</v>
      </c>
      <c r="D417">
        <v>3</v>
      </c>
      <c r="E417" s="1">
        <v>4</v>
      </c>
      <c r="F417" s="1">
        <v>4</v>
      </c>
      <c r="G417" s="1">
        <v>5</v>
      </c>
      <c r="H417" s="1">
        <v>5</v>
      </c>
      <c r="I417">
        <v>44</v>
      </c>
      <c r="J417">
        <v>90</v>
      </c>
      <c r="K417">
        <v>71</v>
      </c>
      <c r="L417">
        <v>41</v>
      </c>
      <c r="M417">
        <v>60</v>
      </c>
      <c r="N417" s="6">
        <f>(punkty_rekrutacyjne310[[#This Row],[GHP]]+punkty_rekrutacyjne310[[#This Row],[GHH]]+punkty_rekrutacyjne310[[#This Row],[GMM]]+punkty_rekrutacyjne310[[#This Row],[GMP]]+punkty_rekrutacyjne310[[#This Row],[GJP]])/10</f>
        <v>30.6</v>
      </c>
      <c r="O417">
        <f t="shared" si="9"/>
        <v>6</v>
      </c>
      <c r="P417">
        <f t="shared" si="9"/>
        <v>6</v>
      </c>
      <c r="Q417">
        <f t="shared" si="9"/>
        <v>8</v>
      </c>
      <c r="R417">
        <f t="shared" si="9"/>
        <v>8</v>
      </c>
      <c r="S417" s="6">
        <f>SUM(punkty_rekrutacyjne310[[#This Row],[punkty za JP]:[GEO]])</f>
        <v>28</v>
      </c>
      <c r="T417" s="6">
        <f>IF(punkty_rekrutacyjne310[[#This Row],[Zachowanie]]=6, 2, 0)+punkty_rekrutacyjne310[[#This Row],[Osiagniecia]]</f>
        <v>3</v>
      </c>
      <c r="U417" s="7">
        <f>punkty_rekrutacyjne310[[#This Row],[punkty za gimnazjalny]]+punkty_rekrutacyjne310[[#This Row],[SUMA PUNKTOW ZA OCENY]]+punkty_rekrutacyjne310[[#This Row],[DODATKOWE]]</f>
        <v>61.6</v>
      </c>
      <c r="V417">
        <f>IF(punkty_rekrutacyjne310[[#This Row],[SUMA PUNKTOW ZA OCENY]]+punkty_rekrutacyjne310[[#This Row],[DODATKOWE]]&gt;punkty_rekrutacyjne310[[#This Row],[punkty za gimnazjalny]], 1, 0)</f>
        <v>1</v>
      </c>
    </row>
    <row r="418" spans="1:22" x14ac:dyDescent="0.35">
      <c r="A418" s="1" t="s">
        <v>563</v>
      </c>
      <c r="B418" s="1" t="s">
        <v>101</v>
      </c>
      <c r="C418">
        <v>0</v>
      </c>
      <c r="D418">
        <v>5</v>
      </c>
      <c r="E418" s="1">
        <v>2</v>
      </c>
      <c r="F418" s="1">
        <v>4</v>
      </c>
      <c r="G418" s="1">
        <v>2</v>
      </c>
      <c r="H418" s="1">
        <v>6</v>
      </c>
      <c r="I418">
        <v>27</v>
      </c>
      <c r="J418">
        <v>56</v>
      </c>
      <c r="K418">
        <v>54</v>
      </c>
      <c r="L418">
        <v>99</v>
      </c>
      <c r="M418">
        <v>27</v>
      </c>
      <c r="N418" s="6">
        <f>(punkty_rekrutacyjne310[[#This Row],[GHP]]+punkty_rekrutacyjne310[[#This Row],[GHH]]+punkty_rekrutacyjne310[[#This Row],[GMM]]+punkty_rekrutacyjne310[[#This Row],[GMP]]+punkty_rekrutacyjne310[[#This Row],[GJP]])/10</f>
        <v>26.3</v>
      </c>
      <c r="O418">
        <f t="shared" si="9"/>
        <v>0</v>
      </c>
      <c r="P418">
        <f t="shared" si="9"/>
        <v>6</v>
      </c>
      <c r="Q418">
        <f t="shared" si="9"/>
        <v>0</v>
      </c>
      <c r="R418">
        <f t="shared" si="9"/>
        <v>10</v>
      </c>
      <c r="S418" s="6">
        <f>SUM(punkty_rekrutacyjne310[[#This Row],[punkty za JP]:[GEO]])</f>
        <v>16</v>
      </c>
      <c r="T418" s="6">
        <f>IF(punkty_rekrutacyjne310[[#This Row],[Zachowanie]]=6, 2, 0)+punkty_rekrutacyjne310[[#This Row],[Osiagniecia]]</f>
        <v>0</v>
      </c>
      <c r="U418" s="7">
        <f>punkty_rekrutacyjne310[[#This Row],[punkty za gimnazjalny]]+punkty_rekrutacyjne310[[#This Row],[SUMA PUNKTOW ZA OCENY]]+punkty_rekrutacyjne310[[#This Row],[DODATKOWE]]</f>
        <v>42.3</v>
      </c>
      <c r="V418">
        <f>IF(punkty_rekrutacyjne310[[#This Row],[SUMA PUNKTOW ZA OCENY]]+punkty_rekrutacyjne310[[#This Row],[DODATKOWE]]&gt;punkty_rekrutacyjne310[[#This Row],[punkty za gimnazjalny]], 1, 0)</f>
        <v>0</v>
      </c>
    </row>
    <row r="419" spans="1:22" x14ac:dyDescent="0.35">
      <c r="A419" s="1" t="s">
        <v>564</v>
      </c>
      <c r="B419" s="1" t="s">
        <v>145</v>
      </c>
      <c r="C419">
        <v>6</v>
      </c>
      <c r="D419">
        <v>4</v>
      </c>
      <c r="E419" s="1">
        <v>5</v>
      </c>
      <c r="F419" s="1">
        <v>6</v>
      </c>
      <c r="G419" s="1">
        <v>2</v>
      </c>
      <c r="H419" s="1">
        <v>5</v>
      </c>
      <c r="I419">
        <v>56</v>
      </c>
      <c r="J419">
        <v>47</v>
      </c>
      <c r="K419">
        <v>34</v>
      </c>
      <c r="L419">
        <v>65</v>
      </c>
      <c r="M419">
        <v>87</v>
      </c>
      <c r="N419" s="6">
        <f>(punkty_rekrutacyjne310[[#This Row],[GHP]]+punkty_rekrutacyjne310[[#This Row],[GHH]]+punkty_rekrutacyjne310[[#This Row],[GMM]]+punkty_rekrutacyjne310[[#This Row],[GMP]]+punkty_rekrutacyjne310[[#This Row],[GJP]])/10</f>
        <v>28.9</v>
      </c>
      <c r="O419">
        <f t="shared" si="9"/>
        <v>8</v>
      </c>
      <c r="P419">
        <f t="shared" si="9"/>
        <v>10</v>
      </c>
      <c r="Q419">
        <f t="shared" si="9"/>
        <v>0</v>
      </c>
      <c r="R419">
        <f t="shared" si="9"/>
        <v>8</v>
      </c>
      <c r="S419" s="6">
        <f>SUM(punkty_rekrutacyjne310[[#This Row],[punkty za JP]:[GEO]])</f>
        <v>26</v>
      </c>
      <c r="T419" s="6">
        <f>IF(punkty_rekrutacyjne310[[#This Row],[Zachowanie]]=6, 2, 0)+punkty_rekrutacyjne310[[#This Row],[Osiagniecia]]</f>
        <v>6</v>
      </c>
      <c r="U419" s="7">
        <f>punkty_rekrutacyjne310[[#This Row],[punkty za gimnazjalny]]+punkty_rekrutacyjne310[[#This Row],[SUMA PUNKTOW ZA OCENY]]+punkty_rekrutacyjne310[[#This Row],[DODATKOWE]]</f>
        <v>60.9</v>
      </c>
      <c r="V419">
        <f>IF(punkty_rekrutacyjne310[[#This Row],[SUMA PUNKTOW ZA OCENY]]+punkty_rekrutacyjne310[[#This Row],[DODATKOWE]]&gt;punkty_rekrutacyjne310[[#This Row],[punkty za gimnazjalny]], 1, 0)</f>
        <v>1</v>
      </c>
    </row>
    <row r="420" spans="1:22" x14ac:dyDescent="0.35">
      <c r="A420" s="1" t="s">
        <v>565</v>
      </c>
      <c r="B420" s="1" t="s">
        <v>302</v>
      </c>
      <c r="C420">
        <v>3</v>
      </c>
      <c r="D420">
        <v>5</v>
      </c>
      <c r="E420" s="1">
        <v>6</v>
      </c>
      <c r="F420" s="1">
        <v>4</v>
      </c>
      <c r="G420" s="1">
        <v>6</v>
      </c>
      <c r="H420" s="1">
        <v>6</v>
      </c>
      <c r="I420">
        <v>79</v>
      </c>
      <c r="J420">
        <v>52</v>
      </c>
      <c r="K420">
        <v>11</v>
      </c>
      <c r="L420">
        <v>9</v>
      </c>
      <c r="M420">
        <v>83</v>
      </c>
      <c r="N420" s="6">
        <f>(punkty_rekrutacyjne310[[#This Row],[GHP]]+punkty_rekrutacyjne310[[#This Row],[GHH]]+punkty_rekrutacyjne310[[#This Row],[GMM]]+punkty_rekrutacyjne310[[#This Row],[GMP]]+punkty_rekrutacyjne310[[#This Row],[GJP]])/10</f>
        <v>23.4</v>
      </c>
      <c r="O420">
        <f t="shared" si="9"/>
        <v>10</v>
      </c>
      <c r="P420">
        <f t="shared" si="9"/>
        <v>6</v>
      </c>
      <c r="Q420">
        <f t="shared" si="9"/>
        <v>10</v>
      </c>
      <c r="R420">
        <f t="shared" si="9"/>
        <v>10</v>
      </c>
      <c r="S420" s="6">
        <f>SUM(punkty_rekrutacyjne310[[#This Row],[punkty za JP]:[GEO]])</f>
        <v>36</v>
      </c>
      <c r="T420" s="6">
        <f>IF(punkty_rekrutacyjne310[[#This Row],[Zachowanie]]=6, 2, 0)+punkty_rekrutacyjne310[[#This Row],[Osiagniecia]]</f>
        <v>3</v>
      </c>
      <c r="U420" s="7">
        <f>punkty_rekrutacyjne310[[#This Row],[punkty za gimnazjalny]]+punkty_rekrutacyjne310[[#This Row],[SUMA PUNKTOW ZA OCENY]]+punkty_rekrutacyjne310[[#This Row],[DODATKOWE]]</f>
        <v>62.4</v>
      </c>
      <c r="V420">
        <f>IF(punkty_rekrutacyjne310[[#This Row],[SUMA PUNKTOW ZA OCENY]]+punkty_rekrutacyjne310[[#This Row],[DODATKOWE]]&gt;punkty_rekrutacyjne310[[#This Row],[punkty za gimnazjalny]], 1, 0)</f>
        <v>1</v>
      </c>
    </row>
    <row r="421" spans="1:22" x14ac:dyDescent="0.35">
      <c r="A421" s="1" t="s">
        <v>566</v>
      </c>
      <c r="B421" s="1" t="s">
        <v>174</v>
      </c>
      <c r="C421">
        <v>6</v>
      </c>
      <c r="D421">
        <v>5</v>
      </c>
      <c r="E421" s="1">
        <v>5</v>
      </c>
      <c r="F421" s="1">
        <v>5</v>
      </c>
      <c r="G421" s="1">
        <v>4</v>
      </c>
      <c r="H421" s="1">
        <v>4</v>
      </c>
      <c r="I421">
        <v>34</v>
      </c>
      <c r="J421">
        <v>15</v>
      </c>
      <c r="K421">
        <v>40</v>
      </c>
      <c r="L421">
        <v>85</v>
      </c>
      <c r="M421">
        <v>52</v>
      </c>
      <c r="N421" s="6">
        <f>(punkty_rekrutacyjne310[[#This Row],[GHP]]+punkty_rekrutacyjne310[[#This Row],[GHH]]+punkty_rekrutacyjne310[[#This Row],[GMM]]+punkty_rekrutacyjne310[[#This Row],[GMP]]+punkty_rekrutacyjne310[[#This Row],[GJP]])/10</f>
        <v>22.6</v>
      </c>
      <c r="O421">
        <f t="shared" si="9"/>
        <v>8</v>
      </c>
      <c r="P421">
        <f t="shared" si="9"/>
        <v>8</v>
      </c>
      <c r="Q421">
        <f t="shared" si="9"/>
        <v>6</v>
      </c>
      <c r="R421">
        <f t="shared" si="9"/>
        <v>6</v>
      </c>
      <c r="S421" s="6">
        <f>SUM(punkty_rekrutacyjne310[[#This Row],[punkty za JP]:[GEO]])</f>
        <v>28</v>
      </c>
      <c r="T421" s="6">
        <f>IF(punkty_rekrutacyjne310[[#This Row],[Zachowanie]]=6, 2, 0)+punkty_rekrutacyjne310[[#This Row],[Osiagniecia]]</f>
        <v>6</v>
      </c>
      <c r="U421" s="7">
        <f>punkty_rekrutacyjne310[[#This Row],[punkty za gimnazjalny]]+punkty_rekrutacyjne310[[#This Row],[SUMA PUNKTOW ZA OCENY]]+punkty_rekrutacyjne310[[#This Row],[DODATKOWE]]</f>
        <v>56.6</v>
      </c>
      <c r="V421">
        <f>IF(punkty_rekrutacyjne310[[#This Row],[SUMA PUNKTOW ZA OCENY]]+punkty_rekrutacyjne310[[#This Row],[DODATKOWE]]&gt;punkty_rekrutacyjne310[[#This Row],[punkty za gimnazjalny]], 1, 0)</f>
        <v>1</v>
      </c>
    </row>
    <row r="422" spans="1:22" x14ac:dyDescent="0.35">
      <c r="A422" s="1" t="s">
        <v>567</v>
      </c>
      <c r="B422" s="1" t="s">
        <v>568</v>
      </c>
      <c r="C422">
        <v>1</v>
      </c>
      <c r="D422">
        <v>3</v>
      </c>
      <c r="E422" s="1">
        <v>4</v>
      </c>
      <c r="F422" s="1">
        <v>6</v>
      </c>
      <c r="G422" s="1">
        <v>6</v>
      </c>
      <c r="H422" s="1">
        <v>3</v>
      </c>
      <c r="I422">
        <v>52</v>
      </c>
      <c r="J422">
        <v>36</v>
      </c>
      <c r="K422">
        <v>41</v>
      </c>
      <c r="L422">
        <v>96</v>
      </c>
      <c r="M422">
        <v>66</v>
      </c>
      <c r="N422" s="6">
        <f>(punkty_rekrutacyjne310[[#This Row],[GHP]]+punkty_rekrutacyjne310[[#This Row],[GHH]]+punkty_rekrutacyjne310[[#This Row],[GMM]]+punkty_rekrutacyjne310[[#This Row],[GMP]]+punkty_rekrutacyjne310[[#This Row],[GJP]])/10</f>
        <v>29.1</v>
      </c>
      <c r="O422">
        <f t="shared" si="9"/>
        <v>6</v>
      </c>
      <c r="P422">
        <f t="shared" si="9"/>
        <v>10</v>
      </c>
      <c r="Q422">
        <f t="shared" si="9"/>
        <v>10</v>
      </c>
      <c r="R422">
        <f t="shared" si="9"/>
        <v>4</v>
      </c>
      <c r="S422" s="6">
        <f>SUM(punkty_rekrutacyjne310[[#This Row],[punkty za JP]:[GEO]])</f>
        <v>30</v>
      </c>
      <c r="T422" s="6">
        <f>IF(punkty_rekrutacyjne310[[#This Row],[Zachowanie]]=6, 2, 0)+punkty_rekrutacyjne310[[#This Row],[Osiagniecia]]</f>
        <v>1</v>
      </c>
      <c r="U422" s="7">
        <f>punkty_rekrutacyjne310[[#This Row],[punkty za gimnazjalny]]+punkty_rekrutacyjne310[[#This Row],[SUMA PUNKTOW ZA OCENY]]+punkty_rekrutacyjne310[[#This Row],[DODATKOWE]]</f>
        <v>60.1</v>
      </c>
      <c r="V422">
        <f>IF(punkty_rekrutacyjne310[[#This Row],[SUMA PUNKTOW ZA OCENY]]+punkty_rekrutacyjne310[[#This Row],[DODATKOWE]]&gt;punkty_rekrutacyjne310[[#This Row],[punkty za gimnazjalny]], 1, 0)</f>
        <v>1</v>
      </c>
    </row>
    <row r="423" spans="1:22" x14ac:dyDescent="0.35">
      <c r="A423" s="1" t="s">
        <v>569</v>
      </c>
      <c r="B423" s="1" t="s">
        <v>222</v>
      </c>
      <c r="C423">
        <v>5</v>
      </c>
      <c r="D423">
        <v>4</v>
      </c>
      <c r="E423" s="1">
        <v>6</v>
      </c>
      <c r="F423" s="1">
        <v>5</v>
      </c>
      <c r="G423" s="1">
        <v>5</v>
      </c>
      <c r="H423" s="1">
        <v>3</v>
      </c>
      <c r="I423">
        <v>41</v>
      </c>
      <c r="J423">
        <v>35</v>
      </c>
      <c r="K423">
        <v>54</v>
      </c>
      <c r="L423">
        <v>14</v>
      </c>
      <c r="M423">
        <v>29</v>
      </c>
      <c r="N423" s="6">
        <f>(punkty_rekrutacyjne310[[#This Row],[GHP]]+punkty_rekrutacyjne310[[#This Row],[GHH]]+punkty_rekrutacyjne310[[#This Row],[GMM]]+punkty_rekrutacyjne310[[#This Row],[GMP]]+punkty_rekrutacyjne310[[#This Row],[GJP]])/10</f>
        <v>17.3</v>
      </c>
      <c r="O423">
        <f t="shared" si="9"/>
        <v>10</v>
      </c>
      <c r="P423">
        <f t="shared" si="9"/>
        <v>8</v>
      </c>
      <c r="Q423">
        <f t="shared" si="9"/>
        <v>8</v>
      </c>
      <c r="R423">
        <f t="shared" si="9"/>
        <v>4</v>
      </c>
      <c r="S423" s="6">
        <f>SUM(punkty_rekrutacyjne310[[#This Row],[punkty za JP]:[GEO]])</f>
        <v>30</v>
      </c>
      <c r="T423" s="6">
        <f>IF(punkty_rekrutacyjne310[[#This Row],[Zachowanie]]=6, 2, 0)+punkty_rekrutacyjne310[[#This Row],[Osiagniecia]]</f>
        <v>5</v>
      </c>
      <c r="U423" s="7">
        <f>punkty_rekrutacyjne310[[#This Row],[punkty za gimnazjalny]]+punkty_rekrutacyjne310[[#This Row],[SUMA PUNKTOW ZA OCENY]]+punkty_rekrutacyjne310[[#This Row],[DODATKOWE]]</f>
        <v>52.3</v>
      </c>
      <c r="V423">
        <f>IF(punkty_rekrutacyjne310[[#This Row],[SUMA PUNKTOW ZA OCENY]]+punkty_rekrutacyjne310[[#This Row],[DODATKOWE]]&gt;punkty_rekrutacyjne310[[#This Row],[punkty za gimnazjalny]], 1, 0)</f>
        <v>1</v>
      </c>
    </row>
    <row r="424" spans="1:22" x14ac:dyDescent="0.35">
      <c r="A424" s="1" t="s">
        <v>570</v>
      </c>
      <c r="B424" s="1" t="s">
        <v>571</v>
      </c>
      <c r="C424">
        <v>5</v>
      </c>
      <c r="D424">
        <v>3</v>
      </c>
      <c r="E424" s="1">
        <v>5</v>
      </c>
      <c r="F424" s="1">
        <v>5</v>
      </c>
      <c r="G424" s="1">
        <v>3</v>
      </c>
      <c r="H424" s="1">
        <v>2</v>
      </c>
      <c r="I424">
        <v>25</v>
      </c>
      <c r="J424">
        <v>24</v>
      </c>
      <c r="K424">
        <v>28</v>
      </c>
      <c r="L424">
        <v>21</v>
      </c>
      <c r="M424">
        <v>24</v>
      </c>
      <c r="N424" s="6">
        <f>(punkty_rekrutacyjne310[[#This Row],[GHP]]+punkty_rekrutacyjne310[[#This Row],[GHH]]+punkty_rekrutacyjne310[[#This Row],[GMM]]+punkty_rekrutacyjne310[[#This Row],[GMP]]+punkty_rekrutacyjne310[[#This Row],[GJP]])/10</f>
        <v>12.2</v>
      </c>
      <c r="O424">
        <f t="shared" si="9"/>
        <v>8</v>
      </c>
      <c r="P424">
        <f t="shared" si="9"/>
        <v>8</v>
      </c>
      <c r="Q424">
        <f t="shared" si="9"/>
        <v>4</v>
      </c>
      <c r="R424">
        <f t="shared" si="9"/>
        <v>0</v>
      </c>
      <c r="S424" s="6">
        <f>SUM(punkty_rekrutacyjne310[[#This Row],[punkty za JP]:[GEO]])</f>
        <v>20</v>
      </c>
      <c r="T424" s="6">
        <f>IF(punkty_rekrutacyjne310[[#This Row],[Zachowanie]]=6, 2, 0)+punkty_rekrutacyjne310[[#This Row],[Osiagniecia]]</f>
        <v>5</v>
      </c>
      <c r="U424" s="7">
        <f>punkty_rekrutacyjne310[[#This Row],[punkty za gimnazjalny]]+punkty_rekrutacyjne310[[#This Row],[SUMA PUNKTOW ZA OCENY]]+punkty_rekrutacyjne310[[#This Row],[DODATKOWE]]</f>
        <v>37.200000000000003</v>
      </c>
      <c r="V424">
        <f>IF(punkty_rekrutacyjne310[[#This Row],[SUMA PUNKTOW ZA OCENY]]+punkty_rekrutacyjne310[[#This Row],[DODATKOWE]]&gt;punkty_rekrutacyjne310[[#This Row],[punkty za gimnazjalny]], 1, 0)</f>
        <v>1</v>
      </c>
    </row>
    <row r="425" spans="1:22" x14ac:dyDescent="0.35">
      <c r="A425" s="1" t="s">
        <v>572</v>
      </c>
      <c r="B425" s="1" t="s">
        <v>177</v>
      </c>
      <c r="C425">
        <v>3</v>
      </c>
      <c r="D425">
        <v>4</v>
      </c>
      <c r="E425" s="1">
        <v>2</v>
      </c>
      <c r="F425" s="1">
        <v>5</v>
      </c>
      <c r="G425" s="1">
        <v>2</v>
      </c>
      <c r="H425" s="1">
        <v>6</v>
      </c>
      <c r="I425">
        <v>80</v>
      </c>
      <c r="J425">
        <v>86</v>
      </c>
      <c r="K425">
        <v>29</v>
      </c>
      <c r="L425">
        <v>32</v>
      </c>
      <c r="M425">
        <v>85</v>
      </c>
      <c r="N425" s="6">
        <f>(punkty_rekrutacyjne310[[#This Row],[GHP]]+punkty_rekrutacyjne310[[#This Row],[GHH]]+punkty_rekrutacyjne310[[#This Row],[GMM]]+punkty_rekrutacyjne310[[#This Row],[GMP]]+punkty_rekrutacyjne310[[#This Row],[GJP]])/10</f>
        <v>31.2</v>
      </c>
      <c r="O425">
        <f t="shared" si="9"/>
        <v>0</v>
      </c>
      <c r="P425">
        <f t="shared" si="9"/>
        <v>8</v>
      </c>
      <c r="Q425">
        <f t="shared" si="9"/>
        <v>0</v>
      </c>
      <c r="R425">
        <f t="shared" si="9"/>
        <v>10</v>
      </c>
      <c r="S425" s="6">
        <f>SUM(punkty_rekrutacyjne310[[#This Row],[punkty za JP]:[GEO]])</f>
        <v>18</v>
      </c>
      <c r="T425" s="6">
        <f>IF(punkty_rekrutacyjne310[[#This Row],[Zachowanie]]=6, 2, 0)+punkty_rekrutacyjne310[[#This Row],[Osiagniecia]]</f>
        <v>3</v>
      </c>
      <c r="U425" s="7">
        <f>punkty_rekrutacyjne310[[#This Row],[punkty za gimnazjalny]]+punkty_rekrutacyjne310[[#This Row],[SUMA PUNKTOW ZA OCENY]]+punkty_rekrutacyjne310[[#This Row],[DODATKOWE]]</f>
        <v>52.2</v>
      </c>
      <c r="V425">
        <f>IF(punkty_rekrutacyjne310[[#This Row],[SUMA PUNKTOW ZA OCENY]]+punkty_rekrutacyjne310[[#This Row],[DODATKOWE]]&gt;punkty_rekrutacyjne310[[#This Row],[punkty za gimnazjalny]], 1, 0)</f>
        <v>0</v>
      </c>
    </row>
    <row r="426" spans="1:22" x14ac:dyDescent="0.35">
      <c r="A426" s="1" t="s">
        <v>573</v>
      </c>
      <c r="B426" s="1" t="s">
        <v>526</v>
      </c>
      <c r="C426">
        <v>4</v>
      </c>
      <c r="D426">
        <v>3</v>
      </c>
      <c r="E426" s="1">
        <v>5</v>
      </c>
      <c r="F426" s="1">
        <v>6</v>
      </c>
      <c r="G426" s="1">
        <v>3</v>
      </c>
      <c r="H426" s="1">
        <v>4</v>
      </c>
      <c r="I426">
        <v>68</v>
      </c>
      <c r="J426">
        <v>19</v>
      </c>
      <c r="K426">
        <v>94</v>
      </c>
      <c r="L426">
        <v>92</v>
      </c>
      <c r="M426">
        <v>62</v>
      </c>
      <c r="N426" s="6">
        <f>(punkty_rekrutacyjne310[[#This Row],[GHP]]+punkty_rekrutacyjne310[[#This Row],[GHH]]+punkty_rekrutacyjne310[[#This Row],[GMM]]+punkty_rekrutacyjne310[[#This Row],[GMP]]+punkty_rekrutacyjne310[[#This Row],[GJP]])/10</f>
        <v>33.5</v>
      </c>
      <c r="O426">
        <f t="shared" si="9"/>
        <v>8</v>
      </c>
      <c r="P426">
        <f t="shared" si="9"/>
        <v>10</v>
      </c>
      <c r="Q426">
        <f t="shared" si="9"/>
        <v>4</v>
      </c>
      <c r="R426">
        <f t="shared" si="9"/>
        <v>6</v>
      </c>
      <c r="S426" s="6">
        <f>SUM(punkty_rekrutacyjne310[[#This Row],[punkty za JP]:[GEO]])</f>
        <v>28</v>
      </c>
      <c r="T426" s="6">
        <f>IF(punkty_rekrutacyjne310[[#This Row],[Zachowanie]]=6, 2, 0)+punkty_rekrutacyjne310[[#This Row],[Osiagniecia]]</f>
        <v>4</v>
      </c>
      <c r="U426" s="7">
        <f>punkty_rekrutacyjne310[[#This Row],[punkty za gimnazjalny]]+punkty_rekrutacyjne310[[#This Row],[SUMA PUNKTOW ZA OCENY]]+punkty_rekrutacyjne310[[#This Row],[DODATKOWE]]</f>
        <v>65.5</v>
      </c>
      <c r="V426">
        <f>IF(punkty_rekrutacyjne310[[#This Row],[SUMA PUNKTOW ZA OCENY]]+punkty_rekrutacyjne310[[#This Row],[DODATKOWE]]&gt;punkty_rekrutacyjne310[[#This Row],[punkty za gimnazjalny]], 1, 0)</f>
        <v>0</v>
      </c>
    </row>
    <row r="427" spans="1:22" x14ac:dyDescent="0.35">
      <c r="A427" s="1" t="s">
        <v>574</v>
      </c>
      <c r="B427" s="1" t="s">
        <v>575</v>
      </c>
      <c r="C427">
        <v>4</v>
      </c>
      <c r="D427">
        <v>2</v>
      </c>
      <c r="E427" s="1">
        <v>5</v>
      </c>
      <c r="F427" s="1">
        <v>2</v>
      </c>
      <c r="G427" s="1">
        <v>5</v>
      </c>
      <c r="H427" s="1">
        <v>4</v>
      </c>
      <c r="I427">
        <v>74</v>
      </c>
      <c r="J427">
        <v>85</v>
      </c>
      <c r="K427">
        <v>21</v>
      </c>
      <c r="L427">
        <v>33</v>
      </c>
      <c r="M427">
        <v>9</v>
      </c>
      <c r="N427" s="6">
        <f>(punkty_rekrutacyjne310[[#This Row],[GHP]]+punkty_rekrutacyjne310[[#This Row],[GHH]]+punkty_rekrutacyjne310[[#This Row],[GMM]]+punkty_rekrutacyjne310[[#This Row],[GMP]]+punkty_rekrutacyjne310[[#This Row],[GJP]])/10</f>
        <v>22.2</v>
      </c>
      <c r="O427">
        <f t="shared" si="9"/>
        <v>8</v>
      </c>
      <c r="P427">
        <f t="shared" si="9"/>
        <v>0</v>
      </c>
      <c r="Q427">
        <f t="shared" si="9"/>
        <v>8</v>
      </c>
      <c r="R427">
        <f t="shared" si="9"/>
        <v>6</v>
      </c>
      <c r="S427" s="6">
        <f>SUM(punkty_rekrutacyjne310[[#This Row],[punkty za JP]:[GEO]])</f>
        <v>22</v>
      </c>
      <c r="T427" s="6">
        <f>IF(punkty_rekrutacyjne310[[#This Row],[Zachowanie]]=6, 2, 0)+punkty_rekrutacyjne310[[#This Row],[Osiagniecia]]</f>
        <v>4</v>
      </c>
      <c r="U427" s="7">
        <f>punkty_rekrutacyjne310[[#This Row],[punkty za gimnazjalny]]+punkty_rekrutacyjne310[[#This Row],[SUMA PUNKTOW ZA OCENY]]+punkty_rekrutacyjne310[[#This Row],[DODATKOWE]]</f>
        <v>48.2</v>
      </c>
      <c r="V427">
        <f>IF(punkty_rekrutacyjne310[[#This Row],[SUMA PUNKTOW ZA OCENY]]+punkty_rekrutacyjne310[[#This Row],[DODATKOWE]]&gt;punkty_rekrutacyjne310[[#This Row],[punkty za gimnazjalny]], 1, 0)</f>
        <v>1</v>
      </c>
    </row>
    <row r="428" spans="1:22" x14ac:dyDescent="0.35">
      <c r="A428" s="1" t="s">
        <v>403</v>
      </c>
      <c r="B428" s="1" t="s">
        <v>64</v>
      </c>
      <c r="C428">
        <v>0</v>
      </c>
      <c r="D428">
        <v>2</v>
      </c>
      <c r="E428" s="1">
        <v>3</v>
      </c>
      <c r="F428" s="1">
        <v>5</v>
      </c>
      <c r="G428" s="1">
        <v>4</v>
      </c>
      <c r="H428" s="1">
        <v>6</v>
      </c>
      <c r="I428">
        <v>40</v>
      </c>
      <c r="J428">
        <v>46</v>
      </c>
      <c r="K428">
        <v>1</v>
      </c>
      <c r="L428">
        <v>98</v>
      </c>
      <c r="M428">
        <v>39</v>
      </c>
      <c r="N428" s="6">
        <f>(punkty_rekrutacyjne310[[#This Row],[GHP]]+punkty_rekrutacyjne310[[#This Row],[GHH]]+punkty_rekrutacyjne310[[#This Row],[GMM]]+punkty_rekrutacyjne310[[#This Row],[GMP]]+punkty_rekrutacyjne310[[#This Row],[GJP]])/10</f>
        <v>22.4</v>
      </c>
      <c r="O428">
        <f t="shared" si="9"/>
        <v>4</v>
      </c>
      <c r="P428">
        <f t="shared" si="9"/>
        <v>8</v>
      </c>
      <c r="Q428">
        <f t="shared" si="9"/>
        <v>6</v>
      </c>
      <c r="R428">
        <f t="shared" si="9"/>
        <v>10</v>
      </c>
      <c r="S428" s="6">
        <f>SUM(punkty_rekrutacyjne310[[#This Row],[punkty za JP]:[GEO]])</f>
        <v>28</v>
      </c>
      <c r="T428" s="6">
        <f>IF(punkty_rekrutacyjne310[[#This Row],[Zachowanie]]=6, 2, 0)+punkty_rekrutacyjne310[[#This Row],[Osiagniecia]]</f>
        <v>0</v>
      </c>
      <c r="U428" s="7">
        <f>punkty_rekrutacyjne310[[#This Row],[punkty za gimnazjalny]]+punkty_rekrutacyjne310[[#This Row],[SUMA PUNKTOW ZA OCENY]]+punkty_rekrutacyjne310[[#This Row],[DODATKOWE]]</f>
        <v>50.4</v>
      </c>
      <c r="V428">
        <f>IF(punkty_rekrutacyjne310[[#This Row],[SUMA PUNKTOW ZA OCENY]]+punkty_rekrutacyjne310[[#This Row],[DODATKOWE]]&gt;punkty_rekrutacyjne310[[#This Row],[punkty za gimnazjalny]], 1, 0)</f>
        <v>1</v>
      </c>
    </row>
    <row r="429" spans="1:22" x14ac:dyDescent="0.35">
      <c r="A429" s="1" t="s">
        <v>576</v>
      </c>
      <c r="B429" s="1" t="s">
        <v>430</v>
      </c>
      <c r="C429">
        <v>7</v>
      </c>
      <c r="D429">
        <v>2</v>
      </c>
      <c r="E429" s="1">
        <v>2</v>
      </c>
      <c r="F429" s="1">
        <v>2</v>
      </c>
      <c r="G429" s="1">
        <v>2</v>
      </c>
      <c r="H429" s="1">
        <v>2</v>
      </c>
      <c r="I429">
        <v>1</v>
      </c>
      <c r="J429">
        <v>25</v>
      </c>
      <c r="K429">
        <v>33</v>
      </c>
      <c r="L429">
        <v>91</v>
      </c>
      <c r="M429">
        <v>60</v>
      </c>
      <c r="N429" s="6">
        <f>(punkty_rekrutacyjne310[[#This Row],[GHP]]+punkty_rekrutacyjne310[[#This Row],[GHH]]+punkty_rekrutacyjne310[[#This Row],[GMM]]+punkty_rekrutacyjne310[[#This Row],[GMP]]+punkty_rekrutacyjne310[[#This Row],[GJP]])/10</f>
        <v>21</v>
      </c>
      <c r="O429">
        <f t="shared" si="9"/>
        <v>0</v>
      </c>
      <c r="P429">
        <f t="shared" si="9"/>
        <v>0</v>
      </c>
      <c r="Q429">
        <f t="shared" si="9"/>
        <v>0</v>
      </c>
      <c r="R429">
        <f t="shared" si="9"/>
        <v>0</v>
      </c>
      <c r="S429" s="6">
        <f>SUM(punkty_rekrutacyjne310[[#This Row],[punkty za JP]:[GEO]])</f>
        <v>0</v>
      </c>
      <c r="T429" s="6">
        <f>IF(punkty_rekrutacyjne310[[#This Row],[Zachowanie]]=6, 2, 0)+punkty_rekrutacyjne310[[#This Row],[Osiagniecia]]</f>
        <v>7</v>
      </c>
      <c r="U429" s="7">
        <f>punkty_rekrutacyjne310[[#This Row],[punkty za gimnazjalny]]+punkty_rekrutacyjne310[[#This Row],[SUMA PUNKTOW ZA OCENY]]+punkty_rekrutacyjne310[[#This Row],[DODATKOWE]]</f>
        <v>28</v>
      </c>
      <c r="V429">
        <f>IF(punkty_rekrutacyjne310[[#This Row],[SUMA PUNKTOW ZA OCENY]]+punkty_rekrutacyjne310[[#This Row],[DODATKOWE]]&gt;punkty_rekrutacyjne310[[#This Row],[punkty za gimnazjalny]], 1, 0)</f>
        <v>0</v>
      </c>
    </row>
    <row r="430" spans="1:22" x14ac:dyDescent="0.35">
      <c r="A430" s="1" t="s">
        <v>577</v>
      </c>
      <c r="B430" s="1" t="s">
        <v>360</v>
      </c>
      <c r="C430">
        <v>3</v>
      </c>
      <c r="D430">
        <v>3</v>
      </c>
      <c r="E430" s="1">
        <v>6</v>
      </c>
      <c r="F430" s="1">
        <v>4</v>
      </c>
      <c r="G430" s="1">
        <v>4</v>
      </c>
      <c r="H430" s="1">
        <v>3</v>
      </c>
      <c r="I430">
        <v>87</v>
      </c>
      <c r="J430">
        <v>50</v>
      </c>
      <c r="K430">
        <v>61</v>
      </c>
      <c r="L430">
        <v>48</v>
      </c>
      <c r="M430">
        <v>86</v>
      </c>
      <c r="N430" s="6">
        <f>(punkty_rekrutacyjne310[[#This Row],[GHP]]+punkty_rekrutacyjne310[[#This Row],[GHH]]+punkty_rekrutacyjne310[[#This Row],[GMM]]+punkty_rekrutacyjne310[[#This Row],[GMP]]+punkty_rekrutacyjne310[[#This Row],[GJP]])/10</f>
        <v>33.200000000000003</v>
      </c>
      <c r="O430">
        <f t="shared" si="9"/>
        <v>10</v>
      </c>
      <c r="P430">
        <f t="shared" si="9"/>
        <v>6</v>
      </c>
      <c r="Q430">
        <f t="shared" si="9"/>
        <v>6</v>
      </c>
      <c r="R430">
        <f t="shared" si="9"/>
        <v>4</v>
      </c>
      <c r="S430" s="6">
        <f>SUM(punkty_rekrutacyjne310[[#This Row],[punkty za JP]:[GEO]])</f>
        <v>26</v>
      </c>
      <c r="T430" s="6">
        <f>IF(punkty_rekrutacyjne310[[#This Row],[Zachowanie]]=6, 2, 0)+punkty_rekrutacyjne310[[#This Row],[Osiagniecia]]</f>
        <v>3</v>
      </c>
      <c r="U430" s="7">
        <f>punkty_rekrutacyjne310[[#This Row],[punkty za gimnazjalny]]+punkty_rekrutacyjne310[[#This Row],[SUMA PUNKTOW ZA OCENY]]+punkty_rekrutacyjne310[[#This Row],[DODATKOWE]]</f>
        <v>62.2</v>
      </c>
      <c r="V430">
        <f>IF(punkty_rekrutacyjne310[[#This Row],[SUMA PUNKTOW ZA OCENY]]+punkty_rekrutacyjne310[[#This Row],[DODATKOWE]]&gt;punkty_rekrutacyjne310[[#This Row],[punkty za gimnazjalny]], 1, 0)</f>
        <v>0</v>
      </c>
    </row>
    <row r="431" spans="1:22" x14ac:dyDescent="0.35">
      <c r="A431" s="1" t="s">
        <v>578</v>
      </c>
      <c r="B431" s="1" t="s">
        <v>579</v>
      </c>
      <c r="C431">
        <v>5</v>
      </c>
      <c r="D431">
        <v>6</v>
      </c>
      <c r="E431" s="1">
        <v>4</v>
      </c>
      <c r="F431" s="1">
        <v>2</v>
      </c>
      <c r="G431" s="1">
        <v>4</v>
      </c>
      <c r="H431" s="1">
        <v>3</v>
      </c>
      <c r="I431">
        <v>100</v>
      </c>
      <c r="J431">
        <v>74</v>
      </c>
      <c r="K431">
        <v>76</v>
      </c>
      <c r="L431">
        <v>47</v>
      </c>
      <c r="M431">
        <v>29</v>
      </c>
      <c r="N431" s="6">
        <f>(punkty_rekrutacyjne310[[#This Row],[GHP]]+punkty_rekrutacyjne310[[#This Row],[GHH]]+punkty_rekrutacyjne310[[#This Row],[GMM]]+punkty_rekrutacyjne310[[#This Row],[GMP]]+punkty_rekrutacyjne310[[#This Row],[GJP]])/10</f>
        <v>32.6</v>
      </c>
      <c r="O431">
        <f t="shared" si="9"/>
        <v>6</v>
      </c>
      <c r="P431">
        <f t="shared" si="9"/>
        <v>0</v>
      </c>
      <c r="Q431">
        <f t="shared" si="9"/>
        <v>6</v>
      </c>
      <c r="R431">
        <f t="shared" si="9"/>
        <v>4</v>
      </c>
      <c r="S431" s="6">
        <f>SUM(punkty_rekrutacyjne310[[#This Row],[punkty za JP]:[GEO]])</f>
        <v>16</v>
      </c>
      <c r="T431" s="6">
        <f>IF(punkty_rekrutacyjne310[[#This Row],[Zachowanie]]=6, 2, 0)+punkty_rekrutacyjne310[[#This Row],[Osiagniecia]]</f>
        <v>7</v>
      </c>
      <c r="U431" s="7">
        <f>punkty_rekrutacyjne310[[#This Row],[punkty za gimnazjalny]]+punkty_rekrutacyjne310[[#This Row],[SUMA PUNKTOW ZA OCENY]]+punkty_rekrutacyjne310[[#This Row],[DODATKOWE]]</f>
        <v>55.6</v>
      </c>
      <c r="V431">
        <f>IF(punkty_rekrutacyjne310[[#This Row],[SUMA PUNKTOW ZA OCENY]]+punkty_rekrutacyjne310[[#This Row],[DODATKOWE]]&gt;punkty_rekrutacyjne310[[#This Row],[punkty za gimnazjalny]], 1, 0)</f>
        <v>0</v>
      </c>
    </row>
    <row r="432" spans="1:22" x14ac:dyDescent="0.35">
      <c r="A432" s="1" t="s">
        <v>580</v>
      </c>
      <c r="B432" s="1" t="s">
        <v>14</v>
      </c>
      <c r="C432">
        <v>1</v>
      </c>
      <c r="D432">
        <v>6</v>
      </c>
      <c r="E432" s="1">
        <v>5</v>
      </c>
      <c r="F432" s="1">
        <v>2</v>
      </c>
      <c r="G432" s="1">
        <v>5</v>
      </c>
      <c r="H432" s="1">
        <v>5</v>
      </c>
      <c r="I432">
        <v>59</v>
      </c>
      <c r="J432">
        <v>30</v>
      </c>
      <c r="K432">
        <v>96</v>
      </c>
      <c r="L432">
        <v>53</v>
      </c>
      <c r="M432">
        <v>87</v>
      </c>
      <c r="N432" s="6">
        <f>(punkty_rekrutacyjne310[[#This Row],[GHP]]+punkty_rekrutacyjne310[[#This Row],[GHH]]+punkty_rekrutacyjne310[[#This Row],[GMM]]+punkty_rekrutacyjne310[[#This Row],[GMP]]+punkty_rekrutacyjne310[[#This Row],[GJP]])/10</f>
        <v>32.5</v>
      </c>
      <c r="O432">
        <f t="shared" si="9"/>
        <v>8</v>
      </c>
      <c r="P432">
        <f t="shared" si="9"/>
        <v>0</v>
      </c>
      <c r="Q432">
        <f t="shared" si="9"/>
        <v>8</v>
      </c>
      <c r="R432">
        <f t="shared" si="9"/>
        <v>8</v>
      </c>
      <c r="S432" s="6">
        <f>SUM(punkty_rekrutacyjne310[[#This Row],[punkty za JP]:[GEO]])</f>
        <v>24</v>
      </c>
      <c r="T432" s="6">
        <f>IF(punkty_rekrutacyjne310[[#This Row],[Zachowanie]]=6, 2, 0)+punkty_rekrutacyjne310[[#This Row],[Osiagniecia]]</f>
        <v>3</v>
      </c>
      <c r="U432" s="7">
        <f>punkty_rekrutacyjne310[[#This Row],[punkty za gimnazjalny]]+punkty_rekrutacyjne310[[#This Row],[SUMA PUNKTOW ZA OCENY]]+punkty_rekrutacyjne310[[#This Row],[DODATKOWE]]</f>
        <v>59.5</v>
      </c>
      <c r="V432">
        <f>IF(punkty_rekrutacyjne310[[#This Row],[SUMA PUNKTOW ZA OCENY]]+punkty_rekrutacyjne310[[#This Row],[DODATKOWE]]&gt;punkty_rekrutacyjne310[[#This Row],[punkty za gimnazjalny]], 1, 0)</f>
        <v>0</v>
      </c>
    </row>
    <row r="433" spans="1:22" x14ac:dyDescent="0.35">
      <c r="A433" s="1" t="s">
        <v>581</v>
      </c>
      <c r="B433" s="1" t="s">
        <v>70</v>
      </c>
      <c r="C433">
        <v>6</v>
      </c>
      <c r="D433">
        <v>2</v>
      </c>
      <c r="E433" s="1">
        <v>6</v>
      </c>
      <c r="F433" s="1">
        <v>4</v>
      </c>
      <c r="G433" s="1">
        <v>4</v>
      </c>
      <c r="H433" s="1">
        <v>6</v>
      </c>
      <c r="I433">
        <v>51</v>
      </c>
      <c r="J433">
        <v>98</v>
      </c>
      <c r="K433">
        <v>20</v>
      </c>
      <c r="L433">
        <v>37</v>
      </c>
      <c r="M433">
        <v>54</v>
      </c>
      <c r="N433" s="6">
        <f>(punkty_rekrutacyjne310[[#This Row],[GHP]]+punkty_rekrutacyjne310[[#This Row],[GHH]]+punkty_rekrutacyjne310[[#This Row],[GMM]]+punkty_rekrutacyjne310[[#This Row],[GMP]]+punkty_rekrutacyjne310[[#This Row],[GJP]])/10</f>
        <v>26</v>
      </c>
      <c r="O433">
        <f t="shared" si="9"/>
        <v>10</v>
      </c>
      <c r="P433">
        <f t="shared" si="9"/>
        <v>6</v>
      </c>
      <c r="Q433">
        <f t="shared" si="9"/>
        <v>6</v>
      </c>
      <c r="R433">
        <f t="shared" si="9"/>
        <v>10</v>
      </c>
      <c r="S433" s="6">
        <f>SUM(punkty_rekrutacyjne310[[#This Row],[punkty za JP]:[GEO]])</f>
        <v>32</v>
      </c>
      <c r="T433" s="6">
        <f>IF(punkty_rekrutacyjne310[[#This Row],[Zachowanie]]=6, 2, 0)+punkty_rekrutacyjne310[[#This Row],[Osiagniecia]]</f>
        <v>6</v>
      </c>
      <c r="U433" s="7">
        <f>punkty_rekrutacyjne310[[#This Row],[punkty za gimnazjalny]]+punkty_rekrutacyjne310[[#This Row],[SUMA PUNKTOW ZA OCENY]]+punkty_rekrutacyjne310[[#This Row],[DODATKOWE]]</f>
        <v>64</v>
      </c>
      <c r="V433">
        <f>IF(punkty_rekrutacyjne310[[#This Row],[SUMA PUNKTOW ZA OCENY]]+punkty_rekrutacyjne310[[#This Row],[DODATKOWE]]&gt;punkty_rekrutacyjne310[[#This Row],[punkty za gimnazjalny]], 1, 0)</f>
        <v>1</v>
      </c>
    </row>
    <row r="434" spans="1:22" x14ac:dyDescent="0.35">
      <c r="A434" s="1" t="s">
        <v>380</v>
      </c>
      <c r="B434" s="1" t="s">
        <v>126</v>
      </c>
      <c r="C434">
        <v>7</v>
      </c>
      <c r="D434">
        <v>6</v>
      </c>
      <c r="E434" s="1">
        <v>2</v>
      </c>
      <c r="F434" s="1">
        <v>6</v>
      </c>
      <c r="G434" s="1">
        <v>2</v>
      </c>
      <c r="H434" s="1">
        <v>6</v>
      </c>
      <c r="I434">
        <v>75</v>
      </c>
      <c r="J434">
        <v>60</v>
      </c>
      <c r="K434">
        <v>80</v>
      </c>
      <c r="L434">
        <v>86</v>
      </c>
      <c r="M434">
        <v>91</v>
      </c>
      <c r="N434" s="6">
        <f>(punkty_rekrutacyjne310[[#This Row],[GHP]]+punkty_rekrutacyjne310[[#This Row],[GHH]]+punkty_rekrutacyjne310[[#This Row],[GMM]]+punkty_rekrutacyjne310[[#This Row],[GMP]]+punkty_rekrutacyjne310[[#This Row],[GJP]])/10</f>
        <v>39.200000000000003</v>
      </c>
      <c r="O434">
        <f t="shared" si="9"/>
        <v>0</v>
      </c>
      <c r="P434">
        <f t="shared" si="9"/>
        <v>10</v>
      </c>
      <c r="Q434">
        <f t="shared" si="9"/>
        <v>0</v>
      </c>
      <c r="R434">
        <f t="shared" si="9"/>
        <v>10</v>
      </c>
      <c r="S434" s="6">
        <f>SUM(punkty_rekrutacyjne310[[#This Row],[punkty za JP]:[GEO]])</f>
        <v>20</v>
      </c>
      <c r="T434" s="6">
        <f>IF(punkty_rekrutacyjne310[[#This Row],[Zachowanie]]=6, 2, 0)+punkty_rekrutacyjne310[[#This Row],[Osiagniecia]]</f>
        <v>9</v>
      </c>
      <c r="U434" s="7">
        <f>punkty_rekrutacyjne310[[#This Row],[punkty za gimnazjalny]]+punkty_rekrutacyjne310[[#This Row],[SUMA PUNKTOW ZA OCENY]]+punkty_rekrutacyjne310[[#This Row],[DODATKOWE]]</f>
        <v>68.2</v>
      </c>
      <c r="V434">
        <f>IF(punkty_rekrutacyjne310[[#This Row],[SUMA PUNKTOW ZA OCENY]]+punkty_rekrutacyjne310[[#This Row],[DODATKOWE]]&gt;punkty_rekrutacyjne310[[#This Row],[punkty za gimnazjalny]], 1, 0)</f>
        <v>0</v>
      </c>
    </row>
    <row r="435" spans="1:22" x14ac:dyDescent="0.35">
      <c r="A435" s="1" t="s">
        <v>582</v>
      </c>
      <c r="B435" s="1" t="s">
        <v>367</v>
      </c>
      <c r="C435">
        <v>5</v>
      </c>
      <c r="D435">
        <v>3</v>
      </c>
      <c r="E435" s="1">
        <v>2</v>
      </c>
      <c r="F435" s="1">
        <v>6</v>
      </c>
      <c r="G435" s="1">
        <v>2</v>
      </c>
      <c r="H435" s="1">
        <v>2</v>
      </c>
      <c r="I435">
        <v>28</v>
      </c>
      <c r="J435">
        <v>28</v>
      </c>
      <c r="K435">
        <v>14</v>
      </c>
      <c r="L435">
        <v>52</v>
      </c>
      <c r="M435">
        <v>35</v>
      </c>
      <c r="N435" s="6">
        <f>(punkty_rekrutacyjne310[[#This Row],[GHP]]+punkty_rekrutacyjne310[[#This Row],[GHH]]+punkty_rekrutacyjne310[[#This Row],[GMM]]+punkty_rekrutacyjne310[[#This Row],[GMP]]+punkty_rekrutacyjne310[[#This Row],[GJP]])/10</f>
        <v>15.7</v>
      </c>
      <c r="O435">
        <f t="shared" si="9"/>
        <v>0</v>
      </c>
      <c r="P435">
        <f t="shared" si="9"/>
        <v>10</v>
      </c>
      <c r="Q435">
        <f t="shared" si="9"/>
        <v>0</v>
      </c>
      <c r="R435">
        <f t="shared" si="9"/>
        <v>0</v>
      </c>
      <c r="S435" s="6">
        <f>SUM(punkty_rekrutacyjne310[[#This Row],[punkty za JP]:[GEO]])</f>
        <v>10</v>
      </c>
      <c r="T435" s="6">
        <f>IF(punkty_rekrutacyjne310[[#This Row],[Zachowanie]]=6, 2, 0)+punkty_rekrutacyjne310[[#This Row],[Osiagniecia]]</f>
        <v>5</v>
      </c>
      <c r="U435" s="7">
        <f>punkty_rekrutacyjne310[[#This Row],[punkty za gimnazjalny]]+punkty_rekrutacyjne310[[#This Row],[SUMA PUNKTOW ZA OCENY]]+punkty_rekrutacyjne310[[#This Row],[DODATKOWE]]</f>
        <v>30.7</v>
      </c>
      <c r="V435">
        <f>IF(punkty_rekrutacyjne310[[#This Row],[SUMA PUNKTOW ZA OCENY]]+punkty_rekrutacyjne310[[#This Row],[DODATKOWE]]&gt;punkty_rekrutacyjne310[[#This Row],[punkty za gimnazjalny]], 1, 0)</f>
        <v>0</v>
      </c>
    </row>
    <row r="436" spans="1:22" x14ac:dyDescent="0.35">
      <c r="A436" s="1" t="s">
        <v>583</v>
      </c>
      <c r="B436" s="1" t="s">
        <v>133</v>
      </c>
      <c r="C436">
        <v>8</v>
      </c>
      <c r="D436">
        <v>3</v>
      </c>
      <c r="E436" s="1">
        <v>5</v>
      </c>
      <c r="F436" s="1">
        <v>5</v>
      </c>
      <c r="G436" s="1">
        <v>5</v>
      </c>
      <c r="H436" s="1">
        <v>6</v>
      </c>
      <c r="I436">
        <v>63</v>
      </c>
      <c r="J436">
        <v>66</v>
      </c>
      <c r="K436">
        <v>71</v>
      </c>
      <c r="L436">
        <v>11</v>
      </c>
      <c r="M436">
        <v>57</v>
      </c>
      <c r="N436" s="6">
        <f>(punkty_rekrutacyjne310[[#This Row],[GHP]]+punkty_rekrutacyjne310[[#This Row],[GHH]]+punkty_rekrutacyjne310[[#This Row],[GMM]]+punkty_rekrutacyjne310[[#This Row],[GMP]]+punkty_rekrutacyjne310[[#This Row],[GJP]])/10</f>
        <v>26.8</v>
      </c>
      <c r="O436">
        <f t="shared" si="9"/>
        <v>8</v>
      </c>
      <c r="P436">
        <f t="shared" si="9"/>
        <v>8</v>
      </c>
      <c r="Q436">
        <f t="shared" si="9"/>
        <v>8</v>
      </c>
      <c r="R436">
        <f t="shared" si="9"/>
        <v>10</v>
      </c>
      <c r="S436" s="6">
        <f>SUM(punkty_rekrutacyjne310[[#This Row],[punkty za JP]:[GEO]])</f>
        <v>34</v>
      </c>
      <c r="T436" s="6">
        <f>IF(punkty_rekrutacyjne310[[#This Row],[Zachowanie]]=6, 2, 0)+punkty_rekrutacyjne310[[#This Row],[Osiagniecia]]</f>
        <v>8</v>
      </c>
      <c r="U436" s="7">
        <f>punkty_rekrutacyjne310[[#This Row],[punkty za gimnazjalny]]+punkty_rekrutacyjne310[[#This Row],[SUMA PUNKTOW ZA OCENY]]+punkty_rekrutacyjne310[[#This Row],[DODATKOWE]]</f>
        <v>68.8</v>
      </c>
      <c r="V436">
        <f>IF(punkty_rekrutacyjne310[[#This Row],[SUMA PUNKTOW ZA OCENY]]+punkty_rekrutacyjne310[[#This Row],[DODATKOWE]]&gt;punkty_rekrutacyjne310[[#This Row],[punkty za gimnazjalny]], 1, 0)</f>
        <v>1</v>
      </c>
    </row>
    <row r="437" spans="1:22" x14ac:dyDescent="0.35">
      <c r="A437" s="1" t="s">
        <v>584</v>
      </c>
      <c r="B437" s="1" t="s">
        <v>171</v>
      </c>
      <c r="C437">
        <v>5</v>
      </c>
      <c r="D437">
        <v>5</v>
      </c>
      <c r="E437" s="1">
        <v>5</v>
      </c>
      <c r="F437" s="1">
        <v>5</v>
      </c>
      <c r="G437" s="1">
        <v>2</v>
      </c>
      <c r="H437" s="1">
        <v>6</v>
      </c>
      <c r="I437">
        <v>45</v>
      </c>
      <c r="J437">
        <v>94</v>
      </c>
      <c r="K437">
        <v>45</v>
      </c>
      <c r="L437">
        <v>100</v>
      </c>
      <c r="M437">
        <v>98</v>
      </c>
      <c r="N437" s="6">
        <f>(punkty_rekrutacyjne310[[#This Row],[GHP]]+punkty_rekrutacyjne310[[#This Row],[GHH]]+punkty_rekrutacyjne310[[#This Row],[GMM]]+punkty_rekrutacyjne310[[#This Row],[GMP]]+punkty_rekrutacyjne310[[#This Row],[GJP]])/10</f>
        <v>38.200000000000003</v>
      </c>
      <c r="O437">
        <f t="shared" si="9"/>
        <v>8</v>
      </c>
      <c r="P437">
        <f t="shared" si="9"/>
        <v>8</v>
      </c>
      <c r="Q437">
        <f t="shared" si="9"/>
        <v>0</v>
      </c>
      <c r="R437">
        <f t="shared" si="9"/>
        <v>10</v>
      </c>
      <c r="S437" s="6">
        <f>SUM(punkty_rekrutacyjne310[[#This Row],[punkty za JP]:[GEO]])</f>
        <v>26</v>
      </c>
      <c r="T437" s="6">
        <f>IF(punkty_rekrutacyjne310[[#This Row],[Zachowanie]]=6, 2, 0)+punkty_rekrutacyjne310[[#This Row],[Osiagniecia]]</f>
        <v>5</v>
      </c>
      <c r="U437" s="7">
        <f>punkty_rekrutacyjne310[[#This Row],[punkty za gimnazjalny]]+punkty_rekrutacyjne310[[#This Row],[SUMA PUNKTOW ZA OCENY]]+punkty_rekrutacyjne310[[#This Row],[DODATKOWE]]</f>
        <v>69.2</v>
      </c>
      <c r="V437">
        <f>IF(punkty_rekrutacyjne310[[#This Row],[SUMA PUNKTOW ZA OCENY]]+punkty_rekrutacyjne310[[#This Row],[DODATKOWE]]&gt;punkty_rekrutacyjne310[[#This Row],[punkty za gimnazjalny]], 1, 0)</f>
        <v>0</v>
      </c>
    </row>
    <row r="438" spans="1:22" x14ac:dyDescent="0.35">
      <c r="A438" s="1" t="s">
        <v>585</v>
      </c>
      <c r="B438" s="1" t="s">
        <v>586</v>
      </c>
      <c r="C438">
        <v>6</v>
      </c>
      <c r="D438">
        <v>5</v>
      </c>
      <c r="E438" s="1">
        <v>4</v>
      </c>
      <c r="F438" s="1">
        <v>5</v>
      </c>
      <c r="G438" s="1">
        <v>6</v>
      </c>
      <c r="H438" s="1">
        <v>3</v>
      </c>
      <c r="I438">
        <v>90</v>
      </c>
      <c r="J438">
        <v>98</v>
      </c>
      <c r="K438">
        <v>10</v>
      </c>
      <c r="L438">
        <v>95</v>
      </c>
      <c r="M438">
        <v>63</v>
      </c>
      <c r="N438" s="6">
        <f>(punkty_rekrutacyjne310[[#This Row],[GHP]]+punkty_rekrutacyjne310[[#This Row],[GHH]]+punkty_rekrutacyjne310[[#This Row],[GMM]]+punkty_rekrutacyjne310[[#This Row],[GMP]]+punkty_rekrutacyjne310[[#This Row],[GJP]])/10</f>
        <v>35.6</v>
      </c>
      <c r="O438">
        <f t="shared" si="9"/>
        <v>6</v>
      </c>
      <c r="P438">
        <f t="shared" si="9"/>
        <v>8</v>
      </c>
      <c r="Q438">
        <f t="shared" si="9"/>
        <v>10</v>
      </c>
      <c r="R438">
        <f t="shared" si="9"/>
        <v>4</v>
      </c>
      <c r="S438" s="6">
        <f>SUM(punkty_rekrutacyjne310[[#This Row],[punkty za JP]:[GEO]])</f>
        <v>28</v>
      </c>
      <c r="T438" s="6">
        <f>IF(punkty_rekrutacyjne310[[#This Row],[Zachowanie]]=6, 2, 0)+punkty_rekrutacyjne310[[#This Row],[Osiagniecia]]</f>
        <v>6</v>
      </c>
      <c r="U438" s="7">
        <f>punkty_rekrutacyjne310[[#This Row],[punkty za gimnazjalny]]+punkty_rekrutacyjne310[[#This Row],[SUMA PUNKTOW ZA OCENY]]+punkty_rekrutacyjne310[[#This Row],[DODATKOWE]]</f>
        <v>69.599999999999994</v>
      </c>
      <c r="V438">
        <f>IF(punkty_rekrutacyjne310[[#This Row],[SUMA PUNKTOW ZA OCENY]]+punkty_rekrutacyjne310[[#This Row],[DODATKOWE]]&gt;punkty_rekrutacyjne310[[#This Row],[punkty za gimnazjalny]], 1, 0)</f>
        <v>0</v>
      </c>
    </row>
    <row r="439" spans="1:22" x14ac:dyDescent="0.35">
      <c r="A439" s="1" t="s">
        <v>587</v>
      </c>
      <c r="B439" s="1" t="s">
        <v>495</v>
      </c>
      <c r="C439">
        <v>7</v>
      </c>
      <c r="D439">
        <v>4</v>
      </c>
      <c r="E439" s="1">
        <v>6</v>
      </c>
      <c r="F439" s="1">
        <v>5</v>
      </c>
      <c r="G439" s="1">
        <v>4</v>
      </c>
      <c r="H439" s="1">
        <v>6</v>
      </c>
      <c r="I439">
        <v>3</v>
      </c>
      <c r="J439">
        <v>73</v>
      </c>
      <c r="K439">
        <v>19</v>
      </c>
      <c r="L439">
        <v>42</v>
      </c>
      <c r="M439">
        <v>88</v>
      </c>
      <c r="N439" s="6">
        <f>(punkty_rekrutacyjne310[[#This Row],[GHP]]+punkty_rekrutacyjne310[[#This Row],[GHH]]+punkty_rekrutacyjne310[[#This Row],[GMM]]+punkty_rekrutacyjne310[[#This Row],[GMP]]+punkty_rekrutacyjne310[[#This Row],[GJP]])/10</f>
        <v>22.5</v>
      </c>
      <c r="O439">
        <f t="shared" si="9"/>
        <v>10</v>
      </c>
      <c r="P439">
        <f t="shared" si="9"/>
        <v>8</v>
      </c>
      <c r="Q439">
        <f t="shared" si="9"/>
        <v>6</v>
      </c>
      <c r="R439">
        <f t="shared" si="9"/>
        <v>10</v>
      </c>
      <c r="S439" s="6">
        <f>SUM(punkty_rekrutacyjne310[[#This Row],[punkty za JP]:[GEO]])</f>
        <v>34</v>
      </c>
      <c r="T439" s="6">
        <f>IF(punkty_rekrutacyjne310[[#This Row],[Zachowanie]]=6, 2, 0)+punkty_rekrutacyjne310[[#This Row],[Osiagniecia]]</f>
        <v>7</v>
      </c>
      <c r="U439" s="7">
        <f>punkty_rekrutacyjne310[[#This Row],[punkty za gimnazjalny]]+punkty_rekrutacyjne310[[#This Row],[SUMA PUNKTOW ZA OCENY]]+punkty_rekrutacyjne310[[#This Row],[DODATKOWE]]</f>
        <v>63.5</v>
      </c>
      <c r="V439">
        <f>IF(punkty_rekrutacyjne310[[#This Row],[SUMA PUNKTOW ZA OCENY]]+punkty_rekrutacyjne310[[#This Row],[DODATKOWE]]&gt;punkty_rekrutacyjne310[[#This Row],[punkty za gimnazjalny]], 1, 0)</f>
        <v>1</v>
      </c>
    </row>
    <row r="440" spans="1:22" x14ac:dyDescent="0.35">
      <c r="A440" s="1" t="s">
        <v>588</v>
      </c>
      <c r="B440" s="1" t="s">
        <v>586</v>
      </c>
      <c r="C440">
        <v>0</v>
      </c>
      <c r="D440">
        <v>2</v>
      </c>
      <c r="E440" s="1">
        <v>3</v>
      </c>
      <c r="F440" s="1">
        <v>3</v>
      </c>
      <c r="G440" s="1">
        <v>5</v>
      </c>
      <c r="H440" s="1">
        <v>2</v>
      </c>
      <c r="I440">
        <v>82</v>
      </c>
      <c r="J440">
        <v>61</v>
      </c>
      <c r="K440">
        <v>59</v>
      </c>
      <c r="L440">
        <v>51</v>
      </c>
      <c r="M440">
        <v>71</v>
      </c>
      <c r="N440" s="6">
        <f>(punkty_rekrutacyjne310[[#This Row],[GHP]]+punkty_rekrutacyjne310[[#This Row],[GHH]]+punkty_rekrutacyjne310[[#This Row],[GMM]]+punkty_rekrutacyjne310[[#This Row],[GMP]]+punkty_rekrutacyjne310[[#This Row],[GJP]])/10</f>
        <v>32.4</v>
      </c>
      <c r="O440">
        <f t="shared" si="9"/>
        <v>4</v>
      </c>
      <c r="P440">
        <f t="shared" si="9"/>
        <v>4</v>
      </c>
      <c r="Q440">
        <f t="shared" si="9"/>
        <v>8</v>
      </c>
      <c r="R440">
        <f t="shared" si="9"/>
        <v>0</v>
      </c>
      <c r="S440" s="6">
        <f>SUM(punkty_rekrutacyjne310[[#This Row],[punkty za JP]:[GEO]])</f>
        <v>16</v>
      </c>
      <c r="T440" s="6">
        <f>IF(punkty_rekrutacyjne310[[#This Row],[Zachowanie]]=6, 2, 0)+punkty_rekrutacyjne310[[#This Row],[Osiagniecia]]</f>
        <v>0</v>
      </c>
      <c r="U440" s="7">
        <f>punkty_rekrutacyjne310[[#This Row],[punkty za gimnazjalny]]+punkty_rekrutacyjne310[[#This Row],[SUMA PUNKTOW ZA OCENY]]+punkty_rekrutacyjne310[[#This Row],[DODATKOWE]]</f>
        <v>48.4</v>
      </c>
      <c r="V440">
        <f>IF(punkty_rekrutacyjne310[[#This Row],[SUMA PUNKTOW ZA OCENY]]+punkty_rekrutacyjne310[[#This Row],[DODATKOWE]]&gt;punkty_rekrutacyjne310[[#This Row],[punkty za gimnazjalny]], 1, 0)</f>
        <v>0</v>
      </c>
    </row>
    <row r="441" spans="1:22" x14ac:dyDescent="0.35">
      <c r="A441" s="1" t="s">
        <v>235</v>
      </c>
      <c r="B441" s="1" t="s">
        <v>110</v>
      </c>
      <c r="C441">
        <v>0</v>
      </c>
      <c r="D441">
        <v>5</v>
      </c>
      <c r="E441" s="1">
        <v>6</v>
      </c>
      <c r="F441" s="1">
        <v>4</v>
      </c>
      <c r="G441" s="1">
        <v>2</v>
      </c>
      <c r="H441" s="1">
        <v>6</v>
      </c>
      <c r="I441">
        <v>8</v>
      </c>
      <c r="J441">
        <v>13</v>
      </c>
      <c r="K441">
        <v>38</v>
      </c>
      <c r="L441">
        <v>1</v>
      </c>
      <c r="M441">
        <v>39</v>
      </c>
      <c r="N441" s="6">
        <f>(punkty_rekrutacyjne310[[#This Row],[GHP]]+punkty_rekrutacyjne310[[#This Row],[GHH]]+punkty_rekrutacyjne310[[#This Row],[GMM]]+punkty_rekrutacyjne310[[#This Row],[GMP]]+punkty_rekrutacyjne310[[#This Row],[GJP]])/10</f>
        <v>9.9</v>
      </c>
      <c r="O441">
        <f t="shared" si="9"/>
        <v>10</v>
      </c>
      <c r="P441">
        <f t="shared" si="9"/>
        <v>6</v>
      </c>
      <c r="Q441">
        <f t="shared" si="9"/>
        <v>0</v>
      </c>
      <c r="R441">
        <f t="shared" si="9"/>
        <v>10</v>
      </c>
      <c r="S441" s="6">
        <f>SUM(punkty_rekrutacyjne310[[#This Row],[punkty za JP]:[GEO]])</f>
        <v>26</v>
      </c>
      <c r="T441" s="6">
        <f>IF(punkty_rekrutacyjne310[[#This Row],[Zachowanie]]=6, 2, 0)+punkty_rekrutacyjne310[[#This Row],[Osiagniecia]]</f>
        <v>0</v>
      </c>
      <c r="U441" s="7">
        <f>punkty_rekrutacyjne310[[#This Row],[punkty za gimnazjalny]]+punkty_rekrutacyjne310[[#This Row],[SUMA PUNKTOW ZA OCENY]]+punkty_rekrutacyjne310[[#This Row],[DODATKOWE]]</f>
        <v>35.9</v>
      </c>
      <c r="V441">
        <f>IF(punkty_rekrutacyjne310[[#This Row],[SUMA PUNKTOW ZA OCENY]]+punkty_rekrutacyjne310[[#This Row],[DODATKOWE]]&gt;punkty_rekrutacyjne310[[#This Row],[punkty za gimnazjalny]], 1, 0)</f>
        <v>1</v>
      </c>
    </row>
    <row r="442" spans="1:22" x14ac:dyDescent="0.35">
      <c r="A442" s="1" t="s">
        <v>589</v>
      </c>
      <c r="B442" s="1" t="s">
        <v>590</v>
      </c>
      <c r="C442">
        <v>4</v>
      </c>
      <c r="D442">
        <v>2</v>
      </c>
      <c r="E442" s="1">
        <v>4</v>
      </c>
      <c r="F442" s="1">
        <v>4</v>
      </c>
      <c r="G442" s="1">
        <v>4</v>
      </c>
      <c r="H442" s="1">
        <v>3</v>
      </c>
      <c r="I442">
        <v>25</v>
      </c>
      <c r="J442">
        <v>86</v>
      </c>
      <c r="K442">
        <v>7</v>
      </c>
      <c r="L442">
        <v>3</v>
      </c>
      <c r="M442">
        <v>94</v>
      </c>
      <c r="N442" s="6">
        <f>(punkty_rekrutacyjne310[[#This Row],[GHP]]+punkty_rekrutacyjne310[[#This Row],[GHH]]+punkty_rekrutacyjne310[[#This Row],[GMM]]+punkty_rekrutacyjne310[[#This Row],[GMP]]+punkty_rekrutacyjne310[[#This Row],[GJP]])/10</f>
        <v>21.5</v>
      </c>
      <c r="O442">
        <f t="shared" si="9"/>
        <v>6</v>
      </c>
      <c r="P442">
        <f t="shared" si="9"/>
        <v>6</v>
      </c>
      <c r="Q442">
        <f t="shared" si="9"/>
        <v>6</v>
      </c>
      <c r="R442">
        <f t="shared" si="9"/>
        <v>4</v>
      </c>
      <c r="S442" s="6">
        <f>SUM(punkty_rekrutacyjne310[[#This Row],[punkty za JP]:[GEO]])</f>
        <v>22</v>
      </c>
      <c r="T442" s="6">
        <f>IF(punkty_rekrutacyjne310[[#This Row],[Zachowanie]]=6, 2, 0)+punkty_rekrutacyjne310[[#This Row],[Osiagniecia]]</f>
        <v>4</v>
      </c>
      <c r="U442" s="7">
        <f>punkty_rekrutacyjne310[[#This Row],[punkty za gimnazjalny]]+punkty_rekrutacyjne310[[#This Row],[SUMA PUNKTOW ZA OCENY]]+punkty_rekrutacyjne310[[#This Row],[DODATKOWE]]</f>
        <v>47.5</v>
      </c>
      <c r="V442">
        <f>IF(punkty_rekrutacyjne310[[#This Row],[SUMA PUNKTOW ZA OCENY]]+punkty_rekrutacyjne310[[#This Row],[DODATKOWE]]&gt;punkty_rekrutacyjne310[[#This Row],[punkty za gimnazjalny]], 1, 0)</f>
        <v>1</v>
      </c>
    </row>
    <row r="443" spans="1:22" x14ac:dyDescent="0.35">
      <c r="A443" s="1" t="s">
        <v>591</v>
      </c>
      <c r="B443" s="1" t="s">
        <v>197</v>
      </c>
      <c r="C443">
        <v>6</v>
      </c>
      <c r="D443">
        <v>3</v>
      </c>
      <c r="E443" s="1">
        <v>3</v>
      </c>
      <c r="F443" s="1">
        <v>3</v>
      </c>
      <c r="G443" s="1">
        <v>2</v>
      </c>
      <c r="H443" s="1">
        <v>3</v>
      </c>
      <c r="I443">
        <v>53</v>
      </c>
      <c r="J443">
        <v>53</v>
      </c>
      <c r="K443">
        <v>15</v>
      </c>
      <c r="L443">
        <v>53</v>
      </c>
      <c r="M443">
        <v>80</v>
      </c>
      <c r="N443" s="6">
        <f>(punkty_rekrutacyjne310[[#This Row],[GHP]]+punkty_rekrutacyjne310[[#This Row],[GHH]]+punkty_rekrutacyjne310[[#This Row],[GMM]]+punkty_rekrutacyjne310[[#This Row],[GMP]]+punkty_rekrutacyjne310[[#This Row],[GJP]])/10</f>
        <v>25.4</v>
      </c>
      <c r="O443">
        <f t="shared" si="9"/>
        <v>4</v>
      </c>
      <c r="P443">
        <f t="shared" si="9"/>
        <v>4</v>
      </c>
      <c r="Q443">
        <f t="shared" si="9"/>
        <v>0</v>
      </c>
      <c r="R443">
        <f t="shared" si="9"/>
        <v>4</v>
      </c>
      <c r="S443" s="6">
        <f>SUM(punkty_rekrutacyjne310[[#This Row],[punkty za JP]:[GEO]])</f>
        <v>12</v>
      </c>
      <c r="T443" s="6">
        <f>IF(punkty_rekrutacyjne310[[#This Row],[Zachowanie]]=6, 2, 0)+punkty_rekrutacyjne310[[#This Row],[Osiagniecia]]</f>
        <v>6</v>
      </c>
      <c r="U443" s="7">
        <f>punkty_rekrutacyjne310[[#This Row],[punkty za gimnazjalny]]+punkty_rekrutacyjne310[[#This Row],[SUMA PUNKTOW ZA OCENY]]+punkty_rekrutacyjne310[[#This Row],[DODATKOWE]]</f>
        <v>43.4</v>
      </c>
      <c r="V443">
        <f>IF(punkty_rekrutacyjne310[[#This Row],[SUMA PUNKTOW ZA OCENY]]+punkty_rekrutacyjne310[[#This Row],[DODATKOWE]]&gt;punkty_rekrutacyjne310[[#This Row],[punkty za gimnazjalny]], 1, 0)</f>
        <v>0</v>
      </c>
    </row>
    <row r="444" spans="1:22" x14ac:dyDescent="0.35">
      <c r="A444" s="1" t="s">
        <v>592</v>
      </c>
      <c r="B444" s="1" t="s">
        <v>593</v>
      </c>
      <c r="C444">
        <v>3</v>
      </c>
      <c r="D444">
        <v>3</v>
      </c>
      <c r="E444" s="1">
        <v>4</v>
      </c>
      <c r="F444" s="1">
        <v>2</v>
      </c>
      <c r="G444" s="1">
        <v>6</v>
      </c>
      <c r="H444" s="1">
        <v>4</v>
      </c>
      <c r="I444">
        <v>22</v>
      </c>
      <c r="J444">
        <v>48</v>
      </c>
      <c r="K444">
        <v>26</v>
      </c>
      <c r="L444">
        <v>43</v>
      </c>
      <c r="M444">
        <v>10</v>
      </c>
      <c r="N444" s="6">
        <f>(punkty_rekrutacyjne310[[#This Row],[GHP]]+punkty_rekrutacyjne310[[#This Row],[GHH]]+punkty_rekrutacyjne310[[#This Row],[GMM]]+punkty_rekrutacyjne310[[#This Row],[GMP]]+punkty_rekrutacyjne310[[#This Row],[GJP]])/10</f>
        <v>14.9</v>
      </c>
      <c r="O444">
        <f t="shared" si="9"/>
        <v>6</v>
      </c>
      <c r="P444">
        <f t="shared" si="9"/>
        <v>0</v>
      </c>
      <c r="Q444">
        <f t="shared" si="9"/>
        <v>10</v>
      </c>
      <c r="R444">
        <f t="shared" si="9"/>
        <v>6</v>
      </c>
      <c r="S444" s="6">
        <f>SUM(punkty_rekrutacyjne310[[#This Row],[punkty za JP]:[GEO]])</f>
        <v>22</v>
      </c>
      <c r="T444" s="6">
        <f>IF(punkty_rekrutacyjne310[[#This Row],[Zachowanie]]=6, 2, 0)+punkty_rekrutacyjne310[[#This Row],[Osiagniecia]]</f>
        <v>3</v>
      </c>
      <c r="U444" s="7">
        <f>punkty_rekrutacyjne310[[#This Row],[punkty za gimnazjalny]]+punkty_rekrutacyjne310[[#This Row],[SUMA PUNKTOW ZA OCENY]]+punkty_rekrutacyjne310[[#This Row],[DODATKOWE]]</f>
        <v>39.9</v>
      </c>
      <c r="V444">
        <f>IF(punkty_rekrutacyjne310[[#This Row],[SUMA PUNKTOW ZA OCENY]]+punkty_rekrutacyjne310[[#This Row],[DODATKOWE]]&gt;punkty_rekrutacyjne310[[#This Row],[punkty za gimnazjalny]], 1, 0)</f>
        <v>1</v>
      </c>
    </row>
    <row r="445" spans="1:22" x14ac:dyDescent="0.35">
      <c r="A445" s="1" t="s">
        <v>594</v>
      </c>
      <c r="B445" s="1" t="s">
        <v>32</v>
      </c>
      <c r="C445">
        <v>3</v>
      </c>
      <c r="D445">
        <v>2</v>
      </c>
      <c r="E445" s="1">
        <v>4</v>
      </c>
      <c r="F445" s="1">
        <v>3</v>
      </c>
      <c r="G445" s="1">
        <v>2</v>
      </c>
      <c r="H445" s="1">
        <v>5</v>
      </c>
      <c r="I445">
        <v>90</v>
      </c>
      <c r="J445">
        <v>97</v>
      </c>
      <c r="K445">
        <v>7</v>
      </c>
      <c r="L445">
        <v>59</v>
      </c>
      <c r="M445">
        <v>100</v>
      </c>
      <c r="N445" s="6">
        <f>(punkty_rekrutacyjne310[[#This Row],[GHP]]+punkty_rekrutacyjne310[[#This Row],[GHH]]+punkty_rekrutacyjne310[[#This Row],[GMM]]+punkty_rekrutacyjne310[[#This Row],[GMP]]+punkty_rekrutacyjne310[[#This Row],[GJP]])/10</f>
        <v>35.299999999999997</v>
      </c>
      <c r="O445">
        <f t="shared" si="9"/>
        <v>6</v>
      </c>
      <c r="P445">
        <f t="shared" si="9"/>
        <v>4</v>
      </c>
      <c r="Q445">
        <f t="shared" si="9"/>
        <v>0</v>
      </c>
      <c r="R445">
        <f t="shared" si="9"/>
        <v>8</v>
      </c>
      <c r="S445" s="6">
        <f>SUM(punkty_rekrutacyjne310[[#This Row],[punkty za JP]:[GEO]])</f>
        <v>18</v>
      </c>
      <c r="T445" s="6">
        <f>IF(punkty_rekrutacyjne310[[#This Row],[Zachowanie]]=6, 2, 0)+punkty_rekrutacyjne310[[#This Row],[Osiagniecia]]</f>
        <v>3</v>
      </c>
      <c r="U445" s="7">
        <f>punkty_rekrutacyjne310[[#This Row],[punkty za gimnazjalny]]+punkty_rekrutacyjne310[[#This Row],[SUMA PUNKTOW ZA OCENY]]+punkty_rekrutacyjne310[[#This Row],[DODATKOWE]]</f>
        <v>56.3</v>
      </c>
      <c r="V445">
        <f>IF(punkty_rekrutacyjne310[[#This Row],[SUMA PUNKTOW ZA OCENY]]+punkty_rekrutacyjne310[[#This Row],[DODATKOWE]]&gt;punkty_rekrutacyjne310[[#This Row],[punkty za gimnazjalny]], 1, 0)</f>
        <v>0</v>
      </c>
    </row>
    <row r="446" spans="1:22" x14ac:dyDescent="0.35">
      <c r="A446" s="1" t="s">
        <v>595</v>
      </c>
      <c r="B446" s="1" t="s">
        <v>177</v>
      </c>
      <c r="C446">
        <v>4</v>
      </c>
      <c r="D446">
        <v>2</v>
      </c>
      <c r="E446" s="1">
        <v>4</v>
      </c>
      <c r="F446" s="1">
        <v>5</v>
      </c>
      <c r="G446" s="1">
        <v>4</v>
      </c>
      <c r="H446" s="1">
        <v>2</v>
      </c>
      <c r="I446">
        <v>9</v>
      </c>
      <c r="J446">
        <v>47</v>
      </c>
      <c r="K446">
        <v>56</v>
      </c>
      <c r="L446">
        <v>89</v>
      </c>
      <c r="M446">
        <v>55</v>
      </c>
      <c r="N446" s="6">
        <f>(punkty_rekrutacyjne310[[#This Row],[GHP]]+punkty_rekrutacyjne310[[#This Row],[GHH]]+punkty_rekrutacyjne310[[#This Row],[GMM]]+punkty_rekrutacyjne310[[#This Row],[GMP]]+punkty_rekrutacyjne310[[#This Row],[GJP]])/10</f>
        <v>25.6</v>
      </c>
      <c r="O446">
        <f t="shared" si="9"/>
        <v>6</v>
      </c>
      <c r="P446">
        <f t="shared" si="9"/>
        <v>8</v>
      </c>
      <c r="Q446">
        <f t="shared" si="9"/>
        <v>6</v>
      </c>
      <c r="R446">
        <f t="shared" si="9"/>
        <v>0</v>
      </c>
      <c r="S446" s="6">
        <f>SUM(punkty_rekrutacyjne310[[#This Row],[punkty za JP]:[GEO]])</f>
        <v>20</v>
      </c>
      <c r="T446" s="6">
        <f>IF(punkty_rekrutacyjne310[[#This Row],[Zachowanie]]=6, 2, 0)+punkty_rekrutacyjne310[[#This Row],[Osiagniecia]]</f>
        <v>4</v>
      </c>
      <c r="U446" s="7">
        <f>punkty_rekrutacyjne310[[#This Row],[punkty za gimnazjalny]]+punkty_rekrutacyjne310[[#This Row],[SUMA PUNKTOW ZA OCENY]]+punkty_rekrutacyjne310[[#This Row],[DODATKOWE]]</f>
        <v>49.6</v>
      </c>
      <c r="V446">
        <f>IF(punkty_rekrutacyjne310[[#This Row],[SUMA PUNKTOW ZA OCENY]]+punkty_rekrutacyjne310[[#This Row],[DODATKOWE]]&gt;punkty_rekrutacyjne310[[#This Row],[punkty za gimnazjalny]], 1, 0)</f>
        <v>0</v>
      </c>
    </row>
    <row r="447" spans="1:22" x14ac:dyDescent="0.35">
      <c r="A447" s="1" t="s">
        <v>596</v>
      </c>
      <c r="B447" s="1" t="s">
        <v>180</v>
      </c>
      <c r="C447">
        <v>4</v>
      </c>
      <c r="D447">
        <v>2</v>
      </c>
      <c r="E447" s="1">
        <v>2</v>
      </c>
      <c r="F447" s="1">
        <v>6</v>
      </c>
      <c r="G447" s="1">
        <v>4</v>
      </c>
      <c r="H447" s="1">
        <v>3</v>
      </c>
      <c r="I447">
        <v>47</v>
      </c>
      <c r="J447">
        <v>8</v>
      </c>
      <c r="K447">
        <v>77</v>
      </c>
      <c r="L447">
        <v>85</v>
      </c>
      <c r="M447">
        <v>10</v>
      </c>
      <c r="N447" s="6">
        <f>(punkty_rekrutacyjne310[[#This Row],[GHP]]+punkty_rekrutacyjne310[[#This Row],[GHH]]+punkty_rekrutacyjne310[[#This Row],[GMM]]+punkty_rekrutacyjne310[[#This Row],[GMP]]+punkty_rekrutacyjne310[[#This Row],[GJP]])/10</f>
        <v>22.7</v>
      </c>
      <c r="O447">
        <f t="shared" si="9"/>
        <v>0</v>
      </c>
      <c r="P447">
        <f t="shared" si="9"/>
        <v>10</v>
      </c>
      <c r="Q447">
        <f t="shared" si="9"/>
        <v>6</v>
      </c>
      <c r="R447">
        <f t="shared" si="9"/>
        <v>4</v>
      </c>
      <c r="S447" s="6">
        <f>SUM(punkty_rekrutacyjne310[[#This Row],[punkty za JP]:[GEO]])</f>
        <v>20</v>
      </c>
      <c r="T447" s="6">
        <f>IF(punkty_rekrutacyjne310[[#This Row],[Zachowanie]]=6, 2, 0)+punkty_rekrutacyjne310[[#This Row],[Osiagniecia]]</f>
        <v>4</v>
      </c>
      <c r="U447" s="7">
        <f>punkty_rekrutacyjne310[[#This Row],[punkty za gimnazjalny]]+punkty_rekrutacyjne310[[#This Row],[SUMA PUNKTOW ZA OCENY]]+punkty_rekrutacyjne310[[#This Row],[DODATKOWE]]</f>
        <v>46.7</v>
      </c>
      <c r="V447">
        <f>IF(punkty_rekrutacyjne310[[#This Row],[SUMA PUNKTOW ZA OCENY]]+punkty_rekrutacyjne310[[#This Row],[DODATKOWE]]&gt;punkty_rekrutacyjne310[[#This Row],[punkty za gimnazjalny]], 1, 0)</f>
        <v>1</v>
      </c>
    </row>
    <row r="448" spans="1:22" x14ac:dyDescent="0.35">
      <c r="A448" s="1" t="s">
        <v>597</v>
      </c>
      <c r="B448" s="1" t="s">
        <v>218</v>
      </c>
      <c r="C448">
        <v>4</v>
      </c>
      <c r="D448">
        <v>5</v>
      </c>
      <c r="E448" s="1">
        <v>4</v>
      </c>
      <c r="F448" s="1">
        <v>4</v>
      </c>
      <c r="G448" s="1">
        <v>5</v>
      </c>
      <c r="H448" s="1">
        <v>3</v>
      </c>
      <c r="I448">
        <v>59</v>
      </c>
      <c r="J448">
        <v>89</v>
      </c>
      <c r="K448">
        <v>32</v>
      </c>
      <c r="L448">
        <v>80</v>
      </c>
      <c r="M448">
        <v>38</v>
      </c>
      <c r="N448" s="6">
        <f>(punkty_rekrutacyjne310[[#This Row],[GHP]]+punkty_rekrutacyjne310[[#This Row],[GHH]]+punkty_rekrutacyjne310[[#This Row],[GMM]]+punkty_rekrutacyjne310[[#This Row],[GMP]]+punkty_rekrutacyjne310[[#This Row],[GJP]])/10</f>
        <v>29.8</v>
      </c>
      <c r="O448">
        <f t="shared" si="9"/>
        <v>6</v>
      </c>
      <c r="P448">
        <f t="shared" si="9"/>
        <v>6</v>
      </c>
      <c r="Q448">
        <f t="shared" si="9"/>
        <v>8</v>
      </c>
      <c r="R448">
        <f t="shared" si="9"/>
        <v>4</v>
      </c>
      <c r="S448" s="6">
        <f>SUM(punkty_rekrutacyjne310[[#This Row],[punkty za JP]:[GEO]])</f>
        <v>24</v>
      </c>
      <c r="T448" s="6">
        <f>IF(punkty_rekrutacyjne310[[#This Row],[Zachowanie]]=6, 2, 0)+punkty_rekrutacyjne310[[#This Row],[Osiagniecia]]</f>
        <v>4</v>
      </c>
      <c r="U448" s="7">
        <f>punkty_rekrutacyjne310[[#This Row],[punkty za gimnazjalny]]+punkty_rekrutacyjne310[[#This Row],[SUMA PUNKTOW ZA OCENY]]+punkty_rekrutacyjne310[[#This Row],[DODATKOWE]]</f>
        <v>57.8</v>
      </c>
      <c r="V448">
        <f>IF(punkty_rekrutacyjne310[[#This Row],[SUMA PUNKTOW ZA OCENY]]+punkty_rekrutacyjne310[[#This Row],[DODATKOWE]]&gt;punkty_rekrutacyjne310[[#This Row],[punkty za gimnazjalny]], 1, 0)</f>
        <v>0</v>
      </c>
    </row>
    <row r="449" spans="1:22" x14ac:dyDescent="0.35">
      <c r="A449" s="1" t="s">
        <v>598</v>
      </c>
      <c r="B449" s="1" t="s">
        <v>166</v>
      </c>
      <c r="C449">
        <v>8</v>
      </c>
      <c r="D449">
        <v>5</v>
      </c>
      <c r="E449" s="1">
        <v>5</v>
      </c>
      <c r="F449" s="1">
        <v>4</v>
      </c>
      <c r="G449" s="1">
        <v>6</v>
      </c>
      <c r="H449" s="1">
        <v>2</v>
      </c>
      <c r="I449">
        <v>60</v>
      </c>
      <c r="J449">
        <v>31</v>
      </c>
      <c r="K449">
        <v>86</v>
      </c>
      <c r="L449">
        <v>76</v>
      </c>
      <c r="M449">
        <v>64</v>
      </c>
      <c r="N449" s="6">
        <f>(punkty_rekrutacyjne310[[#This Row],[GHP]]+punkty_rekrutacyjne310[[#This Row],[GHH]]+punkty_rekrutacyjne310[[#This Row],[GMM]]+punkty_rekrutacyjne310[[#This Row],[GMP]]+punkty_rekrutacyjne310[[#This Row],[GJP]])/10</f>
        <v>31.7</v>
      </c>
      <c r="O449">
        <f t="shared" si="9"/>
        <v>8</v>
      </c>
      <c r="P449">
        <f t="shared" si="9"/>
        <v>6</v>
      </c>
      <c r="Q449">
        <f t="shared" si="9"/>
        <v>10</v>
      </c>
      <c r="R449">
        <f t="shared" si="9"/>
        <v>0</v>
      </c>
      <c r="S449" s="6">
        <f>SUM(punkty_rekrutacyjne310[[#This Row],[punkty za JP]:[GEO]])</f>
        <v>24</v>
      </c>
      <c r="T449" s="6">
        <f>IF(punkty_rekrutacyjne310[[#This Row],[Zachowanie]]=6, 2, 0)+punkty_rekrutacyjne310[[#This Row],[Osiagniecia]]</f>
        <v>8</v>
      </c>
      <c r="U449" s="7">
        <f>punkty_rekrutacyjne310[[#This Row],[punkty za gimnazjalny]]+punkty_rekrutacyjne310[[#This Row],[SUMA PUNKTOW ZA OCENY]]+punkty_rekrutacyjne310[[#This Row],[DODATKOWE]]</f>
        <v>63.7</v>
      </c>
      <c r="V449">
        <f>IF(punkty_rekrutacyjne310[[#This Row],[SUMA PUNKTOW ZA OCENY]]+punkty_rekrutacyjne310[[#This Row],[DODATKOWE]]&gt;punkty_rekrutacyjne310[[#This Row],[punkty za gimnazjalny]], 1, 0)</f>
        <v>1</v>
      </c>
    </row>
    <row r="450" spans="1:22" x14ac:dyDescent="0.35">
      <c r="A450" s="1" t="s">
        <v>599</v>
      </c>
      <c r="B450" s="1" t="s">
        <v>600</v>
      </c>
      <c r="C450">
        <v>3</v>
      </c>
      <c r="D450">
        <v>4</v>
      </c>
      <c r="E450" s="1">
        <v>3</v>
      </c>
      <c r="F450" s="1">
        <v>5</v>
      </c>
      <c r="G450" s="1">
        <v>5</v>
      </c>
      <c r="H450" s="1">
        <v>5</v>
      </c>
      <c r="I450">
        <v>53</v>
      </c>
      <c r="J450">
        <v>78</v>
      </c>
      <c r="K450">
        <v>73</v>
      </c>
      <c r="L450">
        <v>89</v>
      </c>
      <c r="M450">
        <v>32</v>
      </c>
      <c r="N450" s="6">
        <f>(punkty_rekrutacyjne310[[#This Row],[GHP]]+punkty_rekrutacyjne310[[#This Row],[GHH]]+punkty_rekrutacyjne310[[#This Row],[GMM]]+punkty_rekrutacyjne310[[#This Row],[GMP]]+punkty_rekrutacyjne310[[#This Row],[GJP]])/10</f>
        <v>32.5</v>
      </c>
      <c r="O450">
        <f t="shared" si="9"/>
        <v>4</v>
      </c>
      <c r="P450">
        <f t="shared" si="9"/>
        <v>8</v>
      </c>
      <c r="Q450">
        <f t="shared" si="9"/>
        <v>8</v>
      </c>
      <c r="R450">
        <f t="shared" ref="R450:R513" si="10">VLOOKUP(H450,$X$4:$Y$9,2,0)</f>
        <v>8</v>
      </c>
      <c r="S450" s="6">
        <f>SUM(punkty_rekrutacyjne310[[#This Row],[punkty za JP]:[GEO]])</f>
        <v>28</v>
      </c>
      <c r="T450" s="6">
        <f>IF(punkty_rekrutacyjne310[[#This Row],[Zachowanie]]=6, 2, 0)+punkty_rekrutacyjne310[[#This Row],[Osiagniecia]]</f>
        <v>3</v>
      </c>
      <c r="U450" s="7">
        <f>punkty_rekrutacyjne310[[#This Row],[punkty za gimnazjalny]]+punkty_rekrutacyjne310[[#This Row],[SUMA PUNKTOW ZA OCENY]]+punkty_rekrutacyjne310[[#This Row],[DODATKOWE]]</f>
        <v>63.5</v>
      </c>
      <c r="V450">
        <f>IF(punkty_rekrutacyjne310[[#This Row],[SUMA PUNKTOW ZA OCENY]]+punkty_rekrutacyjne310[[#This Row],[DODATKOWE]]&gt;punkty_rekrutacyjne310[[#This Row],[punkty za gimnazjalny]], 1, 0)</f>
        <v>0</v>
      </c>
    </row>
    <row r="451" spans="1:22" x14ac:dyDescent="0.35">
      <c r="A451" s="1" t="s">
        <v>601</v>
      </c>
      <c r="B451" s="1" t="s">
        <v>121</v>
      </c>
      <c r="C451">
        <v>0</v>
      </c>
      <c r="D451">
        <v>4</v>
      </c>
      <c r="E451" s="1">
        <v>2</v>
      </c>
      <c r="F451" s="1">
        <v>2</v>
      </c>
      <c r="G451" s="1">
        <v>2</v>
      </c>
      <c r="H451" s="1">
        <v>6</v>
      </c>
      <c r="I451">
        <v>88</v>
      </c>
      <c r="J451">
        <v>43</v>
      </c>
      <c r="K451">
        <v>91</v>
      </c>
      <c r="L451">
        <v>4</v>
      </c>
      <c r="M451">
        <v>78</v>
      </c>
      <c r="N451" s="6">
        <f>(punkty_rekrutacyjne310[[#This Row],[GHP]]+punkty_rekrutacyjne310[[#This Row],[GHH]]+punkty_rekrutacyjne310[[#This Row],[GMM]]+punkty_rekrutacyjne310[[#This Row],[GMP]]+punkty_rekrutacyjne310[[#This Row],[GJP]])/10</f>
        <v>30.4</v>
      </c>
      <c r="O451">
        <f t="shared" ref="O451:R514" si="11">VLOOKUP(E451,$X$4:$Y$9,2,0)</f>
        <v>0</v>
      </c>
      <c r="P451">
        <f t="shared" si="11"/>
        <v>0</v>
      </c>
      <c r="Q451">
        <f t="shared" si="11"/>
        <v>0</v>
      </c>
      <c r="R451">
        <f t="shared" si="10"/>
        <v>10</v>
      </c>
      <c r="S451" s="6">
        <f>SUM(punkty_rekrutacyjne310[[#This Row],[punkty za JP]:[GEO]])</f>
        <v>10</v>
      </c>
      <c r="T451" s="6">
        <f>IF(punkty_rekrutacyjne310[[#This Row],[Zachowanie]]=6, 2, 0)+punkty_rekrutacyjne310[[#This Row],[Osiagniecia]]</f>
        <v>0</v>
      </c>
      <c r="U451" s="7">
        <f>punkty_rekrutacyjne310[[#This Row],[punkty za gimnazjalny]]+punkty_rekrutacyjne310[[#This Row],[SUMA PUNKTOW ZA OCENY]]+punkty_rekrutacyjne310[[#This Row],[DODATKOWE]]</f>
        <v>40.4</v>
      </c>
      <c r="V451">
        <f>IF(punkty_rekrutacyjne310[[#This Row],[SUMA PUNKTOW ZA OCENY]]+punkty_rekrutacyjne310[[#This Row],[DODATKOWE]]&gt;punkty_rekrutacyjne310[[#This Row],[punkty za gimnazjalny]], 1, 0)</f>
        <v>0</v>
      </c>
    </row>
    <row r="452" spans="1:22" x14ac:dyDescent="0.35">
      <c r="A452" s="1" t="s">
        <v>602</v>
      </c>
      <c r="B452" s="1" t="s">
        <v>58</v>
      </c>
      <c r="C452">
        <v>1</v>
      </c>
      <c r="D452">
        <v>5</v>
      </c>
      <c r="E452" s="1">
        <v>4</v>
      </c>
      <c r="F452" s="1">
        <v>6</v>
      </c>
      <c r="G452" s="1">
        <v>4</v>
      </c>
      <c r="H452" s="1">
        <v>2</v>
      </c>
      <c r="I452">
        <v>4</v>
      </c>
      <c r="J452">
        <v>97</v>
      </c>
      <c r="K452">
        <v>75</v>
      </c>
      <c r="L452">
        <v>86</v>
      </c>
      <c r="M452">
        <v>10</v>
      </c>
      <c r="N452" s="6">
        <f>(punkty_rekrutacyjne310[[#This Row],[GHP]]+punkty_rekrutacyjne310[[#This Row],[GHH]]+punkty_rekrutacyjne310[[#This Row],[GMM]]+punkty_rekrutacyjne310[[#This Row],[GMP]]+punkty_rekrutacyjne310[[#This Row],[GJP]])/10</f>
        <v>27.2</v>
      </c>
      <c r="O452">
        <f t="shared" si="11"/>
        <v>6</v>
      </c>
      <c r="P452">
        <f t="shared" si="11"/>
        <v>10</v>
      </c>
      <c r="Q452">
        <f t="shared" si="11"/>
        <v>6</v>
      </c>
      <c r="R452">
        <f t="shared" si="10"/>
        <v>0</v>
      </c>
      <c r="S452" s="6">
        <f>SUM(punkty_rekrutacyjne310[[#This Row],[punkty za JP]:[GEO]])</f>
        <v>22</v>
      </c>
      <c r="T452" s="6">
        <f>IF(punkty_rekrutacyjne310[[#This Row],[Zachowanie]]=6, 2, 0)+punkty_rekrutacyjne310[[#This Row],[Osiagniecia]]</f>
        <v>1</v>
      </c>
      <c r="U452" s="7">
        <f>punkty_rekrutacyjne310[[#This Row],[punkty za gimnazjalny]]+punkty_rekrutacyjne310[[#This Row],[SUMA PUNKTOW ZA OCENY]]+punkty_rekrutacyjne310[[#This Row],[DODATKOWE]]</f>
        <v>50.2</v>
      </c>
      <c r="V452">
        <f>IF(punkty_rekrutacyjne310[[#This Row],[SUMA PUNKTOW ZA OCENY]]+punkty_rekrutacyjne310[[#This Row],[DODATKOWE]]&gt;punkty_rekrutacyjne310[[#This Row],[punkty za gimnazjalny]], 1, 0)</f>
        <v>0</v>
      </c>
    </row>
    <row r="453" spans="1:22" x14ac:dyDescent="0.35">
      <c r="A453" s="1" t="s">
        <v>603</v>
      </c>
      <c r="B453" s="1" t="s">
        <v>604</v>
      </c>
      <c r="C453">
        <v>7</v>
      </c>
      <c r="D453">
        <v>4</v>
      </c>
      <c r="E453" s="1">
        <v>3</v>
      </c>
      <c r="F453" s="1">
        <v>6</v>
      </c>
      <c r="G453" s="1">
        <v>3</v>
      </c>
      <c r="H453" s="1">
        <v>2</v>
      </c>
      <c r="I453">
        <v>28</v>
      </c>
      <c r="J453">
        <v>75</v>
      </c>
      <c r="K453">
        <v>15</v>
      </c>
      <c r="L453">
        <v>6</v>
      </c>
      <c r="M453">
        <v>33</v>
      </c>
      <c r="N453" s="6">
        <f>(punkty_rekrutacyjne310[[#This Row],[GHP]]+punkty_rekrutacyjne310[[#This Row],[GHH]]+punkty_rekrutacyjne310[[#This Row],[GMM]]+punkty_rekrutacyjne310[[#This Row],[GMP]]+punkty_rekrutacyjne310[[#This Row],[GJP]])/10</f>
        <v>15.7</v>
      </c>
      <c r="O453">
        <f t="shared" si="11"/>
        <v>4</v>
      </c>
      <c r="P453">
        <f t="shared" si="11"/>
        <v>10</v>
      </c>
      <c r="Q453">
        <f t="shared" si="11"/>
        <v>4</v>
      </c>
      <c r="R453">
        <f t="shared" si="10"/>
        <v>0</v>
      </c>
      <c r="S453" s="6">
        <f>SUM(punkty_rekrutacyjne310[[#This Row],[punkty za JP]:[GEO]])</f>
        <v>18</v>
      </c>
      <c r="T453" s="6">
        <f>IF(punkty_rekrutacyjne310[[#This Row],[Zachowanie]]=6, 2, 0)+punkty_rekrutacyjne310[[#This Row],[Osiagniecia]]</f>
        <v>7</v>
      </c>
      <c r="U453" s="7">
        <f>punkty_rekrutacyjne310[[#This Row],[punkty za gimnazjalny]]+punkty_rekrutacyjne310[[#This Row],[SUMA PUNKTOW ZA OCENY]]+punkty_rekrutacyjne310[[#This Row],[DODATKOWE]]</f>
        <v>40.700000000000003</v>
      </c>
      <c r="V453">
        <f>IF(punkty_rekrutacyjne310[[#This Row],[SUMA PUNKTOW ZA OCENY]]+punkty_rekrutacyjne310[[#This Row],[DODATKOWE]]&gt;punkty_rekrutacyjne310[[#This Row],[punkty za gimnazjalny]], 1, 0)</f>
        <v>1</v>
      </c>
    </row>
    <row r="454" spans="1:22" x14ac:dyDescent="0.35">
      <c r="A454" s="1" t="s">
        <v>605</v>
      </c>
      <c r="B454" s="1" t="s">
        <v>110</v>
      </c>
      <c r="C454">
        <v>4</v>
      </c>
      <c r="D454">
        <v>2</v>
      </c>
      <c r="E454" s="1">
        <v>4</v>
      </c>
      <c r="F454" s="1">
        <v>6</v>
      </c>
      <c r="G454" s="1">
        <v>5</v>
      </c>
      <c r="H454" s="1">
        <v>5</v>
      </c>
      <c r="I454">
        <v>29</v>
      </c>
      <c r="J454">
        <v>92</v>
      </c>
      <c r="K454">
        <v>99</v>
      </c>
      <c r="L454">
        <v>79</v>
      </c>
      <c r="M454">
        <v>8</v>
      </c>
      <c r="N454" s="6">
        <f>(punkty_rekrutacyjne310[[#This Row],[GHP]]+punkty_rekrutacyjne310[[#This Row],[GHH]]+punkty_rekrutacyjne310[[#This Row],[GMM]]+punkty_rekrutacyjne310[[#This Row],[GMP]]+punkty_rekrutacyjne310[[#This Row],[GJP]])/10</f>
        <v>30.7</v>
      </c>
      <c r="O454">
        <f t="shared" si="11"/>
        <v>6</v>
      </c>
      <c r="P454">
        <f t="shared" si="11"/>
        <v>10</v>
      </c>
      <c r="Q454">
        <f t="shared" si="11"/>
        <v>8</v>
      </c>
      <c r="R454">
        <f t="shared" si="10"/>
        <v>8</v>
      </c>
      <c r="S454" s="6">
        <f>SUM(punkty_rekrutacyjne310[[#This Row],[punkty za JP]:[GEO]])</f>
        <v>32</v>
      </c>
      <c r="T454" s="6">
        <f>IF(punkty_rekrutacyjne310[[#This Row],[Zachowanie]]=6, 2, 0)+punkty_rekrutacyjne310[[#This Row],[Osiagniecia]]</f>
        <v>4</v>
      </c>
      <c r="U454" s="7">
        <f>punkty_rekrutacyjne310[[#This Row],[punkty za gimnazjalny]]+punkty_rekrutacyjne310[[#This Row],[SUMA PUNKTOW ZA OCENY]]+punkty_rekrutacyjne310[[#This Row],[DODATKOWE]]</f>
        <v>66.7</v>
      </c>
      <c r="V454">
        <f>IF(punkty_rekrutacyjne310[[#This Row],[SUMA PUNKTOW ZA OCENY]]+punkty_rekrutacyjne310[[#This Row],[DODATKOWE]]&gt;punkty_rekrutacyjne310[[#This Row],[punkty za gimnazjalny]], 1, 0)</f>
        <v>1</v>
      </c>
    </row>
    <row r="455" spans="1:22" x14ac:dyDescent="0.35">
      <c r="A455" s="1" t="s">
        <v>606</v>
      </c>
      <c r="B455" s="1" t="s">
        <v>242</v>
      </c>
      <c r="C455">
        <v>2</v>
      </c>
      <c r="D455">
        <v>5</v>
      </c>
      <c r="E455" s="1">
        <v>3</v>
      </c>
      <c r="F455" s="1">
        <v>2</v>
      </c>
      <c r="G455" s="1">
        <v>3</v>
      </c>
      <c r="H455" s="1">
        <v>6</v>
      </c>
      <c r="I455">
        <v>59</v>
      </c>
      <c r="J455">
        <v>29</v>
      </c>
      <c r="K455">
        <v>92</v>
      </c>
      <c r="L455">
        <v>96</v>
      </c>
      <c r="M455">
        <v>77</v>
      </c>
      <c r="N455" s="6">
        <f>(punkty_rekrutacyjne310[[#This Row],[GHP]]+punkty_rekrutacyjne310[[#This Row],[GHH]]+punkty_rekrutacyjne310[[#This Row],[GMM]]+punkty_rekrutacyjne310[[#This Row],[GMP]]+punkty_rekrutacyjne310[[#This Row],[GJP]])/10</f>
        <v>35.299999999999997</v>
      </c>
      <c r="O455">
        <f t="shared" si="11"/>
        <v>4</v>
      </c>
      <c r="P455">
        <f t="shared" si="11"/>
        <v>0</v>
      </c>
      <c r="Q455">
        <f t="shared" si="11"/>
        <v>4</v>
      </c>
      <c r="R455">
        <f t="shared" si="10"/>
        <v>10</v>
      </c>
      <c r="S455" s="6">
        <f>SUM(punkty_rekrutacyjne310[[#This Row],[punkty za JP]:[GEO]])</f>
        <v>18</v>
      </c>
      <c r="T455" s="6">
        <f>IF(punkty_rekrutacyjne310[[#This Row],[Zachowanie]]=6, 2, 0)+punkty_rekrutacyjne310[[#This Row],[Osiagniecia]]</f>
        <v>2</v>
      </c>
      <c r="U455" s="7">
        <f>punkty_rekrutacyjne310[[#This Row],[punkty za gimnazjalny]]+punkty_rekrutacyjne310[[#This Row],[SUMA PUNKTOW ZA OCENY]]+punkty_rekrutacyjne310[[#This Row],[DODATKOWE]]</f>
        <v>55.3</v>
      </c>
      <c r="V455">
        <f>IF(punkty_rekrutacyjne310[[#This Row],[SUMA PUNKTOW ZA OCENY]]+punkty_rekrutacyjne310[[#This Row],[DODATKOWE]]&gt;punkty_rekrutacyjne310[[#This Row],[punkty za gimnazjalny]], 1, 0)</f>
        <v>0</v>
      </c>
    </row>
    <row r="456" spans="1:22" x14ac:dyDescent="0.35">
      <c r="A456" s="1" t="s">
        <v>423</v>
      </c>
      <c r="B456" s="1" t="s">
        <v>76</v>
      </c>
      <c r="C456">
        <v>0</v>
      </c>
      <c r="D456">
        <v>6</v>
      </c>
      <c r="E456" s="1">
        <v>6</v>
      </c>
      <c r="F456" s="1">
        <v>5</v>
      </c>
      <c r="G456" s="1">
        <v>4</v>
      </c>
      <c r="H456" s="1">
        <v>3</v>
      </c>
      <c r="I456">
        <v>98</v>
      </c>
      <c r="J456">
        <v>79</v>
      </c>
      <c r="K456">
        <v>65</v>
      </c>
      <c r="L456">
        <v>41</v>
      </c>
      <c r="M456">
        <v>48</v>
      </c>
      <c r="N456" s="6">
        <f>(punkty_rekrutacyjne310[[#This Row],[GHP]]+punkty_rekrutacyjne310[[#This Row],[GHH]]+punkty_rekrutacyjne310[[#This Row],[GMM]]+punkty_rekrutacyjne310[[#This Row],[GMP]]+punkty_rekrutacyjne310[[#This Row],[GJP]])/10</f>
        <v>33.1</v>
      </c>
      <c r="O456">
        <f t="shared" si="11"/>
        <v>10</v>
      </c>
      <c r="P456">
        <f t="shared" si="11"/>
        <v>8</v>
      </c>
      <c r="Q456">
        <f t="shared" si="11"/>
        <v>6</v>
      </c>
      <c r="R456">
        <f t="shared" si="10"/>
        <v>4</v>
      </c>
      <c r="S456" s="6">
        <f>SUM(punkty_rekrutacyjne310[[#This Row],[punkty za JP]:[GEO]])</f>
        <v>28</v>
      </c>
      <c r="T456" s="6">
        <f>IF(punkty_rekrutacyjne310[[#This Row],[Zachowanie]]=6, 2, 0)+punkty_rekrutacyjne310[[#This Row],[Osiagniecia]]</f>
        <v>2</v>
      </c>
      <c r="U456" s="7">
        <f>punkty_rekrutacyjne310[[#This Row],[punkty za gimnazjalny]]+punkty_rekrutacyjne310[[#This Row],[SUMA PUNKTOW ZA OCENY]]+punkty_rekrutacyjne310[[#This Row],[DODATKOWE]]</f>
        <v>63.1</v>
      </c>
      <c r="V456">
        <f>IF(punkty_rekrutacyjne310[[#This Row],[SUMA PUNKTOW ZA OCENY]]+punkty_rekrutacyjne310[[#This Row],[DODATKOWE]]&gt;punkty_rekrutacyjne310[[#This Row],[punkty za gimnazjalny]], 1, 0)</f>
        <v>0</v>
      </c>
    </row>
    <row r="457" spans="1:22" x14ac:dyDescent="0.35">
      <c r="A457" s="1" t="s">
        <v>607</v>
      </c>
      <c r="B457" s="1" t="s">
        <v>608</v>
      </c>
      <c r="C457">
        <v>2</v>
      </c>
      <c r="D457">
        <v>2</v>
      </c>
      <c r="E457" s="1">
        <v>6</v>
      </c>
      <c r="F457" s="1">
        <v>5</v>
      </c>
      <c r="G457" s="1">
        <v>6</v>
      </c>
      <c r="H457" s="1">
        <v>3</v>
      </c>
      <c r="I457">
        <v>74</v>
      </c>
      <c r="J457">
        <v>25</v>
      </c>
      <c r="K457">
        <v>78</v>
      </c>
      <c r="L457">
        <v>6</v>
      </c>
      <c r="M457">
        <v>69</v>
      </c>
      <c r="N457" s="6">
        <f>(punkty_rekrutacyjne310[[#This Row],[GHP]]+punkty_rekrutacyjne310[[#This Row],[GHH]]+punkty_rekrutacyjne310[[#This Row],[GMM]]+punkty_rekrutacyjne310[[#This Row],[GMP]]+punkty_rekrutacyjne310[[#This Row],[GJP]])/10</f>
        <v>25.2</v>
      </c>
      <c r="O457">
        <f t="shared" si="11"/>
        <v>10</v>
      </c>
      <c r="P457">
        <f t="shared" si="11"/>
        <v>8</v>
      </c>
      <c r="Q457">
        <f t="shared" si="11"/>
        <v>10</v>
      </c>
      <c r="R457">
        <f t="shared" si="10"/>
        <v>4</v>
      </c>
      <c r="S457" s="6">
        <f>SUM(punkty_rekrutacyjne310[[#This Row],[punkty za JP]:[GEO]])</f>
        <v>32</v>
      </c>
      <c r="T457" s="6">
        <f>IF(punkty_rekrutacyjne310[[#This Row],[Zachowanie]]=6, 2, 0)+punkty_rekrutacyjne310[[#This Row],[Osiagniecia]]</f>
        <v>2</v>
      </c>
      <c r="U457" s="7">
        <f>punkty_rekrutacyjne310[[#This Row],[punkty za gimnazjalny]]+punkty_rekrutacyjne310[[#This Row],[SUMA PUNKTOW ZA OCENY]]+punkty_rekrutacyjne310[[#This Row],[DODATKOWE]]</f>
        <v>59.2</v>
      </c>
      <c r="V457">
        <f>IF(punkty_rekrutacyjne310[[#This Row],[SUMA PUNKTOW ZA OCENY]]+punkty_rekrutacyjne310[[#This Row],[DODATKOWE]]&gt;punkty_rekrutacyjne310[[#This Row],[punkty za gimnazjalny]], 1, 0)</f>
        <v>1</v>
      </c>
    </row>
    <row r="458" spans="1:22" x14ac:dyDescent="0.35">
      <c r="A458" s="1" t="s">
        <v>609</v>
      </c>
      <c r="B458" s="1" t="s">
        <v>242</v>
      </c>
      <c r="C458">
        <v>3</v>
      </c>
      <c r="D458">
        <v>2</v>
      </c>
      <c r="E458" s="1">
        <v>4</v>
      </c>
      <c r="F458" s="1">
        <v>5</v>
      </c>
      <c r="G458" s="1">
        <v>2</v>
      </c>
      <c r="H458" s="1">
        <v>5</v>
      </c>
      <c r="I458">
        <v>12</v>
      </c>
      <c r="J458">
        <v>96</v>
      </c>
      <c r="K458">
        <v>66</v>
      </c>
      <c r="L458">
        <v>17</v>
      </c>
      <c r="M458">
        <v>86</v>
      </c>
      <c r="N458" s="6">
        <f>(punkty_rekrutacyjne310[[#This Row],[GHP]]+punkty_rekrutacyjne310[[#This Row],[GHH]]+punkty_rekrutacyjne310[[#This Row],[GMM]]+punkty_rekrutacyjne310[[#This Row],[GMP]]+punkty_rekrutacyjne310[[#This Row],[GJP]])/10</f>
        <v>27.7</v>
      </c>
      <c r="O458">
        <f t="shared" si="11"/>
        <v>6</v>
      </c>
      <c r="P458">
        <f t="shared" si="11"/>
        <v>8</v>
      </c>
      <c r="Q458">
        <f t="shared" si="11"/>
        <v>0</v>
      </c>
      <c r="R458">
        <f t="shared" si="10"/>
        <v>8</v>
      </c>
      <c r="S458" s="6">
        <f>SUM(punkty_rekrutacyjne310[[#This Row],[punkty za JP]:[GEO]])</f>
        <v>22</v>
      </c>
      <c r="T458" s="6">
        <f>IF(punkty_rekrutacyjne310[[#This Row],[Zachowanie]]=6, 2, 0)+punkty_rekrutacyjne310[[#This Row],[Osiagniecia]]</f>
        <v>3</v>
      </c>
      <c r="U458" s="7">
        <f>punkty_rekrutacyjne310[[#This Row],[punkty za gimnazjalny]]+punkty_rekrutacyjne310[[#This Row],[SUMA PUNKTOW ZA OCENY]]+punkty_rekrutacyjne310[[#This Row],[DODATKOWE]]</f>
        <v>52.7</v>
      </c>
      <c r="V458">
        <f>IF(punkty_rekrutacyjne310[[#This Row],[SUMA PUNKTOW ZA OCENY]]+punkty_rekrutacyjne310[[#This Row],[DODATKOWE]]&gt;punkty_rekrutacyjne310[[#This Row],[punkty za gimnazjalny]], 1, 0)</f>
        <v>0</v>
      </c>
    </row>
    <row r="459" spans="1:22" x14ac:dyDescent="0.35">
      <c r="A459" s="1" t="s">
        <v>514</v>
      </c>
      <c r="B459" s="1" t="s">
        <v>316</v>
      </c>
      <c r="C459">
        <v>3</v>
      </c>
      <c r="D459">
        <v>5</v>
      </c>
      <c r="E459" s="1">
        <v>5</v>
      </c>
      <c r="F459" s="1">
        <v>3</v>
      </c>
      <c r="G459" s="1">
        <v>2</v>
      </c>
      <c r="H459" s="1">
        <v>2</v>
      </c>
      <c r="I459">
        <v>53</v>
      </c>
      <c r="J459">
        <v>89</v>
      </c>
      <c r="K459">
        <v>16</v>
      </c>
      <c r="L459">
        <v>27</v>
      </c>
      <c r="M459">
        <v>62</v>
      </c>
      <c r="N459" s="6">
        <f>(punkty_rekrutacyjne310[[#This Row],[GHP]]+punkty_rekrutacyjne310[[#This Row],[GHH]]+punkty_rekrutacyjne310[[#This Row],[GMM]]+punkty_rekrutacyjne310[[#This Row],[GMP]]+punkty_rekrutacyjne310[[#This Row],[GJP]])/10</f>
        <v>24.7</v>
      </c>
      <c r="O459">
        <f t="shared" si="11"/>
        <v>8</v>
      </c>
      <c r="P459">
        <f t="shared" si="11"/>
        <v>4</v>
      </c>
      <c r="Q459">
        <f t="shared" si="11"/>
        <v>0</v>
      </c>
      <c r="R459">
        <f t="shared" si="10"/>
        <v>0</v>
      </c>
      <c r="S459" s="6">
        <f>SUM(punkty_rekrutacyjne310[[#This Row],[punkty za JP]:[GEO]])</f>
        <v>12</v>
      </c>
      <c r="T459" s="6">
        <f>IF(punkty_rekrutacyjne310[[#This Row],[Zachowanie]]=6, 2, 0)+punkty_rekrutacyjne310[[#This Row],[Osiagniecia]]</f>
        <v>3</v>
      </c>
      <c r="U459" s="7">
        <f>punkty_rekrutacyjne310[[#This Row],[punkty za gimnazjalny]]+punkty_rekrutacyjne310[[#This Row],[SUMA PUNKTOW ZA OCENY]]+punkty_rekrutacyjne310[[#This Row],[DODATKOWE]]</f>
        <v>39.700000000000003</v>
      </c>
      <c r="V459">
        <f>IF(punkty_rekrutacyjne310[[#This Row],[SUMA PUNKTOW ZA OCENY]]+punkty_rekrutacyjne310[[#This Row],[DODATKOWE]]&gt;punkty_rekrutacyjne310[[#This Row],[punkty za gimnazjalny]], 1, 0)</f>
        <v>0</v>
      </c>
    </row>
    <row r="460" spans="1:22" x14ac:dyDescent="0.35">
      <c r="A460" s="1" t="s">
        <v>610</v>
      </c>
      <c r="B460" s="1" t="s">
        <v>395</v>
      </c>
      <c r="C460">
        <v>4</v>
      </c>
      <c r="D460">
        <v>3</v>
      </c>
      <c r="E460" s="1">
        <v>6</v>
      </c>
      <c r="F460" s="1">
        <v>4</v>
      </c>
      <c r="G460" s="1">
        <v>6</v>
      </c>
      <c r="H460" s="1">
        <v>6</v>
      </c>
      <c r="I460">
        <v>90</v>
      </c>
      <c r="J460">
        <v>31</v>
      </c>
      <c r="K460">
        <v>75</v>
      </c>
      <c r="L460">
        <v>1</v>
      </c>
      <c r="M460">
        <v>58</v>
      </c>
      <c r="N460" s="6">
        <f>(punkty_rekrutacyjne310[[#This Row],[GHP]]+punkty_rekrutacyjne310[[#This Row],[GHH]]+punkty_rekrutacyjne310[[#This Row],[GMM]]+punkty_rekrutacyjne310[[#This Row],[GMP]]+punkty_rekrutacyjne310[[#This Row],[GJP]])/10</f>
        <v>25.5</v>
      </c>
      <c r="O460">
        <f t="shared" si="11"/>
        <v>10</v>
      </c>
      <c r="P460">
        <f t="shared" si="11"/>
        <v>6</v>
      </c>
      <c r="Q460">
        <f t="shared" si="11"/>
        <v>10</v>
      </c>
      <c r="R460">
        <f t="shared" si="10"/>
        <v>10</v>
      </c>
      <c r="S460" s="6">
        <f>SUM(punkty_rekrutacyjne310[[#This Row],[punkty za JP]:[GEO]])</f>
        <v>36</v>
      </c>
      <c r="T460" s="6">
        <f>IF(punkty_rekrutacyjne310[[#This Row],[Zachowanie]]=6, 2, 0)+punkty_rekrutacyjne310[[#This Row],[Osiagniecia]]</f>
        <v>4</v>
      </c>
      <c r="U460" s="7">
        <f>punkty_rekrutacyjne310[[#This Row],[punkty za gimnazjalny]]+punkty_rekrutacyjne310[[#This Row],[SUMA PUNKTOW ZA OCENY]]+punkty_rekrutacyjne310[[#This Row],[DODATKOWE]]</f>
        <v>65.5</v>
      </c>
      <c r="V460">
        <f>IF(punkty_rekrutacyjne310[[#This Row],[SUMA PUNKTOW ZA OCENY]]+punkty_rekrutacyjne310[[#This Row],[DODATKOWE]]&gt;punkty_rekrutacyjne310[[#This Row],[punkty za gimnazjalny]], 1, 0)</f>
        <v>1</v>
      </c>
    </row>
    <row r="461" spans="1:22" x14ac:dyDescent="0.35">
      <c r="A461" s="1" t="s">
        <v>611</v>
      </c>
      <c r="B461" s="1" t="s">
        <v>395</v>
      </c>
      <c r="C461">
        <v>0</v>
      </c>
      <c r="D461">
        <v>3</v>
      </c>
      <c r="E461" s="1">
        <v>3</v>
      </c>
      <c r="F461" s="1">
        <v>4</v>
      </c>
      <c r="G461" s="1">
        <v>2</v>
      </c>
      <c r="H461" s="1">
        <v>4</v>
      </c>
      <c r="I461">
        <v>92</v>
      </c>
      <c r="J461">
        <v>47</v>
      </c>
      <c r="K461">
        <v>27</v>
      </c>
      <c r="L461">
        <v>40</v>
      </c>
      <c r="M461">
        <v>35</v>
      </c>
      <c r="N461" s="6">
        <f>(punkty_rekrutacyjne310[[#This Row],[GHP]]+punkty_rekrutacyjne310[[#This Row],[GHH]]+punkty_rekrutacyjne310[[#This Row],[GMM]]+punkty_rekrutacyjne310[[#This Row],[GMP]]+punkty_rekrutacyjne310[[#This Row],[GJP]])/10</f>
        <v>24.1</v>
      </c>
      <c r="O461">
        <f t="shared" si="11"/>
        <v>4</v>
      </c>
      <c r="P461">
        <f t="shared" si="11"/>
        <v>6</v>
      </c>
      <c r="Q461">
        <f t="shared" si="11"/>
        <v>0</v>
      </c>
      <c r="R461">
        <f t="shared" si="10"/>
        <v>6</v>
      </c>
      <c r="S461" s="6">
        <f>SUM(punkty_rekrutacyjne310[[#This Row],[punkty za JP]:[GEO]])</f>
        <v>16</v>
      </c>
      <c r="T461" s="6">
        <f>IF(punkty_rekrutacyjne310[[#This Row],[Zachowanie]]=6, 2, 0)+punkty_rekrutacyjne310[[#This Row],[Osiagniecia]]</f>
        <v>0</v>
      </c>
      <c r="U461" s="7">
        <f>punkty_rekrutacyjne310[[#This Row],[punkty za gimnazjalny]]+punkty_rekrutacyjne310[[#This Row],[SUMA PUNKTOW ZA OCENY]]+punkty_rekrutacyjne310[[#This Row],[DODATKOWE]]</f>
        <v>40.1</v>
      </c>
      <c r="V461">
        <f>IF(punkty_rekrutacyjne310[[#This Row],[SUMA PUNKTOW ZA OCENY]]+punkty_rekrutacyjne310[[#This Row],[DODATKOWE]]&gt;punkty_rekrutacyjne310[[#This Row],[punkty za gimnazjalny]], 1, 0)</f>
        <v>0</v>
      </c>
    </row>
    <row r="462" spans="1:22" x14ac:dyDescent="0.35">
      <c r="A462" s="1" t="s">
        <v>612</v>
      </c>
      <c r="B462" s="1" t="s">
        <v>164</v>
      </c>
      <c r="C462">
        <v>6</v>
      </c>
      <c r="D462">
        <v>4</v>
      </c>
      <c r="E462" s="1">
        <v>3</v>
      </c>
      <c r="F462" s="1">
        <v>2</v>
      </c>
      <c r="G462" s="1">
        <v>3</v>
      </c>
      <c r="H462" s="1">
        <v>5</v>
      </c>
      <c r="I462">
        <v>57</v>
      </c>
      <c r="J462">
        <v>67</v>
      </c>
      <c r="K462">
        <v>51</v>
      </c>
      <c r="L462">
        <v>92</v>
      </c>
      <c r="M462">
        <v>72</v>
      </c>
      <c r="N462" s="6">
        <f>(punkty_rekrutacyjne310[[#This Row],[GHP]]+punkty_rekrutacyjne310[[#This Row],[GHH]]+punkty_rekrutacyjne310[[#This Row],[GMM]]+punkty_rekrutacyjne310[[#This Row],[GMP]]+punkty_rekrutacyjne310[[#This Row],[GJP]])/10</f>
        <v>33.9</v>
      </c>
      <c r="O462">
        <f t="shared" si="11"/>
        <v>4</v>
      </c>
      <c r="P462">
        <f t="shared" si="11"/>
        <v>0</v>
      </c>
      <c r="Q462">
        <f t="shared" si="11"/>
        <v>4</v>
      </c>
      <c r="R462">
        <f t="shared" si="10"/>
        <v>8</v>
      </c>
      <c r="S462" s="6">
        <f>SUM(punkty_rekrutacyjne310[[#This Row],[punkty za JP]:[GEO]])</f>
        <v>16</v>
      </c>
      <c r="T462" s="6">
        <f>IF(punkty_rekrutacyjne310[[#This Row],[Zachowanie]]=6, 2, 0)+punkty_rekrutacyjne310[[#This Row],[Osiagniecia]]</f>
        <v>6</v>
      </c>
      <c r="U462" s="7">
        <f>punkty_rekrutacyjne310[[#This Row],[punkty za gimnazjalny]]+punkty_rekrutacyjne310[[#This Row],[SUMA PUNKTOW ZA OCENY]]+punkty_rekrutacyjne310[[#This Row],[DODATKOWE]]</f>
        <v>55.9</v>
      </c>
      <c r="V462">
        <f>IF(punkty_rekrutacyjne310[[#This Row],[SUMA PUNKTOW ZA OCENY]]+punkty_rekrutacyjne310[[#This Row],[DODATKOWE]]&gt;punkty_rekrutacyjne310[[#This Row],[punkty za gimnazjalny]], 1, 0)</f>
        <v>0</v>
      </c>
    </row>
    <row r="463" spans="1:22" x14ac:dyDescent="0.35">
      <c r="A463" s="1" t="s">
        <v>613</v>
      </c>
      <c r="B463" s="1" t="s">
        <v>412</v>
      </c>
      <c r="C463">
        <v>0</v>
      </c>
      <c r="D463">
        <v>6</v>
      </c>
      <c r="E463" s="1">
        <v>3</v>
      </c>
      <c r="F463" s="1">
        <v>6</v>
      </c>
      <c r="G463" s="1">
        <v>6</v>
      </c>
      <c r="H463" s="1">
        <v>4</v>
      </c>
      <c r="I463">
        <v>74</v>
      </c>
      <c r="J463">
        <v>60</v>
      </c>
      <c r="K463">
        <v>83</v>
      </c>
      <c r="L463">
        <v>39</v>
      </c>
      <c r="M463">
        <v>97</v>
      </c>
      <c r="N463" s="6">
        <f>(punkty_rekrutacyjne310[[#This Row],[GHP]]+punkty_rekrutacyjne310[[#This Row],[GHH]]+punkty_rekrutacyjne310[[#This Row],[GMM]]+punkty_rekrutacyjne310[[#This Row],[GMP]]+punkty_rekrutacyjne310[[#This Row],[GJP]])/10</f>
        <v>35.299999999999997</v>
      </c>
      <c r="O463">
        <f t="shared" si="11"/>
        <v>4</v>
      </c>
      <c r="P463">
        <f t="shared" si="11"/>
        <v>10</v>
      </c>
      <c r="Q463">
        <f t="shared" si="11"/>
        <v>10</v>
      </c>
      <c r="R463">
        <f t="shared" si="10"/>
        <v>6</v>
      </c>
      <c r="S463" s="6">
        <f>SUM(punkty_rekrutacyjne310[[#This Row],[punkty za JP]:[GEO]])</f>
        <v>30</v>
      </c>
      <c r="T463" s="6">
        <f>IF(punkty_rekrutacyjne310[[#This Row],[Zachowanie]]=6, 2, 0)+punkty_rekrutacyjne310[[#This Row],[Osiagniecia]]</f>
        <v>2</v>
      </c>
      <c r="U463" s="7">
        <f>punkty_rekrutacyjne310[[#This Row],[punkty za gimnazjalny]]+punkty_rekrutacyjne310[[#This Row],[SUMA PUNKTOW ZA OCENY]]+punkty_rekrutacyjne310[[#This Row],[DODATKOWE]]</f>
        <v>67.3</v>
      </c>
      <c r="V463">
        <f>IF(punkty_rekrutacyjne310[[#This Row],[SUMA PUNKTOW ZA OCENY]]+punkty_rekrutacyjne310[[#This Row],[DODATKOWE]]&gt;punkty_rekrutacyjne310[[#This Row],[punkty za gimnazjalny]], 1, 0)</f>
        <v>0</v>
      </c>
    </row>
    <row r="464" spans="1:22" x14ac:dyDescent="0.35">
      <c r="A464" s="1" t="s">
        <v>614</v>
      </c>
      <c r="B464" s="1" t="s">
        <v>615</v>
      </c>
      <c r="C464">
        <v>7</v>
      </c>
      <c r="D464">
        <v>6</v>
      </c>
      <c r="E464" s="1">
        <v>2</v>
      </c>
      <c r="F464" s="1">
        <v>3</v>
      </c>
      <c r="G464" s="1">
        <v>2</v>
      </c>
      <c r="H464" s="1">
        <v>3</v>
      </c>
      <c r="I464">
        <v>21</v>
      </c>
      <c r="J464">
        <v>16</v>
      </c>
      <c r="K464">
        <v>9</v>
      </c>
      <c r="L464">
        <v>49</v>
      </c>
      <c r="M464">
        <v>47</v>
      </c>
      <c r="N464" s="6">
        <f>(punkty_rekrutacyjne310[[#This Row],[GHP]]+punkty_rekrutacyjne310[[#This Row],[GHH]]+punkty_rekrutacyjne310[[#This Row],[GMM]]+punkty_rekrutacyjne310[[#This Row],[GMP]]+punkty_rekrutacyjne310[[#This Row],[GJP]])/10</f>
        <v>14.2</v>
      </c>
      <c r="O464">
        <f t="shared" si="11"/>
        <v>0</v>
      </c>
      <c r="P464">
        <f t="shared" si="11"/>
        <v>4</v>
      </c>
      <c r="Q464">
        <f t="shared" si="11"/>
        <v>0</v>
      </c>
      <c r="R464">
        <f t="shared" si="10"/>
        <v>4</v>
      </c>
      <c r="S464" s="6">
        <f>SUM(punkty_rekrutacyjne310[[#This Row],[punkty za JP]:[GEO]])</f>
        <v>8</v>
      </c>
      <c r="T464" s="6">
        <f>IF(punkty_rekrutacyjne310[[#This Row],[Zachowanie]]=6, 2, 0)+punkty_rekrutacyjne310[[#This Row],[Osiagniecia]]</f>
        <v>9</v>
      </c>
      <c r="U464" s="7">
        <f>punkty_rekrutacyjne310[[#This Row],[punkty za gimnazjalny]]+punkty_rekrutacyjne310[[#This Row],[SUMA PUNKTOW ZA OCENY]]+punkty_rekrutacyjne310[[#This Row],[DODATKOWE]]</f>
        <v>31.2</v>
      </c>
      <c r="V464">
        <f>IF(punkty_rekrutacyjne310[[#This Row],[SUMA PUNKTOW ZA OCENY]]+punkty_rekrutacyjne310[[#This Row],[DODATKOWE]]&gt;punkty_rekrutacyjne310[[#This Row],[punkty za gimnazjalny]], 1, 0)</f>
        <v>1</v>
      </c>
    </row>
    <row r="465" spans="1:22" x14ac:dyDescent="0.35">
      <c r="A465" s="1" t="s">
        <v>616</v>
      </c>
      <c r="B465" s="1" t="s">
        <v>249</v>
      </c>
      <c r="C465">
        <v>8</v>
      </c>
      <c r="D465">
        <v>3</v>
      </c>
      <c r="E465" s="1">
        <v>5</v>
      </c>
      <c r="F465" s="1">
        <v>6</v>
      </c>
      <c r="G465" s="1">
        <v>2</v>
      </c>
      <c r="H465" s="1">
        <v>4</v>
      </c>
      <c r="I465">
        <v>73</v>
      </c>
      <c r="J465">
        <v>70</v>
      </c>
      <c r="K465">
        <v>71</v>
      </c>
      <c r="L465">
        <v>84</v>
      </c>
      <c r="M465">
        <v>81</v>
      </c>
      <c r="N465" s="6">
        <f>(punkty_rekrutacyjne310[[#This Row],[GHP]]+punkty_rekrutacyjne310[[#This Row],[GHH]]+punkty_rekrutacyjne310[[#This Row],[GMM]]+punkty_rekrutacyjne310[[#This Row],[GMP]]+punkty_rekrutacyjne310[[#This Row],[GJP]])/10</f>
        <v>37.9</v>
      </c>
      <c r="O465">
        <f t="shared" si="11"/>
        <v>8</v>
      </c>
      <c r="P465">
        <f t="shared" si="11"/>
        <v>10</v>
      </c>
      <c r="Q465">
        <f t="shared" si="11"/>
        <v>0</v>
      </c>
      <c r="R465">
        <f t="shared" si="10"/>
        <v>6</v>
      </c>
      <c r="S465" s="6">
        <f>SUM(punkty_rekrutacyjne310[[#This Row],[punkty za JP]:[GEO]])</f>
        <v>24</v>
      </c>
      <c r="T465" s="6">
        <f>IF(punkty_rekrutacyjne310[[#This Row],[Zachowanie]]=6, 2, 0)+punkty_rekrutacyjne310[[#This Row],[Osiagniecia]]</f>
        <v>8</v>
      </c>
      <c r="U465" s="7">
        <f>punkty_rekrutacyjne310[[#This Row],[punkty za gimnazjalny]]+punkty_rekrutacyjne310[[#This Row],[SUMA PUNKTOW ZA OCENY]]+punkty_rekrutacyjne310[[#This Row],[DODATKOWE]]</f>
        <v>69.900000000000006</v>
      </c>
      <c r="V465">
        <f>IF(punkty_rekrutacyjne310[[#This Row],[SUMA PUNKTOW ZA OCENY]]+punkty_rekrutacyjne310[[#This Row],[DODATKOWE]]&gt;punkty_rekrutacyjne310[[#This Row],[punkty za gimnazjalny]], 1, 0)</f>
        <v>0</v>
      </c>
    </row>
    <row r="466" spans="1:22" x14ac:dyDescent="0.35">
      <c r="A466" s="1" t="s">
        <v>617</v>
      </c>
      <c r="B466" s="1" t="s">
        <v>397</v>
      </c>
      <c r="C466">
        <v>2</v>
      </c>
      <c r="D466">
        <v>4</v>
      </c>
      <c r="E466" s="1">
        <v>6</v>
      </c>
      <c r="F466" s="1">
        <v>4</v>
      </c>
      <c r="G466" s="1">
        <v>5</v>
      </c>
      <c r="H466" s="1">
        <v>2</v>
      </c>
      <c r="I466">
        <v>44</v>
      </c>
      <c r="J466">
        <v>8</v>
      </c>
      <c r="K466">
        <v>100</v>
      </c>
      <c r="L466">
        <v>54</v>
      </c>
      <c r="M466">
        <v>77</v>
      </c>
      <c r="N466" s="6">
        <f>(punkty_rekrutacyjne310[[#This Row],[GHP]]+punkty_rekrutacyjne310[[#This Row],[GHH]]+punkty_rekrutacyjne310[[#This Row],[GMM]]+punkty_rekrutacyjne310[[#This Row],[GMP]]+punkty_rekrutacyjne310[[#This Row],[GJP]])/10</f>
        <v>28.3</v>
      </c>
      <c r="O466">
        <f t="shared" si="11"/>
        <v>10</v>
      </c>
      <c r="P466">
        <f t="shared" si="11"/>
        <v>6</v>
      </c>
      <c r="Q466">
        <f t="shared" si="11"/>
        <v>8</v>
      </c>
      <c r="R466">
        <f t="shared" si="10"/>
        <v>0</v>
      </c>
      <c r="S466" s="6">
        <f>SUM(punkty_rekrutacyjne310[[#This Row],[punkty za JP]:[GEO]])</f>
        <v>24</v>
      </c>
      <c r="T466" s="6">
        <f>IF(punkty_rekrutacyjne310[[#This Row],[Zachowanie]]=6, 2, 0)+punkty_rekrutacyjne310[[#This Row],[Osiagniecia]]</f>
        <v>2</v>
      </c>
      <c r="U466" s="7">
        <f>punkty_rekrutacyjne310[[#This Row],[punkty za gimnazjalny]]+punkty_rekrutacyjne310[[#This Row],[SUMA PUNKTOW ZA OCENY]]+punkty_rekrutacyjne310[[#This Row],[DODATKOWE]]</f>
        <v>54.3</v>
      </c>
      <c r="V466">
        <f>IF(punkty_rekrutacyjne310[[#This Row],[SUMA PUNKTOW ZA OCENY]]+punkty_rekrutacyjne310[[#This Row],[DODATKOWE]]&gt;punkty_rekrutacyjne310[[#This Row],[punkty za gimnazjalny]], 1, 0)</f>
        <v>0</v>
      </c>
    </row>
    <row r="467" spans="1:22" x14ac:dyDescent="0.35">
      <c r="A467" s="1" t="s">
        <v>618</v>
      </c>
      <c r="B467" s="1" t="s">
        <v>180</v>
      </c>
      <c r="C467">
        <v>6</v>
      </c>
      <c r="D467">
        <v>3</v>
      </c>
      <c r="E467" s="1">
        <v>5</v>
      </c>
      <c r="F467" s="1">
        <v>4</v>
      </c>
      <c r="G467" s="1">
        <v>3</v>
      </c>
      <c r="H467" s="1">
        <v>2</v>
      </c>
      <c r="I467">
        <v>78</v>
      </c>
      <c r="J467">
        <v>17</v>
      </c>
      <c r="K467">
        <v>48</v>
      </c>
      <c r="L467">
        <v>42</v>
      </c>
      <c r="M467">
        <v>85</v>
      </c>
      <c r="N467" s="6">
        <f>(punkty_rekrutacyjne310[[#This Row],[GHP]]+punkty_rekrutacyjne310[[#This Row],[GHH]]+punkty_rekrutacyjne310[[#This Row],[GMM]]+punkty_rekrutacyjne310[[#This Row],[GMP]]+punkty_rekrutacyjne310[[#This Row],[GJP]])/10</f>
        <v>27</v>
      </c>
      <c r="O467">
        <f t="shared" si="11"/>
        <v>8</v>
      </c>
      <c r="P467">
        <f t="shared" si="11"/>
        <v>6</v>
      </c>
      <c r="Q467">
        <f t="shared" si="11"/>
        <v>4</v>
      </c>
      <c r="R467">
        <f t="shared" si="10"/>
        <v>0</v>
      </c>
      <c r="S467" s="6">
        <f>SUM(punkty_rekrutacyjne310[[#This Row],[punkty za JP]:[GEO]])</f>
        <v>18</v>
      </c>
      <c r="T467" s="6">
        <f>IF(punkty_rekrutacyjne310[[#This Row],[Zachowanie]]=6, 2, 0)+punkty_rekrutacyjne310[[#This Row],[Osiagniecia]]</f>
        <v>6</v>
      </c>
      <c r="U467" s="7">
        <f>punkty_rekrutacyjne310[[#This Row],[punkty za gimnazjalny]]+punkty_rekrutacyjne310[[#This Row],[SUMA PUNKTOW ZA OCENY]]+punkty_rekrutacyjne310[[#This Row],[DODATKOWE]]</f>
        <v>51</v>
      </c>
      <c r="V467">
        <f>IF(punkty_rekrutacyjne310[[#This Row],[SUMA PUNKTOW ZA OCENY]]+punkty_rekrutacyjne310[[#This Row],[DODATKOWE]]&gt;punkty_rekrutacyjne310[[#This Row],[punkty za gimnazjalny]], 1, 0)</f>
        <v>0</v>
      </c>
    </row>
    <row r="468" spans="1:22" x14ac:dyDescent="0.35">
      <c r="A468" s="1" t="s">
        <v>619</v>
      </c>
      <c r="B468" s="1" t="s">
        <v>620</v>
      </c>
      <c r="C468">
        <v>0</v>
      </c>
      <c r="D468">
        <v>3</v>
      </c>
      <c r="E468" s="1">
        <v>6</v>
      </c>
      <c r="F468" s="1">
        <v>2</v>
      </c>
      <c r="G468" s="1">
        <v>5</v>
      </c>
      <c r="H468" s="1">
        <v>2</v>
      </c>
      <c r="I468">
        <v>72</v>
      </c>
      <c r="J468">
        <v>53</v>
      </c>
      <c r="K468">
        <v>43</v>
      </c>
      <c r="L468">
        <v>72</v>
      </c>
      <c r="M468">
        <v>52</v>
      </c>
      <c r="N468" s="6">
        <f>(punkty_rekrutacyjne310[[#This Row],[GHP]]+punkty_rekrutacyjne310[[#This Row],[GHH]]+punkty_rekrutacyjne310[[#This Row],[GMM]]+punkty_rekrutacyjne310[[#This Row],[GMP]]+punkty_rekrutacyjne310[[#This Row],[GJP]])/10</f>
        <v>29.2</v>
      </c>
      <c r="O468">
        <f t="shared" si="11"/>
        <v>10</v>
      </c>
      <c r="P468">
        <f t="shared" si="11"/>
        <v>0</v>
      </c>
      <c r="Q468">
        <f t="shared" si="11"/>
        <v>8</v>
      </c>
      <c r="R468">
        <f t="shared" si="10"/>
        <v>0</v>
      </c>
      <c r="S468" s="6">
        <f>SUM(punkty_rekrutacyjne310[[#This Row],[punkty za JP]:[GEO]])</f>
        <v>18</v>
      </c>
      <c r="T468" s="6">
        <f>IF(punkty_rekrutacyjne310[[#This Row],[Zachowanie]]=6, 2, 0)+punkty_rekrutacyjne310[[#This Row],[Osiagniecia]]</f>
        <v>0</v>
      </c>
      <c r="U468" s="7">
        <f>punkty_rekrutacyjne310[[#This Row],[punkty za gimnazjalny]]+punkty_rekrutacyjne310[[#This Row],[SUMA PUNKTOW ZA OCENY]]+punkty_rekrutacyjne310[[#This Row],[DODATKOWE]]</f>
        <v>47.2</v>
      </c>
      <c r="V468">
        <f>IF(punkty_rekrutacyjne310[[#This Row],[SUMA PUNKTOW ZA OCENY]]+punkty_rekrutacyjne310[[#This Row],[DODATKOWE]]&gt;punkty_rekrutacyjne310[[#This Row],[punkty za gimnazjalny]], 1, 0)</f>
        <v>0</v>
      </c>
    </row>
    <row r="469" spans="1:22" x14ac:dyDescent="0.35">
      <c r="A469" s="1" t="s">
        <v>621</v>
      </c>
      <c r="B469" s="1" t="s">
        <v>210</v>
      </c>
      <c r="C469">
        <v>7</v>
      </c>
      <c r="D469">
        <v>5</v>
      </c>
      <c r="E469" s="1">
        <v>6</v>
      </c>
      <c r="F469" s="1">
        <v>2</v>
      </c>
      <c r="G469" s="1">
        <v>5</v>
      </c>
      <c r="H469" s="1">
        <v>4</v>
      </c>
      <c r="I469">
        <v>15</v>
      </c>
      <c r="J469">
        <v>64</v>
      </c>
      <c r="K469">
        <v>20</v>
      </c>
      <c r="L469">
        <v>59</v>
      </c>
      <c r="M469">
        <v>52</v>
      </c>
      <c r="N469" s="6">
        <f>(punkty_rekrutacyjne310[[#This Row],[GHP]]+punkty_rekrutacyjne310[[#This Row],[GHH]]+punkty_rekrutacyjne310[[#This Row],[GMM]]+punkty_rekrutacyjne310[[#This Row],[GMP]]+punkty_rekrutacyjne310[[#This Row],[GJP]])/10</f>
        <v>21</v>
      </c>
      <c r="O469">
        <f t="shared" si="11"/>
        <v>10</v>
      </c>
      <c r="P469">
        <f t="shared" si="11"/>
        <v>0</v>
      </c>
      <c r="Q469">
        <f t="shared" si="11"/>
        <v>8</v>
      </c>
      <c r="R469">
        <f t="shared" si="10"/>
        <v>6</v>
      </c>
      <c r="S469" s="6">
        <f>SUM(punkty_rekrutacyjne310[[#This Row],[punkty za JP]:[GEO]])</f>
        <v>24</v>
      </c>
      <c r="T469" s="6">
        <f>IF(punkty_rekrutacyjne310[[#This Row],[Zachowanie]]=6, 2, 0)+punkty_rekrutacyjne310[[#This Row],[Osiagniecia]]</f>
        <v>7</v>
      </c>
      <c r="U469" s="7">
        <f>punkty_rekrutacyjne310[[#This Row],[punkty za gimnazjalny]]+punkty_rekrutacyjne310[[#This Row],[SUMA PUNKTOW ZA OCENY]]+punkty_rekrutacyjne310[[#This Row],[DODATKOWE]]</f>
        <v>52</v>
      </c>
      <c r="V469">
        <f>IF(punkty_rekrutacyjne310[[#This Row],[SUMA PUNKTOW ZA OCENY]]+punkty_rekrutacyjne310[[#This Row],[DODATKOWE]]&gt;punkty_rekrutacyjne310[[#This Row],[punkty za gimnazjalny]], 1, 0)</f>
        <v>1</v>
      </c>
    </row>
    <row r="470" spans="1:22" x14ac:dyDescent="0.35">
      <c r="A470" s="1" t="s">
        <v>622</v>
      </c>
      <c r="B470" s="1" t="s">
        <v>448</v>
      </c>
      <c r="C470">
        <v>1</v>
      </c>
      <c r="D470">
        <v>2</v>
      </c>
      <c r="E470" s="1">
        <v>3</v>
      </c>
      <c r="F470" s="1">
        <v>3</v>
      </c>
      <c r="G470" s="1">
        <v>2</v>
      </c>
      <c r="H470" s="1">
        <v>6</v>
      </c>
      <c r="I470">
        <v>35</v>
      </c>
      <c r="J470">
        <v>20</v>
      </c>
      <c r="K470">
        <v>46</v>
      </c>
      <c r="L470">
        <v>84</v>
      </c>
      <c r="M470">
        <v>11</v>
      </c>
      <c r="N470" s="6">
        <f>(punkty_rekrutacyjne310[[#This Row],[GHP]]+punkty_rekrutacyjne310[[#This Row],[GHH]]+punkty_rekrutacyjne310[[#This Row],[GMM]]+punkty_rekrutacyjne310[[#This Row],[GMP]]+punkty_rekrutacyjne310[[#This Row],[GJP]])/10</f>
        <v>19.600000000000001</v>
      </c>
      <c r="O470">
        <f t="shared" si="11"/>
        <v>4</v>
      </c>
      <c r="P470">
        <f t="shared" si="11"/>
        <v>4</v>
      </c>
      <c r="Q470">
        <f t="shared" si="11"/>
        <v>0</v>
      </c>
      <c r="R470">
        <f t="shared" si="10"/>
        <v>10</v>
      </c>
      <c r="S470" s="6">
        <f>SUM(punkty_rekrutacyjne310[[#This Row],[punkty za JP]:[GEO]])</f>
        <v>18</v>
      </c>
      <c r="T470" s="6">
        <f>IF(punkty_rekrutacyjne310[[#This Row],[Zachowanie]]=6, 2, 0)+punkty_rekrutacyjne310[[#This Row],[Osiagniecia]]</f>
        <v>1</v>
      </c>
      <c r="U470" s="7">
        <f>punkty_rekrutacyjne310[[#This Row],[punkty za gimnazjalny]]+punkty_rekrutacyjne310[[#This Row],[SUMA PUNKTOW ZA OCENY]]+punkty_rekrutacyjne310[[#This Row],[DODATKOWE]]</f>
        <v>38.6</v>
      </c>
      <c r="V470">
        <f>IF(punkty_rekrutacyjne310[[#This Row],[SUMA PUNKTOW ZA OCENY]]+punkty_rekrutacyjne310[[#This Row],[DODATKOWE]]&gt;punkty_rekrutacyjne310[[#This Row],[punkty za gimnazjalny]], 1, 0)</f>
        <v>0</v>
      </c>
    </row>
    <row r="471" spans="1:22" x14ac:dyDescent="0.35">
      <c r="A471" s="1" t="s">
        <v>623</v>
      </c>
      <c r="B471" s="1" t="s">
        <v>239</v>
      </c>
      <c r="C471">
        <v>0</v>
      </c>
      <c r="D471">
        <v>2</v>
      </c>
      <c r="E471" s="1">
        <v>2</v>
      </c>
      <c r="F471" s="1">
        <v>5</v>
      </c>
      <c r="G471" s="1">
        <v>6</v>
      </c>
      <c r="H471" s="1">
        <v>2</v>
      </c>
      <c r="I471">
        <v>87</v>
      </c>
      <c r="J471">
        <v>18</v>
      </c>
      <c r="K471">
        <v>93</v>
      </c>
      <c r="L471">
        <v>62</v>
      </c>
      <c r="M471">
        <v>95</v>
      </c>
      <c r="N471" s="6">
        <f>(punkty_rekrutacyjne310[[#This Row],[GHP]]+punkty_rekrutacyjne310[[#This Row],[GHH]]+punkty_rekrutacyjne310[[#This Row],[GMM]]+punkty_rekrutacyjne310[[#This Row],[GMP]]+punkty_rekrutacyjne310[[#This Row],[GJP]])/10</f>
        <v>35.5</v>
      </c>
      <c r="O471">
        <f t="shared" si="11"/>
        <v>0</v>
      </c>
      <c r="P471">
        <f t="shared" si="11"/>
        <v>8</v>
      </c>
      <c r="Q471">
        <f t="shared" si="11"/>
        <v>10</v>
      </c>
      <c r="R471">
        <f t="shared" si="10"/>
        <v>0</v>
      </c>
      <c r="S471" s="6">
        <f>SUM(punkty_rekrutacyjne310[[#This Row],[punkty za JP]:[GEO]])</f>
        <v>18</v>
      </c>
      <c r="T471" s="6">
        <f>IF(punkty_rekrutacyjne310[[#This Row],[Zachowanie]]=6, 2, 0)+punkty_rekrutacyjne310[[#This Row],[Osiagniecia]]</f>
        <v>0</v>
      </c>
      <c r="U471" s="7">
        <f>punkty_rekrutacyjne310[[#This Row],[punkty za gimnazjalny]]+punkty_rekrutacyjne310[[#This Row],[SUMA PUNKTOW ZA OCENY]]+punkty_rekrutacyjne310[[#This Row],[DODATKOWE]]</f>
        <v>53.5</v>
      </c>
      <c r="V471">
        <f>IF(punkty_rekrutacyjne310[[#This Row],[SUMA PUNKTOW ZA OCENY]]+punkty_rekrutacyjne310[[#This Row],[DODATKOWE]]&gt;punkty_rekrutacyjne310[[#This Row],[punkty za gimnazjalny]], 1, 0)</f>
        <v>0</v>
      </c>
    </row>
    <row r="472" spans="1:22" x14ac:dyDescent="0.35">
      <c r="A472" s="1" t="s">
        <v>624</v>
      </c>
      <c r="B472" s="1" t="s">
        <v>414</v>
      </c>
      <c r="C472">
        <v>6</v>
      </c>
      <c r="D472">
        <v>2</v>
      </c>
      <c r="E472" s="1">
        <v>4</v>
      </c>
      <c r="F472" s="1">
        <v>3</v>
      </c>
      <c r="G472" s="1">
        <v>3</v>
      </c>
      <c r="H472" s="1">
        <v>2</v>
      </c>
      <c r="I472">
        <v>72</v>
      </c>
      <c r="J472">
        <v>79</v>
      </c>
      <c r="K472">
        <v>98</v>
      </c>
      <c r="L472">
        <v>86</v>
      </c>
      <c r="M472">
        <v>31</v>
      </c>
      <c r="N472" s="6">
        <f>(punkty_rekrutacyjne310[[#This Row],[GHP]]+punkty_rekrutacyjne310[[#This Row],[GHH]]+punkty_rekrutacyjne310[[#This Row],[GMM]]+punkty_rekrutacyjne310[[#This Row],[GMP]]+punkty_rekrutacyjne310[[#This Row],[GJP]])/10</f>
        <v>36.6</v>
      </c>
      <c r="O472">
        <f t="shared" si="11"/>
        <v>6</v>
      </c>
      <c r="P472">
        <f t="shared" si="11"/>
        <v>4</v>
      </c>
      <c r="Q472">
        <f t="shared" si="11"/>
        <v>4</v>
      </c>
      <c r="R472">
        <f t="shared" si="10"/>
        <v>0</v>
      </c>
      <c r="S472" s="6">
        <f>SUM(punkty_rekrutacyjne310[[#This Row],[punkty za JP]:[GEO]])</f>
        <v>14</v>
      </c>
      <c r="T472" s="6">
        <f>IF(punkty_rekrutacyjne310[[#This Row],[Zachowanie]]=6, 2, 0)+punkty_rekrutacyjne310[[#This Row],[Osiagniecia]]</f>
        <v>6</v>
      </c>
      <c r="U472" s="7">
        <f>punkty_rekrutacyjne310[[#This Row],[punkty za gimnazjalny]]+punkty_rekrutacyjne310[[#This Row],[SUMA PUNKTOW ZA OCENY]]+punkty_rekrutacyjne310[[#This Row],[DODATKOWE]]</f>
        <v>56.6</v>
      </c>
      <c r="V472">
        <f>IF(punkty_rekrutacyjne310[[#This Row],[SUMA PUNKTOW ZA OCENY]]+punkty_rekrutacyjne310[[#This Row],[DODATKOWE]]&gt;punkty_rekrutacyjne310[[#This Row],[punkty za gimnazjalny]], 1, 0)</f>
        <v>0</v>
      </c>
    </row>
    <row r="473" spans="1:22" x14ac:dyDescent="0.35">
      <c r="A473" s="1" t="s">
        <v>625</v>
      </c>
      <c r="B473" s="1" t="s">
        <v>161</v>
      </c>
      <c r="C473">
        <v>3</v>
      </c>
      <c r="D473">
        <v>3</v>
      </c>
      <c r="E473" s="1">
        <v>3</v>
      </c>
      <c r="F473" s="1">
        <v>3</v>
      </c>
      <c r="G473" s="1">
        <v>5</v>
      </c>
      <c r="H473" s="1">
        <v>4</v>
      </c>
      <c r="I473">
        <v>71</v>
      </c>
      <c r="J473">
        <v>68</v>
      </c>
      <c r="K473">
        <v>38</v>
      </c>
      <c r="L473">
        <v>8</v>
      </c>
      <c r="M473">
        <v>98</v>
      </c>
      <c r="N473" s="6">
        <f>(punkty_rekrutacyjne310[[#This Row],[GHP]]+punkty_rekrutacyjne310[[#This Row],[GHH]]+punkty_rekrutacyjne310[[#This Row],[GMM]]+punkty_rekrutacyjne310[[#This Row],[GMP]]+punkty_rekrutacyjne310[[#This Row],[GJP]])/10</f>
        <v>28.3</v>
      </c>
      <c r="O473">
        <f t="shared" si="11"/>
        <v>4</v>
      </c>
      <c r="P473">
        <f t="shared" si="11"/>
        <v>4</v>
      </c>
      <c r="Q473">
        <f t="shared" si="11"/>
        <v>8</v>
      </c>
      <c r="R473">
        <f t="shared" si="10"/>
        <v>6</v>
      </c>
      <c r="S473" s="6">
        <f>SUM(punkty_rekrutacyjne310[[#This Row],[punkty za JP]:[GEO]])</f>
        <v>22</v>
      </c>
      <c r="T473" s="6">
        <f>IF(punkty_rekrutacyjne310[[#This Row],[Zachowanie]]=6, 2, 0)+punkty_rekrutacyjne310[[#This Row],[Osiagniecia]]</f>
        <v>3</v>
      </c>
      <c r="U473" s="7">
        <f>punkty_rekrutacyjne310[[#This Row],[punkty za gimnazjalny]]+punkty_rekrutacyjne310[[#This Row],[SUMA PUNKTOW ZA OCENY]]+punkty_rekrutacyjne310[[#This Row],[DODATKOWE]]</f>
        <v>53.3</v>
      </c>
      <c r="V473">
        <f>IF(punkty_rekrutacyjne310[[#This Row],[SUMA PUNKTOW ZA OCENY]]+punkty_rekrutacyjne310[[#This Row],[DODATKOWE]]&gt;punkty_rekrutacyjne310[[#This Row],[punkty za gimnazjalny]], 1, 0)</f>
        <v>0</v>
      </c>
    </row>
    <row r="474" spans="1:22" x14ac:dyDescent="0.35">
      <c r="A474" s="1" t="s">
        <v>626</v>
      </c>
      <c r="B474" s="1" t="s">
        <v>38</v>
      </c>
      <c r="C474">
        <v>8</v>
      </c>
      <c r="D474">
        <v>2</v>
      </c>
      <c r="E474" s="1">
        <v>2</v>
      </c>
      <c r="F474" s="1">
        <v>3</v>
      </c>
      <c r="G474" s="1">
        <v>4</v>
      </c>
      <c r="H474" s="1">
        <v>4</v>
      </c>
      <c r="I474">
        <v>96</v>
      </c>
      <c r="J474">
        <v>47</v>
      </c>
      <c r="K474">
        <v>90</v>
      </c>
      <c r="L474">
        <v>24</v>
      </c>
      <c r="M474">
        <v>96</v>
      </c>
      <c r="N474" s="6">
        <f>(punkty_rekrutacyjne310[[#This Row],[GHP]]+punkty_rekrutacyjne310[[#This Row],[GHH]]+punkty_rekrutacyjne310[[#This Row],[GMM]]+punkty_rekrutacyjne310[[#This Row],[GMP]]+punkty_rekrutacyjne310[[#This Row],[GJP]])/10</f>
        <v>35.299999999999997</v>
      </c>
      <c r="O474">
        <f t="shared" si="11"/>
        <v>0</v>
      </c>
      <c r="P474">
        <f t="shared" si="11"/>
        <v>4</v>
      </c>
      <c r="Q474">
        <f t="shared" si="11"/>
        <v>6</v>
      </c>
      <c r="R474">
        <f t="shared" si="10"/>
        <v>6</v>
      </c>
      <c r="S474" s="6">
        <f>SUM(punkty_rekrutacyjne310[[#This Row],[punkty za JP]:[GEO]])</f>
        <v>16</v>
      </c>
      <c r="T474" s="6">
        <f>IF(punkty_rekrutacyjne310[[#This Row],[Zachowanie]]=6, 2, 0)+punkty_rekrutacyjne310[[#This Row],[Osiagniecia]]</f>
        <v>8</v>
      </c>
      <c r="U474" s="7">
        <f>punkty_rekrutacyjne310[[#This Row],[punkty za gimnazjalny]]+punkty_rekrutacyjne310[[#This Row],[SUMA PUNKTOW ZA OCENY]]+punkty_rekrutacyjne310[[#This Row],[DODATKOWE]]</f>
        <v>59.3</v>
      </c>
      <c r="V474">
        <f>IF(punkty_rekrutacyjne310[[#This Row],[SUMA PUNKTOW ZA OCENY]]+punkty_rekrutacyjne310[[#This Row],[DODATKOWE]]&gt;punkty_rekrutacyjne310[[#This Row],[punkty za gimnazjalny]], 1, 0)</f>
        <v>0</v>
      </c>
    </row>
    <row r="475" spans="1:22" x14ac:dyDescent="0.35">
      <c r="A475" s="1" t="s">
        <v>627</v>
      </c>
      <c r="B475" s="1" t="s">
        <v>133</v>
      </c>
      <c r="C475">
        <v>3</v>
      </c>
      <c r="D475">
        <v>3</v>
      </c>
      <c r="E475" s="1">
        <v>3</v>
      </c>
      <c r="F475" s="1">
        <v>3</v>
      </c>
      <c r="G475" s="1">
        <v>4</v>
      </c>
      <c r="H475" s="1">
        <v>5</v>
      </c>
      <c r="I475">
        <v>18</v>
      </c>
      <c r="J475">
        <v>94</v>
      </c>
      <c r="K475">
        <v>29</v>
      </c>
      <c r="L475">
        <v>50</v>
      </c>
      <c r="M475">
        <v>54</v>
      </c>
      <c r="N475" s="6">
        <f>(punkty_rekrutacyjne310[[#This Row],[GHP]]+punkty_rekrutacyjne310[[#This Row],[GHH]]+punkty_rekrutacyjne310[[#This Row],[GMM]]+punkty_rekrutacyjne310[[#This Row],[GMP]]+punkty_rekrutacyjne310[[#This Row],[GJP]])/10</f>
        <v>24.5</v>
      </c>
      <c r="O475">
        <f t="shared" si="11"/>
        <v>4</v>
      </c>
      <c r="P475">
        <f t="shared" si="11"/>
        <v>4</v>
      </c>
      <c r="Q475">
        <f t="shared" si="11"/>
        <v>6</v>
      </c>
      <c r="R475">
        <f t="shared" si="10"/>
        <v>8</v>
      </c>
      <c r="S475" s="6">
        <f>SUM(punkty_rekrutacyjne310[[#This Row],[punkty za JP]:[GEO]])</f>
        <v>22</v>
      </c>
      <c r="T475" s="6">
        <f>IF(punkty_rekrutacyjne310[[#This Row],[Zachowanie]]=6, 2, 0)+punkty_rekrutacyjne310[[#This Row],[Osiagniecia]]</f>
        <v>3</v>
      </c>
      <c r="U475" s="7">
        <f>punkty_rekrutacyjne310[[#This Row],[punkty za gimnazjalny]]+punkty_rekrutacyjne310[[#This Row],[SUMA PUNKTOW ZA OCENY]]+punkty_rekrutacyjne310[[#This Row],[DODATKOWE]]</f>
        <v>49.5</v>
      </c>
      <c r="V475">
        <f>IF(punkty_rekrutacyjne310[[#This Row],[SUMA PUNKTOW ZA OCENY]]+punkty_rekrutacyjne310[[#This Row],[DODATKOWE]]&gt;punkty_rekrutacyjne310[[#This Row],[punkty za gimnazjalny]], 1, 0)</f>
        <v>1</v>
      </c>
    </row>
    <row r="476" spans="1:22" x14ac:dyDescent="0.35">
      <c r="A476" s="1" t="s">
        <v>628</v>
      </c>
      <c r="B476" s="1" t="s">
        <v>251</v>
      </c>
      <c r="C476">
        <v>0</v>
      </c>
      <c r="D476">
        <v>5</v>
      </c>
      <c r="E476" s="1">
        <v>5</v>
      </c>
      <c r="F476" s="1">
        <v>6</v>
      </c>
      <c r="G476" s="1">
        <v>2</v>
      </c>
      <c r="H476" s="1">
        <v>5</v>
      </c>
      <c r="I476">
        <v>47</v>
      </c>
      <c r="J476">
        <v>34</v>
      </c>
      <c r="K476">
        <v>86</v>
      </c>
      <c r="L476">
        <v>56</v>
      </c>
      <c r="M476">
        <v>39</v>
      </c>
      <c r="N476" s="6">
        <f>(punkty_rekrutacyjne310[[#This Row],[GHP]]+punkty_rekrutacyjne310[[#This Row],[GHH]]+punkty_rekrutacyjne310[[#This Row],[GMM]]+punkty_rekrutacyjne310[[#This Row],[GMP]]+punkty_rekrutacyjne310[[#This Row],[GJP]])/10</f>
        <v>26.2</v>
      </c>
      <c r="O476">
        <f t="shared" si="11"/>
        <v>8</v>
      </c>
      <c r="P476">
        <f t="shared" si="11"/>
        <v>10</v>
      </c>
      <c r="Q476">
        <f t="shared" si="11"/>
        <v>0</v>
      </c>
      <c r="R476">
        <f t="shared" si="10"/>
        <v>8</v>
      </c>
      <c r="S476" s="6">
        <f>SUM(punkty_rekrutacyjne310[[#This Row],[punkty za JP]:[GEO]])</f>
        <v>26</v>
      </c>
      <c r="T476" s="6">
        <f>IF(punkty_rekrutacyjne310[[#This Row],[Zachowanie]]=6, 2, 0)+punkty_rekrutacyjne310[[#This Row],[Osiagniecia]]</f>
        <v>0</v>
      </c>
      <c r="U476" s="7">
        <f>punkty_rekrutacyjne310[[#This Row],[punkty za gimnazjalny]]+punkty_rekrutacyjne310[[#This Row],[SUMA PUNKTOW ZA OCENY]]+punkty_rekrutacyjne310[[#This Row],[DODATKOWE]]</f>
        <v>52.2</v>
      </c>
      <c r="V476">
        <f>IF(punkty_rekrutacyjne310[[#This Row],[SUMA PUNKTOW ZA OCENY]]+punkty_rekrutacyjne310[[#This Row],[DODATKOWE]]&gt;punkty_rekrutacyjne310[[#This Row],[punkty za gimnazjalny]], 1, 0)</f>
        <v>0</v>
      </c>
    </row>
    <row r="477" spans="1:22" x14ac:dyDescent="0.35">
      <c r="A477" s="1" t="s">
        <v>629</v>
      </c>
      <c r="B477" s="1" t="s">
        <v>430</v>
      </c>
      <c r="C477">
        <v>7</v>
      </c>
      <c r="D477">
        <v>5</v>
      </c>
      <c r="E477" s="1">
        <v>5</v>
      </c>
      <c r="F477" s="1">
        <v>2</v>
      </c>
      <c r="G477" s="1">
        <v>6</v>
      </c>
      <c r="H477" s="1">
        <v>6</v>
      </c>
      <c r="I477">
        <v>6</v>
      </c>
      <c r="J477">
        <v>88</v>
      </c>
      <c r="K477">
        <v>24</v>
      </c>
      <c r="L477">
        <v>3</v>
      </c>
      <c r="M477">
        <v>43</v>
      </c>
      <c r="N477" s="6">
        <f>(punkty_rekrutacyjne310[[#This Row],[GHP]]+punkty_rekrutacyjne310[[#This Row],[GHH]]+punkty_rekrutacyjne310[[#This Row],[GMM]]+punkty_rekrutacyjne310[[#This Row],[GMP]]+punkty_rekrutacyjne310[[#This Row],[GJP]])/10</f>
        <v>16.399999999999999</v>
      </c>
      <c r="O477">
        <f t="shared" si="11"/>
        <v>8</v>
      </c>
      <c r="P477">
        <f t="shared" si="11"/>
        <v>0</v>
      </c>
      <c r="Q477">
        <f t="shared" si="11"/>
        <v>10</v>
      </c>
      <c r="R477">
        <f t="shared" si="10"/>
        <v>10</v>
      </c>
      <c r="S477" s="6">
        <f>SUM(punkty_rekrutacyjne310[[#This Row],[punkty za JP]:[GEO]])</f>
        <v>28</v>
      </c>
      <c r="T477" s="6">
        <f>IF(punkty_rekrutacyjne310[[#This Row],[Zachowanie]]=6, 2, 0)+punkty_rekrutacyjne310[[#This Row],[Osiagniecia]]</f>
        <v>7</v>
      </c>
      <c r="U477" s="7">
        <f>punkty_rekrutacyjne310[[#This Row],[punkty za gimnazjalny]]+punkty_rekrutacyjne310[[#This Row],[SUMA PUNKTOW ZA OCENY]]+punkty_rekrutacyjne310[[#This Row],[DODATKOWE]]</f>
        <v>51.4</v>
      </c>
      <c r="V477">
        <f>IF(punkty_rekrutacyjne310[[#This Row],[SUMA PUNKTOW ZA OCENY]]+punkty_rekrutacyjne310[[#This Row],[DODATKOWE]]&gt;punkty_rekrutacyjne310[[#This Row],[punkty za gimnazjalny]], 1, 0)</f>
        <v>1</v>
      </c>
    </row>
    <row r="478" spans="1:22" x14ac:dyDescent="0.35">
      <c r="A478" s="1" t="s">
        <v>630</v>
      </c>
      <c r="B478" s="1" t="s">
        <v>273</v>
      </c>
      <c r="C478">
        <v>8</v>
      </c>
      <c r="D478">
        <v>4</v>
      </c>
      <c r="E478" s="1">
        <v>3</v>
      </c>
      <c r="F478" s="1">
        <v>6</v>
      </c>
      <c r="G478" s="1">
        <v>2</v>
      </c>
      <c r="H478" s="1">
        <v>6</v>
      </c>
      <c r="I478">
        <v>87</v>
      </c>
      <c r="J478">
        <v>54</v>
      </c>
      <c r="K478">
        <v>69</v>
      </c>
      <c r="L478">
        <v>96</v>
      </c>
      <c r="M478">
        <v>7</v>
      </c>
      <c r="N478" s="6">
        <f>(punkty_rekrutacyjne310[[#This Row],[GHP]]+punkty_rekrutacyjne310[[#This Row],[GHH]]+punkty_rekrutacyjne310[[#This Row],[GMM]]+punkty_rekrutacyjne310[[#This Row],[GMP]]+punkty_rekrutacyjne310[[#This Row],[GJP]])/10</f>
        <v>31.3</v>
      </c>
      <c r="O478">
        <f t="shared" si="11"/>
        <v>4</v>
      </c>
      <c r="P478">
        <f t="shared" si="11"/>
        <v>10</v>
      </c>
      <c r="Q478">
        <f t="shared" si="11"/>
        <v>0</v>
      </c>
      <c r="R478">
        <f t="shared" si="10"/>
        <v>10</v>
      </c>
      <c r="S478" s="6">
        <f>SUM(punkty_rekrutacyjne310[[#This Row],[punkty za JP]:[GEO]])</f>
        <v>24</v>
      </c>
      <c r="T478" s="6">
        <f>IF(punkty_rekrutacyjne310[[#This Row],[Zachowanie]]=6, 2, 0)+punkty_rekrutacyjne310[[#This Row],[Osiagniecia]]</f>
        <v>8</v>
      </c>
      <c r="U478" s="7">
        <f>punkty_rekrutacyjne310[[#This Row],[punkty za gimnazjalny]]+punkty_rekrutacyjne310[[#This Row],[SUMA PUNKTOW ZA OCENY]]+punkty_rekrutacyjne310[[#This Row],[DODATKOWE]]</f>
        <v>63.3</v>
      </c>
      <c r="V478">
        <f>IF(punkty_rekrutacyjne310[[#This Row],[SUMA PUNKTOW ZA OCENY]]+punkty_rekrutacyjne310[[#This Row],[DODATKOWE]]&gt;punkty_rekrutacyjne310[[#This Row],[punkty za gimnazjalny]], 1, 0)</f>
        <v>1</v>
      </c>
    </row>
    <row r="479" spans="1:22" x14ac:dyDescent="0.35">
      <c r="A479" s="1" t="s">
        <v>631</v>
      </c>
      <c r="B479" s="1" t="s">
        <v>288</v>
      </c>
      <c r="C479">
        <v>8</v>
      </c>
      <c r="D479">
        <v>3</v>
      </c>
      <c r="E479" s="1">
        <v>2</v>
      </c>
      <c r="F479" s="1">
        <v>4</v>
      </c>
      <c r="G479" s="1">
        <v>6</v>
      </c>
      <c r="H479" s="1">
        <v>6</v>
      </c>
      <c r="I479">
        <v>99</v>
      </c>
      <c r="J479">
        <v>51</v>
      </c>
      <c r="K479">
        <v>25</v>
      </c>
      <c r="L479">
        <v>89</v>
      </c>
      <c r="M479">
        <v>73</v>
      </c>
      <c r="N479" s="6">
        <f>(punkty_rekrutacyjne310[[#This Row],[GHP]]+punkty_rekrutacyjne310[[#This Row],[GHH]]+punkty_rekrutacyjne310[[#This Row],[GMM]]+punkty_rekrutacyjne310[[#This Row],[GMP]]+punkty_rekrutacyjne310[[#This Row],[GJP]])/10</f>
        <v>33.700000000000003</v>
      </c>
      <c r="O479">
        <f t="shared" si="11"/>
        <v>0</v>
      </c>
      <c r="P479">
        <f t="shared" si="11"/>
        <v>6</v>
      </c>
      <c r="Q479">
        <f t="shared" si="11"/>
        <v>10</v>
      </c>
      <c r="R479">
        <f t="shared" si="10"/>
        <v>10</v>
      </c>
      <c r="S479" s="6">
        <f>SUM(punkty_rekrutacyjne310[[#This Row],[punkty za JP]:[GEO]])</f>
        <v>26</v>
      </c>
      <c r="T479" s="6">
        <f>IF(punkty_rekrutacyjne310[[#This Row],[Zachowanie]]=6, 2, 0)+punkty_rekrutacyjne310[[#This Row],[Osiagniecia]]</f>
        <v>8</v>
      </c>
      <c r="U479" s="7">
        <f>punkty_rekrutacyjne310[[#This Row],[punkty za gimnazjalny]]+punkty_rekrutacyjne310[[#This Row],[SUMA PUNKTOW ZA OCENY]]+punkty_rekrutacyjne310[[#This Row],[DODATKOWE]]</f>
        <v>67.7</v>
      </c>
      <c r="V479">
        <f>IF(punkty_rekrutacyjne310[[#This Row],[SUMA PUNKTOW ZA OCENY]]+punkty_rekrutacyjne310[[#This Row],[DODATKOWE]]&gt;punkty_rekrutacyjne310[[#This Row],[punkty za gimnazjalny]], 1, 0)</f>
        <v>1</v>
      </c>
    </row>
    <row r="480" spans="1:22" x14ac:dyDescent="0.35">
      <c r="A480" s="1" t="s">
        <v>632</v>
      </c>
      <c r="B480" s="1" t="s">
        <v>633</v>
      </c>
      <c r="C480">
        <v>0</v>
      </c>
      <c r="D480">
        <v>4</v>
      </c>
      <c r="E480" s="1">
        <v>6</v>
      </c>
      <c r="F480" s="1">
        <v>5</v>
      </c>
      <c r="G480" s="1">
        <v>2</v>
      </c>
      <c r="H480" s="1">
        <v>4</v>
      </c>
      <c r="I480">
        <v>72</v>
      </c>
      <c r="J480">
        <v>33</v>
      </c>
      <c r="K480">
        <v>40</v>
      </c>
      <c r="L480">
        <v>62</v>
      </c>
      <c r="M480">
        <v>19</v>
      </c>
      <c r="N480" s="6">
        <f>(punkty_rekrutacyjne310[[#This Row],[GHP]]+punkty_rekrutacyjne310[[#This Row],[GHH]]+punkty_rekrutacyjne310[[#This Row],[GMM]]+punkty_rekrutacyjne310[[#This Row],[GMP]]+punkty_rekrutacyjne310[[#This Row],[GJP]])/10</f>
        <v>22.6</v>
      </c>
      <c r="O480">
        <f t="shared" si="11"/>
        <v>10</v>
      </c>
      <c r="P480">
        <f t="shared" si="11"/>
        <v>8</v>
      </c>
      <c r="Q480">
        <f t="shared" si="11"/>
        <v>0</v>
      </c>
      <c r="R480">
        <f t="shared" si="10"/>
        <v>6</v>
      </c>
      <c r="S480" s="6">
        <f>SUM(punkty_rekrutacyjne310[[#This Row],[punkty za JP]:[GEO]])</f>
        <v>24</v>
      </c>
      <c r="T480" s="6">
        <f>IF(punkty_rekrutacyjne310[[#This Row],[Zachowanie]]=6, 2, 0)+punkty_rekrutacyjne310[[#This Row],[Osiagniecia]]</f>
        <v>0</v>
      </c>
      <c r="U480" s="7">
        <f>punkty_rekrutacyjne310[[#This Row],[punkty za gimnazjalny]]+punkty_rekrutacyjne310[[#This Row],[SUMA PUNKTOW ZA OCENY]]+punkty_rekrutacyjne310[[#This Row],[DODATKOWE]]</f>
        <v>46.6</v>
      </c>
      <c r="V480">
        <f>IF(punkty_rekrutacyjne310[[#This Row],[SUMA PUNKTOW ZA OCENY]]+punkty_rekrutacyjne310[[#This Row],[DODATKOWE]]&gt;punkty_rekrutacyjne310[[#This Row],[punkty za gimnazjalny]], 1, 0)</f>
        <v>1</v>
      </c>
    </row>
    <row r="481" spans="1:22" x14ac:dyDescent="0.35">
      <c r="A481" s="1" t="s">
        <v>634</v>
      </c>
      <c r="B481" s="1" t="s">
        <v>635</v>
      </c>
      <c r="C481">
        <v>0</v>
      </c>
      <c r="D481">
        <v>4</v>
      </c>
      <c r="E481" s="1">
        <v>2</v>
      </c>
      <c r="F481" s="1">
        <v>6</v>
      </c>
      <c r="G481" s="1">
        <v>2</v>
      </c>
      <c r="H481" s="1">
        <v>5</v>
      </c>
      <c r="I481">
        <v>57</v>
      </c>
      <c r="J481">
        <v>88</v>
      </c>
      <c r="K481">
        <v>53</v>
      </c>
      <c r="L481">
        <v>42</v>
      </c>
      <c r="M481">
        <v>49</v>
      </c>
      <c r="N481" s="6">
        <f>(punkty_rekrutacyjne310[[#This Row],[GHP]]+punkty_rekrutacyjne310[[#This Row],[GHH]]+punkty_rekrutacyjne310[[#This Row],[GMM]]+punkty_rekrutacyjne310[[#This Row],[GMP]]+punkty_rekrutacyjne310[[#This Row],[GJP]])/10</f>
        <v>28.9</v>
      </c>
      <c r="O481">
        <f t="shared" si="11"/>
        <v>0</v>
      </c>
      <c r="P481">
        <f t="shared" si="11"/>
        <v>10</v>
      </c>
      <c r="Q481">
        <f t="shared" si="11"/>
        <v>0</v>
      </c>
      <c r="R481">
        <f t="shared" si="10"/>
        <v>8</v>
      </c>
      <c r="S481" s="6">
        <f>SUM(punkty_rekrutacyjne310[[#This Row],[punkty za JP]:[GEO]])</f>
        <v>18</v>
      </c>
      <c r="T481" s="6">
        <f>IF(punkty_rekrutacyjne310[[#This Row],[Zachowanie]]=6, 2, 0)+punkty_rekrutacyjne310[[#This Row],[Osiagniecia]]</f>
        <v>0</v>
      </c>
      <c r="U481" s="7">
        <f>punkty_rekrutacyjne310[[#This Row],[punkty za gimnazjalny]]+punkty_rekrutacyjne310[[#This Row],[SUMA PUNKTOW ZA OCENY]]+punkty_rekrutacyjne310[[#This Row],[DODATKOWE]]</f>
        <v>46.9</v>
      </c>
      <c r="V481">
        <f>IF(punkty_rekrutacyjne310[[#This Row],[SUMA PUNKTOW ZA OCENY]]+punkty_rekrutacyjne310[[#This Row],[DODATKOWE]]&gt;punkty_rekrutacyjne310[[#This Row],[punkty za gimnazjalny]], 1, 0)</f>
        <v>0</v>
      </c>
    </row>
    <row r="482" spans="1:22" x14ac:dyDescent="0.35">
      <c r="A482" s="1" t="s">
        <v>636</v>
      </c>
      <c r="B482" s="1" t="s">
        <v>340</v>
      </c>
      <c r="C482">
        <v>1</v>
      </c>
      <c r="D482">
        <v>4</v>
      </c>
      <c r="E482" s="1">
        <v>2</v>
      </c>
      <c r="F482" s="1">
        <v>2</v>
      </c>
      <c r="G482" s="1">
        <v>4</v>
      </c>
      <c r="H482" s="1">
        <v>2</v>
      </c>
      <c r="I482">
        <v>68</v>
      </c>
      <c r="J482">
        <v>81</v>
      </c>
      <c r="K482">
        <v>24</v>
      </c>
      <c r="L482">
        <v>15</v>
      </c>
      <c r="M482">
        <v>48</v>
      </c>
      <c r="N482" s="6">
        <f>(punkty_rekrutacyjne310[[#This Row],[GHP]]+punkty_rekrutacyjne310[[#This Row],[GHH]]+punkty_rekrutacyjne310[[#This Row],[GMM]]+punkty_rekrutacyjne310[[#This Row],[GMP]]+punkty_rekrutacyjne310[[#This Row],[GJP]])/10</f>
        <v>23.6</v>
      </c>
      <c r="O482">
        <f t="shared" si="11"/>
        <v>0</v>
      </c>
      <c r="P482">
        <f t="shared" si="11"/>
        <v>0</v>
      </c>
      <c r="Q482">
        <f t="shared" si="11"/>
        <v>6</v>
      </c>
      <c r="R482">
        <f t="shared" si="10"/>
        <v>0</v>
      </c>
      <c r="S482" s="6">
        <f>SUM(punkty_rekrutacyjne310[[#This Row],[punkty za JP]:[GEO]])</f>
        <v>6</v>
      </c>
      <c r="T482" s="6">
        <f>IF(punkty_rekrutacyjne310[[#This Row],[Zachowanie]]=6, 2, 0)+punkty_rekrutacyjne310[[#This Row],[Osiagniecia]]</f>
        <v>1</v>
      </c>
      <c r="U482" s="7">
        <f>punkty_rekrutacyjne310[[#This Row],[punkty za gimnazjalny]]+punkty_rekrutacyjne310[[#This Row],[SUMA PUNKTOW ZA OCENY]]+punkty_rekrutacyjne310[[#This Row],[DODATKOWE]]</f>
        <v>30.6</v>
      </c>
      <c r="V482">
        <f>IF(punkty_rekrutacyjne310[[#This Row],[SUMA PUNKTOW ZA OCENY]]+punkty_rekrutacyjne310[[#This Row],[DODATKOWE]]&gt;punkty_rekrutacyjne310[[#This Row],[punkty za gimnazjalny]], 1, 0)</f>
        <v>0</v>
      </c>
    </row>
    <row r="483" spans="1:22" x14ac:dyDescent="0.35">
      <c r="A483" s="1" t="s">
        <v>637</v>
      </c>
      <c r="B483" s="1" t="s">
        <v>86</v>
      </c>
      <c r="C483">
        <v>6</v>
      </c>
      <c r="D483">
        <v>4</v>
      </c>
      <c r="E483" s="1">
        <v>3</v>
      </c>
      <c r="F483" s="1">
        <v>2</v>
      </c>
      <c r="G483" s="1">
        <v>3</v>
      </c>
      <c r="H483" s="1">
        <v>3</v>
      </c>
      <c r="I483">
        <v>43</v>
      </c>
      <c r="J483">
        <v>36</v>
      </c>
      <c r="K483">
        <v>9</v>
      </c>
      <c r="L483">
        <v>88</v>
      </c>
      <c r="M483">
        <v>44</v>
      </c>
      <c r="N483" s="6">
        <f>(punkty_rekrutacyjne310[[#This Row],[GHP]]+punkty_rekrutacyjne310[[#This Row],[GHH]]+punkty_rekrutacyjne310[[#This Row],[GMM]]+punkty_rekrutacyjne310[[#This Row],[GMP]]+punkty_rekrutacyjne310[[#This Row],[GJP]])/10</f>
        <v>22</v>
      </c>
      <c r="O483">
        <f t="shared" si="11"/>
        <v>4</v>
      </c>
      <c r="P483">
        <f t="shared" si="11"/>
        <v>0</v>
      </c>
      <c r="Q483">
        <f t="shared" si="11"/>
        <v>4</v>
      </c>
      <c r="R483">
        <f t="shared" si="10"/>
        <v>4</v>
      </c>
      <c r="S483" s="6">
        <f>SUM(punkty_rekrutacyjne310[[#This Row],[punkty za JP]:[GEO]])</f>
        <v>12</v>
      </c>
      <c r="T483" s="6">
        <f>IF(punkty_rekrutacyjne310[[#This Row],[Zachowanie]]=6, 2, 0)+punkty_rekrutacyjne310[[#This Row],[Osiagniecia]]</f>
        <v>6</v>
      </c>
      <c r="U483" s="7">
        <f>punkty_rekrutacyjne310[[#This Row],[punkty za gimnazjalny]]+punkty_rekrutacyjne310[[#This Row],[SUMA PUNKTOW ZA OCENY]]+punkty_rekrutacyjne310[[#This Row],[DODATKOWE]]</f>
        <v>40</v>
      </c>
      <c r="V483">
        <f>IF(punkty_rekrutacyjne310[[#This Row],[SUMA PUNKTOW ZA OCENY]]+punkty_rekrutacyjne310[[#This Row],[DODATKOWE]]&gt;punkty_rekrutacyjne310[[#This Row],[punkty za gimnazjalny]], 1, 0)</f>
        <v>0</v>
      </c>
    </row>
    <row r="484" spans="1:22" x14ac:dyDescent="0.35">
      <c r="A484" s="1" t="s">
        <v>638</v>
      </c>
      <c r="B484" s="1" t="s">
        <v>395</v>
      </c>
      <c r="C484">
        <v>2</v>
      </c>
      <c r="D484">
        <v>6</v>
      </c>
      <c r="E484" s="1">
        <v>2</v>
      </c>
      <c r="F484" s="1">
        <v>2</v>
      </c>
      <c r="G484" s="1">
        <v>3</v>
      </c>
      <c r="H484" s="1">
        <v>3</v>
      </c>
      <c r="I484">
        <v>69</v>
      </c>
      <c r="J484">
        <v>17</v>
      </c>
      <c r="K484">
        <v>84</v>
      </c>
      <c r="L484">
        <v>87</v>
      </c>
      <c r="M484">
        <v>56</v>
      </c>
      <c r="N484" s="6">
        <f>(punkty_rekrutacyjne310[[#This Row],[GHP]]+punkty_rekrutacyjne310[[#This Row],[GHH]]+punkty_rekrutacyjne310[[#This Row],[GMM]]+punkty_rekrutacyjne310[[#This Row],[GMP]]+punkty_rekrutacyjne310[[#This Row],[GJP]])/10</f>
        <v>31.3</v>
      </c>
      <c r="O484">
        <f t="shared" si="11"/>
        <v>0</v>
      </c>
      <c r="P484">
        <f t="shared" si="11"/>
        <v>0</v>
      </c>
      <c r="Q484">
        <f t="shared" si="11"/>
        <v>4</v>
      </c>
      <c r="R484">
        <f t="shared" si="10"/>
        <v>4</v>
      </c>
      <c r="S484" s="6">
        <f>SUM(punkty_rekrutacyjne310[[#This Row],[punkty za JP]:[GEO]])</f>
        <v>8</v>
      </c>
      <c r="T484" s="6">
        <f>IF(punkty_rekrutacyjne310[[#This Row],[Zachowanie]]=6, 2, 0)+punkty_rekrutacyjne310[[#This Row],[Osiagniecia]]</f>
        <v>4</v>
      </c>
      <c r="U484" s="7">
        <f>punkty_rekrutacyjne310[[#This Row],[punkty za gimnazjalny]]+punkty_rekrutacyjne310[[#This Row],[SUMA PUNKTOW ZA OCENY]]+punkty_rekrutacyjne310[[#This Row],[DODATKOWE]]</f>
        <v>43.3</v>
      </c>
      <c r="V484">
        <f>IF(punkty_rekrutacyjne310[[#This Row],[SUMA PUNKTOW ZA OCENY]]+punkty_rekrutacyjne310[[#This Row],[DODATKOWE]]&gt;punkty_rekrutacyjne310[[#This Row],[punkty za gimnazjalny]], 1, 0)</f>
        <v>0</v>
      </c>
    </row>
    <row r="485" spans="1:22" x14ac:dyDescent="0.35">
      <c r="A485" s="1" t="s">
        <v>639</v>
      </c>
      <c r="B485" s="1" t="s">
        <v>34</v>
      </c>
      <c r="C485">
        <v>0</v>
      </c>
      <c r="D485">
        <v>6</v>
      </c>
      <c r="E485" s="1">
        <v>6</v>
      </c>
      <c r="F485" s="1">
        <v>3</v>
      </c>
      <c r="G485" s="1">
        <v>2</v>
      </c>
      <c r="H485" s="1">
        <v>5</v>
      </c>
      <c r="I485">
        <v>25</v>
      </c>
      <c r="J485">
        <v>23</v>
      </c>
      <c r="K485">
        <v>92</v>
      </c>
      <c r="L485">
        <v>37</v>
      </c>
      <c r="M485">
        <v>40</v>
      </c>
      <c r="N485" s="6">
        <f>(punkty_rekrutacyjne310[[#This Row],[GHP]]+punkty_rekrutacyjne310[[#This Row],[GHH]]+punkty_rekrutacyjne310[[#This Row],[GMM]]+punkty_rekrutacyjne310[[#This Row],[GMP]]+punkty_rekrutacyjne310[[#This Row],[GJP]])/10</f>
        <v>21.7</v>
      </c>
      <c r="O485">
        <f t="shared" si="11"/>
        <v>10</v>
      </c>
      <c r="P485">
        <f t="shared" si="11"/>
        <v>4</v>
      </c>
      <c r="Q485">
        <f t="shared" si="11"/>
        <v>0</v>
      </c>
      <c r="R485">
        <f t="shared" si="10"/>
        <v>8</v>
      </c>
      <c r="S485" s="6">
        <f>SUM(punkty_rekrutacyjne310[[#This Row],[punkty za JP]:[GEO]])</f>
        <v>22</v>
      </c>
      <c r="T485" s="6">
        <f>IF(punkty_rekrutacyjne310[[#This Row],[Zachowanie]]=6, 2, 0)+punkty_rekrutacyjne310[[#This Row],[Osiagniecia]]</f>
        <v>2</v>
      </c>
      <c r="U485" s="7">
        <f>punkty_rekrutacyjne310[[#This Row],[punkty za gimnazjalny]]+punkty_rekrutacyjne310[[#This Row],[SUMA PUNKTOW ZA OCENY]]+punkty_rekrutacyjne310[[#This Row],[DODATKOWE]]</f>
        <v>45.7</v>
      </c>
      <c r="V485">
        <f>IF(punkty_rekrutacyjne310[[#This Row],[SUMA PUNKTOW ZA OCENY]]+punkty_rekrutacyjne310[[#This Row],[DODATKOWE]]&gt;punkty_rekrutacyjne310[[#This Row],[punkty za gimnazjalny]], 1, 0)</f>
        <v>1</v>
      </c>
    </row>
    <row r="486" spans="1:22" x14ac:dyDescent="0.35">
      <c r="A486" s="1" t="s">
        <v>640</v>
      </c>
      <c r="B486" s="1" t="s">
        <v>249</v>
      </c>
      <c r="C486">
        <v>8</v>
      </c>
      <c r="D486">
        <v>4</v>
      </c>
      <c r="E486" s="1">
        <v>6</v>
      </c>
      <c r="F486" s="1">
        <v>4</v>
      </c>
      <c r="G486" s="1">
        <v>3</v>
      </c>
      <c r="H486" s="1">
        <v>2</v>
      </c>
      <c r="I486">
        <v>12</v>
      </c>
      <c r="J486">
        <v>56</v>
      </c>
      <c r="K486">
        <v>75</v>
      </c>
      <c r="L486">
        <v>76</v>
      </c>
      <c r="M486">
        <v>41</v>
      </c>
      <c r="N486" s="6">
        <f>(punkty_rekrutacyjne310[[#This Row],[GHP]]+punkty_rekrutacyjne310[[#This Row],[GHH]]+punkty_rekrutacyjne310[[#This Row],[GMM]]+punkty_rekrutacyjne310[[#This Row],[GMP]]+punkty_rekrutacyjne310[[#This Row],[GJP]])/10</f>
        <v>26</v>
      </c>
      <c r="O486">
        <f t="shared" si="11"/>
        <v>10</v>
      </c>
      <c r="P486">
        <f t="shared" si="11"/>
        <v>6</v>
      </c>
      <c r="Q486">
        <f t="shared" si="11"/>
        <v>4</v>
      </c>
      <c r="R486">
        <f t="shared" si="10"/>
        <v>0</v>
      </c>
      <c r="S486" s="6">
        <f>SUM(punkty_rekrutacyjne310[[#This Row],[punkty za JP]:[GEO]])</f>
        <v>20</v>
      </c>
      <c r="T486" s="6">
        <f>IF(punkty_rekrutacyjne310[[#This Row],[Zachowanie]]=6, 2, 0)+punkty_rekrutacyjne310[[#This Row],[Osiagniecia]]</f>
        <v>8</v>
      </c>
      <c r="U486" s="7">
        <f>punkty_rekrutacyjne310[[#This Row],[punkty za gimnazjalny]]+punkty_rekrutacyjne310[[#This Row],[SUMA PUNKTOW ZA OCENY]]+punkty_rekrutacyjne310[[#This Row],[DODATKOWE]]</f>
        <v>54</v>
      </c>
      <c r="V486">
        <f>IF(punkty_rekrutacyjne310[[#This Row],[SUMA PUNKTOW ZA OCENY]]+punkty_rekrutacyjne310[[#This Row],[DODATKOWE]]&gt;punkty_rekrutacyjne310[[#This Row],[punkty za gimnazjalny]], 1, 0)</f>
        <v>1</v>
      </c>
    </row>
    <row r="487" spans="1:22" x14ac:dyDescent="0.35">
      <c r="A487" s="1" t="s">
        <v>641</v>
      </c>
      <c r="B487" s="1" t="s">
        <v>222</v>
      </c>
      <c r="C487">
        <v>5</v>
      </c>
      <c r="D487">
        <v>2</v>
      </c>
      <c r="E487" s="1">
        <v>5</v>
      </c>
      <c r="F487" s="1">
        <v>6</v>
      </c>
      <c r="G487" s="1">
        <v>2</v>
      </c>
      <c r="H487" s="1">
        <v>5</v>
      </c>
      <c r="I487">
        <v>39</v>
      </c>
      <c r="J487">
        <v>77</v>
      </c>
      <c r="K487">
        <v>37</v>
      </c>
      <c r="L487">
        <v>72</v>
      </c>
      <c r="M487">
        <v>32</v>
      </c>
      <c r="N487" s="6">
        <f>(punkty_rekrutacyjne310[[#This Row],[GHP]]+punkty_rekrutacyjne310[[#This Row],[GHH]]+punkty_rekrutacyjne310[[#This Row],[GMM]]+punkty_rekrutacyjne310[[#This Row],[GMP]]+punkty_rekrutacyjne310[[#This Row],[GJP]])/10</f>
        <v>25.7</v>
      </c>
      <c r="O487">
        <f t="shared" si="11"/>
        <v>8</v>
      </c>
      <c r="P487">
        <f t="shared" si="11"/>
        <v>10</v>
      </c>
      <c r="Q487">
        <f t="shared" si="11"/>
        <v>0</v>
      </c>
      <c r="R487">
        <f t="shared" si="10"/>
        <v>8</v>
      </c>
      <c r="S487" s="6">
        <f>SUM(punkty_rekrutacyjne310[[#This Row],[punkty za JP]:[GEO]])</f>
        <v>26</v>
      </c>
      <c r="T487" s="6">
        <f>IF(punkty_rekrutacyjne310[[#This Row],[Zachowanie]]=6, 2, 0)+punkty_rekrutacyjne310[[#This Row],[Osiagniecia]]</f>
        <v>5</v>
      </c>
      <c r="U487" s="7">
        <f>punkty_rekrutacyjne310[[#This Row],[punkty za gimnazjalny]]+punkty_rekrutacyjne310[[#This Row],[SUMA PUNKTOW ZA OCENY]]+punkty_rekrutacyjne310[[#This Row],[DODATKOWE]]</f>
        <v>56.7</v>
      </c>
      <c r="V487">
        <f>IF(punkty_rekrutacyjne310[[#This Row],[SUMA PUNKTOW ZA OCENY]]+punkty_rekrutacyjne310[[#This Row],[DODATKOWE]]&gt;punkty_rekrutacyjne310[[#This Row],[punkty za gimnazjalny]], 1, 0)</f>
        <v>1</v>
      </c>
    </row>
    <row r="488" spans="1:22" x14ac:dyDescent="0.35">
      <c r="A488" s="1" t="s">
        <v>642</v>
      </c>
      <c r="B488" s="1" t="s">
        <v>43</v>
      </c>
      <c r="C488">
        <v>1</v>
      </c>
      <c r="D488">
        <v>3</v>
      </c>
      <c r="E488" s="1">
        <v>5</v>
      </c>
      <c r="F488" s="1">
        <v>6</v>
      </c>
      <c r="G488" s="1">
        <v>2</v>
      </c>
      <c r="H488" s="1">
        <v>5</v>
      </c>
      <c r="I488">
        <v>53</v>
      </c>
      <c r="J488">
        <v>25</v>
      </c>
      <c r="K488">
        <v>62</v>
      </c>
      <c r="L488">
        <v>74</v>
      </c>
      <c r="M488">
        <v>81</v>
      </c>
      <c r="N488" s="6">
        <f>(punkty_rekrutacyjne310[[#This Row],[GHP]]+punkty_rekrutacyjne310[[#This Row],[GHH]]+punkty_rekrutacyjne310[[#This Row],[GMM]]+punkty_rekrutacyjne310[[#This Row],[GMP]]+punkty_rekrutacyjne310[[#This Row],[GJP]])/10</f>
        <v>29.5</v>
      </c>
      <c r="O488">
        <f t="shared" si="11"/>
        <v>8</v>
      </c>
      <c r="P488">
        <f t="shared" si="11"/>
        <v>10</v>
      </c>
      <c r="Q488">
        <f t="shared" si="11"/>
        <v>0</v>
      </c>
      <c r="R488">
        <f t="shared" si="10"/>
        <v>8</v>
      </c>
      <c r="S488" s="6">
        <f>SUM(punkty_rekrutacyjne310[[#This Row],[punkty za JP]:[GEO]])</f>
        <v>26</v>
      </c>
      <c r="T488" s="6">
        <f>IF(punkty_rekrutacyjne310[[#This Row],[Zachowanie]]=6, 2, 0)+punkty_rekrutacyjne310[[#This Row],[Osiagniecia]]</f>
        <v>1</v>
      </c>
      <c r="U488" s="7">
        <f>punkty_rekrutacyjne310[[#This Row],[punkty za gimnazjalny]]+punkty_rekrutacyjne310[[#This Row],[SUMA PUNKTOW ZA OCENY]]+punkty_rekrutacyjne310[[#This Row],[DODATKOWE]]</f>
        <v>56.5</v>
      </c>
      <c r="V488">
        <f>IF(punkty_rekrutacyjne310[[#This Row],[SUMA PUNKTOW ZA OCENY]]+punkty_rekrutacyjne310[[#This Row],[DODATKOWE]]&gt;punkty_rekrutacyjne310[[#This Row],[punkty za gimnazjalny]], 1, 0)</f>
        <v>0</v>
      </c>
    </row>
    <row r="489" spans="1:22" x14ac:dyDescent="0.35">
      <c r="A489" s="1" t="s">
        <v>643</v>
      </c>
      <c r="B489" s="1" t="s">
        <v>72</v>
      </c>
      <c r="C489">
        <v>7</v>
      </c>
      <c r="D489">
        <v>6</v>
      </c>
      <c r="E489" s="1">
        <v>3</v>
      </c>
      <c r="F489" s="1">
        <v>6</v>
      </c>
      <c r="G489" s="1">
        <v>4</v>
      </c>
      <c r="H489" s="1">
        <v>2</v>
      </c>
      <c r="I489">
        <v>11</v>
      </c>
      <c r="J489">
        <v>8</v>
      </c>
      <c r="K489">
        <v>29</v>
      </c>
      <c r="L489">
        <v>7</v>
      </c>
      <c r="M489">
        <v>38</v>
      </c>
      <c r="N489" s="6">
        <f>(punkty_rekrutacyjne310[[#This Row],[GHP]]+punkty_rekrutacyjne310[[#This Row],[GHH]]+punkty_rekrutacyjne310[[#This Row],[GMM]]+punkty_rekrutacyjne310[[#This Row],[GMP]]+punkty_rekrutacyjne310[[#This Row],[GJP]])/10</f>
        <v>9.3000000000000007</v>
      </c>
      <c r="O489">
        <f t="shared" si="11"/>
        <v>4</v>
      </c>
      <c r="P489">
        <f t="shared" si="11"/>
        <v>10</v>
      </c>
      <c r="Q489">
        <f t="shared" si="11"/>
        <v>6</v>
      </c>
      <c r="R489">
        <f t="shared" si="10"/>
        <v>0</v>
      </c>
      <c r="S489" s="6">
        <f>SUM(punkty_rekrutacyjne310[[#This Row],[punkty za JP]:[GEO]])</f>
        <v>20</v>
      </c>
      <c r="T489" s="6">
        <f>IF(punkty_rekrutacyjne310[[#This Row],[Zachowanie]]=6, 2, 0)+punkty_rekrutacyjne310[[#This Row],[Osiagniecia]]</f>
        <v>9</v>
      </c>
      <c r="U489" s="7">
        <f>punkty_rekrutacyjne310[[#This Row],[punkty za gimnazjalny]]+punkty_rekrutacyjne310[[#This Row],[SUMA PUNKTOW ZA OCENY]]+punkty_rekrutacyjne310[[#This Row],[DODATKOWE]]</f>
        <v>38.299999999999997</v>
      </c>
      <c r="V489">
        <f>IF(punkty_rekrutacyjne310[[#This Row],[SUMA PUNKTOW ZA OCENY]]+punkty_rekrutacyjne310[[#This Row],[DODATKOWE]]&gt;punkty_rekrutacyjne310[[#This Row],[punkty za gimnazjalny]], 1, 0)</f>
        <v>1</v>
      </c>
    </row>
    <row r="490" spans="1:22" x14ac:dyDescent="0.35">
      <c r="A490" s="1" t="s">
        <v>644</v>
      </c>
      <c r="B490" s="1" t="s">
        <v>145</v>
      </c>
      <c r="C490">
        <v>3</v>
      </c>
      <c r="D490">
        <v>4</v>
      </c>
      <c r="E490" s="1">
        <v>6</v>
      </c>
      <c r="F490" s="1">
        <v>4</v>
      </c>
      <c r="G490" s="1">
        <v>6</v>
      </c>
      <c r="H490" s="1">
        <v>2</v>
      </c>
      <c r="I490">
        <v>62</v>
      </c>
      <c r="J490">
        <v>31</v>
      </c>
      <c r="K490">
        <v>64</v>
      </c>
      <c r="L490">
        <v>1</v>
      </c>
      <c r="M490">
        <v>25</v>
      </c>
      <c r="N490" s="6">
        <f>(punkty_rekrutacyjne310[[#This Row],[GHP]]+punkty_rekrutacyjne310[[#This Row],[GHH]]+punkty_rekrutacyjne310[[#This Row],[GMM]]+punkty_rekrutacyjne310[[#This Row],[GMP]]+punkty_rekrutacyjne310[[#This Row],[GJP]])/10</f>
        <v>18.3</v>
      </c>
      <c r="O490">
        <f t="shared" si="11"/>
        <v>10</v>
      </c>
      <c r="P490">
        <f t="shared" si="11"/>
        <v>6</v>
      </c>
      <c r="Q490">
        <f t="shared" si="11"/>
        <v>10</v>
      </c>
      <c r="R490">
        <f t="shared" si="10"/>
        <v>0</v>
      </c>
      <c r="S490" s="6">
        <f>SUM(punkty_rekrutacyjne310[[#This Row],[punkty za JP]:[GEO]])</f>
        <v>26</v>
      </c>
      <c r="T490" s="6">
        <f>IF(punkty_rekrutacyjne310[[#This Row],[Zachowanie]]=6, 2, 0)+punkty_rekrutacyjne310[[#This Row],[Osiagniecia]]</f>
        <v>3</v>
      </c>
      <c r="U490" s="7">
        <f>punkty_rekrutacyjne310[[#This Row],[punkty za gimnazjalny]]+punkty_rekrutacyjne310[[#This Row],[SUMA PUNKTOW ZA OCENY]]+punkty_rekrutacyjne310[[#This Row],[DODATKOWE]]</f>
        <v>47.3</v>
      </c>
      <c r="V490">
        <f>IF(punkty_rekrutacyjne310[[#This Row],[SUMA PUNKTOW ZA OCENY]]+punkty_rekrutacyjne310[[#This Row],[DODATKOWE]]&gt;punkty_rekrutacyjne310[[#This Row],[punkty za gimnazjalny]], 1, 0)</f>
        <v>1</v>
      </c>
    </row>
    <row r="491" spans="1:22" x14ac:dyDescent="0.35">
      <c r="A491" s="1" t="s">
        <v>645</v>
      </c>
      <c r="B491" s="1" t="s">
        <v>646</v>
      </c>
      <c r="C491">
        <v>4</v>
      </c>
      <c r="D491">
        <v>4</v>
      </c>
      <c r="E491" s="1">
        <v>6</v>
      </c>
      <c r="F491" s="1">
        <v>3</v>
      </c>
      <c r="G491" s="1">
        <v>2</v>
      </c>
      <c r="H491" s="1">
        <v>3</v>
      </c>
      <c r="I491">
        <v>24</v>
      </c>
      <c r="J491">
        <v>33</v>
      </c>
      <c r="K491">
        <v>90</v>
      </c>
      <c r="L491">
        <v>28</v>
      </c>
      <c r="M491">
        <v>23</v>
      </c>
      <c r="N491" s="6">
        <f>(punkty_rekrutacyjne310[[#This Row],[GHP]]+punkty_rekrutacyjne310[[#This Row],[GHH]]+punkty_rekrutacyjne310[[#This Row],[GMM]]+punkty_rekrutacyjne310[[#This Row],[GMP]]+punkty_rekrutacyjne310[[#This Row],[GJP]])/10</f>
        <v>19.8</v>
      </c>
      <c r="O491">
        <f t="shared" si="11"/>
        <v>10</v>
      </c>
      <c r="P491">
        <f t="shared" si="11"/>
        <v>4</v>
      </c>
      <c r="Q491">
        <f t="shared" si="11"/>
        <v>0</v>
      </c>
      <c r="R491">
        <f t="shared" si="10"/>
        <v>4</v>
      </c>
      <c r="S491" s="6">
        <f>SUM(punkty_rekrutacyjne310[[#This Row],[punkty za JP]:[GEO]])</f>
        <v>18</v>
      </c>
      <c r="T491" s="6">
        <f>IF(punkty_rekrutacyjne310[[#This Row],[Zachowanie]]=6, 2, 0)+punkty_rekrutacyjne310[[#This Row],[Osiagniecia]]</f>
        <v>4</v>
      </c>
      <c r="U491" s="7">
        <f>punkty_rekrutacyjne310[[#This Row],[punkty za gimnazjalny]]+punkty_rekrutacyjne310[[#This Row],[SUMA PUNKTOW ZA OCENY]]+punkty_rekrutacyjne310[[#This Row],[DODATKOWE]]</f>
        <v>41.8</v>
      </c>
      <c r="V491">
        <f>IF(punkty_rekrutacyjne310[[#This Row],[SUMA PUNKTOW ZA OCENY]]+punkty_rekrutacyjne310[[#This Row],[DODATKOWE]]&gt;punkty_rekrutacyjne310[[#This Row],[punkty za gimnazjalny]], 1, 0)</f>
        <v>1</v>
      </c>
    </row>
    <row r="492" spans="1:22" x14ac:dyDescent="0.35">
      <c r="A492" s="1" t="s">
        <v>647</v>
      </c>
      <c r="B492" s="1" t="s">
        <v>32</v>
      </c>
      <c r="C492">
        <v>5</v>
      </c>
      <c r="D492">
        <v>6</v>
      </c>
      <c r="E492" s="1">
        <v>5</v>
      </c>
      <c r="F492" s="1">
        <v>6</v>
      </c>
      <c r="G492" s="1">
        <v>5</v>
      </c>
      <c r="H492" s="1">
        <v>4</v>
      </c>
      <c r="I492">
        <v>92</v>
      </c>
      <c r="J492">
        <v>67</v>
      </c>
      <c r="K492">
        <v>92</v>
      </c>
      <c r="L492">
        <v>79</v>
      </c>
      <c r="M492">
        <v>81</v>
      </c>
      <c r="N492" s="6">
        <f>(punkty_rekrutacyjne310[[#This Row],[GHP]]+punkty_rekrutacyjne310[[#This Row],[GHH]]+punkty_rekrutacyjne310[[#This Row],[GMM]]+punkty_rekrutacyjne310[[#This Row],[GMP]]+punkty_rekrutacyjne310[[#This Row],[GJP]])/10</f>
        <v>41.1</v>
      </c>
      <c r="O492">
        <f t="shared" si="11"/>
        <v>8</v>
      </c>
      <c r="P492">
        <f t="shared" si="11"/>
        <v>10</v>
      </c>
      <c r="Q492">
        <f t="shared" si="11"/>
        <v>8</v>
      </c>
      <c r="R492">
        <f t="shared" si="10"/>
        <v>6</v>
      </c>
      <c r="S492" s="6">
        <f>SUM(punkty_rekrutacyjne310[[#This Row],[punkty za JP]:[GEO]])</f>
        <v>32</v>
      </c>
      <c r="T492" s="6">
        <f>IF(punkty_rekrutacyjne310[[#This Row],[Zachowanie]]=6, 2, 0)+punkty_rekrutacyjne310[[#This Row],[Osiagniecia]]</f>
        <v>7</v>
      </c>
      <c r="U492" s="7">
        <f>punkty_rekrutacyjne310[[#This Row],[punkty za gimnazjalny]]+punkty_rekrutacyjne310[[#This Row],[SUMA PUNKTOW ZA OCENY]]+punkty_rekrutacyjne310[[#This Row],[DODATKOWE]]</f>
        <v>80.099999999999994</v>
      </c>
      <c r="V492">
        <f>IF(punkty_rekrutacyjne310[[#This Row],[SUMA PUNKTOW ZA OCENY]]+punkty_rekrutacyjne310[[#This Row],[DODATKOWE]]&gt;punkty_rekrutacyjne310[[#This Row],[punkty za gimnazjalny]], 1, 0)</f>
        <v>0</v>
      </c>
    </row>
    <row r="493" spans="1:22" x14ac:dyDescent="0.35">
      <c r="A493" s="1" t="s">
        <v>648</v>
      </c>
      <c r="B493" s="1" t="s">
        <v>649</v>
      </c>
      <c r="C493">
        <v>5</v>
      </c>
      <c r="D493">
        <v>3</v>
      </c>
      <c r="E493" s="1">
        <v>4</v>
      </c>
      <c r="F493" s="1">
        <v>2</v>
      </c>
      <c r="G493" s="1">
        <v>6</v>
      </c>
      <c r="H493" s="1">
        <v>6</v>
      </c>
      <c r="I493">
        <v>21</v>
      </c>
      <c r="J493">
        <v>40</v>
      </c>
      <c r="K493">
        <v>18</v>
      </c>
      <c r="L493">
        <v>81</v>
      </c>
      <c r="M493">
        <v>88</v>
      </c>
      <c r="N493" s="6">
        <f>(punkty_rekrutacyjne310[[#This Row],[GHP]]+punkty_rekrutacyjne310[[#This Row],[GHH]]+punkty_rekrutacyjne310[[#This Row],[GMM]]+punkty_rekrutacyjne310[[#This Row],[GMP]]+punkty_rekrutacyjne310[[#This Row],[GJP]])/10</f>
        <v>24.8</v>
      </c>
      <c r="O493">
        <f t="shared" si="11"/>
        <v>6</v>
      </c>
      <c r="P493">
        <f t="shared" si="11"/>
        <v>0</v>
      </c>
      <c r="Q493">
        <f t="shared" si="11"/>
        <v>10</v>
      </c>
      <c r="R493">
        <f t="shared" si="10"/>
        <v>10</v>
      </c>
      <c r="S493" s="6">
        <f>SUM(punkty_rekrutacyjne310[[#This Row],[punkty za JP]:[GEO]])</f>
        <v>26</v>
      </c>
      <c r="T493" s="6">
        <f>IF(punkty_rekrutacyjne310[[#This Row],[Zachowanie]]=6, 2, 0)+punkty_rekrutacyjne310[[#This Row],[Osiagniecia]]</f>
        <v>5</v>
      </c>
      <c r="U493" s="7">
        <f>punkty_rekrutacyjne310[[#This Row],[punkty za gimnazjalny]]+punkty_rekrutacyjne310[[#This Row],[SUMA PUNKTOW ZA OCENY]]+punkty_rekrutacyjne310[[#This Row],[DODATKOWE]]</f>
        <v>55.8</v>
      </c>
      <c r="V493">
        <f>IF(punkty_rekrutacyjne310[[#This Row],[SUMA PUNKTOW ZA OCENY]]+punkty_rekrutacyjne310[[#This Row],[DODATKOWE]]&gt;punkty_rekrutacyjne310[[#This Row],[punkty za gimnazjalny]], 1, 0)</f>
        <v>1</v>
      </c>
    </row>
    <row r="494" spans="1:22" x14ac:dyDescent="0.35">
      <c r="A494" s="1" t="s">
        <v>650</v>
      </c>
      <c r="B494" s="1" t="s">
        <v>651</v>
      </c>
      <c r="C494">
        <v>6</v>
      </c>
      <c r="D494">
        <v>2</v>
      </c>
      <c r="E494" s="1">
        <v>3</v>
      </c>
      <c r="F494" s="1">
        <v>6</v>
      </c>
      <c r="G494" s="1">
        <v>5</v>
      </c>
      <c r="H494" s="1">
        <v>4</v>
      </c>
      <c r="I494">
        <v>78</v>
      </c>
      <c r="J494">
        <v>1</v>
      </c>
      <c r="K494">
        <v>9</v>
      </c>
      <c r="L494">
        <v>33</v>
      </c>
      <c r="M494">
        <v>81</v>
      </c>
      <c r="N494" s="6">
        <f>(punkty_rekrutacyjne310[[#This Row],[GHP]]+punkty_rekrutacyjne310[[#This Row],[GHH]]+punkty_rekrutacyjne310[[#This Row],[GMM]]+punkty_rekrutacyjne310[[#This Row],[GMP]]+punkty_rekrutacyjne310[[#This Row],[GJP]])/10</f>
        <v>20.2</v>
      </c>
      <c r="O494">
        <f t="shared" si="11"/>
        <v>4</v>
      </c>
      <c r="P494">
        <f t="shared" si="11"/>
        <v>10</v>
      </c>
      <c r="Q494">
        <f t="shared" si="11"/>
        <v>8</v>
      </c>
      <c r="R494">
        <f t="shared" si="10"/>
        <v>6</v>
      </c>
      <c r="S494" s="6">
        <f>SUM(punkty_rekrutacyjne310[[#This Row],[punkty za JP]:[GEO]])</f>
        <v>28</v>
      </c>
      <c r="T494" s="6">
        <f>IF(punkty_rekrutacyjne310[[#This Row],[Zachowanie]]=6, 2, 0)+punkty_rekrutacyjne310[[#This Row],[Osiagniecia]]</f>
        <v>6</v>
      </c>
      <c r="U494" s="7">
        <f>punkty_rekrutacyjne310[[#This Row],[punkty za gimnazjalny]]+punkty_rekrutacyjne310[[#This Row],[SUMA PUNKTOW ZA OCENY]]+punkty_rekrutacyjne310[[#This Row],[DODATKOWE]]</f>
        <v>54.2</v>
      </c>
      <c r="V494">
        <f>IF(punkty_rekrutacyjne310[[#This Row],[SUMA PUNKTOW ZA OCENY]]+punkty_rekrutacyjne310[[#This Row],[DODATKOWE]]&gt;punkty_rekrutacyjne310[[#This Row],[punkty za gimnazjalny]], 1, 0)</f>
        <v>1</v>
      </c>
    </row>
    <row r="495" spans="1:22" x14ac:dyDescent="0.35">
      <c r="A495" s="1" t="s">
        <v>652</v>
      </c>
      <c r="B495" s="1" t="s">
        <v>239</v>
      </c>
      <c r="C495">
        <v>8</v>
      </c>
      <c r="D495">
        <v>2</v>
      </c>
      <c r="E495" s="1">
        <v>3</v>
      </c>
      <c r="F495" s="1">
        <v>4</v>
      </c>
      <c r="G495" s="1">
        <v>5</v>
      </c>
      <c r="H495" s="1">
        <v>4</v>
      </c>
      <c r="I495">
        <v>65</v>
      </c>
      <c r="J495">
        <v>19</v>
      </c>
      <c r="K495">
        <v>19</v>
      </c>
      <c r="L495">
        <v>8</v>
      </c>
      <c r="M495">
        <v>20</v>
      </c>
      <c r="N495" s="6">
        <f>(punkty_rekrutacyjne310[[#This Row],[GHP]]+punkty_rekrutacyjne310[[#This Row],[GHH]]+punkty_rekrutacyjne310[[#This Row],[GMM]]+punkty_rekrutacyjne310[[#This Row],[GMP]]+punkty_rekrutacyjne310[[#This Row],[GJP]])/10</f>
        <v>13.1</v>
      </c>
      <c r="O495">
        <f t="shared" si="11"/>
        <v>4</v>
      </c>
      <c r="P495">
        <f t="shared" si="11"/>
        <v>6</v>
      </c>
      <c r="Q495">
        <f t="shared" si="11"/>
        <v>8</v>
      </c>
      <c r="R495">
        <f t="shared" si="10"/>
        <v>6</v>
      </c>
      <c r="S495" s="6">
        <f>SUM(punkty_rekrutacyjne310[[#This Row],[punkty za JP]:[GEO]])</f>
        <v>24</v>
      </c>
      <c r="T495" s="6">
        <f>IF(punkty_rekrutacyjne310[[#This Row],[Zachowanie]]=6, 2, 0)+punkty_rekrutacyjne310[[#This Row],[Osiagniecia]]</f>
        <v>8</v>
      </c>
      <c r="U495" s="7">
        <f>punkty_rekrutacyjne310[[#This Row],[punkty za gimnazjalny]]+punkty_rekrutacyjne310[[#This Row],[SUMA PUNKTOW ZA OCENY]]+punkty_rekrutacyjne310[[#This Row],[DODATKOWE]]</f>
        <v>45.1</v>
      </c>
      <c r="V495">
        <f>IF(punkty_rekrutacyjne310[[#This Row],[SUMA PUNKTOW ZA OCENY]]+punkty_rekrutacyjne310[[#This Row],[DODATKOWE]]&gt;punkty_rekrutacyjne310[[#This Row],[punkty za gimnazjalny]], 1, 0)</f>
        <v>1</v>
      </c>
    </row>
    <row r="496" spans="1:22" x14ac:dyDescent="0.35">
      <c r="A496" s="1" t="s">
        <v>653</v>
      </c>
      <c r="B496" s="1" t="s">
        <v>340</v>
      </c>
      <c r="C496">
        <v>2</v>
      </c>
      <c r="D496">
        <v>2</v>
      </c>
      <c r="E496" s="1">
        <v>2</v>
      </c>
      <c r="F496" s="1">
        <v>5</v>
      </c>
      <c r="G496" s="1">
        <v>5</v>
      </c>
      <c r="H496" s="1">
        <v>4</v>
      </c>
      <c r="I496">
        <v>60</v>
      </c>
      <c r="J496">
        <v>79</v>
      </c>
      <c r="K496">
        <v>51</v>
      </c>
      <c r="L496">
        <v>40</v>
      </c>
      <c r="M496">
        <v>16</v>
      </c>
      <c r="N496" s="6">
        <f>(punkty_rekrutacyjne310[[#This Row],[GHP]]+punkty_rekrutacyjne310[[#This Row],[GHH]]+punkty_rekrutacyjne310[[#This Row],[GMM]]+punkty_rekrutacyjne310[[#This Row],[GMP]]+punkty_rekrutacyjne310[[#This Row],[GJP]])/10</f>
        <v>24.6</v>
      </c>
      <c r="O496">
        <f t="shared" si="11"/>
        <v>0</v>
      </c>
      <c r="P496">
        <f t="shared" si="11"/>
        <v>8</v>
      </c>
      <c r="Q496">
        <f t="shared" si="11"/>
        <v>8</v>
      </c>
      <c r="R496">
        <f t="shared" si="10"/>
        <v>6</v>
      </c>
      <c r="S496" s="6">
        <f>SUM(punkty_rekrutacyjne310[[#This Row],[punkty za JP]:[GEO]])</f>
        <v>22</v>
      </c>
      <c r="T496" s="6">
        <f>IF(punkty_rekrutacyjne310[[#This Row],[Zachowanie]]=6, 2, 0)+punkty_rekrutacyjne310[[#This Row],[Osiagniecia]]</f>
        <v>2</v>
      </c>
      <c r="U496" s="7">
        <f>punkty_rekrutacyjne310[[#This Row],[punkty za gimnazjalny]]+punkty_rekrutacyjne310[[#This Row],[SUMA PUNKTOW ZA OCENY]]+punkty_rekrutacyjne310[[#This Row],[DODATKOWE]]</f>
        <v>48.6</v>
      </c>
      <c r="V496">
        <f>IF(punkty_rekrutacyjne310[[#This Row],[SUMA PUNKTOW ZA OCENY]]+punkty_rekrutacyjne310[[#This Row],[DODATKOWE]]&gt;punkty_rekrutacyjne310[[#This Row],[punkty za gimnazjalny]], 1, 0)</f>
        <v>0</v>
      </c>
    </row>
    <row r="497" spans="1:22" x14ac:dyDescent="0.35">
      <c r="A497" s="1" t="s">
        <v>654</v>
      </c>
      <c r="B497" s="1" t="s">
        <v>340</v>
      </c>
      <c r="C497">
        <v>5</v>
      </c>
      <c r="D497">
        <v>2</v>
      </c>
      <c r="E497" s="1">
        <v>3</v>
      </c>
      <c r="F497" s="1">
        <v>3</v>
      </c>
      <c r="G497" s="1">
        <v>6</v>
      </c>
      <c r="H497" s="1">
        <v>3</v>
      </c>
      <c r="I497">
        <v>79</v>
      </c>
      <c r="J497">
        <v>21</v>
      </c>
      <c r="K497">
        <v>41</v>
      </c>
      <c r="L497">
        <v>39</v>
      </c>
      <c r="M497">
        <v>74</v>
      </c>
      <c r="N497" s="6">
        <f>(punkty_rekrutacyjne310[[#This Row],[GHP]]+punkty_rekrutacyjne310[[#This Row],[GHH]]+punkty_rekrutacyjne310[[#This Row],[GMM]]+punkty_rekrutacyjne310[[#This Row],[GMP]]+punkty_rekrutacyjne310[[#This Row],[GJP]])/10</f>
        <v>25.4</v>
      </c>
      <c r="O497">
        <f t="shared" si="11"/>
        <v>4</v>
      </c>
      <c r="P497">
        <f t="shared" si="11"/>
        <v>4</v>
      </c>
      <c r="Q497">
        <f t="shared" si="11"/>
        <v>10</v>
      </c>
      <c r="R497">
        <f t="shared" si="10"/>
        <v>4</v>
      </c>
      <c r="S497" s="6">
        <f>SUM(punkty_rekrutacyjne310[[#This Row],[punkty za JP]:[GEO]])</f>
        <v>22</v>
      </c>
      <c r="T497" s="6">
        <f>IF(punkty_rekrutacyjne310[[#This Row],[Zachowanie]]=6, 2, 0)+punkty_rekrutacyjne310[[#This Row],[Osiagniecia]]</f>
        <v>5</v>
      </c>
      <c r="U497" s="7">
        <f>punkty_rekrutacyjne310[[#This Row],[punkty za gimnazjalny]]+punkty_rekrutacyjne310[[#This Row],[SUMA PUNKTOW ZA OCENY]]+punkty_rekrutacyjne310[[#This Row],[DODATKOWE]]</f>
        <v>52.4</v>
      </c>
      <c r="V497">
        <f>IF(punkty_rekrutacyjne310[[#This Row],[SUMA PUNKTOW ZA OCENY]]+punkty_rekrutacyjne310[[#This Row],[DODATKOWE]]&gt;punkty_rekrutacyjne310[[#This Row],[punkty za gimnazjalny]], 1, 0)</f>
        <v>1</v>
      </c>
    </row>
    <row r="498" spans="1:22" x14ac:dyDescent="0.35">
      <c r="A498" s="1" t="s">
        <v>655</v>
      </c>
      <c r="B498" s="1" t="s">
        <v>38</v>
      </c>
      <c r="C498">
        <v>7</v>
      </c>
      <c r="D498">
        <v>2</v>
      </c>
      <c r="E498" s="1">
        <v>6</v>
      </c>
      <c r="F498" s="1">
        <v>6</v>
      </c>
      <c r="G498" s="1">
        <v>6</v>
      </c>
      <c r="H498" s="1">
        <v>5</v>
      </c>
      <c r="I498">
        <v>27</v>
      </c>
      <c r="J498">
        <v>93</v>
      </c>
      <c r="K498">
        <v>10</v>
      </c>
      <c r="L498">
        <v>43</v>
      </c>
      <c r="M498">
        <v>28</v>
      </c>
      <c r="N498" s="6">
        <f>(punkty_rekrutacyjne310[[#This Row],[GHP]]+punkty_rekrutacyjne310[[#This Row],[GHH]]+punkty_rekrutacyjne310[[#This Row],[GMM]]+punkty_rekrutacyjne310[[#This Row],[GMP]]+punkty_rekrutacyjne310[[#This Row],[GJP]])/10</f>
        <v>20.100000000000001</v>
      </c>
      <c r="O498">
        <f t="shared" si="11"/>
        <v>10</v>
      </c>
      <c r="P498">
        <f t="shared" si="11"/>
        <v>10</v>
      </c>
      <c r="Q498">
        <f t="shared" si="11"/>
        <v>10</v>
      </c>
      <c r="R498">
        <f t="shared" si="10"/>
        <v>8</v>
      </c>
      <c r="S498" s="6">
        <f>SUM(punkty_rekrutacyjne310[[#This Row],[punkty za JP]:[GEO]])</f>
        <v>38</v>
      </c>
      <c r="T498" s="6">
        <f>IF(punkty_rekrutacyjne310[[#This Row],[Zachowanie]]=6, 2, 0)+punkty_rekrutacyjne310[[#This Row],[Osiagniecia]]</f>
        <v>7</v>
      </c>
      <c r="U498" s="7">
        <f>punkty_rekrutacyjne310[[#This Row],[punkty za gimnazjalny]]+punkty_rekrutacyjne310[[#This Row],[SUMA PUNKTOW ZA OCENY]]+punkty_rekrutacyjne310[[#This Row],[DODATKOWE]]</f>
        <v>65.099999999999994</v>
      </c>
      <c r="V498">
        <f>IF(punkty_rekrutacyjne310[[#This Row],[SUMA PUNKTOW ZA OCENY]]+punkty_rekrutacyjne310[[#This Row],[DODATKOWE]]&gt;punkty_rekrutacyjne310[[#This Row],[punkty za gimnazjalny]], 1, 0)</f>
        <v>1</v>
      </c>
    </row>
    <row r="499" spans="1:22" x14ac:dyDescent="0.35">
      <c r="A499" s="1" t="s">
        <v>656</v>
      </c>
      <c r="B499" s="1" t="s">
        <v>119</v>
      </c>
      <c r="C499">
        <v>5</v>
      </c>
      <c r="D499">
        <v>4</v>
      </c>
      <c r="E499" s="1">
        <v>6</v>
      </c>
      <c r="F499" s="1">
        <v>5</v>
      </c>
      <c r="G499" s="1">
        <v>4</v>
      </c>
      <c r="H499" s="1">
        <v>4</v>
      </c>
      <c r="I499">
        <v>44</v>
      </c>
      <c r="J499">
        <v>95</v>
      </c>
      <c r="K499">
        <v>15</v>
      </c>
      <c r="L499">
        <v>66</v>
      </c>
      <c r="M499">
        <v>82</v>
      </c>
      <c r="N499" s="6">
        <f>(punkty_rekrutacyjne310[[#This Row],[GHP]]+punkty_rekrutacyjne310[[#This Row],[GHH]]+punkty_rekrutacyjne310[[#This Row],[GMM]]+punkty_rekrutacyjne310[[#This Row],[GMP]]+punkty_rekrutacyjne310[[#This Row],[GJP]])/10</f>
        <v>30.2</v>
      </c>
      <c r="O499">
        <f t="shared" si="11"/>
        <v>10</v>
      </c>
      <c r="P499">
        <f t="shared" si="11"/>
        <v>8</v>
      </c>
      <c r="Q499">
        <f t="shared" si="11"/>
        <v>6</v>
      </c>
      <c r="R499">
        <f t="shared" si="10"/>
        <v>6</v>
      </c>
      <c r="S499" s="6">
        <f>SUM(punkty_rekrutacyjne310[[#This Row],[punkty za JP]:[GEO]])</f>
        <v>30</v>
      </c>
      <c r="T499" s="6">
        <f>IF(punkty_rekrutacyjne310[[#This Row],[Zachowanie]]=6, 2, 0)+punkty_rekrutacyjne310[[#This Row],[Osiagniecia]]</f>
        <v>5</v>
      </c>
      <c r="U499" s="7">
        <f>punkty_rekrutacyjne310[[#This Row],[punkty za gimnazjalny]]+punkty_rekrutacyjne310[[#This Row],[SUMA PUNKTOW ZA OCENY]]+punkty_rekrutacyjne310[[#This Row],[DODATKOWE]]</f>
        <v>65.2</v>
      </c>
      <c r="V499">
        <f>IF(punkty_rekrutacyjne310[[#This Row],[SUMA PUNKTOW ZA OCENY]]+punkty_rekrutacyjne310[[#This Row],[DODATKOWE]]&gt;punkty_rekrutacyjne310[[#This Row],[punkty za gimnazjalny]], 1, 0)</f>
        <v>1</v>
      </c>
    </row>
    <row r="500" spans="1:22" x14ac:dyDescent="0.35">
      <c r="A500" s="1" t="s">
        <v>657</v>
      </c>
      <c r="B500" s="1" t="s">
        <v>340</v>
      </c>
      <c r="C500">
        <v>0</v>
      </c>
      <c r="D500">
        <v>6</v>
      </c>
      <c r="E500" s="1">
        <v>6</v>
      </c>
      <c r="F500" s="1">
        <v>2</v>
      </c>
      <c r="G500" s="1">
        <v>4</v>
      </c>
      <c r="H500" s="1">
        <v>3</v>
      </c>
      <c r="I500">
        <v>15</v>
      </c>
      <c r="J500">
        <v>15</v>
      </c>
      <c r="K500">
        <v>58</v>
      </c>
      <c r="L500">
        <v>15</v>
      </c>
      <c r="M500">
        <v>87</v>
      </c>
      <c r="N500" s="6">
        <f>(punkty_rekrutacyjne310[[#This Row],[GHP]]+punkty_rekrutacyjne310[[#This Row],[GHH]]+punkty_rekrutacyjne310[[#This Row],[GMM]]+punkty_rekrutacyjne310[[#This Row],[GMP]]+punkty_rekrutacyjne310[[#This Row],[GJP]])/10</f>
        <v>19</v>
      </c>
      <c r="O500">
        <f t="shared" si="11"/>
        <v>10</v>
      </c>
      <c r="P500">
        <f t="shared" si="11"/>
        <v>0</v>
      </c>
      <c r="Q500">
        <f t="shared" si="11"/>
        <v>6</v>
      </c>
      <c r="R500">
        <f t="shared" si="10"/>
        <v>4</v>
      </c>
      <c r="S500" s="6">
        <f>SUM(punkty_rekrutacyjne310[[#This Row],[punkty za JP]:[GEO]])</f>
        <v>20</v>
      </c>
      <c r="T500" s="6">
        <f>IF(punkty_rekrutacyjne310[[#This Row],[Zachowanie]]=6, 2, 0)+punkty_rekrutacyjne310[[#This Row],[Osiagniecia]]</f>
        <v>2</v>
      </c>
      <c r="U500" s="7">
        <f>punkty_rekrutacyjne310[[#This Row],[punkty za gimnazjalny]]+punkty_rekrutacyjne310[[#This Row],[SUMA PUNKTOW ZA OCENY]]+punkty_rekrutacyjne310[[#This Row],[DODATKOWE]]</f>
        <v>41</v>
      </c>
      <c r="V500">
        <f>IF(punkty_rekrutacyjne310[[#This Row],[SUMA PUNKTOW ZA OCENY]]+punkty_rekrutacyjne310[[#This Row],[DODATKOWE]]&gt;punkty_rekrutacyjne310[[#This Row],[punkty za gimnazjalny]], 1, 0)</f>
        <v>1</v>
      </c>
    </row>
    <row r="501" spans="1:22" x14ac:dyDescent="0.35">
      <c r="A501" s="1" t="s">
        <v>658</v>
      </c>
      <c r="B501" s="1" t="s">
        <v>16</v>
      </c>
      <c r="C501">
        <v>4</v>
      </c>
      <c r="D501">
        <v>6</v>
      </c>
      <c r="E501" s="1">
        <v>6</v>
      </c>
      <c r="F501" s="1">
        <v>3</v>
      </c>
      <c r="G501" s="1">
        <v>6</v>
      </c>
      <c r="H501" s="1">
        <v>2</v>
      </c>
      <c r="I501">
        <v>69</v>
      </c>
      <c r="J501">
        <v>78</v>
      </c>
      <c r="K501">
        <v>32</v>
      </c>
      <c r="L501">
        <v>73</v>
      </c>
      <c r="M501">
        <v>93</v>
      </c>
      <c r="N501" s="6">
        <f>(punkty_rekrutacyjne310[[#This Row],[GHP]]+punkty_rekrutacyjne310[[#This Row],[GHH]]+punkty_rekrutacyjne310[[#This Row],[GMM]]+punkty_rekrutacyjne310[[#This Row],[GMP]]+punkty_rekrutacyjne310[[#This Row],[GJP]])/10</f>
        <v>34.5</v>
      </c>
      <c r="O501">
        <f t="shared" si="11"/>
        <v>10</v>
      </c>
      <c r="P501">
        <f t="shared" si="11"/>
        <v>4</v>
      </c>
      <c r="Q501">
        <f t="shared" si="11"/>
        <v>10</v>
      </c>
      <c r="R501">
        <f t="shared" si="10"/>
        <v>0</v>
      </c>
      <c r="S501" s="6">
        <f>SUM(punkty_rekrutacyjne310[[#This Row],[punkty za JP]:[GEO]])</f>
        <v>24</v>
      </c>
      <c r="T501" s="6">
        <f>IF(punkty_rekrutacyjne310[[#This Row],[Zachowanie]]=6, 2, 0)+punkty_rekrutacyjne310[[#This Row],[Osiagniecia]]</f>
        <v>6</v>
      </c>
      <c r="U501" s="7">
        <f>punkty_rekrutacyjne310[[#This Row],[punkty za gimnazjalny]]+punkty_rekrutacyjne310[[#This Row],[SUMA PUNKTOW ZA OCENY]]+punkty_rekrutacyjne310[[#This Row],[DODATKOWE]]</f>
        <v>64.5</v>
      </c>
      <c r="V501">
        <f>IF(punkty_rekrutacyjne310[[#This Row],[SUMA PUNKTOW ZA OCENY]]+punkty_rekrutacyjne310[[#This Row],[DODATKOWE]]&gt;punkty_rekrutacyjne310[[#This Row],[punkty za gimnazjalny]], 1, 0)</f>
        <v>0</v>
      </c>
    </row>
    <row r="502" spans="1:22" x14ac:dyDescent="0.35">
      <c r="A502" s="1" t="s">
        <v>659</v>
      </c>
      <c r="B502" s="1" t="s">
        <v>660</v>
      </c>
      <c r="C502">
        <v>7</v>
      </c>
      <c r="D502">
        <v>3</v>
      </c>
      <c r="E502" s="1">
        <v>4</v>
      </c>
      <c r="F502" s="1">
        <v>6</v>
      </c>
      <c r="G502" s="1">
        <v>3</v>
      </c>
      <c r="H502" s="1">
        <v>6</v>
      </c>
      <c r="I502">
        <v>14</v>
      </c>
      <c r="J502">
        <v>42</v>
      </c>
      <c r="K502">
        <v>40</v>
      </c>
      <c r="L502">
        <v>48</v>
      </c>
      <c r="M502">
        <v>35</v>
      </c>
      <c r="N502" s="6">
        <f>(punkty_rekrutacyjne310[[#This Row],[GHP]]+punkty_rekrutacyjne310[[#This Row],[GHH]]+punkty_rekrutacyjne310[[#This Row],[GMM]]+punkty_rekrutacyjne310[[#This Row],[GMP]]+punkty_rekrutacyjne310[[#This Row],[GJP]])/10</f>
        <v>17.899999999999999</v>
      </c>
      <c r="O502">
        <f t="shared" si="11"/>
        <v>6</v>
      </c>
      <c r="P502">
        <f t="shared" si="11"/>
        <v>10</v>
      </c>
      <c r="Q502">
        <f t="shared" si="11"/>
        <v>4</v>
      </c>
      <c r="R502">
        <f t="shared" si="10"/>
        <v>10</v>
      </c>
      <c r="S502" s="6">
        <f>SUM(punkty_rekrutacyjne310[[#This Row],[punkty za JP]:[GEO]])</f>
        <v>30</v>
      </c>
      <c r="T502" s="6">
        <f>IF(punkty_rekrutacyjne310[[#This Row],[Zachowanie]]=6, 2, 0)+punkty_rekrutacyjne310[[#This Row],[Osiagniecia]]</f>
        <v>7</v>
      </c>
      <c r="U502" s="7">
        <f>punkty_rekrutacyjne310[[#This Row],[punkty za gimnazjalny]]+punkty_rekrutacyjne310[[#This Row],[SUMA PUNKTOW ZA OCENY]]+punkty_rekrutacyjne310[[#This Row],[DODATKOWE]]</f>
        <v>54.9</v>
      </c>
      <c r="V502">
        <f>IF(punkty_rekrutacyjne310[[#This Row],[SUMA PUNKTOW ZA OCENY]]+punkty_rekrutacyjne310[[#This Row],[DODATKOWE]]&gt;punkty_rekrutacyjne310[[#This Row],[punkty za gimnazjalny]], 1, 0)</f>
        <v>1</v>
      </c>
    </row>
    <row r="503" spans="1:22" x14ac:dyDescent="0.35">
      <c r="A503" s="1" t="s">
        <v>661</v>
      </c>
      <c r="B503" s="1" t="s">
        <v>83</v>
      </c>
      <c r="C503">
        <v>5</v>
      </c>
      <c r="D503">
        <v>2</v>
      </c>
      <c r="E503" s="1">
        <v>5</v>
      </c>
      <c r="F503" s="1">
        <v>6</v>
      </c>
      <c r="G503" s="1">
        <v>3</v>
      </c>
      <c r="H503" s="1">
        <v>3</v>
      </c>
      <c r="I503">
        <v>90</v>
      </c>
      <c r="J503">
        <v>70</v>
      </c>
      <c r="K503">
        <v>84</v>
      </c>
      <c r="L503">
        <v>62</v>
      </c>
      <c r="M503">
        <v>20</v>
      </c>
      <c r="N503" s="6">
        <f>(punkty_rekrutacyjne310[[#This Row],[GHP]]+punkty_rekrutacyjne310[[#This Row],[GHH]]+punkty_rekrutacyjne310[[#This Row],[GMM]]+punkty_rekrutacyjne310[[#This Row],[GMP]]+punkty_rekrutacyjne310[[#This Row],[GJP]])/10</f>
        <v>32.6</v>
      </c>
      <c r="O503">
        <f t="shared" si="11"/>
        <v>8</v>
      </c>
      <c r="P503">
        <f t="shared" si="11"/>
        <v>10</v>
      </c>
      <c r="Q503">
        <f t="shared" si="11"/>
        <v>4</v>
      </c>
      <c r="R503">
        <f t="shared" si="10"/>
        <v>4</v>
      </c>
      <c r="S503" s="6">
        <f>SUM(punkty_rekrutacyjne310[[#This Row],[punkty za JP]:[GEO]])</f>
        <v>26</v>
      </c>
      <c r="T503" s="6">
        <f>IF(punkty_rekrutacyjne310[[#This Row],[Zachowanie]]=6, 2, 0)+punkty_rekrutacyjne310[[#This Row],[Osiagniecia]]</f>
        <v>5</v>
      </c>
      <c r="U503" s="7">
        <f>punkty_rekrutacyjne310[[#This Row],[punkty za gimnazjalny]]+punkty_rekrutacyjne310[[#This Row],[SUMA PUNKTOW ZA OCENY]]+punkty_rekrutacyjne310[[#This Row],[DODATKOWE]]</f>
        <v>63.6</v>
      </c>
      <c r="V503">
        <f>IF(punkty_rekrutacyjne310[[#This Row],[SUMA PUNKTOW ZA OCENY]]+punkty_rekrutacyjne310[[#This Row],[DODATKOWE]]&gt;punkty_rekrutacyjne310[[#This Row],[punkty za gimnazjalny]], 1, 0)</f>
        <v>0</v>
      </c>
    </row>
    <row r="504" spans="1:22" x14ac:dyDescent="0.35">
      <c r="A504" s="1" t="s">
        <v>662</v>
      </c>
      <c r="B504" s="1" t="s">
        <v>355</v>
      </c>
      <c r="C504">
        <v>1</v>
      </c>
      <c r="D504">
        <v>6</v>
      </c>
      <c r="E504" s="1">
        <v>4</v>
      </c>
      <c r="F504" s="1">
        <v>3</v>
      </c>
      <c r="G504" s="1">
        <v>3</v>
      </c>
      <c r="H504" s="1">
        <v>6</v>
      </c>
      <c r="I504">
        <v>79</v>
      </c>
      <c r="J504">
        <v>71</v>
      </c>
      <c r="K504">
        <v>89</v>
      </c>
      <c r="L504">
        <v>26</v>
      </c>
      <c r="M504">
        <v>96</v>
      </c>
      <c r="N504" s="6">
        <f>(punkty_rekrutacyjne310[[#This Row],[GHP]]+punkty_rekrutacyjne310[[#This Row],[GHH]]+punkty_rekrutacyjne310[[#This Row],[GMM]]+punkty_rekrutacyjne310[[#This Row],[GMP]]+punkty_rekrutacyjne310[[#This Row],[GJP]])/10</f>
        <v>36.1</v>
      </c>
      <c r="O504">
        <f t="shared" si="11"/>
        <v>6</v>
      </c>
      <c r="P504">
        <f t="shared" si="11"/>
        <v>4</v>
      </c>
      <c r="Q504">
        <f t="shared" si="11"/>
        <v>4</v>
      </c>
      <c r="R504">
        <f t="shared" si="10"/>
        <v>10</v>
      </c>
      <c r="S504" s="6">
        <f>SUM(punkty_rekrutacyjne310[[#This Row],[punkty za JP]:[GEO]])</f>
        <v>24</v>
      </c>
      <c r="T504" s="6">
        <f>IF(punkty_rekrutacyjne310[[#This Row],[Zachowanie]]=6, 2, 0)+punkty_rekrutacyjne310[[#This Row],[Osiagniecia]]</f>
        <v>3</v>
      </c>
      <c r="U504" s="7">
        <f>punkty_rekrutacyjne310[[#This Row],[punkty za gimnazjalny]]+punkty_rekrutacyjne310[[#This Row],[SUMA PUNKTOW ZA OCENY]]+punkty_rekrutacyjne310[[#This Row],[DODATKOWE]]</f>
        <v>63.1</v>
      </c>
      <c r="V504">
        <f>IF(punkty_rekrutacyjne310[[#This Row],[SUMA PUNKTOW ZA OCENY]]+punkty_rekrutacyjne310[[#This Row],[DODATKOWE]]&gt;punkty_rekrutacyjne310[[#This Row],[punkty za gimnazjalny]], 1, 0)</f>
        <v>0</v>
      </c>
    </row>
    <row r="505" spans="1:22" x14ac:dyDescent="0.35">
      <c r="A505" s="1" t="s">
        <v>663</v>
      </c>
      <c r="B505" s="1" t="s">
        <v>369</v>
      </c>
      <c r="C505">
        <v>5</v>
      </c>
      <c r="D505">
        <v>5</v>
      </c>
      <c r="E505" s="1">
        <v>6</v>
      </c>
      <c r="F505" s="1">
        <v>3</v>
      </c>
      <c r="G505" s="1">
        <v>4</v>
      </c>
      <c r="H505" s="1">
        <v>2</v>
      </c>
      <c r="I505">
        <v>45</v>
      </c>
      <c r="J505">
        <v>46</v>
      </c>
      <c r="K505">
        <v>47</v>
      </c>
      <c r="L505">
        <v>70</v>
      </c>
      <c r="M505">
        <v>56</v>
      </c>
      <c r="N505" s="6">
        <f>(punkty_rekrutacyjne310[[#This Row],[GHP]]+punkty_rekrutacyjne310[[#This Row],[GHH]]+punkty_rekrutacyjne310[[#This Row],[GMM]]+punkty_rekrutacyjne310[[#This Row],[GMP]]+punkty_rekrutacyjne310[[#This Row],[GJP]])/10</f>
        <v>26.4</v>
      </c>
      <c r="O505">
        <f t="shared" si="11"/>
        <v>10</v>
      </c>
      <c r="P505">
        <f t="shared" si="11"/>
        <v>4</v>
      </c>
      <c r="Q505">
        <f t="shared" si="11"/>
        <v>6</v>
      </c>
      <c r="R505">
        <f t="shared" si="10"/>
        <v>0</v>
      </c>
      <c r="S505" s="6">
        <f>SUM(punkty_rekrutacyjne310[[#This Row],[punkty za JP]:[GEO]])</f>
        <v>20</v>
      </c>
      <c r="T505" s="6">
        <f>IF(punkty_rekrutacyjne310[[#This Row],[Zachowanie]]=6, 2, 0)+punkty_rekrutacyjne310[[#This Row],[Osiagniecia]]</f>
        <v>5</v>
      </c>
      <c r="U505" s="7">
        <f>punkty_rekrutacyjne310[[#This Row],[punkty za gimnazjalny]]+punkty_rekrutacyjne310[[#This Row],[SUMA PUNKTOW ZA OCENY]]+punkty_rekrutacyjne310[[#This Row],[DODATKOWE]]</f>
        <v>51.4</v>
      </c>
      <c r="V505">
        <f>IF(punkty_rekrutacyjne310[[#This Row],[SUMA PUNKTOW ZA OCENY]]+punkty_rekrutacyjne310[[#This Row],[DODATKOWE]]&gt;punkty_rekrutacyjne310[[#This Row],[punkty za gimnazjalny]], 1, 0)</f>
        <v>0</v>
      </c>
    </row>
    <row r="506" spans="1:22" x14ac:dyDescent="0.35">
      <c r="A506" s="1" t="s">
        <v>235</v>
      </c>
      <c r="B506" s="1" t="s">
        <v>311</v>
      </c>
      <c r="C506">
        <v>6</v>
      </c>
      <c r="D506">
        <v>5</v>
      </c>
      <c r="E506" s="1">
        <v>6</v>
      </c>
      <c r="F506" s="1">
        <v>6</v>
      </c>
      <c r="G506" s="1">
        <v>5</v>
      </c>
      <c r="H506" s="1">
        <v>3</v>
      </c>
      <c r="I506">
        <v>100</v>
      </c>
      <c r="J506">
        <v>44</v>
      </c>
      <c r="K506">
        <v>54</v>
      </c>
      <c r="L506">
        <v>75</v>
      </c>
      <c r="M506">
        <v>64</v>
      </c>
      <c r="N506" s="6">
        <f>(punkty_rekrutacyjne310[[#This Row],[GHP]]+punkty_rekrutacyjne310[[#This Row],[GHH]]+punkty_rekrutacyjne310[[#This Row],[GMM]]+punkty_rekrutacyjne310[[#This Row],[GMP]]+punkty_rekrutacyjne310[[#This Row],[GJP]])/10</f>
        <v>33.700000000000003</v>
      </c>
      <c r="O506">
        <f t="shared" si="11"/>
        <v>10</v>
      </c>
      <c r="P506">
        <f t="shared" si="11"/>
        <v>10</v>
      </c>
      <c r="Q506">
        <f t="shared" si="11"/>
        <v>8</v>
      </c>
      <c r="R506">
        <f t="shared" si="10"/>
        <v>4</v>
      </c>
      <c r="S506" s="6">
        <f>SUM(punkty_rekrutacyjne310[[#This Row],[punkty za JP]:[GEO]])</f>
        <v>32</v>
      </c>
      <c r="T506" s="6">
        <f>IF(punkty_rekrutacyjne310[[#This Row],[Zachowanie]]=6, 2, 0)+punkty_rekrutacyjne310[[#This Row],[Osiagniecia]]</f>
        <v>6</v>
      </c>
      <c r="U506" s="7">
        <f>punkty_rekrutacyjne310[[#This Row],[punkty za gimnazjalny]]+punkty_rekrutacyjne310[[#This Row],[SUMA PUNKTOW ZA OCENY]]+punkty_rekrutacyjne310[[#This Row],[DODATKOWE]]</f>
        <v>71.7</v>
      </c>
      <c r="V506">
        <f>IF(punkty_rekrutacyjne310[[#This Row],[SUMA PUNKTOW ZA OCENY]]+punkty_rekrutacyjne310[[#This Row],[DODATKOWE]]&gt;punkty_rekrutacyjne310[[#This Row],[punkty za gimnazjalny]], 1, 0)</f>
        <v>1</v>
      </c>
    </row>
    <row r="507" spans="1:22" x14ac:dyDescent="0.35">
      <c r="A507" s="1" t="s">
        <v>211</v>
      </c>
      <c r="B507" s="1" t="s">
        <v>78</v>
      </c>
      <c r="C507">
        <v>5</v>
      </c>
      <c r="D507">
        <v>6</v>
      </c>
      <c r="E507" s="1">
        <v>5</v>
      </c>
      <c r="F507" s="1">
        <v>2</v>
      </c>
      <c r="G507" s="1">
        <v>2</v>
      </c>
      <c r="H507" s="1">
        <v>2</v>
      </c>
      <c r="I507">
        <v>74</v>
      </c>
      <c r="J507">
        <v>70</v>
      </c>
      <c r="K507">
        <v>43</v>
      </c>
      <c r="L507">
        <v>43</v>
      </c>
      <c r="M507">
        <v>37</v>
      </c>
      <c r="N507" s="6">
        <f>(punkty_rekrutacyjne310[[#This Row],[GHP]]+punkty_rekrutacyjne310[[#This Row],[GHH]]+punkty_rekrutacyjne310[[#This Row],[GMM]]+punkty_rekrutacyjne310[[#This Row],[GMP]]+punkty_rekrutacyjne310[[#This Row],[GJP]])/10</f>
        <v>26.7</v>
      </c>
      <c r="O507">
        <f t="shared" si="11"/>
        <v>8</v>
      </c>
      <c r="P507">
        <f t="shared" si="11"/>
        <v>0</v>
      </c>
      <c r="Q507">
        <f t="shared" si="11"/>
        <v>0</v>
      </c>
      <c r="R507">
        <f t="shared" si="10"/>
        <v>0</v>
      </c>
      <c r="S507" s="6">
        <f>SUM(punkty_rekrutacyjne310[[#This Row],[punkty za JP]:[GEO]])</f>
        <v>8</v>
      </c>
      <c r="T507" s="6">
        <f>IF(punkty_rekrutacyjne310[[#This Row],[Zachowanie]]=6, 2, 0)+punkty_rekrutacyjne310[[#This Row],[Osiagniecia]]</f>
        <v>7</v>
      </c>
      <c r="U507" s="7">
        <f>punkty_rekrutacyjne310[[#This Row],[punkty za gimnazjalny]]+punkty_rekrutacyjne310[[#This Row],[SUMA PUNKTOW ZA OCENY]]+punkty_rekrutacyjne310[[#This Row],[DODATKOWE]]</f>
        <v>41.7</v>
      </c>
      <c r="V507">
        <f>IF(punkty_rekrutacyjne310[[#This Row],[SUMA PUNKTOW ZA OCENY]]+punkty_rekrutacyjne310[[#This Row],[DODATKOWE]]&gt;punkty_rekrutacyjne310[[#This Row],[punkty za gimnazjalny]], 1, 0)</f>
        <v>0</v>
      </c>
    </row>
    <row r="508" spans="1:22" x14ac:dyDescent="0.35">
      <c r="A508" s="1" t="s">
        <v>664</v>
      </c>
      <c r="B508" s="1" t="s">
        <v>665</v>
      </c>
      <c r="C508">
        <v>8</v>
      </c>
      <c r="D508">
        <v>3</v>
      </c>
      <c r="E508" s="1">
        <v>3</v>
      </c>
      <c r="F508" s="1">
        <v>4</v>
      </c>
      <c r="G508" s="1">
        <v>5</v>
      </c>
      <c r="H508" s="1">
        <v>5</v>
      </c>
      <c r="I508">
        <v>78</v>
      </c>
      <c r="J508">
        <v>45</v>
      </c>
      <c r="K508">
        <v>23</v>
      </c>
      <c r="L508">
        <v>91</v>
      </c>
      <c r="M508">
        <v>58</v>
      </c>
      <c r="N508" s="6">
        <f>(punkty_rekrutacyjne310[[#This Row],[GHP]]+punkty_rekrutacyjne310[[#This Row],[GHH]]+punkty_rekrutacyjne310[[#This Row],[GMM]]+punkty_rekrutacyjne310[[#This Row],[GMP]]+punkty_rekrutacyjne310[[#This Row],[GJP]])/10</f>
        <v>29.5</v>
      </c>
      <c r="O508">
        <f t="shared" si="11"/>
        <v>4</v>
      </c>
      <c r="P508">
        <f t="shared" si="11"/>
        <v>6</v>
      </c>
      <c r="Q508">
        <f t="shared" si="11"/>
        <v>8</v>
      </c>
      <c r="R508">
        <f t="shared" si="10"/>
        <v>8</v>
      </c>
      <c r="S508" s="6">
        <f>SUM(punkty_rekrutacyjne310[[#This Row],[punkty za JP]:[GEO]])</f>
        <v>26</v>
      </c>
      <c r="T508" s="6">
        <f>IF(punkty_rekrutacyjne310[[#This Row],[Zachowanie]]=6, 2, 0)+punkty_rekrutacyjne310[[#This Row],[Osiagniecia]]</f>
        <v>8</v>
      </c>
      <c r="U508" s="7">
        <f>punkty_rekrutacyjne310[[#This Row],[punkty za gimnazjalny]]+punkty_rekrutacyjne310[[#This Row],[SUMA PUNKTOW ZA OCENY]]+punkty_rekrutacyjne310[[#This Row],[DODATKOWE]]</f>
        <v>63.5</v>
      </c>
      <c r="V508">
        <f>IF(punkty_rekrutacyjne310[[#This Row],[SUMA PUNKTOW ZA OCENY]]+punkty_rekrutacyjne310[[#This Row],[DODATKOWE]]&gt;punkty_rekrutacyjne310[[#This Row],[punkty za gimnazjalny]], 1, 0)</f>
        <v>1</v>
      </c>
    </row>
    <row r="509" spans="1:22" x14ac:dyDescent="0.35">
      <c r="A509" s="1" t="s">
        <v>666</v>
      </c>
      <c r="B509" s="1" t="s">
        <v>34</v>
      </c>
      <c r="C509">
        <v>4</v>
      </c>
      <c r="D509">
        <v>5</v>
      </c>
      <c r="E509" s="1">
        <v>3</v>
      </c>
      <c r="F509" s="1">
        <v>6</v>
      </c>
      <c r="G509" s="1">
        <v>6</v>
      </c>
      <c r="H509" s="1">
        <v>3</v>
      </c>
      <c r="I509">
        <v>23</v>
      </c>
      <c r="J509">
        <v>16</v>
      </c>
      <c r="K509">
        <v>85</v>
      </c>
      <c r="L509">
        <v>82</v>
      </c>
      <c r="M509">
        <v>75</v>
      </c>
      <c r="N509" s="6">
        <f>(punkty_rekrutacyjne310[[#This Row],[GHP]]+punkty_rekrutacyjne310[[#This Row],[GHH]]+punkty_rekrutacyjne310[[#This Row],[GMM]]+punkty_rekrutacyjne310[[#This Row],[GMP]]+punkty_rekrutacyjne310[[#This Row],[GJP]])/10</f>
        <v>28.1</v>
      </c>
      <c r="O509">
        <f t="shared" si="11"/>
        <v>4</v>
      </c>
      <c r="P509">
        <f t="shared" si="11"/>
        <v>10</v>
      </c>
      <c r="Q509">
        <f t="shared" si="11"/>
        <v>10</v>
      </c>
      <c r="R509">
        <f t="shared" si="10"/>
        <v>4</v>
      </c>
      <c r="S509" s="6">
        <f>SUM(punkty_rekrutacyjne310[[#This Row],[punkty za JP]:[GEO]])</f>
        <v>28</v>
      </c>
      <c r="T509" s="6">
        <f>IF(punkty_rekrutacyjne310[[#This Row],[Zachowanie]]=6, 2, 0)+punkty_rekrutacyjne310[[#This Row],[Osiagniecia]]</f>
        <v>4</v>
      </c>
      <c r="U509" s="7">
        <f>punkty_rekrutacyjne310[[#This Row],[punkty za gimnazjalny]]+punkty_rekrutacyjne310[[#This Row],[SUMA PUNKTOW ZA OCENY]]+punkty_rekrutacyjne310[[#This Row],[DODATKOWE]]</f>
        <v>60.1</v>
      </c>
      <c r="V509">
        <f>IF(punkty_rekrutacyjne310[[#This Row],[SUMA PUNKTOW ZA OCENY]]+punkty_rekrutacyjne310[[#This Row],[DODATKOWE]]&gt;punkty_rekrutacyjne310[[#This Row],[punkty za gimnazjalny]], 1, 0)</f>
        <v>1</v>
      </c>
    </row>
    <row r="510" spans="1:22" x14ac:dyDescent="0.35">
      <c r="A510" s="1" t="s">
        <v>667</v>
      </c>
      <c r="B510" s="1" t="s">
        <v>203</v>
      </c>
      <c r="C510">
        <v>1</v>
      </c>
      <c r="D510">
        <v>2</v>
      </c>
      <c r="E510" s="1">
        <v>5</v>
      </c>
      <c r="F510" s="1">
        <v>2</v>
      </c>
      <c r="G510" s="1">
        <v>6</v>
      </c>
      <c r="H510" s="1">
        <v>6</v>
      </c>
      <c r="I510">
        <v>62</v>
      </c>
      <c r="J510">
        <v>89</v>
      </c>
      <c r="K510">
        <v>20</v>
      </c>
      <c r="L510">
        <v>56</v>
      </c>
      <c r="M510">
        <v>80</v>
      </c>
      <c r="N510" s="6">
        <f>(punkty_rekrutacyjne310[[#This Row],[GHP]]+punkty_rekrutacyjne310[[#This Row],[GHH]]+punkty_rekrutacyjne310[[#This Row],[GMM]]+punkty_rekrutacyjne310[[#This Row],[GMP]]+punkty_rekrutacyjne310[[#This Row],[GJP]])/10</f>
        <v>30.7</v>
      </c>
      <c r="O510">
        <f t="shared" si="11"/>
        <v>8</v>
      </c>
      <c r="P510">
        <f t="shared" si="11"/>
        <v>0</v>
      </c>
      <c r="Q510">
        <f t="shared" si="11"/>
        <v>10</v>
      </c>
      <c r="R510">
        <f t="shared" si="10"/>
        <v>10</v>
      </c>
      <c r="S510" s="6">
        <f>SUM(punkty_rekrutacyjne310[[#This Row],[punkty za JP]:[GEO]])</f>
        <v>28</v>
      </c>
      <c r="T510" s="6">
        <f>IF(punkty_rekrutacyjne310[[#This Row],[Zachowanie]]=6, 2, 0)+punkty_rekrutacyjne310[[#This Row],[Osiagniecia]]</f>
        <v>1</v>
      </c>
      <c r="U510" s="7">
        <f>punkty_rekrutacyjne310[[#This Row],[punkty za gimnazjalny]]+punkty_rekrutacyjne310[[#This Row],[SUMA PUNKTOW ZA OCENY]]+punkty_rekrutacyjne310[[#This Row],[DODATKOWE]]</f>
        <v>59.7</v>
      </c>
      <c r="V510">
        <f>IF(punkty_rekrutacyjne310[[#This Row],[SUMA PUNKTOW ZA OCENY]]+punkty_rekrutacyjne310[[#This Row],[DODATKOWE]]&gt;punkty_rekrutacyjne310[[#This Row],[punkty za gimnazjalny]], 1, 0)</f>
        <v>0</v>
      </c>
    </row>
    <row r="511" spans="1:22" x14ac:dyDescent="0.35">
      <c r="A511" s="1" t="s">
        <v>668</v>
      </c>
      <c r="B511" s="1" t="s">
        <v>83</v>
      </c>
      <c r="C511">
        <v>6</v>
      </c>
      <c r="D511">
        <v>6</v>
      </c>
      <c r="E511" s="1">
        <v>5</v>
      </c>
      <c r="F511" s="1">
        <v>6</v>
      </c>
      <c r="G511" s="1">
        <v>2</v>
      </c>
      <c r="H511" s="1">
        <v>4</v>
      </c>
      <c r="I511">
        <v>22</v>
      </c>
      <c r="J511">
        <v>29</v>
      </c>
      <c r="K511">
        <v>31</v>
      </c>
      <c r="L511">
        <v>9</v>
      </c>
      <c r="M511">
        <v>56</v>
      </c>
      <c r="N511" s="6">
        <f>(punkty_rekrutacyjne310[[#This Row],[GHP]]+punkty_rekrutacyjne310[[#This Row],[GHH]]+punkty_rekrutacyjne310[[#This Row],[GMM]]+punkty_rekrutacyjne310[[#This Row],[GMP]]+punkty_rekrutacyjne310[[#This Row],[GJP]])/10</f>
        <v>14.7</v>
      </c>
      <c r="O511">
        <f t="shared" si="11"/>
        <v>8</v>
      </c>
      <c r="P511">
        <f t="shared" si="11"/>
        <v>10</v>
      </c>
      <c r="Q511">
        <f t="shared" si="11"/>
        <v>0</v>
      </c>
      <c r="R511">
        <f t="shared" si="10"/>
        <v>6</v>
      </c>
      <c r="S511" s="6">
        <f>SUM(punkty_rekrutacyjne310[[#This Row],[punkty za JP]:[GEO]])</f>
        <v>24</v>
      </c>
      <c r="T511" s="6">
        <f>IF(punkty_rekrutacyjne310[[#This Row],[Zachowanie]]=6, 2, 0)+punkty_rekrutacyjne310[[#This Row],[Osiagniecia]]</f>
        <v>8</v>
      </c>
      <c r="U511" s="7">
        <f>punkty_rekrutacyjne310[[#This Row],[punkty za gimnazjalny]]+punkty_rekrutacyjne310[[#This Row],[SUMA PUNKTOW ZA OCENY]]+punkty_rekrutacyjne310[[#This Row],[DODATKOWE]]</f>
        <v>46.7</v>
      </c>
      <c r="V511">
        <f>IF(punkty_rekrutacyjne310[[#This Row],[SUMA PUNKTOW ZA OCENY]]+punkty_rekrutacyjne310[[#This Row],[DODATKOWE]]&gt;punkty_rekrutacyjne310[[#This Row],[punkty za gimnazjalny]], 1, 0)</f>
        <v>1</v>
      </c>
    </row>
    <row r="512" spans="1:22" x14ac:dyDescent="0.35">
      <c r="A512" s="1" t="s">
        <v>669</v>
      </c>
      <c r="B512" s="1" t="s">
        <v>540</v>
      </c>
      <c r="C512">
        <v>8</v>
      </c>
      <c r="D512">
        <v>3</v>
      </c>
      <c r="E512" s="1">
        <v>4</v>
      </c>
      <c r="F512" s="1">
        <v>5</v>
      </c>
      <c r="G512" s="1">
        <v>2</v>
      </c>
      <c r="H512" s="1">
        <v>4</v>
      </c>
      <c r="I512">
        <v>30</v>
      </c>
      <c r="J512">
        <v>10</v>
      </c>
      <c r="K512">
        <v>78</v>
      </c>
      <c r="L512">
        <v>57</v>
      </c>
      <c r="M512">
        <v>67</v>
      </c>
      <c r="N512" s="6">
        <f>(punkty_rekrutacyjne310[[#This Row],[GHP]]+punkty_rekrutacyjne310[[#This Row],[GHH]]+punkty_rekrutacyjne310[[#This Row],[GMM]]+punkty_rekrutacyjne310[[#This Row],[GMP]]+punkty_rekrutacyjne310[[#This Row],[GJP]])/10</f>
        <v>24.2</v>
      </c>
      <c r="O512">
        <f t="shared" si="11"/>
        <v>6</v>
      </c>
      <c r="P512">
        <f t="shared" si="11"/>
        <v>8</v>
      </c>
      <c r="Q512">
        <f t="shared" si="11"/>
        <v>0</v>
      </c>
      <c r="R512">
        <f t="shared" si="10"/>
        <v>6</v>
      </c>
      <c r="S512" s="6">
        <f>SUM(punkty_rekrutacyjne310[[#This Row],[punkty za JP]:[GEO]])</f>
        <v>20</v>
      </c>
      <c r="T512" s="6">
        <f>IF(punkty_rekrutacyjne310[[#This Row],[Zachowanie]]=6, 2, 0)+punkty_rekrutacyjne310[[#This Row],[Osiagniecia]]</f>
        <v>8</v>
      </c>
      <c r="U512" s="7">
        <f>punkty_rekrutacyjne310[[#This Row],[punkty za gimnazjalny]]+punkty_rekrutacyjne310[[#This Row],[SUMA PUNKTOW ZA OCENY]]+punkty_rekrutacyjne310[[#This Row],[DODATKOWE]]</f>
        <v>52.2</v>
      </c>
      <c r="V512">
        <f>IF(punkty_rekrutacyjne310[[#This Row],[SUMA PUNKTOW ZA OCENY]]+punkty_rekrutacyjne310[[#This Row],[DODATKOWE]]&gt;punkty_rekrutacyjne310[[#This Row],[punkty za gimnazjalny]], 1, 0)</f>
        <v>1</v>
      </c>
    </row>
    <row r="513" spans="1:22" x14ac:dyDescent="0.35">
      <c r="A513" s="1" t="s">
        <v>670</v>
      </c>
      <c r="B513" s="1" t="s">
        <v>302</v>
      </c>
      <c r="C513">
        <v>7</v>
      </c>
      <c r="D513">
        <v>6</v>
      </c>
      <c r="E513" s="1">
        <v>4</v>
      </c>
      <c r="F513" s="1">
        <v>6</v>
      </c>
      <c r="G513" s="1">
        <v>2</v>
      </c>
      <c r="H513" s="1">
        <v>2</v>
      </c>
      <c r="I513">
        <v>29</v>
      </c>
      <c r="J513">
        <v>64</v>
      </c>
      <c r="K513">
        <v>39</v>
      </c>
      <c r="L513">
        <v>62</v>
      </c>
      <c r="M513">
        <v>1</v>
      </c>
      <c r="N513" s="6">
        <f>(punkty_rekrutacyjne310[[#This Row],[GHP]]+punkty_rekrutacyjne310[[#This Row],[GHH]]+punkty_rekrutacyjne310[[#This Row],[GMM]]+punkty_rekrutacyjne310[[#This Row],[GMP]]+punkty_rekrutacyjne310[[#This Row],[GJP]])/10</f>
        <v>19.5</v>
      </c>
      <c r="O513">
        <f t="shared" si="11"/>
        <v>6</v>
      </c>
      <c r="P513">
        <f t="shared" si="11"/>
        <v>10</v>
      </c>
      <c r="Q513">
        <f t="shared" si="11"/>
        <v>0</v>
      </c>
      <c r="R513">
        <f t="shared" si="10"/>
        <v>0</v>
      </c>
      <c r="S513" s="6">
        <f>SUM(punkty_rekrutacyjne310[[#This Row],[punkty za JP]:[GEO]])</f>
        <v>16</v>
      </c>
      <c r="T513" s="6">
        <f>IF(punkty_rekrutacyjne310[[#This Row],[Zachowanie]]=6, 2, 0)+punkty_rekrutacyjne310[[#This Row],[Osiagniecia]]</f>
        <v>9</v>
      </c>
      <c r="U513" s="7">
        <f>punkty_rekrutacyjne310[[#This Row],[punkty za gimnazjalny]]+punkty_rekrutacyjne310[[#This Row],[SUMA PUNKTOW ZA OCENY]]+punkty_rekrutacyjne310[[#This Row],[DODATKOWE]]</f>
        <v>44.5</v>
      </c>
      <c r="V513">
        <f>IF(punkty_rekrutacyjne310[[#This Row],[SUMA PUNKTOW ZA OCENY]]+punkty_rekrutacyjne310[[#This Row],[DODATKOWE]]&gt;punkty_rekrutacyjne310[[#This Row],[punkty za gimnazjalny]], 1, 0)</f>
        <v>1</v>
      </c>
    </row>
    <row r="514" spans="1:22" x14ac:dyDescent="0.35">
      <c r="A514" s="1" t="s">
        <v>671</v>
      </c>
      <c r="B514" s="1" t="s">
        <v>101</v>
      </c>
      <c r="C514">
        <v>3</v>
      </c>
      <c r="D514">
        <v>2</v>
      </c>
      <c r="E514" s="1">
        <v>2</v>
      </c>
      <c r="F514" s="1">
        <v>3</v>
      </c>
      <c r="G514" s="1">
        <v>5</v>
      </c>
      <c r="H514" s="1">
        <v>4</v>
      </c>
      <c r="I514">
        <v>32</v>
      </c>
      <c r="J514">
        <v>80</v>
      </c>
      <c r="K514">
        <v>47</v>
      </c>
      <c r="L514">
        <v>98</v>
      </c>
      <c r="M514">
        <v>30</v>
      </c>
      <c r="N514" s="6">
        <f>(punkty_rekrutacyjne310[[#This Row],[GHP]]+punkty_rekrutacyjne310[[#This Row],[GHH]]+punkty_rekrutacyjne310[[#This Row],[GMM]]+punkty_rekrutacyjne310[[#This Row],[GMP]]+punkty_rekrutacyjne310[[#This Row],[GJP]])/10</f>
        <v>28.7</v>
      </c>
      <c r="O514">
        <f t="shared" si="11"/>
        <v>0</v>
      </c>
      <c r="P514">
        <f t="shared" si="11"/>
        <v>4</v>
      </c>
      <c r="Q514">
        <f t="shared" si="11"/>
        <v>8</v>
      </c>
      <c r="R514">
        <f t="shared" si="11"/>
        <v>6</v>
      </c>
      <c r="S514" s="6">
        <f>SUM(punkty_rekrutacyjne310[[#This Row],[punkty za JP]:[GEO]])</f>
        <v>18</v>
      </c>
      <c r="T514" s="6">
        <f>IF(punkty_rekrutacyjne310[[#This Row],[Zachowanie]]=6, 2, 0)+punkty_rekrutacyjne310[[#This Row],[Osiagniecia]]</f>
        <v>3</v>
      </c>
      <c r="U514" s="7">
        <f>punkty_rekrutacyjne310[[#This Row],[punkty za gimnazjalny]]+punkty_rekrutacyjne310[[#This Row],[SUMA PUNKTOW ZA OCENY]]+punkty_rekrutacyjne310[[#This Row],[DODATKOWE]]</f>
        <v>49.7</v>
      </c>
      <c r="V514">
        <f>IF(punkty_rekrutacyjne310[[#This Row],[SUMA PUNKTOW ZA OCENY]]+punkty_rekrutacyjne310[[#This Row],[DODATKOWE]]&gt;punkty_rekrutacyjne310[[#This Row],[punkty za gimnazjalny]], 1, 0)</f>
        <v>0</v>
      </c>
    </row>
    <row r="515" spans="1:22" x14ac:dyDescent="0.35">
      <c r="A515" s="1" t="s">
        <v>269</v>
      </c>
      <c r="B515" s="1" t="s">
        <v>171</v>
      </c>
      <c r="C515">
        <v>3</v>
      </c>
      <c r="D515">
        <v>5</v>
      </c>
      <c r="E515" s="1">
        <v>2</v>
      </c>
      <c r="F515" s="1">
        <v>3</v>
      </c>
      <c r="G515" s="1">
        <v>2</v>
      </c>
      <c r="H515" s="1">
        <v>6</v>
      </c>
      <c r="I515">
        <v>81</v>
      </c>
      <c r="J515">
        <v>8</v>
      </c>
      <c r="K515">
        <v>48</v>
      </c>
      <c r="L515">
        <v>7</v>
      </c>
      <c r="M515">
        <v>21</v>
      </c>
      <c r="N515" s="6">
        <f>(punkty_rekrutacyjne310[[#This Row],[GHP]]+punkty_rekrutacyjne310[[#This Row],[GHH]]+punkty_rekrutacyjne310[[#This Row],[GMM]]+punkty_rekrutacyjne310[[#This Row],[GMP]]+punkty_rekrutacyjne310[[#This Row],[GJP]])/10</f>
        <v>16.5</v>
      </c>
      <c r="O515">
        <f t="shared" ref="O515:R515" si="12">VLOOKUP(E515,$X$4:$Y$9,2,0)</f>
        <v>0</v>
      </c>
      <c r="P515">
        <f t="shared" si="12"/>
        <v>4</v>
      </c>
      <c r="Q515">
        <f t="shared" si="12"/>
        <v>0</v>
      </c>
      <c r="R515">
        <f t="shared" si="12"/>
        <v>10</v>
      </c>
      <c r="S515" s="6">
        <f>SUM(punkty_rekrutacyjne310[[#This Row],[punkty za JP]:[GEO]])</f>
        <v>14</v>
      </c>
      <c r="T515" s="6">
        <f>IF(punkty_rekrutacyjne310[[#This Row],[Zachowanie]]=6, 2, 0)+punkty_rekrutacyjne310[[#This Row],[Osiagniecia]]</f>
        <v>3</v>
      </c>
      <c r="U515" s="7">
        <f>punkty_rekrutacyjne310[[#This Row],[punkty za gimnazjalny]]+punkty_rekrutacyjne310[[#This Row],[SUMA PUNKTOW ZA OCENY]]+punkty_rekrutacyjne310[[#This Row],[DODATKOWE]]</f>
        <v>33.5</v>
      </c>
      <c r="V515">
        <f>IF(punkty_rekrutacyjne310[[#This Row],[SUMA PUNKTOW ZA OCENY]]+punkty_rekrutacyjne310[[#This Row],[DODATKOWE]]&gt;punkty_rekrutacyjne310[[#This Row],[punkty za gimnazjalny]], 1, 0)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5729-1090-425E-8D66-18BC075C05A0}">
  <dimension ref="A1:T515"/>
  <sheetViews>
    <sheetView topLeftCell="A3" zoomScale="85" zoomScaleNormal="85" workbookViewId="0">
      <selection activeCell="P4" sqref="P4:T9"/>
    </sheetView>
  </sheetViews>
  <sheetFormatPr defaultRowHeight="14.5" x14ac:dyDescent="0.35"/>
  <cols>
    <col min="1" max="1" width="13.7265625" bestFit="1" customWidth="1"/>
    <col min="2" max="2" width="11.26953125" bestFit="1" customWidth="1"/>
    <col min="3" max="3" width="12.453125" bestFit="1" customWidth="1"/>
    <col min="4" max="4" width="13.08984375" bestFit="1" customWidth="1"/>
    <col min="5" max="5" width="4.81640625" bestFit="1" customWidth="1"/>
    <col min="6" max="6" width="6.54296875" bestFit="1" customWidth="1"/>
    <col min="7" max="7" width="6.1796875" bestFit="1" customWidth="1"/>
    <col min="8" max="8" width="7.36328125" bestFit="1" customWidth="1"/>
    <col min="9" max="9" width="6.7265625" bestFit="1" customWidth="1"/>
    <col min="10" max="10" width="6.90625" bestFit="1" customWidth="1"/>
    <col min="11" max="11" width="7.81640625" bestFit="1" customWidth="1"/>
    <col min="12" max="12" width="7.1796875" bestFit="1" customWidth="1"/>
    <col min="13" max="13" width="6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 x14ac:dyDescent="0.35">
      <c r="A2" s="1" t="s">
        <v>13</v>
      </c>
      <c r="B2" s="1" t="s">
        <v>14</v>
      </c>
      <c r="C2">
        <v>0</v>
      </c>
      <c r="D2">
        <v>4</v>
      </c>
      <c r="E2">
        <v>4</v>
      </c>
      <c r="F2">
        <v>5</v>
      </c>
      <c r="G2">
        <v>6</v>
      </c>
      <c r="H2">
        <v>6</v>
      </c>
      <c r="I2">
        <v>62</v>
      </c>
      <c r="J2">
        <v>13</v>
      </c>
      <c r="K2">
        <v>26</v>
      </c>
      <c r="L2">
        <v>67</v>
      </c>
      <c r="M2">
        <v>62</v>
      </c>
    </row>
    <row r="3" spans="1:20" x14ac:dyDescent="0.35">
      <c r="A3" s="1" t="s">
        <v>15</v>
      </c>
      <c r="B3" s="1" t="s">
        <v>16</v>
      </c>
      <c r="C3">
        <v>7</v>
      </c>
      <c r="D3">
        <v>4</v>
      </c>
      <c r="E3">
        <v>4</v>
      </c>
      <c r="F3">
        <v>2</v>
      </c>
      <c r="G3">
        <v>5</v>
      </c>
      <c r="H3">
        <v>6</v>
      </c>
      <c r="I3">
        <v>90</v>
      </c>
      <c r="J3">
        <v>8</v>
      </c>
      <c r="K3">
        <v>21</v>
      </c>
      <c r="L3">
        <v>52</v>
      </c>
      <c r="M3">
        <v>33</v>
      </c>
    </row>
    <row r="4" spans="1:20" x14ac:dyDescent="0.35">
      <c r="A4" s="1" t="s">
        <v>17</v>
      </c>
      <c r="B4" s="1" t="s">
        <v>18</v>
      </c>
      <c r="C4">
        <v>7</v>
      </c>
      <c r="D4">
        <v>4</v>
      </c>
      <c r="E4">
        <v>4</v>
      </c>
      <c r="F4">
        <v>6</v>
      </c>
      <c r="G4">
        <v>6</v>
      </c>
      <c r="H4">
        <v>5</v>
      </c>
      <c r="I4">
        <v>96</v>
      </c>
      <c r="J4">
        <v>99</v>
      </c>
      <c r="K4">
        <v>16</v>
      </c>
      <c r="L4">
        <v>85</v>
      </c>
      <c r="M4">
        <v>65</v>
      </c>
      <c r="P4" s="7" t="s">
        <v>675</v>
      </c>
      <c r="Q4" s="3" t="s">
        <v>4</v>
      </c>
      <c r="R4" s="3" t="s">
        <v>5</v>
      </c>
      <c r="S4" s="3" t="s">
        <v>6</v>
      </c>
      <c r="T4" s="3" t="s">
        <v>7</v>
      </c>
    </row>
    <row r="5" spans="1:20" x14ac:dyDescent="0.35">
      <c r="A5" s="1" t="s">
        <v>19</v>
      </c>
      <c r="B5" s="1" t="s">
        <v>20</v>
      </c>
      <c r="C5">
        <v>8</v>
      </c>
      <c r="D5">
        <v>6</v>
      </c>
      <c r="E5">
        <v>4</v>
      </c>
      <c r="F5">
        <v>4</v>
      </c>
      <c r="G5">
        <v>3</v>
      </c>
      <c r="H5">
        <v>5</v>
      </c>
      <c r="I5">
        <v>17</v>
      </c>
      <c r="J5">
        <v>100</v>
      </c>
      <c r="K5">
        <v>100</v>
      </c>
      <c r="L5">
        <v>100</v>
      </c>
      <c r="M5">
        <v>31</v>
      </c>
      <c r="P5">
        <v>2</v>
      </c>
      <c r="Q5">
        <f>COUNTIF(punkty_rekrutacyjne9[JP],$P5)</f>
        <v>95</v>
      </c>
      <c r="R5">
        <f>COUNTIF(punkty_rekrutacyjne9[Mat],$P5)</f>
        <v>110</v>
      </c>
      <c r="S5">
        <f>COUNTIF(punkty_rekrutacyjne9[Biol],$P5)</f>
        <v>101</v>
      </c>
      <c r="T5">
        <f>COUNTIF(punkty_rekrutacyjne9[Geog],$P5)</f>
        <v>112</v>
      </c>
    </row>
    <row r="6" spans="1:20" x14ac:dyDescent="0.35">
      <c r="A6" s="1" t="s">
        <v>21</v>
      </c>
      <c r="B6" s="1" t="s">
        <v>18</v>
      </c>
      <c r="C6">
        <v>5</v>
      </c>
      <c r="D6">
        <v>4</v>
      </c>
      <c r="E6">
        <v>2</v>
      </c>
      <c r="F6">
        <v>4</v>
      </c>
      <c r="G6">
        <v>5</v>
      </c>
      <c r="H6">
        <v>4</v>
      </c>
      <c r="I6">
        <v>20</v>
      </c>
      <c r="J6">
        <v>28</v>
      </c>
      <c r="K6">
        <v>58</v>
      </c>
      <c r="L6">
        <v>86</v>
      </c>
      <c r="M6">
        <v>48</v>
      </c>
      <c r="P6">
        <v>3</v>
      </c>
      <c r="Q6">
        <f>COUNTIF(punkty_rekrutacyjne9[JP],$P6)</f>
        <v>96</v>
      </c>
      <c r="R6">
        <f>COUNTIF(punkty_rekrutacyjne9[Mat],$P6)</f>
        <v>106</v>
      </c>
      <c r="S6">
        <f>COUNTIF(punkty_rekrutacyjne9[Biol],$P6)</f>
        <v>105</v>
      </c>
      <c r="T6">
        <f>COUNTIF(punkty_rekrutacyjne9[Geog],$P6)</f>
        <v>97</v>
      </c>
    </row>
    <row r="7" spans="1:20" x14ac:dyDescent="0.35">
      <c r="A7" s="1" t="s">
        <v>22</v>
      </c>
      <c r="B7" s="1" t="s">
        <v>23</v>
      </c>
      <c r="C7">
        <v>7</v>
      </c>
      <c r="D7">
        <v>3</v>
      </c>
      <c r="E7">
        <v>2</v>
      </c>
      <c r="F7">
        <v>2</v>
      </c>
      <c r="G7">
        <v>2</v>
      </c>
      <c r="H7">
        <v>3</v>
      </c>
      <c r="I7">
        <v>77</v>
      </c>
      <c r="J7">
        <v>10</v>
      </c>
      <c r="K7">
        <v>11</v>
      </c>
      <c r="L7">
        <v>72</v>
      </c>
      <c r="M7">
        <v>78</v>
      </c>
      <c r="P7">
        <v>4</v>
      </c>
      <c r="Q7">
        <f>COUNTIF(punkty_rekrutacyjne9[JP],$P7)</f>
        <v>101</v>
      </c>
      <c r="R7">
        <f>COUNTIF(punkty_rekrutacyjne9[Mat],$P7)</f>
        <v>100</v>
      </c>
      <c r="S7">
        <f>COUNTIF(punkty_rekrutacyjne9[Biol],$P7)</f>
        <v>94</v>
      </c>
      <c r="T7">
        <f>COUNTIF(punkty_rekrutacyjne9[Geog],$P7)</f>
        <v>96</v>
      </c>
    </row>
    <row r="8" spans="1:20" x14ac:dyDescent="0.35">
      <c r="A8" s="1" t="s">
        <v>24</v>
      </c>
      <c r="B8" s="1" t="s">
        <v>23</v>
      </c>
      <c r="C8">
        <v>8</v>
      </c>
      <c r="D8">
        <v>6</v>
      </c>
      <c r="E8">
        <v>6</v>
      </c>
      <c r="F8">
        <v>5</v>
      </c>
      <c r="G8">
        <v>5</v>
      </c>
      <c r="H8">
        <v>2</v>
      </c>
      <c r="I8">
        <v>75</v>
      </c>
      <c r="J8">
        <v>25</v>
      </c>
      <c r="K8">
        <v>5</v>
      </c>
      <c r="L8">
        <v>3</v>
      </c>
      <c r="M8">
        <v>58</v>
      </c>
      <c r="P8">
        <v>5</v>
      </c>
      <c r="Q8">
        <f>COUNTIF(punkty_rekrutacyjne9[JP],$P8)</f>
        <v>108</v>
      </c>
      <c r="R8">
        <f>COUNTIF(punkty_rekrutacyjne9[Mat],$P8)</f>
        <v>97</v>
      </c>
      <c r="S8">
        <f>COUNTIF(punkty_rekrutacyjne9[Biol],$P8)</f>
        <v>110</v>
      </c>
      <c r="T8">
        <f>COUNTIF(punkty_rekrutacyjne9[Geog],$P8)</f>
        <v>97</v>
      </c>
    </row>
    <row r="9" spans="1:20" x14ac:dyDescent="0.35">
      <c r="A9" s="1" t="s">
        <v>25</v>
      </c>
      <c r="B9" s="1" t="s">
        <v>26</v>
      </c>
      <c r="C9">
        <v>6</v>
      </c>
      <c r="D9">
        <v>6</v>
      </c>
      <c r="E9">
        <v>2</v>
      </c>
      <c r="F9">
        <v>5</v>
      </c>
      <c r="G9">
        <v>5</v>
      </c>
      <c r="H9">
        <v>3</v>
      </c>
      <c r="I9">
        <v>12</v>
      </c>
      <c r="J9">
        <v>17</v>
      </c>
      <c r="K9">
        <v>14</v>
      </c>
      <c r="L9">
        <v>4</v>
      </c>
      <c r="M9">
        <v>3</v>
      </c>
      <c r="P9">
        <v>6</v>
      </c>
      <c r="Q9">
        <f>COUNTIF(punkty_rekrutacyjne9[JP],$P9)</f>
        <v>114</v>
      </c>
      <c r="R9">
        <f>COUNTIF(punkty_rekrutacyjne9[Mat],$P9)</f>
        <v>101</v>
      </c>
      <c r="S9">
        <f>COUNTIF(punkty_rekrutacyjne9[Biol],$P9)</f>
        <v>104</v>
      </c>
      <c r="T9">
        <f>COUNTIF(punkty_rekrutacyjne9[Geog],$P9)</f>
        <v>112</v>
      </c>
    </row>
    <row r="10" spans="1:20" x14ac:dyDescent="0.35">
      <c r="A10" s="1" t="s">
        <v>27</v>
      </c>
      <c r="B10" s="1" t="s">
        <v>28</v>
      </c>
      <c r="C10">
        <v>1</v>
      </c>
      <c r="D10">
        <v>6</v>
      </c>
      <c r="E10">
        <v>6</v>
      </c>
      <c r="F10">
        <v>2</v>
      </c>
      <c r="G10">
        <v>3</v>
      </c>
      <c r="H10">
        <v>6</v>
      </c>
      <c r="I10">
        <v>1</v>
      </c>
      <c r="J10">
        <v>3</v>
      </c>
      <c r="K10">
        <v>69</v>
      </c>
      <c r="L10">
        <v>89</v>
      </c>
      <c r="M10">
        <v>10</v>
      </c>
    </row>
    <row r="11" spans="1:20" x14ac:dyDescent="0.35">
      <c r="A11" s="1" t="s">
        <v>29</v>
      </c>
      <c r="B11" s="1" t="s">
        <v>30</v>
      </c>
      <c r="C11">
        <v>0</v>
      </c>
      <c r="D11">
        <v>5</v>
      </c>
      <c r="E11">
        <v>3</v>
      </c>
      <c r="F11">
        <v>6</v>
      </c>
      <c r="G11">
        <v>6</v>
      </c>
      <c r="H11">
        <v>4</v>
      </c>
      <c r="I11">
        <v>28</v>
      </c>
      <c r="J11">
        <v>53</v>
      </c>
      <c r="K11">
        <v>38</v>
      </c>
      <c r="L11">
        <v>63</v>
      </c>
      <c r="M11">
        <v>70</v>
      </c>
    </row>
    <row r="12" spans="1:20" x14ac:dyDescent="0.35">
      <c r="A12" s="1" t="s">
        <v>31</v>
      </c>
      <c r="B12" s="1" t="s">
        <v>32</v>
      </c>
      <c r="C12">
        <v>4</v>
      </c>
      <c r="D12">
        <v>3</v>
      </c>
      <c r="E12">
        <v>3</v>
      </c>
      <c r="F12">
        <v>6</v>
      </c>
      <c r="G12">
        <v>6</v>
      </c>
      <c r="H12">
        <v>2</v>
      </c>
      <c r="I12">
        <v>77</v>
      </c>
      <c r="J12">
        <v>8</v>
      </c>
      <c r="K12">
        <v>71</v>
      </c>
      <c r="L12">
        <v>88</v>
      </c>
      <c r="M12">
        <v>41</v>
      </c>
    </row>
    <row r="13" spans="1:20" x14ac:dyDescent="0.35">
      <c r="A13" s="1" t="s">
        <v>33</v>
      </c>
      <c r="B13" s="1" t="s">
        <v>34</v>
      </c>
      <c r="C13">
        <v>4</v>
      </c>
      <c r="D13">
        <v>6</v>
      </c>
      <c r="E13">
        <v>5</v>
      </c>
      <c r="F13">
        <v>6</v>
      </c>
      <c r="G13">
        <v>3</v>
      </c>
      <c r="H13">
        <v>6</v>
      </c>
      <c r="I13">
        <v>83</v>
      </c>
      <c r="J13">
        <v>27</v>
      </c>
      <c r="K13">
        <v>79</v>
      </c>
      <c r="L13">
        <v>20</v>
      </c>
      <c r="M13">
        <v>43</v>
      </c>
    </row>
    <row r="14" spans="1:20" x14ac:dyDescent="0.35">
      <c r="A14" s="1" t="s">
        <v>35</v>
      </c>
      <c r="B14" s="1" t="s">
        <v>36</v>
      </c>
      <c r="C14">
        <v>1</v>
      </c>
      <c r="D14">
        <v>3</v>
      </c>
      <c r="E14">
        <v>6</v>
      </c>
      <c r="F14">
        <v>3</v>
      </c>
      <c r="G14">
        <v>3</v>
      </c>
      <c r="H14">
        <v>2</v>
      </c>
      <c r="I14">
        <v>16</v>
      </c>
      <c r="J14">
        <v>43</v>
      </c>
      <c r="K14">
        <v>92</v>
      </c>
      <c r="L14">
        <v>54</v>
      </c>
      <c r="M14">
        <v>27</v>
      </c>
    </row>
    <row r="15" spans="1:20" x14ac:dyDescent="0.35">
      <c r="A15" s="1" t="s">
        <v>37</v>
      </c>
      <c r="B15" s="1" t="s">
        <v>38</v>
      </c>
      <c r="C15">
        <v>6</v>
      </c>
      <c r="D15">
        <v>6</v>
      </c>
      <c r="E15">
        <v>5</v>
      </c>
      <c r="F15">
        <v>3</v>
      </c>
      <c r="G15">
        <v>2</v>
      </c>
      <c r="H15">
        <v>6</v>
      </c>
      <c r="I15">
        <v>11</v>
      </c>
      <c r="J15">
        <v>36</v>
      </c>
      <c r="K15">
        <v>4</v>
      </c>
      <c r="L15">
        <v>41</v>
      </c>
      <c r="M15">
        <v>62</v>
      </c>
    </row>
    <row r="16" spans="1:20" x14ac:dyDescent="0.35">
      <c r="A16" s="1" t="s">
        <v>39</v>
      </c>
      <c r="B16" s="1" t="s">
        <v>38</v>
      </c>
      <c r="C16">
        <v>5</v>
      </c>
      <c r="D16">
        <v>2</v>
      </c>
      <c r="E16">
        <v>4</v>
      </c>
      <c r="F16">
        <v>2</v>
      </c>
      <c r="G16">
        <v>3</v>
      </c>
      <c r="H16">
        <v>5</v>
      </c>
      <c r="I16">
        <v>80</v>
      </c>
      <c r="J16">
        <v>75</v>
      </c>
      <c r="K16">
        <v>60</v>
      </c>
      <c r="L16">
        <v>54</v>
      </c>
      <c r="M16">
        <v>69</v>
      </c>
    </row>
    <row r="17" spans="1:13" x14ac:dyDescent="0.35">
      <c r="A17" s="1" t="s">
        <v>40</v>
      </c>
      <c r="B17" s="1" t="s">
        <v>41</v>
      </c>
      <c r="C17">
        <v>8</v>
      </c>
      <c r="D17">
        <v>6</v>
      </c>
      <c r="E17">
        <v>4</v>
      </c>
      <c r="F17">
        <v>3</v>
      </c>
      <c r="G17">
        <v>4</v>
      </c>
      <c r="H17">
        <v>5</v>
      </c>
      <c r="I17">
        <v>22</v>
      </c>
      <c r="J17">
        <v>46</v>
      </c>
      <c r="K17">
        <v>36</v>
      </c>
      <c r="L17">
        <v>35</v>
      </c>
      <c r="M17">
        <v>91</v>
      </c>
    </row>
    <row r="18" spans="1:13" x14ac:dyDescent="0.35">
      <c r="A18" s="1" t="s">
        <v>42</v>
      </c>
      <c r="B18" s="1" t="s">
        <v>43</v>
      </c>
      <c r="C18">
        <v>2</v>
      </c>
      <c r="D18">
        <v>5</v>
      </c>
      <c r="E18">
        <v>3</v>
      </c>
      <c r="F18">
        <v>5</v>
      </c>
      <c r="G18">
        <v>6</v>
      </c>
      <c r="H18">
        <v>3</v>
      </c>
      <c r="I18">
        <v>47</v>
      </c>
      <c r="J18">
        <v>30</v>
      </c>
      <c r="K18">
        <v>2</v>
      </c>
      <c r="L18">
        <v>45</v>
      </c>
      <c r="M18">
        <v>76</v>
      </c>
    </row>
    <row r="19" spans="1:13" x14ac:dyDescent="0.35">
      <c r="A19" s="1" t="s">
        <v>44</v>
      </c>
      <c r="B19" s="1" t="s">
        <v>45</v>
      </c>
      <c r="C19">
        <v>8</v>
      </c>
      <c r="D19">
        <v>4</v>
      </c>
      <c r="E19">
        <v>3</v>
      </c>
      <c r="F19">
        <v>4</v>
      </c>
      <c r="G19">
        <v>6</v>
      </c>
      <c r="H19">
        <v>2</v>
      </c>
      <c r="I19">
        <v>23</v>
      </c>
      <c r="J19">
        <v>49</v>
      </c>
      <c r="K19">
        <v>16</v>
      </c>
      <c r="L19">
        <v>3</v>
      </c>
      <c r="M19">
        <v>81</v>
      </c>
    </row>
    <row r="20" spans="1:13" x14ac:dyDescent="0.35">
      <c r="A20" s="1" t="s">
        <v>46</v>
      </c>
      <c r="B20" s="1" t="s">
        <v>16</v>
      </c>
      <c r="C20">
        <v>1</v>
      </c>
      <c r="D20">
        <v>6</v>
      </c>
      <c r="E20">
        <v>6</v>
      </c>
      <c r="F20">
        <v>6</v>
      </c>
      <c r="G20">
        <v>3</v>
      </c>
      <c r="H20">
        <v>2</v>
      </c>
      <c r="I20">
        <v>14</v>
      </c>
      <c r="J20">
        <v>20</v>
      </c>
      <c r="K20">
        <v>14</v>
      </c>
      <c r="L20">
        <v>64</v>
      </c>
      <c r="M20">
        <v>55</v>
      </c>
    </row>
    <row r="21" spans="1:13" x14ac:dyDescent="0.35">
      <c r="A21" s="1" t="s">
        <v>47</v>
      </c>
      <c r="B21" s="1" t="s">
        <v>48</v>
      </c>
      <c r="C21">
        <v>5</v>
      </c>
      <c r="D21">
        <v>4</v>
      </c>
      <c r="E21">
        <v>3</v>
      </c>
      <c r="F21">
        <v>3</v>
      </c>
      <c r="G21">
        <v>3</v>
      </c>
      <c r="H21">
        <v>6</v>
      </c>
      <c r="I21">
        <v>98</v>
      </c>
      <c r="J21">
        <v>48</v>
      </c>
      <c r="K21">
        <v>6</v>
      </c>
      <c r="L21">
        <v>70</v>
      </c>
      <c r="M21">
        <v>6</v>
      </c>
    </row>
    <row r="22" spans="1:13" x14ac:dyDescent="0.35">
      <c r="A22" s="1" t="s">
        <v>49</v>
      </c>
      <c r="B22" s="1" t="s">
        <v>38</v>
      </c>
      <c r="C22">
        <v>3</v>
      </c>
      <c r="D22">
        <v>3</v>
      </c>
      <c r="E22">
        <v>2</v>
      </c>
      <c r="F22">
        <v>3</v>
      </c>
      <c r="G22">
        <v>3</v>
      </c>
      <c r="H22">
        <v>2</v>
      </c>
      <c r="I22">
        <v>38</v>
      </c>
      <c r="J22">
        <v>71</v>
      </c>
      <c r="K22">
        <v>35</v>
      </c>
      <c r="L22">
        <v>95</v>
      </c>
      <c r="M22">
        <v>84</v>
      </c>
    </row>
    <row r="23" spans="1:13" x14ac:dyDescent="0.35">
      <c r="A23" s="1" t="s">
        <v>50</v>
      </c>
      <c r="B23" s="1" t="s">
        <v>51</v>
      </c>
      <c r="C23">
        <v>7</v>
      </c>
      <c r="D23">
        <v>4</v>
      </c>
      <c r="E23">
        <v>6</v>
      </c>
      <c r="F23">
        <v>4</v>
      </c>
      <c r="G23">
        <v>6</v>
      </c>
      <c r="H23">
        <v>5</v>
      </c>
      <c r="I23">
        <v>95</v>
      </c>
      <c r="J23">
        <v>100</v>
      </c>
      <c r="K23">
        <v>100</v>
      </c>
      <c r="L23">
        <v>40</v>
      </c>
      <c r="M23">
        <v>100</v>
      </c>
    </row>
    <row r="24" spans="1:13" x14ac:dyDescent="0.35">
      <c r="A24" s="1" t="s">
        <v>52</v>
      </c>
      <c r="B24" s="1" t="s">
        <v>53</v>
      </c>
      <c r="C24">
        <v>7</v>
      </c>
      <c r="D24">
        <v>2</v>
      </c>
      <c r="E24">
        <v>4</v>
      </c>
      <c r="F24">
        <v>5</v>
      </c>
      <c r="G24">
        <v>3</v>
      </c>
      <c r="H24">
        <v>4</v>
      </c>
      <c r="I24">
        <v>59</v>
      </c>
      <c r="J24">
        <v>14</v>
      </c>
      <c r="K24">
        <v>99</v>
      </c>
      <c r="L24">
        <v>4</v>
      </c>
      <c r="M24">
        <v>3</v>
      </c>
    </row>
    <row r="25" spans="1:13" x14ac:dyDescent="0.35">
      <c r="A25" s="1" t="s">
        <v>54</v>
      </c>
      <c r="B25" s="1" t="s">
        <v>55</v>
      </c>
      <c r="C25">
        <v>3</v>
      </c>
      <c r="D25">
        <v>3</v>
      </c>
      <c r="E25">
        <v>5</v>
      </c>
      <c r="F25">
        <v>5</v>
      </c>
      <c r="G25">
        <v>2</v>
      </c>
      <c r="H25">
        <v>6</v>
      </c>
      <c r="I25">
        <v>26</v>
      </c>
      <c r="J25">
        <v>14</v>
      </c>
      <c r="K25">
        <v>18</v>
      </c>
      <c r="L25">
        <v>96</v>
      </c>
      <c r="M25">
        <v>41</v>
      </c>
    </row>
    <row r="26" spans="1:13" x14ac:dyDescent="0.35">
      <c r="A26" s="1" t="s">
        <v>56</v>
      </c>
      <c r="B26" s="1" t="s">
        <v>38</v>
      </c>
      <c r="C26">
        <v>8</v>
      </c>
      <c r="D26">
        <v>6</v>
      </c>
      <c r="E26">
        <v>3</v>
      </c>
      <c r="F26">
        <v>4</v>
      </c>
      <c r="G26">
        <v>2</v>
      </c>
      <c r="H26">
        <v>4</v>
      </c>
      <c r="I26">
        <v>8</v>
      </c>
      <c r="J26">
        <v>78</v>
      </c>
      <c r="K26">
        <v>64</v>
      </c>
      <c r="L26">
        <v>10</v>
      </c>
      <c r="M26">
        <v>55</v>
      </c>
    </row>
    <row r="27" spans="1:13" x14ac:dyDescent="0.35">
      <c r="A27" s="1" t="s">
        <v>57</v>
      </c>
      <c r="B27" s="1" t="s">
        <v>58</v>
      </c>
      <c r="C27">
        <v>3</v>
      </c>
      <c r="D27">
        <v>5</v>
      </c>
      <c r="E27">
        <v>2</v>
      </c>
      <c r="F27">
        <v>4</v>
      </c>
      <c r="G27">
        <v>3</v>
      </c>
      <c r="H27">
        <v>6</v>
      </c>
      <c r="I27">
        <v>41</v>
      </c>
      <c r="J27">
        <v>37</v>
      </c>
      <c r="K27">
        <v>5</v>
      </c>
      <c r="L27">
        <v>34</v>
      </c>
      <c r="M27">
        <v>93</v>
      </c>
    </row>
    <row r="28" spans="1:13" x14ac:dyDescent="0.35">
      <c r="A28" s="1" t="s">
        <v>59</v>
      </c>
      <c r="B28" s="1" t="s">
        <v>16</v>
      </c>
      <c r="C28">
        <v>4</v>
      </c>
      <c r="D28">
        <v>6</v>
      </c>
      <c r="E28">
        <v>4</v>
      </c>
      <c r="F28">
        <v>3</v>
      </c>
      <c r="G28">
        <v>2</v>
      </c>
      <c r="H28">
        <v>3</v>
      </c>
      <c r="I28">
        <v>60</v>
      </c>
      <c r="J28">
        <v>7</v>
      </c>
      <c r="K28">
        <v>97</v>
      </c>
      <c r="L28">
        <v>80</v>
      </c>
      <c r="M28">
        <v>43</v>
      </c>
    </row>
    <row r="29" spans="1:13" x14ac:dyDescent="0.35">
      <c r="A29" s="1" t="s">
        <v>60</v>
      </c>
      <c r="B29" s="1" t="s">
        <v>61</v>
      </c>
      <c r="C29">
        <v>1</v>
      </c>
      <c r="D29">
        <v>4</v>
      </c>
      <c r="E29">
        <v>5</v>
      </c>
      <c r="F29">
        <v>4</v>
      </c>
      <c r="G29">
        <v>2</v>
      </c>
      <c r="H29">
        <v>5</v>
      </c>
      <c r="I29">
        <v>53</v>
      </c>
      <c r="J29">
        <v>18</v>
      </c>
      <c r="K29">
        <v>94</v>
      </c>
      <c r="L29">
        <v>99</v>
      </c>
      <c r="M29">
        <v>76</v>
      </c>
    </row>
    <row r="30" spans="1:13" x14ac:dyDescent="0.35">
      <c r="A30" s="1" t="s">
        <v>62</v>
      </c>
      <c r="B30" s="1" t="s">
        <v>38</v>
      </c>
      <c r="C30">
        <v>5</v>
      </c>
      <c r="D30">
        <v>3</v>
      </c>
      <c r="E30">
        <v>3</v>
      </c>
      <c r="F30">
        <v>4</v>
      </c>
      <c r="G30">
        <v>6</v>
      </c>
      <c r="H30">
        <v>6</v>
      </c>
      <c r="I30">
        <v>84</v>
      </c>
      <c r="J30">
        <v>87</v>
      </c>
      <c r="K30">
        <v>96</v>
      </c>
      <c r="L30">
        <v>8</v>
      </c>
      <c r="M30">
        <v>17</v>
      </c>
    </row>
    <row r="31" spans="1:13" x14ac:dyDescent="0.35">
      <c r="A31" s="1" t="s">
        <v>63</v>
      </c>
      <c r="B31" s="1" t="s">
        <v>64</v>
      </c>
      <c r="C31">
        <v>2</v>
      </c>
      <c r="D31">
        <v>3</v>
      </c>
      <c r="E31">
        <v>5</v>
      </c>
      <c r="F31">
        <v>2</v>
      </c>
      <c r="G31">
        <v>2</v>
      </c>
      <c r="H31">
        <v>5</v>
      </c>
      <c r="I31">
        <v>6</v>
      </c>
      <c r="J31">
        <v>43</v>
      </c>
      <c r="K31">
        <v>53</v>
      </c>
      <c r="L31">
        <v>71</v>
      </c>
      <c r="M31">
        <v>3</v>
      </c>
    </row>
    <row r="32" spans="1:13" x14ac:dyDescent="0.35">
      <c r="A32" s="1" t="s">
        <v>65</v>
      </c>
      <c r="B32" s="1" t="s">
        <v>66</v>
      </c>
      <c r="C32">
        <v>0</v>
      </c>
      <c r="D32">
        <v>2</v>
      </c>
      <c r="E32">
        <v>6</v>
      </c>
      <c r="F32">
        <v>5</v>
      </c>
      <c r="G32">
        <v>6</v>
      </c>
      <c r="H32">
        <v>3</v>
      </c>
      <c r="I32">
        <v>89</v>
      </c>
      <c r="J32">
        <v>40</v>
      </c>
      <c r="K32">
        <v>28</v>
      </c>
      <c r="L32">
        <v>32</v>
      </c>
      <c r="M32">
        <v>47</v>
      </c>
    </row>
    <row r="33" spans="1:13" x14ac:dyDescent="0.35">
      <c r="A33" s="1" t="s">
        <v>67</v>
      </c>
      <c r="B33" s="1" t="s">
        <v>68</v>
      </c>
      <c r="C33">
        <v>0</v>
      </c>
      <c r="D33">
        <v>5</v>
      </c>
      <c r="E33">
        <v>6</v>
      </c>
      <c r="F33">
        <v>4</v>
      </c>
      <c r="G33">
        <v>4</v>
      </c>
      <c r="H33">
        <v>2</v>
      </c>
      <c r="I33">
        <v>22</v>
      </c>
      <c r="J33">
        <v>9</v>
      </c>
      <c r="K33">
        <v>1</v>
      </c>
      <c r="L33">
        <v>76</v>
      </c>
      <c r="M33">
        <v>28</v>
      </c>
    </row>
    <row r="34" spans="1:13" x14ac:dyDescent="0.35">
      <c r="A34" s="1" t="s">
        <v>69</v>
      </c>
      <c r="B34" s="1" t="s">
        <v>70</v>
      </c>
      <c r="C34">
        <v>6</v>
      </c>
      <c r="D34">
        <v>3</v>
      </c>
      <c r="E34">
        <v>2</v>
      </c>
      <c r="F34">
        <v>2</v>
      </c>
      <c r="G34">
        <v>2</v>
      </c>
      <c r="H34">
        <v>4</v>
      </c>
      <c r="I34">
        <v>82</v>
      </c>
      <c r="J34">
        <v>95</v>
      </c>
      <c r="K34">
        <v>8</v>
      </c>
      <c r="L34">
        <v>46</v>
      </c>
      <c r="M34">
        <v>76</v>
      </c>
    </row>
    <row r="35" spans="1:13" x14ac:dyDescent="0.35">
      <c r="A35" s="1" t="s">
        <v>71</v>
      </c>
      <c r="B35" s="1" t="s">
        <v>72</v>
      </c>
      <c r="C35">
        <v>7</v>
      </c>
      <c r="D35">
        <v>3</v>
      </c>
      <c r="E35">
        <v>2</v>
      </c>
      <c r="F35">
        <v>4</v>
      </c>
      <c r="G35">
        <v>4</v>
      </c>
      <c r="H35">
        <v>2</v>
      </c>
      <c r="I35">
        <v>67</v>
      </c>
      <c r="J35">
        <v>26</v>
      </c>
      <c r="K35">
        <v>50</v>
      </c>
      <c r="L35">
        <v>90</v>
      </c>
      <c r="M35">
        <v>34</v>
      </c>
    </row>
    <row r="36" spans="1:13" x14ac:dyDescent="0.35">
      <c r="A36" s="1" t="s">
        <v>73</v>
      </c>
      <c r="B36" s="1" t="s">
        <v>74</v>
      </c>
      <c r="C36">
        <v>2</v>
      </c>
      <c r="D36">
        <v>2</v>
      </c>
      <c r="E36">
        <v>6</v>
      </c>
      <c r="F36">
        <v>5</v>
      </c>
      <c r="G36">
        <v>4</v>
      </c>
      <c r="H36">
        <v>5</v>
      </c>
      <c r="I36">
        <v>34</v>
      </c>
      <c r="J36">
        <v>59</v>
      </c>
      <c r="K36">
        <v>59</v>
      </c>
      <c r="L36">
        <v>7</v>
      </c>
      <c r="M36">
        <v>1</v>
      </c>
    </row>
    <row r="37" spans="1:13" x14ac:dyDescent="0.35">
      <c r="A37" s="1" t="s">
        <v>75</v>
      </c>
      <c r="B37" s="1" t="s">
        <v>76</v>
      </c>
      <c r="C37">
        <v>4</v>
      </c>
      <c r="D37">
        <v>6</v>
      </c>
      <c r="E37">
        <v>5</v>
      </c>
      <c r="F37">
        <v>5</v>
      </c>
      <c r="G37">
        <v>6</v>
      </c>
      <c r="H37">
        <v>4</v>
      </c>
      <c r="I37">
        <v>56</v>
      </c>
      <c r="J37">
        <v>75</v>
      </c>
      <c r="K37">
        <v>51</v>
      </c>
      <c r="L37">
        <v>47</v>
      </c>
      <c r="M37">
        <v>71</v>
      </c>
    </row>
    <row r="38" spans="1:13" x14ac:dyDescent="0.35">
      <c r="A38" s="1" t="s">
        <v>77</v>
      </c>
      <c r="B38" s="1" t="s">
        <v>78</v>
      </c>
      <c r="C38">
        <v>6</v>
      </c>
      <c r="D38">
        <v>4</v>
      </c>
      <c r="E38">
        <v>5</v>
      </c>
      <c r="F38">
        <v>5</v>
      </c>
      <c r="G38">
        <v>5</v>
      </c>
      <c r="H38">
        <v>4</v>
      </c>
      <c r="I38">
        <v>70</v>
      </c>
      <c r="J38">
        <v>71</v>
      </c>
      <c r="K38">
        <v>27</v>
      </c>
      <c r="L38">
        <v>77</v>
      </c>
      <c r="M38">
        <v>13</v>
      </c>
    </row>
    <row r="39" spans="1:13" x14ac:dyDescent="0.35">
      <c r="A39" s="1" t="s">
        <v>79</v>
      </c>
      <c r="B39" s="1" t="s">
        <v>80</v>
      </c>
      <c r="C39">
        <v>2</v>
      </c>
      <c r="D39">
        <v>2</v>
      </c>
      <c r="E39">
        <v>4</v>
      </c>
      <c r="F39">
        <v>4</v>
      </c>
      <c r="G39">
        <v>4</v>
      </c>
      <c r="H39">
        <v>6</v>
      </c>
      <c r="I39">
        <v>30</v>
      </c>
      <c r="J39">
        <v>55</v>
      </c>
      <c r="K39">
        <v>59</v>
      </c>
      <c r="L39">
        <v>77</v>
      </c>
      <c r="M39">
        <v>58</v>
      </c>
    </row>
    <row r="40" spans="1:13" x14ac:dyDescent="0.35">
      <c r="A40" s="1" t="s">
        <v>81</v>
      </c>
      <c r="B40" s="1" t="s">
        <v>38</v>
      </c>
      <c r="C40">
        <v>5</v>
      </c>
      <c r="D40">
        <v>6</v>
      </c>
      <c r="E40">
        <v>6</v>
      </c>
      <c r="F40">
        <v>6</v>
      </c>
      <c r="G40">
        <v>5</v>
      </c>
      <c r="H40">
        <v>5</v>
      </c>
      <c r="I40">
        <v>57</v>
      </c>
      <c r="J40">
        <v>22</v>
      </c>
      <c r="K40">
        <v>16</v>
      </c>
      <c r="L40">
        <v>20</v>
      </c>
      <c r="M40">
        <v>67</v>
      </c>
    </row>
    <row r="41" spans="1:13" x14ac:dyDescent="0.35">
      <c r="A41" s="1" t="s">
        <v>82</v>
      </c>
      <c r="B41" s="1" t="s">
        <v>83</v>
      </c>
      <c r="C41">
        <v>6</v>
      </c>
      <c r="D41">
        <v>2</v>
      </c>
      <c r="E41">
        <v>5</v>
      </c>
      <c r="F41">
        <v>3</v>
      </c>
      <c r="G41">
        <v>3</v>
      </c>
      <c r="H41">
        <v>6</v>
      </c>
      <c r="I41">
        <v>67</v>
      </c>
      <c r="J41">
        <v>98</v>
      </c>
      <c r="K41">
        <v>28</v>
      </c>
      <c r="L41">
        <v>6</v>
      </c>
      <c r="M41">
        <v>20</v>
      </c>
    </row>
    <row r="42" spans="1:13" x14ac:dyDescent="0.35">
      <c r="A42" s="1" t="s">
        <v>84</v>
      </c>
      <c r="B42" s="1" t="s">
        <v>38</v>
      </c>
      <c r="C42">
        <v>7</v>
      </c>
      <c r="D42">
        <v>4</v>
      </c>
      <c r="E42">
        <v>6</v>
      </c>
      <c r="F42">
        <v>4</v>
      </c>
      <c r="G42">
        <v>3</v>
      </c>
      <c r="H42">
        <v>3</v>
      </c>
      <c r="I42">
        <v>12</v>
      </c>
      <c r="J42">
        <v>86</v>
      </c>
      <c r="K42">
        <v>61</v>
      </c>
      <c r="L42">
        <v>94</v>
      </c>
      <c r="M42">
        <v>74</v>
      </c>
    </row>
    <row r="43" spans="1:13" x14ac:dyDescent="0.35">
      <c r="A43" s="1" t="s">
        <v>46</v>
      </c>
      <c r="B43" s="1" t="s">
        <v>16</v>
      </c>
      <c r="C43">
        <v>0</v>
      </c>
      <c r="D43">
        <v>3</v>
      </c>
      <c r="E43">
        <v>4</v>
      </c>
      <c r="F43">
        <v>3</v>
      </c>
      <c r="G43">
        <v>5</v>
      </c>
      <c r="H43">
        <v>2</v>
      </c>
      <c r="I43">
        <v>82</v>
      </c>
      <c r="J43">
        <v>70</v>
      </c>
      <c r="K43">
        <v>18</v>
      </c>
      <c r="L43">
        <v>28</v>
      </c>
      <c r="M43">
        <v>34</v>
      </c>
    </row>
    <row r="44" spans="1:13" x14ac:dyDescent="0.35">
      <c r="A44" s="1" t="s">
        <v>85</v>
      </c>
      <c r="B44" s="1" t="s">
        <v>86</v>
      </c>
      <c r="C44">
        <v>8</v>
      </c>
      <c r="D44">
        <v>5</v>
      </c>
      <c r="E44">
        <v>4</v>
      </c>
      <c r="F44">
        <v>6</v>
      </c>
      <c r="G44">
        <v>2</v>
      </c>
      <c r="H44">
        <v>6</v>
      </c>
      <c r="I44">
        <v>32</v>
      </c>
      <c r="J44">
        <v>88</v>
      </c>
      <c r="K44">
        <v>15</v>
      </c>
      <c r="L44">
        <v>45</v>
      </c>
      <c r="M44">
        <v>24</v>
      </c>
    </row>
    <row r="45" spans="1:13" x14ac:dyDescent="0.35">
      <c r="A45" s="1" t="s">
        <v>87</v>
      </c>
      <c r="B45" s="1" t="s">
        <v>55</v>
      </c>
      <c r="C45">
        <v>2</v>
      </c>
      <c r="D45">
        <v>2</v>
      </c>
      <c r="E45">
        <v>5</v>
      </c>
      <c r="F45">
        <v>5</v>
      </c>
      <c r="G45">
        <v>2</v>
      </c>
      <c r="H45">
        <v>2</v>
      </c>
      <c r="I45">
        <v>65</v>
      </c>
      <c r="J45">
        <v>87</v>
      </c>
      <c r="K45">
        <v>53</v>
      </c>
      <c r="L45">
        <v>98</v>
      </c>
      <c r="M45">
        <v>50</v>
      </c>
    </row>
    <row r="46" spans="1:13" x14ac:dyDescent="0.35">
      <c r="A46" s="1" t="s">
        <v>88</v>
      </c>
      <c r="B46" s="1" t="s">
        <v>26</v>
      </c>
      <c r="C46">
        <v>3</v>
      </c>
      <c r="D46">
        <v>2</v>
      </c>
      <c r="E46">
        <v>3</v>
      </c>
      <c r="F46">
        <v>3</v>
      </c>
      <c r="G46">
        <v>6</v>
      </c>
      <c r="H46">
        <v>6</v>
      </c>
      <c r="I46">
        <v>10</v>
      </c>
      <c r="J46">
        <v>21</v>
      </c>
      <c r="K46">
        <v>35</v>
      </c>
      <c r="L46">
        <v>98</v>
      </c>
      <c r="M46">
        <v>21</v>
      </c>
    </row>
    <row r="47" spans="1:13" x14ac:dyDescent="0.35">
      <c r="A47" s="1" t="s">
        <v>89</v>
      </c>
      <c r="B47" s="1" t="s">
        <v>90</v>
      </c>
      <c r="C47">
        <v>2</v>
      </c>
      <c r="D47">
        <v>3</v>
      </c>
      <c r="E47">
        <v>6</v>
      </c>
      <c r="F47">
        <v>3</v>
      </c>
      <c r="G47">
        <v>6</v>
      </c>
      <c r="H47">
        <v>3</v>
      </c>
      <c r="I47">
        <v>53</v>
      </c>
      <c r="J47">
        <v>50</v>
      </c>
      <c r="K47">
        <v>16</v>
      </c>
      <c r="L47">
        <v>44</v>
      </c>
      <c r="M47">
        <v>8</v>
      </c>
    </row>
    <row r="48" spans="1:13" x14ac:dyDescent="0.35">
      <c r="A48" s="1" t="s">
        <v>91</v>
      </c>
      <c r="B48" s="1" t="s">
        <v>70</v>
      </c>
      <c r="C48">
        <v>1</v>
      </c>
      <c r="D48">
        <v>5</v>
      </c>
      <c r="E48">
        <v>3</v>
      </c>
      <c r="F48">
        <v>6</v>
      </c>
      <c r="G48">
        <v>4</v>
      </c>
      <c r="H48">
        <v>4</v>
      </c>
      <c r="I48">
        <v>38</v>
      </c>
      <c r="J48">
        <v>43</v>
      </c>
      <c r="K48">
        <v>49</v>
      </c>
      <c r="L48">
        <v>89</v>
      </c>
      <c r="M48">
        <v>16</v>
      </c>
    </row>
    <row r="49" spans="1:13" x14ac:dyDescent="0.35">
      <c r="A49" s="1" t="s">
        <v>92</v>
      </c>
      <c r="B49" s="1" t="s">
        <v>45</v>
      </c>
      <c r="C49">
        <v>6</v>
      </c>
      <c r="D49">
        <v>6</v>
      </c>
      <c r="E49">
        <v>4</v>
      </c>
      <c r="F49">
        <v>6</v>
      </c>
      <c r="G49">
        <v>5</v>
      </c>
      <c r="H49">
        <v>3</v>
      </c>
      <c r="I49">
        <v>99</v>
      </c>
      <c r="J49">
        <v>95</v>
      </c>
      <c r="K49">
        <v>48</v>
      </c>
      <c r="L49">
        <v>16</v>
      </c>
      <c r="M49">
        <v>11</v>
      </c>
    </row>
    <row r="50" spans="1:13" x14ac:dyDescent="0.35">
      <c r="A50" s="1" t="s">
        <v>93</v>
      </c>
      <c r="B50" s="1" t="s">
        <v>32</v>
      </c>
      <c r="C50">
        <v>6</v>
      </c>
      <c r="D50">
        <v>5</v>
      </c>
      <c r="E50">
        <v>6</v>
      </c>
      <c r="F50">
        <v>5</v>
      </c>
      <c r="G50">
        <v>6</v>
      </c>
      <c r="H50">
        <v>3</v>
      </c>
      <c r="I50">
        <v>78</v>
      </c>
      <c r="J50">
        <v>22</v>
      </c>
      <c r="K50">
        <v>95</v>
      </c>
      <c r="L50">
        <v>18</v>
      </c>
      <c r="M50">
        <v>15</v>
      </c>
    </row>
    <row r="51" spans="1:13" x14ac:dyDescent="0.35">
      <c r="A51" s="1" t="s">
        <v>94</v>
      </c>
      <c r="B51" s="1" t="s">
        <v>48</v>
      </c>
      <c r="C51">
        <v>6</v>
      </c>
      <c r="D51">
        <v>3</v>
      </c>
      <c r="E51">
        <v>3</v>
      </c>
      <c r="F51">
        <v>6</v>
      </c>
      <c r="G51">
        <v>4</v>
      </c>
      <c r="H51">
        <v>5</v>
      </c>
      <c r="I51">
        <v>25</v>
      </c>
      <c r="J51">
        <v>73</v>
      </c>
      <c r="K51">
        <v>78</v>
      </c>
      <c r="L51">
        <v>61</v>
      </c>
      <c r="M51">
        <v>29</v>
      </c>
    </row>
    <row r="52" spans="1:13" x14ac:dyDescent="0.35">
      <c r="A52" s="1" t="s">
        <v>95</v>
      </c>
      <c r="B52" s="1" t="s">
        <v>96</v>
      </c>
      <c r="C52">
        <v>6</v>
      </c>
      <c r="D52">
        <v>5</v>
      </c>
      <c r="E52">
        <v>5</v>
      </c>
      <c r="F52">
        <v>6</v>
      </c>
      <c r="G52">
        <v>2</v>
      </c>
      <c r="H52">
        <v>4</v>
      </c>
      <c r="I52">
        <v>65</v>
      </c>
      <c r="J52">
        <v>66</v>
      </c>
      <c r="K52">
        <v>87</v>
      </c>
      <c r="L52">
        <v>5</v>
      </c>
      <c r="M52">
        <v>65</v>
      </c>
    </row>
    <row r="53" spans="1:13" x14ac:dyDescent="0.35">
      <c r="A53" s="1" t="s">
        <v>97</v>
      </c>
      <c r="B53" s="1" t="s">
        <v>90</v>
      </c>
      <c r="C53">
        <v>8</v>
      </c>
      <c r="D53">
        <v>2</v>
      </c>
      <c r="E53">
        <v>2</v>
      </c>
      <c r="F53">
        <v>3</v>
      </c>
      <c r="G53">
        <v>4</v>
      </c>
      <c r="H53">
        <v>3</v>
      </c>
      <c r="I53">
        <v>18</v>
      </c>
      <c r="J53">
        <v>83</v>
      </c>
      <c r="K53">
        <v>86</v>
      </c>
      <c r="L53">
        <v>67</v>
      </c>
      <c r="M53">
        <v>90</v>
      </c>
    </row>
    <row r="54" spans="1:13" x14ac:dyDescent="0.35">
      <c r="A54" s="1" t="s">
        <v>98</v>
      </c>
      <c r="B54" s="1" t="s">
        <v>99</v>
      </c>
      <c r="C54">
        <v>0</v>
      </c>
      <c r="D54">
        <v>3</v>
      </c>
      <c r="E54">
        <v>4</v>
      </c>
      <c r="F54">
        <v>6</v>
      </c>
      <c r="G54">
        <v>4</v>
      </c>
      <c r="H54">
        <v>4</v>
      </c>
      <c r="I54">
        <v>41</v>
      </c>
      <c r="J54">
        <v>88</v>
      </c>
      <c r="K54">
        <v>4</v>
      </c>
      <c r="L54">
        <v>24</v>
      </c>
      <c r="M54">
        <v>37</v>
      </c>
    </row>
    <row r="55" spans="1:13" x14ac:dyDescent="0.35">
      <c r="A55" s="1" t="s">
        <v>100</v>
      </c>
      <c r="B55" s="1" t="s">
        <v>101</v>
      </c>
      <c r="C55">
        <v>7</v>
      </c>
      <c r="D55">
        <v>3</v>
      </c>
      <c r="E55">
        <v>4</v>
      </c>
      <c r="F55">
        <v>4</v>
      </c>
      <c r="G55">
        <v>5</v>
      </c>
      <c r="H55">
        <v>6</v>
      </c>
      <c r="I55">
        <v>54</v>
      </c>
      <c r="J55">
        <v>42</v>
      </c>
      <c r="K55">
        <v>82</v>
      </c>
      <c r="L55">
        <v>99</v>
      </c>
      <c r="M55">
        <v>81</v>
      </c>
    </row>
    <row r="56" spans="1:13" x14ac:dyDescent="0.35">
      <c r="A56" s="1" t="s">
        <v>102</v>
      </c>
      <c r="B56" s="1" t="s">
        <v>70</v>
      </c>
      <c r="C56">
        <v>3</v>
      </c>
      <c r="D56">
        <v>6</v>
      </c>
      <c r="E56">
        <v>5</v>
      </c>
      <c r="F56">
        <v>2</v>
      </c>
      <c r="G56">
        <v>4</v>
      </c>
      <c r="H56">
        <v>6</v>
      </c>
      <c r="I56">
        <v>51</v>
      </c>
      <c r="J56">
        <v>96</v>
      </c>
      <c r="K56">
        <v>78</v>
      </c>
      <c r="L56">
        <v>72</v>
      </c>
      <c r="M56">
        <v>39</v>
      </c>
    </row>
    <row r="57" spans="1:13" x14ac:dyDescent="0.35">
      <c r="A57" s="1" t="s">
        <v>103</v>
      </c>
      <c r="B57" s="1" t="s">
        <v>55</v>
      </c>
      <c r="C57">
        <v>8</v>
      </c>
      <c r="D57">
        <v>6</v>
      </c>
      <c r="E57">
        <v>2</v>
      </c>
      <c r="F57">
        <v>2</v>
      </c>
      <c r="G57">
        <v>6</v>
      </c>
      <c r="H57">
        <v>6</v>
      </c>
      <c r="I57">
        <v>86</v>
      </c>
      <c r="J57">
        <v>67</v>
      </c>
      <c r="K57">
        <v>94</v>
      </c>
      <c r="L57">
        <v>38</v>
      </c>
      <c r="M57">
        <v>45</v>
      </c>
    </row>
    <row r="58" spans="1:13" x14ac:dyDescent="0.35">
      <c r="A58" s="1" t="s">
        <v>104</v>
      </c>
      <c r="B58" s="1" t="s">
        <v>32</v>
      </c>
      <c r="C58">
        <v>7</v>
      </c>
      <c r="D58">
        <v>5</v>
      </c>
      <c r="E58">
        <v>6</v>
      </c>
      <c r="F58">
        <v>4</v>
      </c>
      <c r="G58">
        <v>6</v>
      </c>
      <c r="H58">
        <v>5</v>
      </c>
      <c r="I58">
        <v>15</v>
      </c>
      <c r="J58">
        <v>79</v>
      </c>
      <c r="K58">
        <v>11</v>
      </c>
      <c r="L58">
        <v>20</v>
      </c>
      <c r="M58">
        <v>58</v>
      </c>
    </row>
    <row r="59" spans="1:13" x14ac:dyDescent="0.35">
      <c r="A59" s="1" t="s">
        <v>105</v>
      </c>
      <c r="B59" s="1" t="s">
        <v>70</v>
      </c>
      <c r="C59">
        <v>3</v>
      </c>
      <c r="D59">
        <v>6</v>
      </c>
      <c r="E59">
        <v>3</v>
      </c>
      <c r="F59">
        <v>5</v>
      </c>
      <c r="G59">
        <v>5</v>
      </c>
      <c r="H59">
        <v>2</v>
      </c>
      <c r="I59">
        <v>49</v>
      </c>
      <c r="J59">
        <v>99</v>
      </c>
      <c r="K59">
        <v>78</v>
      </c>
      <c r="L59">
        <v>70</v>
      </c>
      <c r="M59">
        <v>60</v>
      </c>
    </row>
    <row r="60" spans="1:13" x14ac:dyDescent="0.35">
      <c r="A60" s="1" t="s">
        <v>106</v>
      </c>
      <c r="B60" s="1" t="s">
        <v>107</v>
      </c>
      <c r="C60">
        <v>3</v>
      </c>
      <c r="D60">
        <v>6</v>
      </c>
      <c r="E60">
        <v>3</v>
      </c>
      <c r="F60">
        <v>5</v>
      </c>
      <c r="G60">
        <v>4</v>
      </c>
      <c r="H60">
        <v>2</v>
      </c>
      <c r="I60">
        <v>94</v>
      </c>
      <c r="J60">
        <v>27</v>
      </c>
      <c r="K60">
        <v>20</v>
      </c>
      <c r="L60">
        <v>13</v>
      </c>
      <c r="M60">
        <v>49</v>
      </c>
    </row>
    <row r="61" spans="1:13" x14ac:dyDescent="0.35">
      <c r="A61" s="1" t="s">
        <v>108</v>
      </c>
      <c r="B61" s="1" t="s">
        <v>83</v>
      </c>
      <c r="C61">
        <v>8</v>
      </c>
      <c r="D61">
        <v>4</v>
      </c>
      <c r="E61">
        <v>5</v>
      </c>
      <c r="F61">
        <v>6</v>
      </c>
      <c r="G61">
        <v>6</v>
      </c>
      <c r="H61">
        <v>2</v>
      </c>
      <c r="I61">
        <v>94</v>
      </c>
      <c r="J61">
        <v>99</v>
      </c>
      <c r="K61">
        <v>87</v>
      </c>
      <c r="L61">
        <v>99</v>
      </c>
      <c r="M61">
        <v>62</v>
      </c>
    </row>
    <row r="62" spans="1:13" x14ac:dyDescent="0.35">
      <c r="A62" s="1" t="s">
        <v>109</v>
      </c>
      <c r="B62" s="1" t="s">
        <v>110</v>
      </c>
      <c r="C62">
        <v>8</v>
      </c>
      <c r="D62">
        <v>2</v>
      </c>
      <c r="E62">
        <v>4</v>
      </c>
      <c r="F62">
        <v>5</v>
      </c>
      <c r="G62">
        <v>2</v>
      </c>
      <c r="H62">
        <v>4</v>
      </c>
      <c r="I62">
        <v>20</v>
      </c>
      <c r="J62">
        <v>78</v>
      </c>
      <c r="K62">
        <v>54</v>
      </c>
      <c r="L62">
        <v>34</v>
      </c>
      <c r="M62">
        <v>95</v>
      </c>
    </row>
    <row r="63" spans="1:13" x14ac:dyDescent="0.35">
      <c r="A63" s="1" t="s">
        <v>111</v>
      </c>
      <c r="B63" s="1" t="s">
        <v>74</v>
      </c>
      <c r="C63">
        <v>5</v>
      </c>
      <c r="D63">
        <v>2</v>
      </c>
      <c r="E63">
        <v>4</v>
      </c>
      <c r="F63">
        <v>5</v>
      </c>
      <c r="G63">
        <v>5</v>
      </c>
      <c r="H63">
        <v>3</v>
      </c>
      <c r="I63">
        <v>39</v>
      </c>
      <c r="J63">
        <v>16</v>
      </c>
      <c r="K63">
        <v>8</v>
      </c>
      <c r="L63">
        <v>66</v>
      </c>
      <c r="M63">
        <v>29</v>
      </c>
    </row>
    <row r="64" spans="1:13" x14ac:dyDescent="0.35">
      <c r="A64" s="1" t="s">
        <v>112</v>
      </c>
      <c r="B64" s="1" t="s">
        <v>113</v>
      </c>
      <c r="C64">
        <v>0</v>
      </c>
      <c r="D64">
        <v>6</v>
      </c>
      <c r="E64">
        <v>3</v>
      </c>
      <c r="F64">
        <v>5</v>
      </c>
      <c r="G64">
        <v>4</v>
      </c>
      <c r="H64">
        <v>2</v>
      </c>
      <c r="I64">
        <v>77</v>
      </c>
      <c r="J64">
        <v>80</v>
      </c>
      <c r="K64">
        <v>92</v>
      </c>
      <c r="L64">
        <v>43</v>
      </c>
      <c r="M64">
        <v>100</v>
      </c>
    </row>
    <row r="65" spans="1:13" x14ac:dyDescent="0.35">
      <c r="A65" s="1" t="s">
        <v>114</v>
      </c>
      <c r="B65" s="1" t="s">
        <v>101</v>
      </c>
      <c r="C65">
        <v>1</v>
      </c>
      <c r="D65">
        <v>4</v>
      </c>
      <c r="E65">
        <v>6</v>
      </c>
      <c r="F65">
        <v>3</v>
      </c>
      <c r="G65">
        <v>4</v>
      </c>
      <c r="H65">
        <v>2</v>
      </c>
      <c r="I65">
        <v>70</v>
      </c>
      <c r="J65">
        <v>39</v>
      </c>
      <c r="K65">
        <v>65</v>
      </c>
      <c r="L65">
        <v>57</v>
      </c>
      <c r="M65">
        <v>90</v>
      </c>
    </row>
    <row r="66" spans="1:13" x14ac:dyDescent="0.35">
      <c r="A66" s="1" t="s">
        <v>115</v>
      </c>
      <c r="B66" s="1" t="s">
        <v>41</v>
      </c>
      <c r="C66">
        <v>0</v>
      </c>
      <c r="D66">
        <v>4</v>
      </c>
      <c r="E66">
        <v>5</v>
      </c>
      <c r="F66">
        <v>4</v>
      </c>
      <c r="G66">
        <v>6</v>
      </c>
      <c r="H66">
        <v>2</v>
      </c>
      <c r="I66">
        <v>4</v>
      </c>
      <c r="J66">
        <v>85</v>
      </c>
      <c r="K66">
        <v>83</v>
      </c>
      <c r="L66">
        <v>10</v>
      </c>
      <c r="M66">
        <v>33</v>
      </c>
    </row>
    <row r="67" spans="1:13" x14ac:dyDescent="0.35">
      <c r="A67" s="1" t="s">
        <v>116</v>
      </c>
      <c r="B67" s="1" t="s">
        <v>117</v>
      </c>
      <c r="C67">
        <v>8</v>
      </c>
      <c r="D67">
        <v>5</v>
      </c>
      <c r="E67">
        <v>5</v>
      </c>
      <c r="F67">
        <v>4</v>
      </c>
      <c r="G67">
        <v>3</v>
      </c>
      <c r="H67">
        <v>3</v>
      </c>
      <c r="I67">
        <v>80</v>
      </c>
      <c r="J67">
        <v>91</v>
      </c>
      <c r="K67">
        <v>16</v>
      </c>
      <c r="L67">
        <v>12</v>
      </c>
      <c r="M67">
        <v>73</v>
      </c>
    </row>
    <row r="68" spans="1:13" x14ac:dyDescent="0.35">
      <c r="A68" s="1" t="s">
        <v>118</v>
      </c>
      <c r="B68" s="1" t="s">
        <v>119</v>
      </c>
      <c r="C68">
        <v>6</v>
      </c>
      <c r="D68">
        <v>6</v>
      </c>
      <c r="E68">
        <v>2</v>
      </c>
      <c r="F68">
        <v>3</v>
      </c>
      <c r="G68">
        <v>6</v>
      </c>
      <c r="H68">
        <v>5</v>
      </c>
      <c r="I68">
        <v>27</v>
      </c>
      <c r="J68">
        <v>6</v>
      </c>
      <c r="K68">
        <v>19</v>
      </c>
      <c r="L68">
        <v>61</v>
      </c>
      <c r="M68">
        <v>63</v>
      </c>
    </row>
    <row r="69" spans="1:13" x14ac:dyDescent="0.35">
      <c r="A69" s="1" t="s">
        <v>120</v>
      </c>
      <c r="B69" s="1" t="s">
        <v>121</v>
      </c>
      <c r="C69">
        <v>0</v>
      </c>
      <c r="D69">
        <v>5</v>
      </c>
      <c r="E69">
        <v>5</v>
      </c>
      <c r="F69">
        <v>3</v>
      </c>
      <c r="G69">
        <v>2</v>
      </c>
      <c r="H69">
        <v>6</v>
      </c>
      <c r="I69">
        <v>26</v>
      </c>
      <c r="J69">
        <v>23</v>
      </c>
      <c r="K69">
        <v>48</v>
      </c>
      <c r="L69">
        <v>73</v>
      </c>
      <c r="M69">
        <v>63</v>
      </c>
    </row>
    <row r="70" spans="1:13" x14ac:dyDescent="0.35">
      <c r="A70" s="1" t="s">
        <v>122</v>
      </c>
      <c r="B70" s="1" t="s">
        <v>121</v>
      </c>
      <c r="C70">
        <v>8</v>
      </c>
      <c r="D70">
        <v>3</v>
      </c>
      <c r="E70">
        <v>5</v>
      </c>
      <c r="F70">
        <v>5</v>
      </c>
      <c r="G70">
        <v>6</v>
      </c>
      <c r="H70">
        <v>3</v>
      </c>
      <c r="I70">
        <v>28</v>
      </c>
      <c r="J70">
        <v>69</v>
      </c>
      <c r="K70">
        <v>99</v>
      </c>
      <c r="L70">
        <v>45</v>
      </c>
      <c r="M70">
        <v>61</v>
      </c>
    </row>
    <row r="71" spans="1:13" x14ac:dyDescent="0.35">
      <c r="A71" s="1" t="s">
        <v>123</v>
      </c>
      <c r="B71" s="1" t="s">
        <v>119</v>
      </c>
      <c r="C71">
        <v>1</v>
      </c>
      <c r="D71">
        <v>2</v>
      </c>
      <c r="E71">
        <v>3</v>
      </c>
      <c r="F71">
        <v>2</v>
      </c>
      <c r="G71">
        <v>3</v>
      </c>
      <c r="H71">
        <v>6</v>
      </c>
      <c r="I71">
        <v>51</v>
      </c>
      <c r="J71">
        <v>14</v>
      </c>
      <c r="K71">
        <v>33</v>
      </c>
      <c r="L71">
        <v>28</v>
      </c>
      <c r="M71">
        <v>43</v>
      </c>
    </row>
    <row r="72" spans="1:13" x14ac:dyDescent="0.35">
      <c r="A72" s="1" t="s">
        <v>124</v>
      </c>
      <c r="B72" s="1" t="s">
        <v>41</v>
      </c>
      <c r="C72">
        <v>3</v>
      </c>
      <c r="D72">
        <v>5</v>
      </c>
      <c r="E72">
        <v>6</v>
      </c>
      <c r="F72">
        <v>5</v>
      </c>
      <c r="G72">
        <v>2</v>
      </c>
      <c r="H72">
        <v>5</v>
      </c>
      <c r="I72">
        <v>73</v>
      </c>
      <c r="J72">
        <v>84</v>
      </c>
      <c r="K72">
        <v>48</v>
      </c>
      <c r="L72">
        <v>36</v>
      </c>
      <c r="M72">
        <v>4</v>
      </c>
    </row>
    <row r="73" spans="1:13" x14ac:dyDescent="0.35">
      <c r="A73" s="1" t="s">
        <v>125</v>
      </c>
      <c r="B73" s="1" t="s">
        <v>126</v>
      </c>
      <c r="C73">
        <v>4</v>
      </c>
      <c r="D73">
        <v>4</v>
      </c>
      <c r="E73">
        <v>5</v>
      </c>
      <c r="F73">
        <v>5</v>
      </c>
      <c r="G73">
        <v>3</v>
      </c>
      <c r="H73">
        <v>6</v>
      </c>
      <c r="I73">
        <v>44</v>
      </c>
      <c r="J73">
        <v>16</v>
      </c>
      <c r="K73">
        <v>68</v>
      </c>
      <c r="L73">
        <v>55</v>
      </c>
      <c r="M73">
        <v>66</v>
      </c>
    </row>
    <row r="74" spans="1:13" x14ac:dyDescent="0.35">
      <c r="A74" s="1" t="s">
        <v>127</v>
      </c>
      <c r="B74" s="1" t="s">
        <v>90</v>
      </c>
      <c r="C74">
        <v>2</v>
      </c>
      <c r="D74">
        <v>6</v>
      </c>
      <c r="E74">
        <v>6</v>
      </c>
      <c r="F74">
        <v>3</v>
      </c>
      <c r="G74">
        <v>6</v>
      </c>
      <c r="H74">
        <v>2</v>
      </c>
      <c r="I74">
        <v>71</v>
      </c>
      <c r="J74">
        <v>95</v>
      </c>
      <c r="K74">
        <v>90</v>
      </c>
      <c r="L74">
        <v>50</v>
      </c>
      <c r="M74">
        <v>91</v>
      </c>
    </row>
    <row r="75" spans="1:13" x14ac:dyDescent="0.35">
      <c r="A75" s="1" t="s">
        <v>128</v>
      </c>
      <c r="B75" s="1" t="s">
        <v>45</v>
      </c>
      <c r="C75">
        <v>5</v>
      </c>
      <c r="D75">
        <v>5</v>
      </c>
      <c r="E75">
        <v>2</v>
      </c>
      <c r="F75">
        <v>6</v>
      </c>
      <c r="G75">
        <v>2</v>
      </c>
      <c r="H75">
        <v>2</v>
      </c>
      <c r="I75">
        <v>90</v>
      </c>
      <c r="J75">
        <v>88</v>
      </c>
      <c r="K75">
        <v>73</v>
      </c>
      <c r="L75">
        <v>83</v>
      </c>
      <c r="M75">
        <v>51</v>
      </c>
    </row>
    <row r="76" spans="1:13" x14ac:dyDescent="0.35">
      <c r="A76" s="1" t="s">
        <v>129</v>
      </c>
      <c r="B76" s="1" t="s">
        <v>130</v>
      </c>
      <c r="C76">
        <v>1</v>
      </c>
      <c r="D76">
        <v>5</v>
      </c>
      <c r="E76">
        <v>2</v>
      </c>
      <c r="F76">
        <v>2</v>
      </c>
      <c r="G76">
        <v>3</v>
      </c>
      <c r="H76">
        <v>5</v>
      </c>
      <c r="I76">
        <v>11</v>
      </c>
      <c r="J76">
        <v>24</v>
      </c>
      <c r="K76">
        <v>35</v>
      </c>
      <c r="L76">
        <v>70</v>
      </c>
      <c r="M76">
        <v>6</v>
      </c>
    </row>
    <row r="77" spans="1:13" x14ac:dyDescent="0.35">
      <c r="A77" s="1" t="s">
        <v>131</v>
      </c>
      <c r="B77" s="1" t="s">
        <v>70</v>
      </c>
      <c r="C77">
        <v>5</v>
      </c>
      <c r="D77">
        <v>2</v>
      </c>
      <c r="E77">
        <v>2</v>
      </c>
      <c r="F77">
        <v>6</v>
      </c>
      <c r="G77">
        <v>5</v>
      </c>
      <c r="H77">
        <v>6</v>
      </c>
      <c r="I77">
        <v>44</v>
      </c>
      <c r="J77">
        <v>43</v>
      </c>
      <c r="K77">
        <v>19</v>
      </c>
      <c r="L77">
        <v>86</v>
      </c>
      <c r="M77">
        <v>18</v>
      </c>
    </row>
    <row r="78" spans="1:13" x14ac:dyDescent="0.35">
      <c r="A78" s="1" t="s">
        <v>132</v>
      </c>
      <c r="B78" s="1" t="s">
        <v>133</v>
      </c>
      <c r="C78">
        <v>2</v>
      </c>
      <c r="D78">
        <v>5</v>
      </c>
      <c r="E78">
        <v>4</v>
      </c>
      <c r="F78">
        <v>3</v>
      </c>
      <c r="G78">
        <v>6</v>
      </c>
      <c r="H78">
        <v>6</v>
      </c>
      <c r="I78">
        <v>15</v>
      </c>
      <c r="J78">
        <v>69</v>
      </c>
      <c r="K78">
        <v>48</v>
      </c>
      <c r="L78">
        <v>14</v>
      </c>
      <c r="M78">
        <v>32</v>
      </c>
    </row>
    <row r="79" spans="1:13" x14ac:dyDescent="0.35">
      <c r="A79" s="1" t="s">
        <v>134</v>
      </c>
      <c r="B79" s="1" t="s">
        <v>45</v>
      </c>
      <c r="C79">
        <v>6</v>
      </c>
      <c r="D79">
        <v>3</v>
      </c>
      <c r="E79">
        <v>4</v>
      </c>
      <c r="F79">
        <v>5</v>
      </c>
      <c r="G79">
        <v>3</v>
      </c>
      <c r="H79">
        <v>4</v>
      </c>
      <c r="I79">
        <v>38</v>
      </c>
      <c r="J79">
        <v>48</v>
      </c>
      <c r="K79">
        <v>3</v>
      </c>
      <c r="L79">
        <v>38</v>
      </c>
      <c r="M79">
        <v>91</v>
      </c>
    </row>
    <row r="80" spans="1:13" x14ac:dyDescent="0.35">
      <c r="A80" s="1" t="s">
        <v>135</v>
      </c>
      <c r="B80" s="1" t="s">
        <v>38</v>
      </c>
      <c r="C80">
        <v>3</v>
      </c>
      <c r="D80">
        <v>6</v>
      </c>
      <c r="E80">
        <v>3</v>
      </c>
      <c r="F80">
        <v>6</v>
      </c>
      <c r="G80">
        <v>3</v>
      </c>
      <c r="H80">
        <v>5</v>
      </c>
      <c r="I80">
        <v>66</v>
      </c>
      <c r="J80">
        <v>42</v>
      </c>
      <c r="K80">
        <v>40</v>
      </c>
      <c r="L80">
        <v>91</v>
      </c>
      <c r="M80">
        <v>74</v>
      </c>
    </row>
    <row r="81" spans="1:13" x14ac:dyDescent="0.35">
      <c r="A81" s="1" t="s">
        <v>136</v>
      </c>
      <c r="B81" s="1" t="s">
        <v>137</v>
      </c>
      <c r="C81">
        <v>7</v>
      </c>
      <c r="D81">
        <v>4</v>
      </c>
      <c r="E81">
        <v>2</v>
      </c>
      <c r="F81">
        <v>4</v>
      </c>
      <c r="G81">
        <v>6</v>
      </c>
      <c r="H81">
        <v>5</v>
      </c>
      <c r="I81">
        <v>28</v>
      </c>
      <c r="J81">
        <v>1</v>
      </c>
      <c r="K81">
        <v>36</v>
      </c>
      <c r="L81">
        <v>63</v>
      </c>
      <c r="M81">
        <v>49</v>
      </c>
    </row>
    <row r="82" spans="1:13" x14ac:dyDescent="0.35">
      <c r="A82" s="1" t="s">
        <v>138</v>
      </c>
      <c r="B82" s="1" t="s">
        <v>139</v>
      </c>
      <c r="C82">
        <v>0</v>
      </c>
      <c r="D82">
        <v>6</v>
      </c>
      <c r="E82">
        <v>5</v>
      </c>
      <c r="F82">
        <v>6</v>
      </c>
      <c r="G82">
        <v>5</v>
      </c>
      <c r="H82">
        <v>6</v>
      </c>
      <c r="I82">
        <v>12</v>
      </c>
      <c r="J82">
        <v>20</v>
      </c>
      <c r="K82">
        <v>10</v>
      </c>
      <c r="L82">
        <v>73</v>
      </c>
      <c r="M82">
        <v>68</v>
      </c>
    </row>
    <row r="83" spans="1:13" x14ac:dyDescent="0.35">
      <c r="A83" s="1" t="s">
        <v>140</v>
      </c>
      <c r="B83" s="1" t="s">
        <v>45</v>
      </c>
      <c r="C83">
        <v>4</v>
      </c>
      <c r="D83">
        <v>5</v>
      </c>
      <c r="E83">
        <v>4</v>
      </c>
      <c r="F83">
        <v>2</v>
      </c>
      <c r="G83">
        <v>3</v>
      </c>
      <c r="H83">
        <v>4</v>
      </c>
      <c r="I83">
        <v>21</v>
      </c>
      <c r="J83">
        <v>58</v>
      </c>
      <c r="K83">
        <v>66</v>
      </c>
      <c r="L83">
        <v>93</v>
      </c>
      <c r="M83">
        <v>89</v>
      </c>
    </row>
    <row r="84" spans="1:13" x14ac:dyDescent="0.35">
      <c r="A84" s="1" t="s">
        <v>141</v>
      </c>
      <c r="B84" s="1" t="s">
        <v>99</v>
      </c>
      <c r="C84">
        <v>0</v>
      </c>
      <c r="D84">
        <v>2</v>
      </c>
      <c r="E84">
        <v>2</v>
      </c>
      <c r="F84">
        <v>4</v>
      </c>
      <c r="G84">
        <v>3</v>
      </c>
      <c r="H84">
        <v>3</v>
      </c>
      <c r="I84">
        <v>3</v>
      </c>
      <c r="J84">
        <v>25</v>
      </c>
      <c r="K84">
        <v>93</v>
      </c>
      <c r="L84">
        <v>92</v>
      </c>
      <c r="M84">
        <v>73</v>
      </c>
    </row>
    <row r="85" spans="1:13" x14ac:dyDescent="0.35">
      <c r="A85" s="1" t="s">
        <v>142</v>
      </c>
      <c r="B85" s="1" t="s">
        <v>130</v>
      </c>
      <c r="C85">
        <v>4</v>
      </c>
      <c r="D85">
        <v>4</v>
      </c>
      <c r="E85">
        <v>2</v>
      </c>
      <c r="F85">
        <v>6</v>
      </c>
      <c r="G85">
        <v>5</v>
      </c>
      <c r="H85">
        <v>2</v>
      </c>
      <c r="I85">
        <v>81</v>
      </c>
      <c r="J85">
        <v>5</v>
      </c>
      <c r="K85">
        <v>60</v>
      </c>
      <c r="L85">
        <v>2</v>
      </c>
      <c r="M85">
        <v>91</v>
      </c>
    </row>
    <row r="86" spans="1:13" x14ac:dyDescent="0.35">
      <c r="A86" s="1" t="s">
        <v>143</v>
      </c>
      <c r="B86" s="1" t="s">
        <v>70</v>
      </c>
      <c r="C86">
        <v>1</v>
      </c>
      <c r="D86">
        <v>4</v>
      </c>
      <c r="E86">
        <v>6</v>
      </c>
      <c r="F86">
        <v>4</v>
      </c>
      <c r="G86">
        <v>3</v>
      </c>
      <c r="H86">
        <v>6</v>
      </c>
      <c r="I86">
        <v>100</v>
      </c>
      <c r="J86">
        <v>100</v>
      </c>
      <c r="K86">
        <v>100</v>
      </c>
      <c r="L86">
        <v>36</v>
      </c>
      <c r="M86">
        <v>10</v>
      </c>
    </row>
    <row r="87" spans="1:13" x14ac:dyDescent="0.35">
      <c r="A87" s="1" t="s">
        <v>144</v>
      </c>
      <c r="B87" s="1" t="s">
        <v>145</v>
      </c>
      <c r="C87">
        <v>2</v>
      </c>
      <c r="D87">
        <v>3</v>
      </c>
      <c r="E87">
        <v>3</v>
      </c>
      <c r="F87">
        <v>5</v>
      </c>
      <c r="G87">
        <v>6</v>
      </c>
      <c r="H87">
        <v>6</v>
      </c>
      <c r="I87">
        <v>32</v>
      </c>
      <c r="J87">
        <v>27</v>
      </c>
      <c r="K87">
        <v>15</v>
      </c>
      <c r="L87">
        <v>59</v>
      </c>
      <c r="M87">
        <v>26</v>
      </c>
    </row>
    <row r="88" spans="1:13" x14ac:dyDescent="0.35">
      <c r="A88" s="1" t="s">
        <v>146</v>
      </c>
      <c r="B88" s="1" t="s">
        <v>147</v>
      </c>
      <c r="C88">
        <v>3</v>
      </c>
      <c r="D88">
        <v>5</v>
      </c>
      <c r="E88">
        <v>2</v>
      </c>
      <c r="F88">
        <v>6</v>
      </c>
      <c r="G88">
        <v>3</v>
      </c>
      <c r="H88">
        <v>3</v>
      </c>
      <c r="I88">
        <v>95</v>
      </c>
      <c r="J88">
        <v>15</v>
      </c>
      <c r="K88">
        <v>44</v>
      </c>
      <c r="L88">
        <v>29</v>
      </c>
      <c r="M88">
        <v>14</v>
      </c>
    </row>
    <row r="89" spans="1:13" x14ac:dyDescent="0.35">
      <c r="A89" s="1" t="s">
        <v>148</v>
      </c>
      <c r="B89" s="1" t="s">
        <v>28</v>
      </c>
      <c r="C89">
        <v>2</v>
      </c>
      <c r="D89">
        <v>4</v>
      </c>
      <c r="E89">
        <v>2</v>
      </c>
      <c r="F89">
        <v>6</v>
      </c>
      <c r="G89">
        <v>4</v>
      </c>
      <c r="H89">
        <v>4</v>
      </c>
      <c r="I89">
        <v>84</v>
      </c>
      <c r="J89">
        <v>95</v>
      </c>
      <c r="K89">
        <v>31</v>
      </c>
      <c r="L89">
        <v>8</v>
      </c>
      <c r="M89">
        <v>54</v>
      </c>
    </row>
    <row r="90" spans="1:13" x14ac:dyDescent="0.35">
      <c r="A90" s="1" t="s">
        <v>149</v>
      </c>
      <c r="B90" s="1" t="s">
        <v>150</v>
      </c>
      <c r="C90">
        <v>5</v>
      </c>
      <c r="D90">
        <v>2</v>
      </c>
      <c r="E90">
        <v>3</v>
      </c>
      <c r="F90">
        <v>4</v>
      </c>
      <c r="G90">
        <v>3</v>
      </c>
      <c r="H90">
        <v>6</v>
      </c>
      <c r="I90">
        <v>30</v>
      </c>
      <c r="J90">
        <v>24</v>
      </c>
      <c r="K90">
        <v>66</v>
      </c>
      <c r="L90">
        <v>41</v>
      </c>
      <c r="M90">
        <v>82</v>
      </c>
    </row>
    <row r="91" spans="1:13" x14ac:dyDescent="0.35">
      <c r="A91" s="1" t="s">
        <v>151</v>
      </c>
      <c r="B91" s="1" t="s">
        <v>70</v>
      </c>
      <c r="C91">
        <v>1</v>
      </c>
      <c r="D91">
        <v>3</v>
      </c>
      <c r="E91">
        <v>6</v>
      </c>
      <c r="F91">
        <v>4</v>
      </c>
      <c r="G91">
        <v>6</v>
      </c>
      <c r="H91">
        <v>2</v>
      </c>
      <c r="I91">
        <v>30</v>
      </c>
      <c r="J91">
        <v>35</v>
      </c>
      <c r="K91">
        <v>100</v>
      </c>
      <c r="L91">
        <v>100</v>
      </c>
      <c r="M91">
        <v>100</v>
      </c>
    </row>
    <row r="92" spans="1:13" x14ac:dyDescent="0.35">
      <c r="A92" s="1" t="s">
        <v>152</v>
      </c>
      <c r="B92" s="1" t="s">
        <v>153</v>
      </c>
      <c r="C92">
        <v>1</v>
      </c>
      <c r="D92">
        <v>5</v>
      </c>
      <c r="E92">
        <v>4</v>
      </c>
      <c r="F92">
        <v>2</v>
      </c>
      <c r="G92">
        <v>5</v>
      </c>
      <c r="H92">
        <v>6</v>
      </c>
      <c r="I92">
        <v>54</v>
      </c>
      <c r="J92">
        <v>50</v>
      </c>
      <c r="K92">
        <v>9</v>
      </c>
      <c r="L92">
        <v>59</v>
      </c>
      <c r="M92">
        <v>54</v>
      </c>
    </row>
    <row r="93" spans="1:13" x14ac:dyDescent="0.35">
      <c r="A93" s="1" t="s">
        <v>154</v>
      </c>
      <c r="B93" s="1" t="s">
        <v>155</v>
      </c>
      <c r="C93">
        <v>6</v>
      </c>
      <c r="D93">
        <v>2</v>
      </c>
      <c r="E93">
        <v>3</v>
      </c>
      <c r="F93">
        <v>5</v>
      </c>
      <c r="G93">
        <v>4</v>
      </c>
      <c r="H93">
        <v>4</v>
      </c>
      <c r="I93">
        <v>50</v>
      </c>
      <c r="J93">
        <v>30</v>
      </c>
      <c r="K93">
        <v>14</v>
      </c>
      <c r="L93">
        <v>20</v>
      </c>
      <c r="M93">
        <v>88</v>
      </c>
    </row>
    <row r="94" spans="1:13" x14ac:dyDescent="0.35">
      <c r="A94" s="1" t="s">
        <v>156</v>
      </c>
      <c r="B94" s="1" t="s">
        <v>157</v>
      </c>
      <c r="C94">
        <v>6</v>
      </c>
      <c r="D94">
        <v>3</v>
      </c>
      <c r="E94">
        <v>6</v>
      </c>
      <c r="F94">
        <v>5</v>
      </c>
      <c r="G94">
        <v>4</v>
      </c>
      <c r="H94">
        <v>5</v>
      </c>
      <c r="I94">
        <v>62</v>
      </c>
      <c r="J94">
        <v>47</v>
      </c>
      <c r="K94">
        <v>19</v>
      </c>
      <c r="L94">
        <v>10</v>
      </c>
      <c r="M94">
        <v>40</v>
      </c>
    </row>
    <row r="95" spans="1:13" x14ac:dyDescent="0.35">
      <c r="A95" s="1" t="s">
        <v>158</v>
      </c>
      <c r="B95" s="1" t="s">
        <v>159</v>
      </c>
      <c r="C95">
        <v>0</v>
      </c>
      <c r="D95">
        <v>3</v>
      </c>
      <c r="E95">
        <v>6</v>
      </c>
      <c r="F95">
        <v>3</v>
      </c>
      <c r="G95">
        <v>5</v>
      </c>
      <c r="H95">
        <v>6</v>
      </c>
      <c r="I95">
        <v>12</v>
      </c>
      <c r="J95">
        <v>60</v>
      </c>
      <c r="K95">
        <v>63</v>
      </c>
      <c r="L95">
        <v>37</v>
      </c>
      <c r="M95">
        <v>71</v>
      </c>
    </row>
    <row r="96" spans="1:13" x14ac:dyDescent="0.35">
      <c r="A96" s="1" t="s">
        <v>160</v>
      </c>
      <c r="B96" s="1" t="s">
        <v>161</v>
      </c>
      <c r="C96">
        <v>2</v>
      </c>
      <c r="D96">
        <v>3</v>
      </c>
      <c r="E96">
        <v>2</v>
      </c>
      <c r="F96">
        <v>2</v>
      </c>
      <c r="G96">
        <v>3</v>
      </c>
      <c r="H96">
        <v>2</v>
      </c>
      <c r="I96">
        <v>56</v>
      </c>
      <c r="J96">
        <v>63</v>
      </c>
      <c r="K96">
        <v>26</v>
      </c>
      <c r="L96">
        <v>92</v>
      </c>
      <c r="M96">
        <v>13</v>
      </c>
    </row>
    <row r="97" spans="1:13" x14ac:dyDescent="0.35">
      <c r="A97" s="1" t="s">
        <v>162</v>
      </c>
      <c r="B97" s="1" t="s">
        <v>30</v>
      </c>
      <c r="C97">
        <v>5</v>
      </c>
      <c r="D97">
        <v>5</v>
      </c>
      <c r="E97">
        <v>6</v>
      </c>
      <c r="F97">
        <v>6</v>
      </c>
      <c r="G97">
        <v>5</v>
      </c>
      <c r="H97">
        <v>6</v>
      </c>
      <c r="I97">
        <v>45</v>
      </c>
      <c r="J97">
        <v>97</v>
      </c>
      <c r="K97">
        <v>5</v>
      </c>
      <c r="L97">
        <v>73</v>
      </c>
      <c r="M97">
        <v>12</v>
      </c>
    </row>
    <row r="98" spans="1:13" x14ac:dyDescent="0.35">
      <c r="A98" s="1" t="s">
        <v>163</v>
      </c>
      <c r="B98" s="1" t="s">
        <v>164</v>
      </c>
      <c r="C98">
        <v>2</v>
      </c>
      <c r="D98">
        <v>4</v>
      </c>
      <c r="E98">
        <v>5</v>
      </c>
      <c r="F98">
        <v>2</v>
      </c>
      <c r="G98">
        <v>4</v>
      </c>
      <c r="H98">
        <v>6</v>
      </c>
      <c r="I98">
        <v>96</v>
      </c>
      <c r="J98">
        <v>60</v>
      </c>
      <c r="K98">
        <v>4</v>
      </c>
      <c r="L98">
        <v>45</v>
      </c>
      <c r="M98">
        <v>21</v>
      </c>
    </row>
    <row r="99" spans="1:13" x14ac:dyDescent="0.35">
      <c r="A99" s="1" t="s">
        <v>165</v>
      </c>
      <c r="B99" s="1" t="s">
        <v>166</v>
      </c>
      <c r="C99">
        <v>7</v>
      </c>
      <c r="D99">
        <v>3</v>
      </c>
      <c r="E99">
        <v>3</v>
      </c>
      <c r="F99">
        <v>6</v>
      </c>
      <c r="G99">
        <v>5</v>
      </c>
      <c r="H99">
        <v>5</v>
      </c>
      <c r="I99">
        <v>57</v>
      </c>
      <c r="J99">
        <v>31</v>
      </c>
      <c r="K99">
        <v>22</v>
      </c>
      <c r="L99">
        <v>59</v>
      </c>
      <c r="M99">
        <v>61</v>
      </c>
    </row>
    <row r="100" spans="1:13" x14ac:dyDescent="0.35">
      <c r="A100" s="1" t="s">
        <v>167</v>
      </c>
      <c r="B100" s="1" t="s">
        <v>18</v>
      </c>
      <c r="C100">
        <v>5</v>
      </c>
      <c r="D100">
        <v>6</v>
      </c>
      <c r="E100">
        <v>4</v>
      </c>
      <c r="F100">
        <v>2</v>
      </c>
      <c r="G100">
        <v>5</v>
      </c>
      <c r="H100">
        <v>5</v>
      </c>
      <c r="I100">
        <v>18</v>
      </c>
      <c r="J100">
        <v>86</v>
      </c>
      <c r="K100">
        <v>25</v>
      </c>
      <c r="L100">
        <v>29</v>
      </c>
      <c r="M100">
        <v>9</v>
      </c>
    </row>
    <row r="101" spans="1:13" x14ac:dyDescent="0.35">
      <c r="A101" s="1" t="s">
        <v>168</v>
      </c>
      <c r="B101" s="1" t="s">
        <v>169</v>
      </c>
      <c r="C101">
        <v>5</v>
      </c>
      <c r="D101">
        <v>4</v>
      </c>
      <c r="E101">
        <v>6</v>
      </c>
      <c r="F101">
        <v>2</v>
      </c>
      <c r="G101">
        <v>5</v>
      </c>
      <c r="H101">
        <v>4</v>
      </c>
      <c r="I101">
        <v>93</v>
      </c>
      <c r="J101">
        <v>47</v>
      </c>
      <c r="K101">
        <v>47</v>
      </c>
      <c r="L101">
        <v>34</v>
      </c>
      <c r="M101">
        <v>39</v>
      </c>
    </row>
    <row r="102" spans="1:13" x14ac:dyDescent="0.35">
      <c r="A102" s="1" t="s">
        <v>170</v>
      </c>
      <c r="B102" s="1" t="s">
        <v>171</v>
      </c>
      <c r="C102">
        <v>3</v>
      </c>
      <c r="D102">
        <v>6</v>
      </c>
      <c r="E102">
        <v>2</v>
      </c>
      <c r="F102">
        <v>3</v>
      </c>
      <c r="G102">
        <v>2</v>
      </c>
      <c r="H102">
        <v>6</v>
      </c>
      <c r="I102">
        <v>89</v>
      </c>
      <c r="J102">
        <v>30</v>
      </c>
      <c r="K102">
        <v>43</v>
      </c>
      <c r="L102">
        <v>25</v>
      </c>
      <c r="M102">
        <v>1</v>
      </c>
    </row>
    <row r="103" spans="1:13" x14ac:dyDescent="0.35">
      <c r="A103" s="1" t="s">
        <v>172</v>
      </c>
      <c r="B103" s="1" t="s">
        <v>130</v>
      </c>
      <c r="C103">
        <v>6</v>
      </c>
      <c r="D103">
        <v>2</v>
      </c>
      <c r="E103">
        <v>3</v>
      </c>
      <c r="F103">
        <v>2</v>
      </c>
      <c r="G103">
        <v>3</v>
      </c>
      <c r="H103">
        <v>6</v>
      </c>
      <c r="I103">
        <v>67</v>
      </c>
      <c r="J103">
        <v>74</v>
      </c>
      <c r="K103">
        <v>49</v>
      </c>
      <c r="L103">
        <v>43</v>
      </c>
      <c r="M103">
        <v>52</v>
      </c>
    </row>
    <row r="104" spans="1:13" x14ac:dyDescent="0.35">
      <c r="A104" s="1" t="s">
        <v>173</v>
      </c>
      <c r="B104" s="1" t="s">
        <v>174</v>
      </c>
      <c r="C104">
        <v>8</v>
      </c>
      <c r="D104">
        <v>3</v>
      </c>
      <c r="E104">
        <v>2</v>
      </c>
      <c r="F104">
        <v>6</v>
      </c>
      <c r="G104">
        <v>5</v>
      </c>
      <c r="H104">
        <v>3</v>
      </c>
      <c r="I104">
        <v>41</v>
      </c>
      <c r="J104">
        <v>29</v>
      </c>
      <c r="K104">
        <v>52</v>
      </c>
      <c r="L104">
        <v>81</v>
      </c>
      <c r="M104">
        <v>26</v>
      </c>
    </row>
    <row r="105" spans="1:13" x14ac:dyDescent="0.35">
      <c r="A105" s="1" t="s">
        <v>175</v>
      </c>
      <c r="B105" s="1" t="s">
        <v>45</v>
      </c>
      <c r="C105">
        <v>8</v>
      </c>
      <c r="D105">
        <v>2</v>
      </c>
      <c r="E105">
        <v>4</v>
      </c>
      <c r="F105">
        <v>3</v>
      </c>
      <c r="G105">
        <v>5</v>
      </c>
      <c r="H105">
        <v>4</v>
      </c>
      <c r="I105">
        <v>32</v>
      </c>
      <c r="J105">
        <v>83</v>
      </c>
      <c r="K105">
        <v>14</v>
      </c>
      <c r="L105">
        <v>77</v>
      </c>
      <c r="M105">
        <v>71</v>
      </c>
    </row>
    <row r="106" spans="1:13" x14ac:dyDescent="0.35">
      <c r="A106" s="1" t="s">
        <v>176</v>
      </c>
      <c r="B106" s="1" t="s">
        <v>177</v>
      </c>
      <c r="C106">
        <v>6</v>
      </c>
      <c r="D106">
        <v>5</v>
      </c>
      <c r="E106">
        <v>2</v>
      </c>
      <c r="F106">
        <v>6</v>
      </c>
      <c r="G106">
        <v>6</v>
      </c>
      <c r="H106">
        <v>4</v>
      </c>
      <c r="I106">
        <v>48</v>
      </c>
      <c r="J106">
        <v>39</v>
      </c>
      <c r="K106">
        <v>45</v>
      </c>
      <c r="L106">
        <v>39</v>
      </c>
      <c r="M106">
        <v>59</v>
      </c>
    </row>
    <row r="107" spans="1:13" x14ac:dyDescent="0.35">
      <c r="A107" s="1" t="s">
        <v>178</v>
      </c>
      <c r="B107" s="1" t="s">
        <v>119</v>
      </c>
      <c r="C107">
        <v>1</v>
      </c>
      <c r="D107">
        <v>3</v>
      </c>
      <c r="E107">
        <v>2</v>
      </c>
      <c r="F107">
        <v>3</v>
      </c>
      <c r="G107">
        <v>5</v>
      </c>
      <c r="H107">
        <v>2</v>
      </c>
      <c r="I107">
        <v>11</v>
      </c>
      <c r="J107">
        <v>23</v>
      </c>
      <c r="K107">
        <v>92</v>
      </c>
      <c r="L107">
        <v>50</v>
      </c>
      <c r="M107">
        <v>36</v>
      </c>
    </row>
    <row r="108" spans="1:13" x14ac:dyDescent="0.35">
      <c r="A108" s="1" t="s">
        <v>179</v>
      </c>
      <c r="B108" s="1" t="s">
        <v>180</v>
      </c>
      <c r="C108">
        <v>0</v>
      </c>
      <c r="D108">
        <v>5</v>
      </c>
      <c r="E108">
        <v>3</v>
      </c>
      <c r="F108">
        <v>5</v>
      </c>
      <c r="G108">
        <v>2</v>
      </c>
      <c r="H108">
        <v>5</v>
      </c>
      <c r="I108">
        <v>20</v>
      </c>
      <c r="J108">
        <v>51</v>
      </c>
      <c r="K108">
        <v>64</v>
      </c>
      <c r="L108">
        <v>67</v>
      </c>
      <c r="M108">
        <v>72</v>
      </c>
    </row>
    <row r="109" spans="1:13" x14ac:dyDescent="0.35">
      <c r="A109" s="1" t="s">
        <v>181</v>
      </c>
      <c r="B109" s="1" t="s">
        <v>182</v>
      </c>
      <c r="C109">
        <v>7</v>
      </c>
      <c r="D109">
        <v>4</v>
      </c>
      <c r="E109">
        <v>6</v>
      </c>
      <c r="F109">
        <v>2</v>
      </c>
      <c r="G109">
        <v>5</v>
      </c>
      <c r="H109">
        <v>5</v>
      </c>
      <c r="I109">
        <v>90</v>
      </c>
      <c r="J109">
        <v>9</v>
      </c>
      <c r="K109">
        <v>61</v>
      </c>
      <c r="L109">
        <v>28</v>
      </c>
      <c r="M109">
        <v>92</v>
      </c>
    </row>
    <row r="110" spans="1:13" x14ac:dyDescent="0.35">
      <c r="A110" s="1" t="s">
        <v>183</v>
      </c>
      <c r="B110" s="1" t="s">
        <v>155</v>
      </c>
      <c r="C110">
        <v>4</v>
      </c>
      <c r="D110">
        <v>2</v>
      </c>
      <c r="E110">
        <v>6</v>
      </c>
      <c r="F110">
        <v>6</v>
      </c>
      <c r="G110">
        <v>6</v>
      </c>
      <c r="H110">
        <v>4</v>
      </c>
      <c r="I110">
        <v>91</v>
      </c>
      <c r="J110">
        <v>63</v>
      </c>
      <c r="K110">
        <v>88</v>
      </c>
      <c r="L110">
        <v>68</v>
      </c>
      <c r="M110">
        <v>75</v>
      </c>
    </row>
    <row r="111" spans="1:13" x14ac:dyDescent="0.35">
      <c r="A111" s="1" t="s">
        <v>184</v>
      </c>
      <c r="B111" s="1" t="s">
        <v>185</v>
      </c>
      <c r="C111">
        <v>3</v>
      </c>
      <c r="D111">
        <v>3</v>
      </c>
      <c r="E111">
        <v>4</v>
      </c>
      <c r="F111">
        <v>5</v>
      </c>
      <c r="G111">
        <v>6</v>
      </c>
      <c r="H111">
        <v>3</v>
      </c>
      <c r="I111">
        <v>59</v>
      </c>
      <c r="J111">
        <v>13</v>
      </c>
      <c r="K111">
        <v>14</v>
      </c>
      <c r="L111">
        <v>22</v>
      </c>
      <c r="M111">
        <v>96</v>
      </c>
    </row>
    <row r="112" spans="1:13" x14ac:dyDescent="0.35">
      <c r="A112" s="1" t="s">
        <v>186</v>
      </c>
      <c r="B112" s="1" t="s">
        <v>70</v>
      </c>
      <c r="C112">
        <v>1</v>
      </c>
      <c r="D112">
        <v>3</v>
      </c>
      <c r="E112">
        <v>3</v>
      </c>
      <c r="F112">
        <v>4</v>
      </c>
      <c r="G112">
        <v>3</v>
      </c>
      <c r="H112">
        <v>4</v>
      </c>
      <c r="I112">
        <v>7</v>
      </c>
      <c r="J112">
        <v>13</v>
      </c>
      <c r="K112">
        <v>73</v>
      </c>
      <c r="L112">
        <v>73</v>
      </c>
      <c r="M112">
        <v>78</v>
      </c>
    </row>
    <row r="113" spans="1:13" x14ac:dyDescent="0.35">
      <c r="A113" s="1" t="s">
        <v>187</v>
      </c>
      <c r="B113" s="1" t="s">
        <v>188</v>
      </c>
      <c r="C113">
        <v>7</v>
      </c>
      <c r="D113">
        <v>3</v>
      </c>
      <c r="E113">
        <v>6</v>
      </c>
      <c r="F113">
        <v>2</v>
      </c>
      <c r="G113">
        <v>4</v>
      </c>
      <c r="H113">
        <v>6</v>
      </c>
      <c r="I113">
        <v>39</v>
      </c>
      <c r="J113">
        <v>69</v>
      </c>
      <c r="K113">
        <v>10</v>
      </c>
      <c r="L113">
        <v>10</v>
      </c>
      <c r="M113">
        <v>91</v>
      </c>
    </row>
    <row r="114" spans="1:13" x14ac:dyDescent="0.35">
      <c r="A114" s="1" t="s">
        <v>189</v>
      </c>
      <c r="B114" s="1" t="s">
        <v>70</v>
      </c>
      <c r="C114">
        <v>5</v>
      </c>
      <c r="D114">
        <v>6</v>
      </c>
      <c r="E114">
        <v>4</v>
      </c>
      <c r="F114">
        <v>3</v>
      </c>
      <c r="G114">
        <v>5</v>
      </c>
      <c r="H114">
        <v>2</v>
      </c>
      <c r="I114">
        <v>18</v>
      </c>
      <c r="J114">
        <v>29</v>
      </c>
      <c r="K114">
        <v>18</v>
      </c>
      <c r="L114">
        <v>5</v>
      </c>
      <c r="M114">
        <v>64</v>
      </c>
    </row>
    <row r="115" spans="1:13" x14ac:dyDescent="0.35">
      <c r="A115" s="1" t="s">
        <v>190</v>
      </c>
      <c r="B115" s="1" t="s">
        <v>101</v>
      </c>
      <c r="C115">
        <v>3</v>
      </c>
      <c r="D115">
        <v>3</v>
      </c>
      <c r="E115">
        <v>3</v>
      </c>
      <c r="F115">
        <v>6</v>
      </c>
      <c r="G115">
        <v>2</v>
      </c>
      <c r="H115">
        <v>2</v>
      </c>
      <c r="I115">
        <v>80</v>
      </c>
      <c r="J115">
        <v>5</v>
      </c>
      <c r="K115">
        <v>4</v>
      </c>
      <c r="L115">
        <v>59</v>
      </c>
      <c r="M115">
        <v>5</v>
      </c>
    </row>
    <row r="116" spans="1:13" x14ac:dyDescent="0.35">
      <c r="A116" s="1" t="s">
        <v>191</v>
      </c>
      <c r="B116" s="1" t="s">
        <v>16</v>
      </c>
      <c r="C116">
        <v>2</v>
      </c>
      <c r="D116">
        <v>4</v>
      </c>
      <c r="E116">
        <v>6</v>
      </c>
      <c r="F116">
        <v>3</v>
      </c>
      <c r="G116">
        <v>6</v>
      </c>
      <c r="H116">
        <v>6</v>
      </c>
      <c r="I116">
        <v>72</v>
      </c>
      <c r="J116">
        <v>51</v>
      </c>
      <c r="K116">
        <v>1</v>
      </c>
      <c r="L116">
        <v>33</v>
      </c>
      <c r="M116">
        <v>91</v>
      </c>
    </row>
    <row r="117" spans="1:13" x14ac:dyDescent="0.35">
      <c r="A117" s="1" t="s">
        <v>192</v>
      </c>
      <c r="B117" s="1" t="s">
        <v>30</v>
      </c>
      <c r="C117">
        <v>1</v>
      </c>
      <c r="D117">
        <v>4</v>
      </c>
      <c r="E117">
        <v>4</v>
      </c>
      <c r="F117">
        <v>3</v>
      </c>
      <c r="G117">
        <v>3</v>
      </c>
      <c r="H117">
        <v>6</v>
      </c>
      <c r="I117">
        <v>25</v>
      </c>
      <c r="J117">
        <v>23</v>
      </c>
      <c r="K117">
        <v>20</v>
      </c>
      <c r="L117">
        <v>93</v>
      </c>
      <c r="M117">
        <v>78</v>
      </c>
    </row>
    <row r="118" spans="1:13" x14ac:dyDescent="0.35">
      <c r="A118" s="1" t="s">
        <v>148</v>
      </c>
      <c r="B118" s="1" t="s">
        <v>193</v>
      </c>
      <c r="C118">
        <v>4</v>
      </c>
      <c r="D118">
        <v>5</v>
      </c>
      <c r="E118">
        <v>5</v>
      </c>
      <c r="F118">
        <v>3</v>
      </c>
      <c r="G118">
        <v>5</v>
      </c>
      <c r="H118">
        <v>2</v>
      </c>
      <c r="I118">
        <v>79</v>
      </c>
      <c r="J118">
        <v>53</v>
      </c>
      <c r="K118">
        <v>97</v>
      </c>
      <c r="L118">
        <v>34</v>
      </c>
      <c r="M118">
        <v>92</v>
      </c>
    </row>
    <row r="119" spans="1:13" x14ac:dyDescent="0.35">
      <c r="A119" s="1" t="s">
        <v>194</v>
      </c>
      <c r="B119" s="1" t="s">
        <v>86</v>
      </c>
      <c r="C119">
        <v>4</v>
      </c>
      <c r="D119">
        <v>2</v>
      </c>
      <c r="E119">
        <v>6</v>
      </c>
      <c r="F119">
        <v>4</v>
      </c>
      <c r="G119">
        <v>3</v>
      </c>
      <c r="H119">
        <v>2</v>
      </c>
      <c r="I119">
        <v>13</v>
      </c>
      <c r="J119">
        <v>81</v>
      </c>
      <c r="K119">
        <v>58</v>
      </c>
      <c r="L119">
        <v>45</v>
      </c>
      <c r="M119">
        <v>11</v>
      </c>
    </row>
    <row r="120" spans="1:13" x14ac:dyDescent="0.35">
      <c r="A120" s="1" t="s">
        <v>195</v>
      </c>
      <c r="B120" s="1" t="s">
        <v>155</v>
      </c>
      <c r="C120">
        <v>5</v>
      </c>
      <c r="D120">
        <v>2</v>
      </c>
      <c r="E120">
        <v>3</v>
      </c>
      <c r="F120">
        <v>3</v>
      </c>
      <c r="G120">
        <v>2</v>
      </c>
      <c r="H120">
        <v>6</v>
      </c>
      <c r="I120">
        <v>93</v>
      </c>
      <c r="J120">
        <v>31</v>
      </c>
      <c r="K120">
        <v>9</v>
      </c>
      <c r="L120">
        <v>50</v>
      </c>
      <c r="M120">
        <v>41</v>
      </c>
    </row>
    <row r="121" spans="1:13" x14ac:dyDescent="0.35">
      <c r="A121" s="1" t="s">
        <v>196</v>
      </c>
      <c r="B121" s="1" t="s">
        <v>197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10</v>
      </c>
      <c r="J121">
        <v>93</v>
      </c>
      <c r="K121">
        <v>88</v>
      </c>
      <c r="L121">
        <v>23</v>
      </c>
      <c r="M121">
        <v>43</v>
      </c>
    </row>
    <row r="122" spans="1:13" x14ac:dyDescent="0.35">
      <c r="A122" s="1" t="s">
        <v>198</v>
      </c>
      <c r="B122" s="1" t="s">
        <v>199</v>
      </c>
      <c r="C122">
        <v>0</v>
      </c>
      <c r="D122">
        <v>3</v>
      </c>
      <c r="E122">
        <v>3</v>
      </c>
      <c r="F122">
        <v>2</v>
      </c>
      <c r="G122">
        <v>3</v>
      </c>
      <c r="H122">
        <v>6</v>
      </c>
      <c r="I122">
        <v>7</v>
      </c>
      <c r="J122">
        <v>69</v>
      </c>
      <c r="K122">
        <v>31</v>
      </c>
      <c r="L122">
        <v>13</v>
      </c>
      <c r="M122">
        <v>61</v>
      </c>
    </row>
    <row r="123" spans="1:13" x14ac:dyDescent="0.35">
      <c r="A123" s="1" t="s">
        <v>200</v>
      </c>
      <c r="B123" s="1" t="s">
        <v>201</v>
      </c>
      <c r="C123">
        <v>5</v>
      </c>
      <c r="D123">
        <v>3</v>
      </c>
      <c r="E123">
        <v>2</v>
      </c>
      <c r="F123">
        <v>2</v>
      </c>
      <c r="G123">
        <v>4</v>
      </c>
      <c r="H123">
        <v>6</v>
      </c>
      <c r="I123">
        <v>24</v>
      </c>
      <c r="J123">
        <v>79</v>
      </c>
      <c r="K123">
        <v>99</v>
      </c>
      <c r="L123">
        <v>6</v>
      </c>
      <c r="M123">
        <v>89</v>
      </c>
    </row>
    <row r="124" spans="1:13" x14ac:dyDescent="0.35">
      <c r="A124" s="1" t="s">
        <v>202</v>
      </c>
      <c r="B124" s="1" t="s">
        <v>203</v>
      </c>
      <c r="C124">
        <v>7</v>
      </c>
      <c r="D124">
        <v>2</v>
      </c>
      <c r="E124">
        <v>2</v>
      </c>
      <c r="F124">
        <v>4</v>
      </c>
      <c r="G124">
        <v>4</v>
      </c>
      <c r="H124">
        <v>6</v>
      </c>
      <c r="I124">
        <v>57</v>
      </c>
      <c r="J124">
        <v>11</v>
      </c>
      <c r="K124">
        <v>80</v>
      </c>
      <c r="L124">
        <v>27</v>
      </c>
      <c r="M124">
        <v>21</v>
      </c>
    </row>
    <row r="125" spans="1:13" x14ac:dyDescent="0.35">
      <c r="A125" s="1" t="s">
        <v>204</v>
      </c>
      <c r="B125" s="1" t="s">
        <v>205</v>
      </c>
      <c r="C125">
        <v>7</v>
      </c>
      <c r="D125">
        <v>6</v>
      </c>
      <c r="E125">
        <v>6</v>
      </c>
      <c r="F125">
        <v>2</v>
      </c>
      <c r="G125">
        <v>2</v>
      </c>
      <c r="H125">
        <v>4</v>
      </c>
      <c r="I125">
        <v>2</v>
      </c>
      <c r="J125">
        <v>65</v>
      </c>
      <c r="K125">
        <v>47</v>
      </c>
      <c r="L125">
        <v>64</v>
      </c>
      <c r="M125">
        <v>89</v>
      </c>
    </row>
    <row r="126" spans="1:13" x14ac:dyDescent="0.35">
      <c r="A126" s="1" t="s">
        <v>206</v>
      </c>
      <c r="B126" s="1" t="s">
        <v>155</v>
      </c>
      <c r="C126">
        <v>6</v>
      </c>
      <c r="D126">
        <v>4</v>
      </c>
      <c r="E126">
        <v>5</v>
      </c>
      <c r="F126">
        <v>3</v>
      </c>
      <c r="G126">
        <v>6</v>
      </c>
      <c r="H126">
        <v>2</v>
      </c>
      <c r="I126">
        <v>46</v>
      </c>
      <c r="J126">
        <v>75</v>
      </c>
      <c r="K126">
        <v>6</v>
      </c>
      <c r="L126">
        <v>45</v>
      </c>
      <c r="M126">
        <v>9</v>
      </c>
    </row>
    <row r="127" spans="1:13" x14ac:dyDescent="0.35">
      <c r="A127" s="1" t="s">
        <v>207</v>
      </c>
      <c r="B127" s="1" t="s">
        <v>51</v>
      </c>
      <c r="C127">
        <v>8</v>
      </c>
      <c r="D127">
        <v>3</v>
      </c>
      <c r="E127">
        <v>6</v>
      </c>
      <c r="F127">
        <v>4</v>
      </c>
      <c r="G127">
        <v>5</v>
      </c>
      <c r="H127">
        <v>2</v>
      </c>
      <c r="I127">
        <v>8</v>
      </c>
      <c r="J127">
        <v>35</v>
      </c>
      <c r="K127">
        <v>65</v>
      </c>
      <c r="L127">
        <v>30</v>
      </c>
      <c r="M127">
        <v>5</v>
      </c>
    </row>
    <row r="128" spans="1:13" x14ac:dyDescent="0.35">
      <c r="A128" s="1" t="s">
        <v>208</v>
      </c>
      <c r="B128" s="1" t="s">
        <v>30</v>
      </c>
      <c r="C128">
        <v>3</v>
      </c>
      <c r="D128">
        <v>6</v>
      </c>
      <c r="E128">
        <v>6</v>
      </c>
      <c r="F128">
        <v>3</v>
      </c>
      <c r="G128">
        <v>4</v>
      </c>
      <c r="H128">
        <v>5</v>
      </c>
      <c r="I128">
        <v>35</v>
      </c>
      <c r="J128">
        <v>1</v>
      </c>
      <c r="K128">
        <v>100</v>
      </c>
      <c r="L128">
        <v>65</v>
      </c>
      <c r="M128">
        <v>86</v>
      </c>
    </row>
    <row r="129" spans="1:13" x14ac:dyDescent="0.35">
      <c r="A129" s="1" t="s">
        <v>209</v>
      </c>
      <c r="B129" s="1" t="s">
        <v>210</v>
      </c>
      <c r="C129">
        <v>8</v>
      </c>
      <c r="D129">
        <v>3</v>
      </c>
      <c r="E129">
        <v>2</v>
      </c>
      <c r="F129">
        <v>3</v>
      </c>
      <c r="G129">
        <v>5</v>
      </c>
      <c r="H129">
        <v>5</v>
      </c>
      <c r="I129">
        <v>31</v>
      </c>
      <c r="J129">
        <v>75</v>
      </c>
      <c r="K129">
        <v>10</v>
      </c>
      <c r="L129">
        <v>37</v>
      </c>
      <c r="M129">
        <v>48</v>
      </c>
    </row>
    <row r="130" spans="1:13" x14ac:dyDescent="0.35">
      <c r="A130" s="1" t="s">
        <v>211</v>
      </c>
      <c r="B130" s="1" t="s">
        <v>78</v>
      </c>
      <c r="C130">
        <v>4</v>
      </c>
      <c r="D130">
        <v>3</v>
      </c>
      <c r="E130">
        <v>4</v>
      </c>
      <c r="F130">
        <v>2</v>
      </c>
      <c r="G130">
        <v>5</v>
      </c>
      <c r="H130">
        <v>6</v>
      </c>
      <c r="I130">
        <v>53</v>
      </c>
      <c r="J130">
        <v>74</v>
      </c>
      <c r="K130">
        <v>66</v>
      </c>
      <c r="L130">
        <v>37</v>
      </c>
      <c r="M130">
        <v>55</v>
      </c>
    </row>
    <row r="131" spans="1:13" x14ac:dyDescent="0.35">
      <c r="A131" s="1" t="s">
        <v>212</v>
      </c>
      <c r="B131" s="1" t="s">
        <v>101</v>
      </c>
      <c r="C131">
        <v>4</v>
      </c>
      <c r="D131">
        <v>6</v>
      </c>
      <c r="E131">
        <v>5</v>
      </c>
      <c r="F131">
        <v>3</v>
      </c>
      <c r="G131">
        <v>4</v>
      </c>
      <c r="H131">
        <v>4</v>
      </c>
      <c r="I131">
        <v>43</v>
      </c>
      <c r="J131">
        <v>49</v>
      </c>
      <c r="K131">
        <v>12</v>
      </c>
      <c r="L131">
        <v>36</v>
      </c>
      <c r="M131">
        <v>87</v>
      </c>
    </row>
    <row r="132" spans="1:13" x14ac:dyDescent="0.35">
      <c r="A132" s="1" t="s">
        <v>213</v>
      </c>
      <c r="B132" s="1" t="s">
        <v>72</v>
      </c>
      <c r="C132">
        <v>4</v>
      </c>
      <c r="D132">
        <v>4</v>
      </c>
      <c r="E132">
        <v>6</v>
      </c>
      <c r="F132">
        <v>2</v>
      </c>
      <c r="G132">
        <v>5</v>
      </c>
      <c r="H132">
        <v>2</v>
      </c>
      <c r="I132">
        <v>60</v>
      </c>
      <c r="J132">
        <v>75</v>
      </c>
      <c r="K132">
        <v>10</v>
      </c>
      <c r="L132">
        <v>59</v>
      </c>
      <c r="M132">
        <v>5</v>
      </c>
    </row>
    <row r="133" spans="1:13" x14ac:dyDescent="0.35">
      <c r="A133" s="1" t="s">
        <v>214</v>
      </c>
      <c r="B133" s="1" t="s">
        <v>197</v>
      </c>
      <c r="C133">
        <v>7</v>
      </c>
      <c r="D133">
        <v>6</v>
      </c>
      <c r="E133">
        <v>4</v>
      </c>
      <c r="F133">
        <v>2</v>
      </c>
      <c r="G133">
        <v>2</v>
      </c>
      <c r="H133">
        <v>3</v>
      </c>
      <c r="I133">
        <v>89</v>
      </c>
      <c r="J133">
        <v>29</v>
      </c>
      <c r="K133">
        <v>58</v>
      </c>
      <c r="L133">
        <v>19</v>
      </c>
      <c r="M133">
        <v>97</v>
      </c>
    </row>
    <row r="134" spans="1:13" x14ac:dyDescent="0.35">
      <c r="A134" s="1" t="s">
        <v>215</v>
      </c>
      <c r="B134" s="1" t="s">
        <v>216</v>
      </c>
      <c r="C134">
        <v>5</v>
      </c>
      <c r="D134">
        <v>6</v>
      </c>
      <c r="E134">
        <v>5</v>
      </c>
      <c r="F134">
        <v>3</v>
      </c>
      <c r="G134">
        <v>5</v>
      </c>
      <c r="H134">
        <v>3</v>
      </c>
      <c r="I134">
        <v>61</v>
      </c>
      <c r="J134">
        <v>95</v>
      </c>
      <c r="K134">
        <v>36</v>
      </c>
      <c r="L134">
        <v>86</v>
      </c>
      <c r="M134">
        <v>36</v>
      </c>
    </row>
    <row r="135" spans="1:13" x14ac:dyDescent="0.35">
      <c r="A135" s="1" t="s">
        <v>217</v>
      </c>
      <c r="B135" s="1" t="s">
        <v>218</v>
      </c>
      <c r="C135">
        <v>7</v>
      </c>
      <c r="D135">
        <v>6</v>
      </c>
      <c r="E135">
        <v>2</v>
      </c>
      <c r="F135">
        <v>3</v>
      </c>
      <c r="G135">
        <v>3</v>
      </c>
      <c r="H135">
        <v>2</v>
      </c>
      <c r="I135">
        <v>2</v>
      </c>
      <c r="J135">
        <v>9</v>
      </c>
      <c r="K135">
        <v>56</v>
      </c>
      <c r="L135">
        <v>86</v>
      </c>
      <c r="M135">
        <v>71</v>
      </c>
    </row>
    <row r="136" spans="1:13" x14ac:dyDescent="0.35">
      <c r="A136" s="1" t="s">
        <v>219</v>
      </c>
      <c r="B136" s="1" t="s">
        <v>16</v>
      </c>
      <c r="C136">
        <v>6</v>
      </c>
      <c r="D136">
        <v>2</v>
      </c>
      <c r="E136">
        <v>4</v>
      </c>
      <c r="F136">
        <v>5</v>
      </c>
      <c r="G136">
        <v>6</v>
      </c>
      <c r="H136">
        <v>4</v>
      </c>
      <c r="I136">
        <v>21</v>
      </c>
      <c r="J136">
        <v>73</v>
      </c>
      <c r="K136">
        <v>39</v>
      </c>
      <c r="L136">
        <v>28</v>
      </c>
      <c r="M136">
        <v>25</v>
      </c>
    </row>
    <row r="137" spans="1:13" x14ac:dyDescent="0.35">
      <c r="A137" s="1" t="s">
        <v>220</v>
      </c>
      <c r="B137" s="1" t="s">
        <v>130</v>
      </c>
      <c r="C137">
        <v>0</v>
      </c>
      <c r="D137">
        <v>5</v>
      </c>
      <c r="E137">
        <v>2</v>
      </c>
      <c r="F137">
        <v>4</v>
      </c>
      <c r="G137">
        <v>3</v>
      </c>
      <c r="H137">
        <v>3</v>
      </c>
      <c r="I137">
        <v>52</v>
      </c>
      <c r="J137">
        <v>74</v>
      </c>
      <c r="K137">
        <v>79</v>
      </c>
      <c r="L137">
        <v>92</v>
      </c>
      <c r="M137">
        <v>69</v>
      </c>
    </row>
    <row r="138" spans="1:13" x14ac:dyDescent="0.35">
      <c r="A138" s="1" t="s">
        <v>221</v>
      </c>
      <c r="B138" s="1" t="s">
        <v>222</v>
      </c>
      <c r="C138">
        <v>1</v>
      </c>
      <c r="D138">
        <v>2</v>
      </c>
      <c r="E138">
        <v>2</v>
      </c>
      <c r="F138">
        <v>4</v>
      </c>
      <c r="G138">
        <v>5</v>
      </c>
      <c r="H138">
        <v>3</v>
      </c>
      <c r="I138">
        <v>97</v>
      </c>
      <c r="J138">
        <v>51</v>
      </c>
      <c r="K138">
        <v>38</v>
      </c>
      <c r="L138">
        <v>17</v>
      </c>
      <c r="M138">
        <v>5</v>
      </c>
    </row>
    <row r="139" spans="1:13" x14ac:dyDescent="0.35">
      <c r="A139" s="1" t="s">
        <v>223</v>
      </c>
      <c r="B139" s="1" t="s">
        <v>145</v>
      </c>
      <c r="C139">
        <v>3</v>
      </c>
      <c r="D139">
        <v>3</v>
      </c>
      <c r="E139">
        <v>2</v>
      </c>
      <c r="F139">
        <v>5</v>
      </c>
      <c r="G139">
        <v>3</v>
      </c>
      <c r="H139">
        <v>5</v>
      </c>
      <c r="I139">
        <v>68</v>
      </c>
      <c r="J139">
        <v>38</v>
      </c>
      <c r="K139">
        <v>31</v>
      </c>
      <c r="L139">
        <v>14</v>
      </c>
      <c r="M139">
        <v>54</v>
      </c>
    </row>
    <row r="140" spans="1:13" x14ac:dyDescent="0.35">
      <c r="A140" s="1" t="s">
        <v>224</v>
      </c>
      <c r="B140" s="1" t="s">
        <v>225</v>
      </c>
      <c r="C140">
        <v>7</v>
      </c>
      <c r="D140">
        <v>6</v>
      </c>
      <c r="E140">
        <v>2</v>
      </c>
      <c r="F140">
        <v>5</v>
      </c>
      <c r="G140">
        <v>6</v>
      </c>
      <c r="H140">
        <v>5</v>
      </c>
      <c r="I140">
        <v>19</v>
      </c>
      <c r="J140">
        <v>56</v>
      </c>
      <c r="K140">
        <v>50</v>
      </c>
      <c r="L140">
        <v>43</v>
      </c>
      <c r="M140">
        <v>66</v>
      </c>
    </row>
    <row r="141" spans="1:13" x14ac:dyDescent="0.35">
      <c r="A141" s="1" t="s">
        <v>226</v>
      </c>
      <c r="B141" s="1" t="s">
        <v>74</v>
      </c>
      <c r="C141">
        <v>6</v>
      </c>
      <c r="D141">
        <v>6</v>
      </c>
      <c r="E141">
        <v>5</v>
      </c>
      <c r="F141">
        <v>3</v>
      </c>
      <c r="G141">
        <v>2</v>
      </c>
      <c r="H141">
        <v>3</v>
      </c>
      <c r="I141">
        <v>16</v>
      </c>
      <c r="J141">
        <v>95</v>
      </c>
      <c r="K141">
        <v>97</v>
      </c>
      <c r="L141">
        <v>62</v>
      </c>
      <c r="M141">
        <v>46</v>
      </c>
    </row>
    <row r="142" spans="1:13" x14ac:dyDescent="0.35">
      <c r="A142" s="1" t="s">
        <v>227</v>
      </c>
      <c r="B142" s="1" t="s">
        <v>78</v>
      </c>
      <c r="C142">
        <v>6</v>
      </c>
      <c r="D142">
        <v>5</v>
      </c>
      <c r="E142">
        <v>3</v>
      </c>
      <c r="F142">
        <v>2</v>
      </c>
      <c r="G142">
        <v>3</v>
      </c>
      <c r="H142">
        <v>5</v>
      </c>
      <c r="I142">
        <v>55</v>
      </c>
      <c r="J142">
        <v>2</v>
      </c>
      <c r="K142">
        <v>64</v>
      </c>
      <c r="L142">
        <v>13</v>
      </c>
      <c r="M142">
        <v>72</v>
      </c>
    </row>
    <row r="143" spans="1:13" x14ac:dyDescent="0.35">
      <c r="A143" s="1" t="s">
        <v>228</v>
      </c>
      <c r="B143" s="1" t="s">
        <v>166</v>
      </c>
      <c r="C143">
        <v>6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54</v>
      </c>
      <c r="J143">
        <v>83</v>
      </c>
      <c r="K143">
        <v>36</v>
      </c>
      <c r="L143">
        <v>27</v>
      </c>
      <c r="M143">
        <v>21</v>
      </c>
    </row>
    <row r="144" spans="1:13" x14ac:dyDescent="0.35">
      <c r="A144" s="1" t="s">
        <v>229</v>
      </c>
      <c r="B144" s="1" t="s">
        <v>174</v>
      </c>
      <c r="C144">
        <v>1</v>
      </c>
      <c r="D144">
        <v>5</v>
      </c>
      <c r="E144">
        <v>2</v>
      </c>
      <c r="F144">
        <v>2</v>
      </c>
      <c r="G144">
        <v>4</v>
      </c>
      <c r="H144">
        <v>5</v>
      </c>
      <c r="I144">
        <v>19</v>
      </c>
      <c r="J144">
        <v>92</v>
      </c>
      <c r="K144">
        <v>24</v>
      </c>
      <c r="L144">
        <v>32</v>
      </c>
      <c r="M144">
        <v>91</v>
      </c>
    </row>
    <row r="145" spans="1:13" x14ac:dyDescent="0.35">
      <c r="A145" s="1" t="s">
        <v>230</v>
      </c>
      <c r="B145" s="1" t="s">
        <v>137</v>
      </c>
      <c r="C145">
        <v>7</v>
      </c>
      <c r="D145">
        <v>3</v>
      </c>
      <c r="E145">
        <v>2</v>
      </c>
      <c r="F145">
        <v>3</v>
      </c>
      <c r="G145">
        <v>5</v>
      </c>
      <c r="H145">
        <v>6</v>
      </c>
      <c r="I145">
        <v>25</v>
      </c>
      <c r="J145">
        <v>14</v>
      </c>
      <c r="K145">
        <v>19</v>
      </c>
      <c r="L145">
        <v>95</v>
      </c>
      <c r="M145">
        <v>91</v>
      </c>
    </row>
    <row r="146" spans="1:13" x14ac:dyDescent="0.35">
      <c r="A146" s="1" t="s">
        <v>231</v>
      </c>
      <c r="B146" s="1" t="s">
        <v>232</v>
      </c>
      <c r="C146">
        <v>8</v>
      </c>
      <c r="D146">
        <v>4</v>
      </c>
      <c r="E146">
        <v>3</v>
      </c>
      <c r="F146">
        <v>2</v>
      </c>
      <c r="G146">
        <v>3</v>
      </c>
      <c r="H146">
        <v>4</v>
      </c>
      <c r="I146">
        <v>37</v>
      </c>
      <c r="J146">
        <v>69</v>
      </c>
      <c r="K146">
        <v>12</v>
      </c>
      <c r="L146">
        <v>17</v>
      </c>
      <c r="M146">
        <v>48</v>
      </c>
    </row>
    <row r="147" spans="1:13" x14ac:dyDescent="0.35">
      <c r="A147" s="1" t="s">
        <v>233</v>
      </c>
      <c r="B147" s="1" t="s">
        <v>145</v>
      </c>
      <c r="C147">
        <v>3</v>
      </c>
      <c r="D147">
        <v>6</v>
      </c>
      <c r="E147">
        <v>6</v>
      </c>
      <c r="F147">
        <v>6</v>
      </c>
      <c r="G147">
        <v>3</v>
      </c>
      <c r="H147">
        <v>4</v>
      </c>
      <c r="I147">
        <v>79</v>
      </c>
      <c r="J147">
        <v>23</v>
      </c>
      <c r="K147">
        <v>17</v>
      </c>
      <c r="L147">
        <v>99</v>
      </c>
      <c r="M147">
        <v>29</v>
      </c>
    </row>
    <row r="148" spans="1:13" x14ac:dyDescent="0.35">
      <c r="A148" s="1" t="s">
        <v>234</v>
      </c>
      <c r="B148" s="1" t="s">
        <v>159</v>
      </c>
      <c r="C148">
        <v>4</v>
      </c>
      <c r="D148">
        <v>5</v>
      </c>
      <c r="E148">
        <v>2</v>
      </c>
      <c r="F148">
        <v>5</v>
      </c>
      <c r="G148">
        <v>4</v>
      </c>
      <c r="H148">
        <v>3</v>
      </c>
      <c r="I148">
        <v>41</v>
      </c>
      <c r="J148">
        <v>64</v>
      </c>
      <c r="K148">
        <v>91</v>
      </c>
      <c r="L148">
        <v>82</v>
      </c>
      <c r="M148">
        <v>100</v>
      </c>
    </row>
    <row r="149" spans="1:13" x14ac:dyDescent="0.35">
      <c r="A149" s="1" t="s">
        <v>235</v>
      </c>
      <c r="B149" s="1" t="s">
        <v>101</v>
      </c>
      <c r="C149">
        <v>5</v>
      </c>
      <c r="D149">
        <v>4</v>
      </c>
      <c r="E149">
        <v>5</v>
      </c>
      <c r="F149">
        <v>2</v>
      </c>
      <c r="G149">
        <v>3</v>
      </c>
      <c r="H149">
        <v>2</v>
      </c>
      <c r="I149">
        <v>87</v>
      </c>
      <c r="J149">
        <v>45</v>
      </c>
      <c r="K149">
        <v>47</v>
      </c>
      <c r="L149">
        <v>75</v>
      </c>
      <c r="M149">
        <v>51</v>
      </c>
    </row>
    <row r="150" spans="1:13" x14ac:dyDescent="0.35">
      <c r="A150" s="1" t="s">
        <v>236</v>
      </c>
      <c r="B150" s="1" t="s">
        <v>90</v>
      </c>
      <c r="C150">
        <v>8</v>
      </c>
      <c r="D150">
        <v>3</v>
      </c>
      <c r="E150">
        <v>6</v>
      </c>
      <c r="F150">
        <v>3</v>
      </c>
      <c r="G150">
        <v>6</v>
      </c>
      <c r="H150">
        <v>2</v>
      </c>
      <c r="I150">
        <v>84</v>
      </c>
      <c r="J150">
        <v>77</v>
      </c>
      <c r="K150">
        <v>71</v>
      </c>
      <c r="L150">
        <v>71</v>
      </c>
      <c r="M150">
        <v>9</v>
      </c>
    </row>
    <row r="151" spans="1:13" x14ac:dyDescent="0.35">
      <c r="A151" s="1" t="s">
        <v>237</v>
      </c>
      <c r="B151" s="1" t="s">
        <v>90</v>
      </c>
      <c r="C151">
        <v>1</v>
      </c>
      <c r="D151">
        <v>2</v>
      </c>
      <c r="E151">
        <v>4</v>
      </c>
      <c r="F151">
        <v>4</v>
      </c>
      <c r="G151">
        <v>5</v>
      </c>
      <c r="H151">
        <v>5</v>
      </c>
      <c r="I151">
        <v>20</v>
      </c>
      <c r="J151">
        <v>93</v>
      </c>
      <c r="K151">
        <v>68</v>
      </c>
      <c r="L151">
        <v>58</v>
      </c>
      <c r="M151">
        <v>23</v>
      </c>
    </row>
    <row r="152" spans="1:13" x14ac:dyDescent="0.35">
      <c r="A152" s="1" t="s">
        <v>238</v>
      </c>
      <c r="B152" s="1" t="s">
        <v>239</v>
      </c>
      <c r="C152">
        <v>7</v>
      </c>
      <c r="D152">
        <v>5</v>
      </c>
      <c r="E152">
        <v>6</v>
      </c>
      <c r="F152">
        <v>6</v>
      </c>
      <c r="G152">
        <v>2</v>
      </c>
      <c r="H152">
        <v>5</v>
      </c>
      <c r="I152">
        <v>80</v>
      </c>
      <c r="J152">
        <v>90</v>
      </c>
      <c r="K152">
        <v>62</v>
      </c>
      <c r="L152">
        <v>97</v>
      </c>
      <c r="M152">
        <v>3</v>
      </c>
    </row>
    <row r="153" spans="1:13" x14ac:dyDescent="0.35">
      <c r="A153" s="1" t="s">
        <v>240</v>
      </c>
      <c r="B153" s="1" t="s">
        <v>232</v>
      </c>
      <c r="C153">
        <v>6</v>
      </c>
      <c r="D153">
        <v>6</v>
      </c>
      <c r="E153">
        <v>6</v>
      </c>
      <c r="F153">
        <v>4</v>
      </c>
      <c r="G153">
        <v>4</v>
      </c>
      <c r="H153">
        <v>5</v>
      </c>
      <c r="I153">
        <v>77</v>
      </c>
      <c r="J153">
        <v>40</v>
      </c>
      <c r="K153">
        <v>93</v>
      </c>
      <c r="L153">
        <v>80</v>
      </c>
      <c r="M153">
        <v>71</v>
      </c>
    </row>
    <row r="154" spans="1:13" x14ac:dyDescent="0.35">
      <c r="A154" s="1" t="s">
        <v>241</v>
      </c>
      <c r="B154" s="1" t="s">
        <v>242</v>
      </c>
      <c r="C154">
        <v>4</v>
      </c>
      <c r="D154">
        <v>6</v>
      </c>
      <c r="E154">
        <v>5</v>
      </c>
      <c r="F154">
        <v>3</v>
      </c>
      <c r="G154">
        <v>5</v>
      </c>
      <c r="H154">
        <v>4</v>
      </c>
      <c r="I154">
        <v>65</v>
      </c>
      <c r="J154">
        <v>34</v>
      </c>
      <c r="K154">
        <v>51</v>
      </c>
      <c r="L154">
        <v>38</v>
      </c>
      <c r="M154">
        <v>65</v>
      </c>
    </row>
    <row r="155" spans="1:13" x14ac:dyDescent="0.35">
      <c r="A155" s="1" t="s">
        <v>243</v>
      </c>
      <c r="B155" s="1" t="s">
        <v>244</v>
      </c>
      <c r="C155">
        <v>0</v>
      </c>
      <c r="D155">
        <v>6</v>
      </c>
      <c r="E155">
        <v>4</v>
      </c>
      <c r="F155">
        <v>3</v>
      </c>
      <c r="G155">
        <v>3</v>
      </c>
      <c r="H155">
        <v>2</v>
      </c>
      <c r="I155">
        <v>62</v>
      </c>
      <c r="J155">
        <v>62</v>
      </c>
      <c r="K155">
        <v>86</v>
      </c>
      <c r="L155">
        <v>10</v>
      </c>
      <c r="M155">
        <v>2</v>
      </c>
    </row>
    <row r="156" spans="1:13" x14ac:dyDescent="0.35">
      <c r="A156" s="1" t="s">
        <v>245</v>
      </c>
      <c r="B156" s="1" t="s">
        <v>246</v>
      </c>
      <c r="C156">
        <v>8</v>
      </c>
      <c r="D156">
        <v>5</v>
      </c>
      <c r="E156">
        <v>4</v>
      </c>
      <c r="F156">
        <v>2</v>
      </c>
      <c r="G156">
        <v>4</v>
      </c>
      <c r="H156">
        <v>2</v>
      </c>
      <c r="I156">
        <v>70</v>
      </c>
      <c r="J156">
        <v>4</v>
      </c>
      <c r="K156">
        <v>92</v>
      </c>
      <c r="L156">
        <v>91</v>
      </c>
      <c r="M156">
        <v>21</v>
      </c>
    </row>
    <row r="157" spans="1:13" x14ac:dyDescent="0.35">
      <c r="A157" s="1" t="s">
        <v>247</v>
      </c>
      <c r="B157" s="1" t="s">
        <v>164</v>
      </c>
      <c r="C157">
        <v>1</v>
      </c>
      <c r="D157">
        <v>2</v>
      </c>
      <c r="E157">
        <v>6</v>
      </c>
      <c r="F157">
        <v>5</v>
      </c>
      <c r="G157">
        <v>6</v>
      </c>
      <c r="H157">
        <v>4</v>
      </c>
      <c r="I157">
        <v>66</v>
      </c>
      <c r="J157">
        <v>78</v>
      </c>
      <c r="K157">
        <v>26</v>
      </c>
      <c r="L157">
        <v>98</v>
      </c>
      <c r="M157">
        <v>56</v>
      </c>
    </row>
    <row r="158" spans="1:13" x14ac:dyDescent="0.35">
      <c r="A158" s="1" t="s">
        <v>248</v>
      </c>
      <c r="B158" s="1" t="s">
        <v>249</v>
      </c>
      <c r="C158">
        <v>3</v>
      </c>
      <c r="D158">
        <v>4</v>
      </c>
      <c r="E158">
        <v>6</v>
      </c>
      <c r="F158">
        <v>2</v>
      </c>
      <c r="G158">
        <v>2</v>
      </c>
      <c r="H158">
        <v>5</v>
      </c>
      <c r="I158">
        <v>54</v>
      </c>
      <c r="J158">
        <v>12</v>
      </c>
      <c r="K158">
        <v>13</v>
      </c>
      <c r="L158">
        <v>21</v>
      </c>
      <c r="M158">
        <v>24</v>
      </c>
    </row>
    <row r="159" spans="1:13" x14ac:dyDescent="0.35">
      <c r="A159" s="1" t="s">
        <v>250</v>
      </c>
      <c r="B159" s="1" t="s">
        <v>251</v>
      </c>
      <c r="C159">
        <v>6</v>
      </c>
      <c r="D159">
        <v>2</v>
      </c>
      <c r="E159">
        <v>3</v>
      </c>
      <c r="F159">
        <v>3</v>
      </c>
      <c r="G159">
        <v>3</v>
      </c>
      <c r="H159">
        <v>6</v>
      </c>
      <c r="I159">
        <v>27</v>
      </c>
      <c r="J159">
        <v>2</v>
      </c>
      <c r="K159">
        <v>84</v>
      </c>
      <c r="L159">
        <v>100</v>
      </c>
      <c r="M159">
        <v>27</v>
      </c>
    </row>
    <row r="160" spans="1:13" x14ac:dyDescent="0.35">
      <c r="A160" s="1" t="s">
        <v>252</v>
      </c>
      <c r="B160" s="1" t="s">
        <v>253</v>
      </c>
      <c r="C160">
        <v>1</v>
      </c>
      <c r="D160">
        <v>4</v>
      </c>
      <c r="E160">
        <v>6</v>
      </c>
      <c r="F160">
        <v>6</v>
      </c>
      <c r="G160">
        <v>2</v>
      </c>
      <c r="H160">
        <v>3</v>
      </c>
      <c r="I160">
        <v>43</v>
      </c>
      <c r="J160">
        <v>77</v>
      </c>
      <c r="K160">
        <v>31</v>
      </c>
      <c r="L160">
        <v>88</v>
      </c>
      <c r="M160">
        <v>67</v>
      </c>
    </row>
    <row r="161" spans="1:13" x14ac:dyDescent="0.35">
      <c r="A161" s="1" t="s">
        <v>254</v>
      </c>
      <c r="B161" s="1" t="s">
        <v>28</v>
      </c>
      <c r="C161">
        <v>3</v>
      </c>
      <c r="D161">
        <v>6</v>
      </c>
      <c r="E161">
        <v>6</v>
      </c>
      <c r="F161">
        <v>4</v>
      </c>
      <c r="G161">
        <v>3</v>
      </c>
      <c r="H161">
        <v>6</v>
      </c>
      <c r="I161">
        <v>63</v>
      </c>
      <c r="J161">
        <v>36</v>
      </c>
      <c r="K161">
        <v>68</v>
      </c>
      <c r="L161">
        <v>19</v>
      </c>
      <c r="M161">
        <v>39</v>
      </c>
    </row>
    <row r="162" spans="1:13" x14ac:dyDescent="0.35">
      <c r="A162" s="1" t="s">
        <v>255</v>
      </c>
      <c r="B162" s="1" t="s">
        <v>222</v>
      </c>
      <c r="C162">
        <v>1</v>
      </c>
      <c r="D162">
        <v>2</v>
      </c>
      <c r="E162">
        <v>6</v>
      </c>
      <c r="F162">
        <v>4</v>
      </c>
      <c r="G162">
        <v>2</v>
      </c>
      <c r="H162">
        <v>2</v>
      </c>
      <c r="I162">
        <v>32</v>
      </c>
      <c r="J162">
        <v>18</v>
      </c>
      <c r="K162">
        <v>1</v>
      </c>
      <c r="L162">
        <v>56</v>
      </c>
      <c r="M162">
        <v>7</v>
      </c>
    </row>
    <row r="163" spans="1:13" x14ac:dyDescent="0.35">
      <c r="A163" s="1" t="s">
        <v>256</v>
      </c>
      <c r="B163" s="1" t="s">
        <v>78</v>
      </c>
      <c r="C163">
        <v>4</v>
      </c>
      <c r="D163">
        <v>3</v>
      </c>
      <c r="E163">
        <v>3</v>
      </c>
      <c r="F163">
        <v>2</v>
      </c>
      <c r="G163">
        <v>6</v>
      </c>
      <c r="H163">
        <v>2</v>
      </c>
      <c r="I163">
        <v>60</v>
      </c>
      <c r="J163">
        <v>64</v>
      </c>
      <c r="K163">
        <v>100</v>
      </c>
      <c r="L163">
        <v>38</v>
      </c>
      <c r="M163">
        <v>70</v>
      </c>
    </row>
    <row r="164" spans="1:13" x14ac:dyDescent="0.35">
      <c r="A164" s="1" t="s">
        <v>257</v>
      </c>
      <c r="B164" s="1" t="s">
        <v>20</v>
      </c>
      <c r="C164">
        <v>0</v>
      </c>
      <c r="D164">
        <v>6</v>
      </c>
      <c r="E164">
        <v>6</v>
      </c>
      <c r="F164">
        <v>5</v>
      </c>
      <c r="G164">
        <v>3</v>
      </c>
      <c r="H164">
        <v>2</v>
      </c>
      <c r="I164">
        <v>39</v>
      </c>
      <c r="J164">
        <v>66</v>
      </c>
      <c r="K164">
        <v>84</v>
      </c>
      <c r="L164">
        <v>47</v>
      </c>
      <c r="M164">
        <v>21</v>
      </c>
    </row>
    <row r="165" spans="1:13" x14ac:dyDescent="0.35">
      <c r="A165" s="1" t="s">
        <v>258</v>
      </c>
      <c r="B165" s="1" t="s">
        <v>180</v>
      </c>
      <c r="C165">
        <v>2</v>
      </c>
      <c r="D165">
        <v>2</v>
      </c>
      <c r="E165">
        <v>5</v>
      </c>
      <c r="F165">
        <v>2</v>
      </c>
      <c r="G165">
        <v>3</v>
      </c>
      <c r="H165">
        <v>3</v>
      </c>
      <c r="I165">
        <v>11</v>
      </c>
      <c r="J165">
        <v>88</v>
      </c>
      <c r="K165">
        <v>90</v>
      </c>
      <c r="L165">
        <v>20</v>
      </c>
      <c r="M165">
        <v>65</v>
      </c>
    </row>
    <row r="166" spans="1:13" x14ac:dyDescent="0.35">
      <c r="A166" s="1" t="s">
        <v>259</v>
      </c>
      <c r="B166" s="1" t="s">
        <v>260</v>
      </c>
      <c r="C166">
        <v>2</v>
      </c>
      <c r="D166">
        <v>5</v>
      </c>
      <c r="E166">
        <v>5</v>
      </c>
      <c r="F166">
        <v>2</v>
      </c>
      <c r="G166">
        <v>6</v>
      </c>
      <c r="H166">
        <v>2</v>
      </c>
      <c r="I166">
        <v>79</v>
      </c>
      <c r="J166">
        <v>66</v>
      </c>
      <c r="K166">
        <v>91</v>
      </c>
      <c r="L166">
        <v>30</v>
      </c>
      <c r="M166">
        <v>90</v>
      </c>
    </row>
    <row r="167" spans="1:13" x14ac:dyDescent="0.35">
      <c r="A167" s="1" t="s">
        <v>261</v>
      </c>
      <c r="B167" s="1" t="s">
        <v>218</v>
      </c>
      <c r="C167">
        <v>5</v>
      </c>
      <c r="D167">
        <v>3</v>
      </c>
      <c r="E167">
        <v>6</v>
      </c>
      <c r="F167">
        <v>3</v>
      </c>
      <c r="G167">
        <v>3</v>
      </c>
      <c r="H167">
        <v>5</v>
      </c>
      <c r="I167">
        <v>15</v>
      </c>
      <c r="J167">
        <v>21</v>
      </c>
      <c r="K167">
        <v>66</v>
      </c>
      <c r="L167">
        <v>55</v>
      </c>
      <c r="M167">
        <v>90</v>
      </c>
    </row>
    <row r="168" spans="1:13" x14ac:dyDescent="0.35">
      <c r="A168" s="1" t="s">
        <v>262</v>
      </c>
      <c r="B168" s="1" t="s">
        <v>41</v>
      </c>
      <c r="C168">
        <v>4</v>
      </c>
      <c r="D168">
        <v>3</v>
      </c>
      <c r="E168">
        <v>6</v>
      </c>
      <c r="F168">
        <v>6</v>
      </c>
      <c r="G168">
        <v>4</v>
      </c>
      <c r="H168">
        <v>4</v>
      </c>
      <c r="I168">
        <v>15</v>
      </c>
      <c r="J168">
        <v>36</v>
      </c>
      <c r="K168">
        <v>51</v>
      </c>
      <c r="L168">
        <v>10</v>
      </c>
      <c r="M168">
        <v>68</v>
      </c>
    </row>
    <row r="169" spans="1:13" x14ac:dyDescent="0.35">
      <c r="A169" s="1" t="s">
        <v>263</v>
      </c>
      <c r="B169" s="1" t="s">
        <v>78</v>
      </c>
      <c r="C169">
        <v>5</v>
      </c>
      <c r="D169">
        <v>5</v>
      </c>
      <c r="E169">
        <v>6</v>
      </c>
      <c r="F169">
        <v>6</v>
      </c>
      <c r="G169">
        <v>6</v>
      </c>
      <c r="H169">
        <v>6</v>
      </c>
      <c r="I169">
        <v>63</v>
      </c>
      <c r="J169">
        <v>88</v>
      </c>
      <c r="K169">
        <v>72</v>
      </c>
      <c r="L169">
        <v>90</v>
      </c>
      <c r="M169">
        <v>83</v>
      </c>
    </row>
    <row r="170" spans="1:13" x14ac:dyDescent="0.35">
      <c r="A170" s="1" t="s">
        <v>264</v>
      </c>
      <c r="B170" s="1" t="s">
        <v>246</v>
      </c>
      <c r="C170">
        <v>8</v>
      </c>
      <c r="D170">
        <v>3</v>
      </c>
      <c r="E170">
        <v>5</v>
      </c>
      <c r="F170">
        <v>5</v>
      </c>
      <c r="G170">
        <v>5</v>
      </c>
      <c r="H170">
        <v>6</v>
      </c>
      <c r="I170">
        <v>55</v>
      </c>
      <c r="J170">
        <v>10</v>
      </c>
      <c r="K170">
        <v>80</v>
      </c>
      <c r="L170">
        <v>8</v>
      </c>
      <c r="M170">
        <v>78</v>
      </c>
    </row>
    <row r="171" spans="1:13" x14ac:dyDescent="0.35">
      <c r="A171" s="1" t="s">
        <v>265</v>
      </c>
      <c r="B171" s="1" t="s">
        <v>16</v>
      </c>
      <c r="C171">
        <v>7</v>
      </c>
      <c r="D171">
        <v>3</v>
      </c>
      <c r="E171">
        <v>5</v>
      </c>
      <c r="F171">
        <v>4</v>
      </c>
      <c r="G171">
        <v>5</v>
      </c>
      <c r="H171">
        <v>6</v>
      </c>
      <c r="I171">
        <v>24</v>
      </c>
      <c r="J171">
        <v>82</v>
      </c>
      <c r="K171">
        <v>37</v>
      </c>
      <c r="L171">
        <v>7</v>
      </c>
      <c r="M171">
        <v>12</v>
      </c>
    </row>
    <row r="172" spans="1:13" x14ac:dyDescent="0.35">
      <c r="A172" s="1" t="s">
        <v>266</v>
      </c>
      <c r="B172" s="1" t="s">
        <v>199</v>
      </c>
      <c r="C172">
        <v>0</v>
      </c>
      <c r="D172">
        <v>2</v>
      </c>
      <c r="E172">
        <v>3</v>
      </c>
      <c r="F172">
        <v>4</v>
      </c>
      <c r="G172">
        <v>6</v>
      </c>
      <c r="H172">
        <v>6</v>
      </c>
      <c r="I172">
        <v>19</v>
      </c>
      <c r="J172">
        <v>82</v>
      </c>
      <c r="K172">
        <v>75</v>
      </c>
      <c r="L172">
        <v>35</v>
      </c>
      <c r="M172">
        <v>75</v>
      </c>
    </row>
    <row r="173" spans="1:13" x14ac:dyDescent="0.35">
      <c r="A173" s="1" t="s">
        <v>267</v>
      </c>
      <c r="B173" s="1" t="s">
        <v>239</v>
      </c>
      <c r="C173">
        <v>5</v>
      </c>
      <c r="D173">
        <v>3</v>
      </c>
      <c r="E173">
        <v>5</v>
      </c>
      <c r="F173">
        <v>3</v>
      </c>
      <c r="G173">
        <v>3</v>
      </c>
      <c r="H173">
        <v>2</v>
      </c>
      <c r="I173">
        <v>33</v>
      </c>
      <c r="J173">
        <v>10</v>
      </c>
      <c r="K173">
        <v>92</v>
      </c>
      <c r="L173">
        <v>74</v>
      </c>
      <c r="M173">
        <v>79</v>
      </c>
    </row>
    <row r="174" spans="1:13" x14ac:dyDescent="0.35">
      <c r="A174" s="1" t="s">
        <v>268</v>
      </c>
      <c r="B174" s="1" t="s">
        <v>101</v>
      </c>
      <c r="C174">
        <v>4</v>
      </c>
      <c r="D174">
        <v>5</v>
      </c>
      <c r="E174">
        <v>5</v>
      </c>
      <c r="F174">
        <v>3</v>
      </c>
      <c r="G174">
        <v>4</v>
      </c>
      <c r="H174">
        <v>4</v>
      </c>
      <c r="I174">
        <v>94</v>
      </c>
      <c r="J174">
        <v>21</v>
      </c>
      <c r="K174">
        <v>58</v>
      </c>
      <c r="L174">
        <v>60</v>
      </c>
      <c r="M174">
        <v>36</v>
      </c>
    </row>
    <row r="175" spans="1:13" x14ac:dyDescent="0.35">
      <c r="A175" s="1" t="s">
        <v>269</v>
      </c>
      <c r="B175" s="1" t="s">
        <v>205</v>
      </c>
      <c r="C175">
        <v>1</v>
      </c>
      <c r="D175">
        <v>2</v>
      </c>
      <c r="E175">
        <v>6</v>
      </c>
      <c r="F175">
        <v>4</v>
      </c>
      <c r="G175">
        <v>6</v>
      </c>
      <c r="H175">
        <v>5</v>
      </c>
      <c r="I175">
        <v>5</v>
      </c>
      <c r="J175">
        <v>79</v>
      </c>
      <c r="K175">
        <v>31</v>
      </c>
      <c r="L175">
        <v>60</v>
      </c>
      <c r="M175">
        <v>44</v>
      </c>
    </row>
    <row r="176" spans="1:13" x14ac:dyDescent="0.35">
      <c r="A176" s="1" t="s">
        <v>270</v>
      </c>
      <c r="B176" s="1" t="s">
        <v>210</v>
      </c>
      <c r="C176">
        <v>0</v>
      </c>
      <c r="D176">
        <v>4</v>
      </c>
      <c r="E176">
        <v>4</v>
      </c>
      <c r="F176">
        <v>6</v>
      </c>
      <c r="G176">
        <v>4</v>
      </c>
      <c r="H176">
        <v>4</v>
      </c>
      <c r="I176">
        <v>60</v>
      </c>
      <c r="J176">
        <v>36</v>
      </c>
      <c r="K176">
        <v>6</v>
      </c>
      <c r="L176">
        <v>48</v>
      </c>
      <c r="M176">
        <v>31</v>
      </c>
    </row>
    <row r="177" spans="1:13" x14ac:dyDescent="0.35">
      <c r="A177" s="1" t="s">
        <v>271</v>
      </c>
      <c r="B177" s="1" t="s">
        <v>30</v>
      </c>
      <c r="C177">
        <v>6</v>
      </c>
      <c r="D177">
        <v>3</v>
      </c>
      <c r="E177">
        <v>2</v>
      </c>
      <c r="F177">
        <v>2</v>
      </c>
      <c r="G177">
        <v>6</v>
      </c>
      <c r="H177">
        <v>6</v>
      </c>
      <c r="I177">
        <v>47</v>
      </c>
      <c r="J177">
        <v>36</v>
      </c>
      <c r="K177">
        <v>64</v>
      </c>
      <c r="L177">
        <v>67</v>
      </c>
      <c r="M177">
        <v>13</v>
      </c>
    </row>
    <row r="178" spans="1:13" x14ac:dyDescent="0.35">
      <c r="A178" s="1" t="s">
        <v>272</v>
      </c>
      <c r="B178" s="1" t="s">
        <v>273</v>
      </c>
      <c r="C178">
        <v>0</v>
      </c>
      <c r="D178">
        <v>5</v>
      </c>
      <c r="E178">
        <v>5</v>
      </c>
      <c r="F178">
        <v>3</v>
      </c>
      <c r="G178">
        <v>3</v>
      </c>
      <c r="H178">
        <v>4</v>
      </c>
      <c r="I178">
        <v>92</v>
      </c>
      <c r="J178">
        <v>58</v>
      </c>
      <c r="K178">
        <v>73</v>
      </c>
      <c r="L178">
        <v>53</v>
      </c>
      <c r="M178">
        <v>68</v>
      </c>
    </row>
    <row r="179" spans="1:13" x14ac:dyDescent="0.35">
      <c r="A179" s="1" t="s">
        <v>274</v>
      </c>
      <c r="B179" s="1" t="s">
        <v>16</v>
      </c>
      <c r="C179">
        <v>3</v>
      </c>
      <c r="D179">
        <v>5</v>
      </c>
      <c r="E179">
        <v>4</v>
      </c>
      <c r="F179">
        <v>6</v>
      </c>
      <c r="G179">
        <v>6</v>
      </c>
      <c r="H179">
        <v>4</v>
      </c>
      <c r="I179">
        <v>70</v>
      </c>
      <c r="J179">
        <v>3</v>
      </c>
      <c r="K179">
        <v>92</v>
      </c>
      <c r="L179">
        <v>40</v>
      </c>
      <c r="M179">
        <v>41</v>
      </c>
    </row>
    <row r="180" spans="1:13" x14ac:dyDescent="0.35">
      <c r="A180" s="1" t="s">
        <v>275</v>
      </c>
      <c r="B180" s="1" t="s">
        <v>126</v>
      </c>
      <c r="C180">
        <v>5</v>
      </c>
      <c r="D180">
        <v>2</v>
      </c>
      <c r="E180">
        <v>4</v>
      </c>
      <c r="F180">
        <v>6</v>
      </c>
      <c r="G180">
        <v>5</v>
      </c>
      <c r="H180">
        <v>3</v>
      </c>
      <c r="I180">
        <v>78</v>
      </c>
      <c r="J180">
        <v>78</v>
      </c>
      <c r="K180">
        <v>90</v>
      </c>
      <c r="L180">
        <v>83</v>
      </c>
      <c r="M180">
        <v>63</v>
      </c>
    </row>
    <row r="181" spans="1:13" x14ac:dyDescent="0.35">
      <c r="A181" s="1" t="s">
        <v>276</v>
      </c>
      <c r="B181" s="1" t="s">
        <v>180</v>
      </c>
      <c r="C181">
        <v>0</v>
      </c>
      <c r="D181">
        <v>6</v>
      </c>
      <c r="E181">
        <v>5</v>
      </c>
      <c r="F181">
        <v>6</v>
      </c>
      <c r="G181">
        <v>6</v>
      </c>
      <c r="H181">
        <v>6</v>
      </c>
      <c r="I181">
        <v>43</v>
      </c>
      <c r="J181">
        <v>3</v>
      </c>
      <c r="K181">
        <v>56</v>
      </c>
      <c r="L181">
        <v>52</v>
      </c>
      <c r="M181">
        <v>41</v>
      </c>
    </row>
    <row r="182" spans="1:13" x14ac:dyDescent="0.35">
      <c r="A182" s="1" t="s">
        <v>277</v>
      </c>
      <c r="B182" s="1" t="s">
        <v>161</v>
      </c>
      <c r="C182">
        <v>1</v>
      </c>
      <c r="D182">
        <v>4</v>
      </c>
      <c r="E182">
        <v>4</v>
      </c>
      <c r="F182">
        <v>3</v>
      </c>
      <c r="G182">
        <v>6</v>
      </c>
      <c r="H182">
        <v>6</v>
      </c>
      <c r="I182">
        <v>33</v>
      </c>
      <c r="J182">
        <v>38</v>
      </c>
      <c r="K182">
        <v>27</v>
      </c>
      <c r="L182">
        <v>60</v>
      </c>
      <c r="M182">
        <v>80</v>
      </c>
    </row>
    <row r="183" spans="1:13" x14ac:dyDescent="0.35">
      <c r="A183" s="1" t="s">
        <v>278</v>
      </c>
      <c r="B183" s="1" t="s">
        <v>279</v>
      </c>
      <c r="C183">
        <v>5</v>
      </c>
      <c r="D183">
        <v>6</v>
      </c>
      <c r="E183">
        <v>2</v>
      </c>
      <c r="F183">
        <v>5</v>
      </c>
      <c r="G183">
        <v>5</v>
      </c>
      <c r="H183">
        <v>5</v>
      </c>
      <c r="I183">
        <v>80</v>
      </c>
      <c r="J183">
        <v>54</v>
      </c>
      <c r="K183">
        <v>22</v>
      </c>
      <c r="L183">
        <v>26</v>
      </c>
      <c r="M183">
        <v>62</v>
      </c>
    </row>
    <row r="184" spans="1:13" x14ac:dyDescent="0.35">
      <c r="A184" s="1" t="s">
        <v>280</v>
      </c>
      <c r="B184" s="1" t="s">
        <v>159</v>
      </c>
      <c r="C184">
        <v>6</v>
      </c>
      <c r="D184">
        <v>6</v>
      </c>
      <c r="E184">
        <v>2</v>
      </c>
      <c r="F184">
        <v>4</v>
      </c>
      <c r="G184">
        <v>5</v>
      </c>
      <c r="H184">
        <v>2</v>
      </c>
      <c r="I184">
        <v>34</v>
      </c>
      <c r="J184">
        <v>92</v>
      </c>
      <c r="K184">
        <v>51</v>
      </c>
      <c r="L184">
        <v>32</v>
      </c>
      <c r="M184">
        <v>80</v>
      </c>
    </row>
    <row r="185" spans="1:13" x14ac:dyDescent="0.35">
      <c r="A185" s="1" t="s">
        <v>281</v>
      </c>
      <c r="B185" s="1" t="s">
        <v>41</v>
      </c>
      <c r="C185">
        <v>8</v>
      </c>
      <c r="D185">
        <v>2</v>
      </c>
      <c r="E185">
        <v>4</v>
      </c>
      <c r="F185">
        <v>2</v>
      </c>
      <c r="G185">
        <v>6</v>
      </c>
      <c r="H185">
        <v>5</v>
      </c>
      <c r="I185">
        <v>17</v>
      </c>
      <c r="J185">
        <v>29</v>
      </c>
      <c r="K185">
        <v>83</v>
      </c>
      <c r="L185">
        <v>9</v>
      </c>
      <c r="M185">
        <v>54</v>
      </c>
    </row>
    <row r="186" spans="1:13" x14ac:dyDescent="0.35">
      <c r="A186" s="1" t="s">
        <v>282</v>
      </c>
      <c r="B186" s="1" t="s">
        <v>41</v>
      </c>
      <c r="C186">
        <v>1</v>
      </c>
      <c r="D186">
        <v>5</v>
      </c>
      <c r="E186">
        <v>6</v>
      </c>
      <c r="F186">
        <v>4</v>
      </c>
      <c r="G186">
        <v>3</v>
      </c>
      <c r="H186">
        <v>2</v>
      </c>
      <c r="I186">
        <v>14</v>
      </c>
      <c r="J186">
        <v>49</v>
      </c>
      <c r="K186">
        <v>64</v>
      </c>
      <c r="L186">
        <v>36</v>
      </c>
      <c r="M186">
        <v>2</v>
      </c>
    </row>
    <row r="187" spans="1:13" x14ac:dyDescent="0.35">
      <c r="A187" s="1" t="s">
        <v>283</v>
      </c>
      <c r="B187" s="1" t="s">
        <v>242</v>
      </c>
      <c r="C187">
        <v>6</v>
      </c>
      <c r="D187">
        <v>6</v>
      </c>
      <c r="E187">
        <v>3</v>
      </c>
      <c r="F187">
        <v>6</v>
      </c>
      <c r="G187">
        <v>2</v>
      </c>
      <c r="H187">
        <v>3</v>
      </c>
      <c r="I187">
        <v>27</v>
      </c>
      <c r="J187">
        <v>64</v>
      </c>
      <c r="K187">
        <v>47</v>
      </c>
      <c r="L187">
        <v>11</v>
      </c>
      <c r="M187">
        <v>24</v>
      </c>
    </row>
    <row r="188" spans="1:13" x14ac:dyDescent="0.35">
      <c r="A188" s="1" t="s">
        <v>284</v>
      </c>
      <c r="B188" s="1" t="s">
        <v>166</v>
      </c>
      <c r="C188">
        <v>3</v>
      </c>
      <c r="D188">
        <v>5</v>
      </c>
      <c r="E188">
        <v>3</v>
      </c>
      <c r="F188">
        <v>2</v>
      </c>
      <c r="G188">
        <v>6</v>
      </c>
      <c r="H188">
        <v>6</v>
      </c>
      <c r="I188">
        <v>77</v>
      </c>
      <c r="J188">
        <v>9</v>
      </c>
      <c r="K188">
        <v>73</v>
      </c>
      <c r="L188">
        <v>35</v>
      </c>
      <c r="M188">
        <v>96</v>
      </c>
    </row>
    <row r="189" spans="1:13" x14ac:dyDescent="0.35">
      <c r="A189" s="1" t="s">
        <v>285</v>
      </c>
      <c r="B189" s="1" t="s">
        <v>286</v>
      </c>
      <c r="C189">
        <v>2</v>
      </c>
      <c r="D189">
        <v>5</v>
      </c>
      <c r="E189">
        <v>4</v>
      </c>
      <c r="F189">
        <v>4</v>
      </c>
      <c r="G189">
        <v>2</v>
      </c>
      <c r="H189">
        <v>5</v>
      </c>
      <c r="I189">
        <v>46</v>
      </c>
      <c r="J189">
        <v>15</v>
      </c>
      <c r="K189">
        <v>67</v>
      </c>
      <c r="L189">
        <v>56</v>
      </c>
      <c r="M189">
        <v>9</v>
      </c>
    </row>
    <row r="190" spans="1:13" x14ac:dyDescent="0.35">
      <c r="A190" s="1" t="s">
        <v>287</v>
      </c>
      <c r="B190" s="1" t="s">
        <v>288</v>
      </c>
      <c r="C190">
        <v>3</v>
      </c>
      <c r="D190">
        <v>4</v>
      </c>
      <c r="E190">
        <v>6</v>
      </c>
      <c r="F190">
        <v>3</v>
      </c>
      <c r="G190">
        <v>2</v>
      </c>
      <c r="H190">
        <v>2</v>
      </c>
      <c r="I190">
        <v>79</v>
      </c>
      <c r="J190">
        <v>70</v>
      </c>
      <c r="K190">
        <v>42</v>
      </c>
      <c r="L190">
        <v>36</v>
      </c>
      <c r="M190">
        <v>76</v>
      </c>
    </row>
    <row r="191" spans="1:13" x14ac:dyDescent="0.35">
      <c r="A191" s="1" t="s">
        <v>289</v>
      </c>
      <c r="B191" s="1" t="s">
        <v>30</v>
      </c>
      <c r="C191">
        <v>3</v>
      </c>
      <c r="D191">
        <v>6</v>
      </c>
      <c r="E191">
        <v>3</v>
      </c>
      <c r="F191">
        <v>6</v>
      </c>
      <c r="G191">
        <v>2</v>
      </c>
      <c r="H191">
        <v>5</v>
      </c>
      <c r="I191">
        <v>25</v>
      </c>
      <c r="J191">
        <v>78</v>
      </c>
      <c r="K191">
        <v>36</v>
      </c>
      <c r="L191">
        <v>67</v>
      </c>
      <c r="M191">
        <v>37</v>
      </c>
    </row>
    <row r="192" spans="1:13" x14ac:dyDescent="0.35">
      <c r="A192" s="1" t="s">
        <v>290</v>
      </c>
      <c r="B192" s="1" t="s">
        <v>78</v>
      </c>
      <c r="C192">
        <v>4</v>
      </c>
      <c r="D192">
        <v>5</v>
      </c>
      <c r="E192">
        <v>4</v>
      </c>
      <c r="F192">
        <v>6</v>
      </c>
      <c r="G192">
        <v>5</v>
      </c>
      <c r="H192">
        <v>2</v>
      </c>
      <c r="I192">
        <v>53</v>
      </c>
      <c r="J192">
        <v>61</v>
      </c>
      <c r="K192">
        <v>85</v>
      </c>
      <c r="L192">
        <v>8</v>
      </c>
      <c r="M192">
        <v>76</v>
      </c>
    </row>
    <row r="193" spans="1:13" x14ac:dyDescent="0.35">
      <c r="A193" s="1" t="s">
        <v>264</v>
      </c>
      <c r="B193" s="1" t="s">
        <v>246</v>
      </c>
      <c r="C193">
        <v>7</v>
      </c>
      <c r="D193">
        <v>2</v>
      </c>
      <c r="E193">
        <v>4</v>
      </c>
      <c r="F193">
        <v>3</v>
      </c>
      <c r="G193">
        <v>6</v>
      </c>
      <c r="H193">
        <v>3</v>
      </c>
      <c r="I193">
        <v>13</v>
      </c>
      <c r="J193">
        <v>89</v>
      </c>
      <c r="K193">
        <v>20</v>
      </c>
      <c r="L193">
        <v>2</v>
      </c>
      <c r="M193">
        <v>36</v>
      </c>
    </row>
    <row r="194" spans="1:13" x14ac:dyDescent="0.35">
      <c r="A194" s="1" t="s">
        <v>291</v>
      </c>
      <c r="B194" s="1" t="s">
        <v>222</v>
      </c>
      <c r="C194">
        <v>3</v>
      </c>
      <c r="D194">
        <v>5</v>
      </c>
      <c r="E194">
        <v>5</v>
      </c>
      <c r="F194">
        <v>2</v>
      </c>
      <c r="G194">
        <v>5</v>
      </c>
      <c r="H194">
        <v>2</v>
      </c>
      <c r="I194">
        <v>25</v>
      </c>
      <c r="J194">
        <v>46</v>
      </c>
      <c r="K194">
        <v>91</v>
      </c>
      <c r="L194">
        <v>75</v>
      </c>
      <c r="M194">
        <v>91</v>
      </c>
    </row>
    <row r="195" spans="1:13" x14ac:dyDescent="0.35">
      <c r="A195" s="1" t="s">
        <v>292</v>
      </c>
      <c r="B195" s="1" t="s">
        <v>225</v>
      </c>
      <c r="C195">
        <v>7</v>
      </c>
      <c r="D195">
        <v>6</v>
      </c>
      <c r="E195">
        <v>4</v>
      </c>
      <c r="F195">
        <v>5</v>
      </c>
      <c r="G195">
        <v>4</v>
      </c>
      <c r="H195">
        <v>6</v>
      </c>
      <c r="I195">
        <v>52</v>
      </c>
      <c r="J195">
        <v>32</v>
      </c>
      <c r="K195">
        <v>57</v>
      </c>
      <c r="L195">
        <v>58</v>
      </c>
      <c r="M195">
        <v>67</v>
      </c>
    </row>
    <row r="196" spans="1:13" x14ac:dyDescent="0.35">
      <c r="A196" s="1" t="s">
        <v>293</v>
      </c>
      <c r="B196" s="1" t="s">
        <v>239</v>
      </c>
      <c r="C196">
        <v>7</v>
      </c>
      <c r="D196">
        <v>6</v>
      </c>
      <c r="E196">
        <v>4</v>
      </c>
      <c r="F196">
        <v>6</v>
      </c>
      <c r="G196">
        <v>6</v>
      </c>
      <c r="H196">
        <v>5</v>
      </c>
      <c r="I196">
        <v>85</v>
      </c>
      <c r="J196">
        <v>37</v>
      </c>
      <c r="K196">
        <v>73</v>
      </c>
      <c r="L196">
        <v>73</v>
      </c>
      <c r="M196">
        <v>19</v>
      </c>
    </row>
    <row r="197" spans="1:13" x14ac:dyDescent="0.35">
      <c r="A197" s="1" t="s">
        <v>294</v>
      </c>
      <c r="B197" s="1" t="s">
        <v>28</v>
      </c>
      <c r="C197">
        <v>8</v>
      </c>
      <c r="D197">
        <v>3</v>
      </c>
      <c r="E197">
        <v>3</v>
      </c>
      <c r="F197">
        <v>4</v>
      </c>
      <c r="G197">
        <v>3</v>
      </c>
      <c r="H197">
        <v>5</v>
      </c>
      <c r="I197">
        <v>96</v>
      </c>
      <c r="J197">
        <v>17</v>
      </c>
      <c r="K197">
        <v>94</v>
      </c>
      <c r="L197">
        <v>90</v>
      </c>
      <c r="M197">
        <v>1</v>
      </c>
    </row>
    <row r="198" spans="1:13" x14ac:dyDescent="0.35">
      <c r="A198" s="1" t="s">
        <v>295</v>
      </c>
      <c r="B198" s="1" t="s">
        <v>180</v>
      </c>
      <c r="C198">
        <v>2</v>
      </c>
      <c r="D198">
        <v>3</v>
      </c>
      <c r="E198">
        <v>6</v>
      </c>
      <c r="F198">
        <v>4</v>
      </c>
      <c r="G198">
        <v>5</v>
      </c>
      <c r="H198">
        <v>6</v>
      </c>
      <c r="I198">
        <v>68</v>
      </c>
      <c r="J198">
        <v>10</v>
      </c>
      <c r="K198">
        <v>64</v>
      </c>
      <c r="L198">
        <v>85</v>
      </c>
      <c r="M198">
        <v>26</v>
      </c>
    </row>
    <row r="199" spans="1:13" x14ac:dyDescent="0.35">
      <c r="A199" s="1" t="s">
        <v>296</v>
      </c>
      <c r="B199" s="1" t="s">
        <v>222</v>
      </c>
      <c r="C199">
        <v>7</v>
      </c>
      <c r="D199">
        <v>2</v>
      </c>
      <c r="E199">
        <v>2</v>
      </c>
      <c r="F199">
        <v>6</v>
      </c>
      <c r="G199">
        <v>5</v>
      </c>
      <c r="H199">
        <v>3</v>
      </c>
      <c r="I199">
        <v>45</v>
      </c>
      <c r="J199">
        <v>81</v>
      </c>
      <c r="K199">
        <v>28</v>
      </c>
      <c r="L199">
        <v>11</v>
      </c>
      <c r="M199">
        <v>25</v>
      </c>
    </row>
    <row r="200" spans="1:13" x14ac:dyDescent="0.35">
      <c r="A200" s="1" t="s">
        <v>297</v>
      </c>
      <c r="B200" s="1" t="s">
        <v>161</v>
      </c>
      <c r="C200">
        <v>3</v>
      </c>
      <c r="D200">
        <v>2</v>
      </c>
      <c r="E200">
        <v>3</v>
      </c>
      <c r="F200">
        <v>2</v>
      </c>
      <c r="G200">
        <v>5</v>
      </c>
      <c r="H200">
        <v>4</v>
      </c>
      <c r="I200">
        <v>85</v>
      </c>
      <c r="J200">
        <v>28</v>
      </c>
      <c r="K200">
        <v>36</v>
      </c>
      <c r="L200">
        <v>9</v>
      </c>
      <c r="M200">
        <v>95</v>
      </c>
    </row>
    <row r="201" spans="1:13" x14ac:dyDescent="0.35">
      <c r="A201" s="1" t="s">
        <v>298</v>
      </c>
      <c r="B201" s="1" t="s">
        <v>299</v>
      </c>
      <c r="C201">
        <v>4</v>
      </c>
      <c r="D201">
        <v>3</v>
      </c>
      <c r="E201">
        <v>6</v>
      </c>
      <c r="F201">
        <v>4</v>
      </c>
      <c r="G201">
        <v>4</v>
      </c>
      <c r="H201">
        <v>3</v>
      </c>
      <c r="I201">
        <v>48</v>
      </c>
      <c r="J201">
        <v>71</v>
      </c>
      <c r="K201">
        <v>40</v>
      </c>
      <c r="L201">
        <v>67</v>
      </c>
      <c r="M201">
        <v>83</v>
      </c>
    </row>
    <row r="202" spans="1:13" x14ac:dyDescent="0.35">
      <c r="A202" s="1" t="s">
        <v>300</v>
      </c>
      <c r="B202" s="1" t="s">
        <v>242</v>
      </c>
      <c r="C202">
        <v>0</v>
      </c>
      <c r="D202">
        <v>5</v>
      </c>
      <c r="E202">
        <v>6</v>
      </c>
      <c r="F202">
        <v>4</v>
      </c>
      <c r="G202">
        <v>4</v>
      </c>
      <c r="H202">
        <v>5</v>
      </c>
      <c r="I202">
        <v>70</v>
      </c>
      <c r="J202">
        <v>42</v>
      </c>
      <c r="K202">
        <v>47</v>
      </c>
      <c r="L202">
        <v>24</v>
      </c>
      <c r="M202">
        <v>40</v>
      </c>
    </row>
    <row r="203" spans="1:13" x14ac:dyDescent="0.35">
      <c r="A203" s="1" t="s">
        <v>301</v>
      </c>
      <c r="B203" s="1" t="s">
        <v>302</v>
      </c>
      <c r="C203">
        <v>8</v>
      </c>
      <c r="D203">
        <v>4</v>
      </c>
      <c r="E203">
        <v>5</v>
      </c>
      <c r="F203">
        <v>4</v>
      </c>
      <c r="G203">
        <v>4</v>
      </c>
      <c r="H203">
        <v>5</v>
      </c>
      <c r="I203">
        <v>83</v>
      </c>
      <c r="J203">
        <v>18</v>
      </c>
      <c r="K203">
        <v>29</v>
      </c>
      <c r="L203">
        <v>17</v>
      </c>
      <c r="M203">
        <v>9</v>
      </c>
    </row>
    <row r="204" spans="1:13" x14ac:dyDescent="0.35">
      <c r="A204" s="1" t="s">
        <v>303</v>
      </c>
      <c r="B204" s="1" t="s">
        <v>90</v>
      </c>
      <c r="C204">
        <v>1</v>
      </c>
      <c r="D204">
        <v>6</v>
      </c>
      <c r="E204">
        <v>4</v>
      </c>
      <c r="F204">
        <v>6</v>
      </c>
      <c r="G204">
        <v>3</v>
      </c>
      <c r="H204">
        <v>2</v>
      </c>
      <c r="I204">
        <v>48</v>
      </c>
      <c r="J204">
        <v>65</v>
      </c>
      <c r="K204">
        <v>86</v>
      </c>
      <c r="L204">
        <v>18</v>
      </c>
      <c r="M204">
        <v>88</v>
      </c>
    </row>
    <row r="205" spans="1:13" x14ac:dyDescent="0.35">
      <c r="A205" s="1" t="s">
        <v>304</v>
      </c>
      <c r="B205" s="1" t="s">
        <v>70</v>
      </c>
      <c r="C205">
        <v>4</v>
      </c>
      <c r="D205">
        <v>5</v>
      </c>
      <c r="E205">
        <v>3</v>
      </c>
      <c r="F205">
        <v>5</v>
      </c>
      <c r="G205">
        <v>5</v>
      </c>
      <c r="H205">
        <v>2</v>
      </c>
      <c r="I205">
        <v>70</v>
      </c>
      <c r="J205">
        <v>20</v>
      </c>
      <c r="K205">
        <v>38</v>
      </c>
      <c r="L205">
        <v>18</v>
      </c>
      <c r="M205">
        <v>65</v>
      </c>
    </row>
    <row r="206" spans="1:13" x14ac:dyDescent="0.35">
      <c r="A206" s="1" t="s">
        <v>305</v>
      </c>
      <c r="B206" s="1" t="s">
        <v>306</v>
      </c>
      <c r="C206">
        <v>2</v>
      </c>
      <c r="D206">
        <v>2</v>
      </c>
      <c r="E206">
        <v>6</v>
      </c>
      <c r="F206">
        <v>5</v>
      </c>
      <c r="G206">
        <v>2</v>
      </c>
      <c r="H206">
        <v>6</v>
      </c>
      <c r="I206">
        <v>74</v>
      </c>
      <c r="J206">
        <v>61</v>
      </c>
      <c r="K206">
        <v>24</v>
      </c>
      <c r="L206">
        <v>72</v>
      </c>
      <c r="M206">
        <v>41</v>
      </c>
    </row>
    <row r="207" spans="1:13" x14ac:dyDescent="0.35">
      <c r="A207" s="1" t="s">
        <v>125</v>
      </c>
      <c r="B207" s="1" t="s">
        <v>307</v>
      </c>
      <c r="C207">
        <v>2</v>
      </c>
      <c r="D207">
        <v>2</v>
      </c>
      <c r="E207">
        <v>4</v>
      </c>
      <c r="F207">
        <v>4</v>
      </c>
      <c r="G207">
        <v>4</v>
      </c>
      <c r="H207">
        <v>3</v>
      </c>
      <c r="I207">
        <v>18</v>
      </c>
      <c r="J207">
        <v>50</v>
      </c>
      <c r="K207">
        <v>99</v>
      </c>
      <c r="L207">
        <v>35</v>
      </c>
      <c r="M207">
        <v>8</v>
      </c>
    </row>
    <row r="208" spans="1:13" x14ac:dyDescent="0.35">
      <c r="A208" s="1" t="s">
        <v>308</v>
      </c>
      <c r="B208" s="1" t="s">
        <v>166</v>
      </c>
      <c r="C208">
        <v>6</v>
      </c>
      <c r="D208">
        <v>6</v>
      </c>
      <c r="E208">
        <v>4</v>
      </c>
      <c r="F208">
        <v>3</v>
      </c>
      <c r="G208">
        <v>6</v>
      </c>
      <c r="H208">
        <v>2</v>
      </c>
      <c r="I208">
        <v>68</v>
      </c>
      <c r="J208">
        <v>82</v>
      </c>
      <c r="K208">
        <v>74</v>
      </c>
      <c r="L208">
        <v>4</v>
      </c>
      <c r="M208">
        <v>9</v>
      </c>
    </row>
    <row r="209" spans="1:13" x14ac:dyDescent="0.35">
      <c r="A209" s="1" t="s">
        <v>309</v>
      </c>
      <c r="B209" s="1" t="s">
        <v>239</v>
      </c>
      <c r="C209">
        <v>3</v>
      </c>
      <c r="D209">
        <v>4</v>
      </c>
      <c r="E209">
        <v>2</v>
      </c>
      <c r="F209">
        <v>2</v>
      </c>
      <c r="G209">
        <v>6</v>
      </c>
      <c r="H209">
        <v>4</v>
      </c>
      <c r="I209">
        <v>48</v>
      </c>
      <c r="J209">
        <v>56</v>
      </c>
      <c r="K209">
        <v>97</v>
      </c>
      <c r="L209">
        <v>34</v>
      </c>
      <c r="M209">
        <v>50</v>
      </c>
    </row>
    <row r="210" spans="1:13" x14ac:dyDescent="0.35">
      <c r="A210" s="1" t="s">
        <v>310</v>
      </c>
      <c r="B210" s="1" t="s">
        <v>311</v>
      </c>
      <c r="C210">
        <v>2</v>
      </c>
      <c r="D210">
        <v>5</v>
      </c>
      <c r="E210">
        <v>5</v>
      </c>
      <c r="F210">
        <v>5</v>
      </c>
      <c r="G210">
        <v>3</v>
      </c>
      <c r="H210">
        <v>2</v>
      </c>
      <c r="I210">
        <v>69</v>
      </c>
      <c r="J210">
        <v>49</v>
      </c>
      <c r="K210">
        <v>67</v>
      </c>
      <c r="L210">
        <v>20</v>
      </c>
      <c r="M210">
        <v>3</v>
      </c>
    </row>
    <row r="211" spans="1:13" x14ac:dyDescent="0.35">
      <c r="A211" s="1" t="s">
        <v>312</v>
      </c>
      <c r="B211" s="1" t="s">
        <v>313</v>
      </c>
      <c r="C211">
        <v>5</v>
      </c>
      <c r="D211">
        <v>2</v>
      </c>
      <c r="E211">
        <v>4</v>
      </c>
      <c r="F211">
        <v>5</v>
      </c>
      <c r="G211">
        <v>6</v>
      </c>
      <c r="H211">
        <v>4</v>
      </c>
      <c r="I211">
        <v>68</v>
      </c>
      <c r="J211">
        <v>37</v>
      </c>
      <c r="K211">
        <v>91</v>
      </c>
      <c r="L211">
        <v>56</v>
      </c>
      <c r="M211">
        <v>46</v>
      </c>
    </row>
    <row r="212" spans="1:13" x14ac:dyDescent="0.35">
      <c r="A212" s="1" t="s">
        <v>314</v>
      </c>
      <c r="B212" s="1" t="s">
        <v>249</v>
      </c>
      <c r="C212">
        <v>7</v>
      </c>
      <c r="D212">
        <v>2</v>
      </c>
      <c r="E212">
        <v>2</v>
      </c>
      <c r="F212">
        <v>3</v>
      </c>
      <c r="G212">
        <v>6</v>
      </c>
      <c r="H212">
        <v>5</v>
      </c>
      <c r="I212">
        <v>11</v>
      </c>
      <c r="J212">
        <v>6</v>
      </c>
      <c r="K212">
        <v>24</v>
      </c>
      <c r="L212">
        <v>72</v>
      </c>
      <c r="M212">
        <v>17</v>
      </c>
    </row>
    <row r="213" spans="1:13" x14ac:dyDescent="0.35">
      <c r="A213" s="1" t="s">
        <v>315</v>
      </c>
      <c r="B213" s="1" t="s">
        <v>316</v>
      </c>
      <c r="C213">
        <v>2</v>
      </c>
      <c r="D213">
        <v>2</v>
      </c>
      <c r="E213">
        <v>6</v>
      </c>
      <c r="F213">
        <v>2</v>
      </c>
      <c r="G213">
        <v>2</v>
      </c>
      <c r="H213">
        <v>4</v>
      </c>
      <c r="I213">
        <v>13</v>
      </c>
      <c r="J213">
        <v>7</v>
      </c>
      <c r="K213">
        <v>71</v>
      </c>
      <c r="L213">
        <v>64</v>
      </c>
      <c r="M213">
        <v>96</v>
      </c>
    </row>
    <row r="214" spans="1:13" x14ac:dyDescent="0.35">
      <c r="A214" s="1" t="s">
        <v>317</v>
      </c>
      <c r="B214" s="1" t="s">
        <v>232</v>
      </c>
      <c r="C214">
        <v>8</v>
      </c>
      <c r="D214">
        <v>4</v>
      </c>
      <c r="E214">
        <v>5</v>
      </c>
      <c r="F214">
        <v>5</v>
      </c>
      <c r="G214">
        <v>3</v>
      </c>
      <c r="H214">
        <v>4</v>
      </c>
      <c r="I214">
        <v>92</v>
      </c>
      <c r="J214">
        <v>71</v>
      </c>
      <c r="K214">
        <v>26</v>
      </c>
      <c r="L214">
        <v>42</v>
      </c>
      <c r="M214">
        <v>46</v>
      </c>
    </row>
    <row r="215" spans="1:13" x14ac:dyDescent="0.35">
      <c r="A215" s="1" t="s">
        <v>318</v>
      </c>
      <c r="B215" s="1" t="s">
        <v>279</v>
      </c>
      <c r="C215">
        <v>5</v>
      </c>
      <c r="D215">
        <v>6</v>
      </c>
      <c r="E215">
        <v>2</v>
      </c>
      <c r="F215">
        <v>6</v>
      </c>
      <c r="G215">
        <v>6</v>
      </c>
      <c r="H215">
        <v>5</v>
      </c>
      <c r="I215">
        <v>79</v>
      </c>
      <c r="J215">
        <v>19</v>
      </c>
      <c r="K215">
        <v>23</v>
      </c>
      <c r="L215">
        <v>18</v>
      </c>
      <c r="M215">
        <v>13</v>
      </c>
    </row>
    <row r="216" spans="1:13" x14ac:dyDescent="0.35">
      <c r="A216" s="1" t="s">
        <v>319</v>
      </c>
      <c r="B216" s="1" t="s">
        <v>197</v>
      </c>
      <c r="C216">
        <v>3</v>
      </c>
      <c r="D216">
        <v>2</v>
      </c>
      <c r="E216">
        <v>5</v>
      </c>
      <c r="F216">
        <v>3</v>
      </c>
      <c r="G216">
        <v>5</v>
      </c>
      <c r="H216">
        <v>2</v>
      </c>
      <c r="I216">
        <v>47</v>
      </c>
      <c r="J216">
        <v>7</v>
      </c>
      <c r="K216">
        <v>72</v>
      </c>
      <c r="L216">
        <v>74</v>
      </c>
      <c r="M216">
        <v>85</v>
      </c>
    </row>
    <row r="217" spans="1:13" x14ac:dyDescent="0.35">
      <c r="A217" s="1" t="s">
        <v>320</v>
      </c>
      <c r="B217" s="1" t="s">
        <v>145</v>
      </c>
      <c r="C217">
        <v>1</v>
      </c>
      <c r="D217">
        <v>6</v>
      </c>
      <c r="E217">
        <v>2</v>
      </c>
      <c r="F217">
        <v>5</v>
      </c>
      <c r="G217">
        <v>6</v>
      </c>
      <c r="H217">
        <v>3</v>
      </c>
      <c r="I217">
        <v>74</v>
      </c>
      <c r="J217">
        <v>64</v>
      </c>
      <c r="K217">
        <v>17</v>
      </c>
      <c r="L217">
        <v>76</v>
      </c>
      <c r="M217">
        <v>23</v>
      </c>
    </row>
    <row r="218" spans="1:13" x14ac:dyDescent="0.35">
      <c r="A218" s="1" t="s">
        <v>321</v>
      </c>
      <c r="B218" s="1" t="s">
        <v>322</v>
      </c>
      <c r="C218">
        <v>3</v>
      </c>
      <c r="D218">
        <v>4</v>
      </c>
      <c r="E218">
        <v>2</v>
      </c>
      <c r="F218">
        <v>4</v>
      </c>
      <c r="G218">
        <v>5</v>
      </c>
      <c r="H218">
        <v>6</v>
      </c>
      <c r="I218">
        <v>47</v>
      </c>
      <c r="J218">
        <v>80</v>
      </c>
      <c r="K218">
        <v>34</v>
      </c>
      <c r="L218">
        <v>4</v>
      </c>
      <c r="M218">
        <v>81</v>
      </c>
    </row>
    <row r="219" spans="1:13" x14ac:dyDescent="0.35">
      <c r="A219" s="1" t="s">
        <v>323</v>
      </c>
      <c r="B219" s="1" t="s">
        <v>324</v>
      </c>
      <c r="C219">
        <v>3</v>
      </c>
      <c r="D219">
        <v>4</v>
      </c>
      <c r="E219">
        <v>3</v>
      </c>
      <c r="F219">
        <v>2</v>
      </c>
      <c r="G219">
        <v>4</v>
      </c>
      <c r="H219">
        <v>4</v>
      </c>
      <c r="I219">
        <v>14</v>
      </c>
      <c r="J219">
        <v>35</v>
      </c>
      <c r="K219">
        <v>43</v>
      </c>
      <c r="L219">
        <v>57</v>
      </c>
      <c r="M219">
        <v>34</v>
      </c>
    </row>
    <row r="220" spans="1:13" x14ac:dyDescent="0.35">
      <c r="A220" s="1" t="s">
        <v>325</v>
      </c>
      <c r="B220" s="1" t="s">
        <v>326</v>
      </c>
      <c r="C220">
        <v>7</v>
      </c>
      <c r="D220">
        <v>3</v>
      </c>
      <c r="E220">
        <v>3</v>
      </c>
      <c r="F220">
        <v>2</v>
      </c>
      <c r="G220">
        <v>6</v>
      </c>
      <c r="H220">
        <v>5</v>
      </c>
      <c r="I220">
        <v>84</v>
      </c>
      <c r="J220">
        <v>70</v>
      </c>
      <c r="K220">
        <v>57</v>
      </c>
      <c r="L220">
        <v>62</v>
      </c>
      <c r="M220">
        <v>1</v>
      </c>
    </row>
    <row r="221" spans="1:13" x14ac:dyDescent="0.35">
      <c r="A221" s="1" t="s">
        <v>108</v>
      </c>
      <c r="B221" s="1" t="s">
        <v>327</v>
      </c>
      <c r="C221">
        <v>1</v>
      </c>
      <c r="D221">
        <v>5</v>
      </c>
      <c r="E221">
        <v>3</v>
      </c>
      <c r="F221">
        <v>5</v>
      </c>
      <c r="G221">
        <v>2</v>
      </c>
      <c r="H221">
        <v>4</v>
      </c>
      <c r="I221">
        <v>42</v>
      </c>
      <c r="J221">
        <v>82</v>
      </c>
      <c r="K221">
        <v>89</v>
      </c>
      <c r="L221">
        <v>2</v>
      </c>
      <c r="M221">
        <v>41</v>
      </c>
    </row>
    <row r="222" spans="1:13" x14ac:dyDescent="0.35">
      <c r="A222" s="1" t="s">
        <v>328</v>
      </c>
      <c r="B222" s="1" t="s">
        <v>68</v>
      </c>
      <c r="C222">
        <v>0</v>
      </c>
      <c r="D222">
        <v>6</v>
      </c>
      <c r="E222">
        <v>6</v>
      </c>
      <c r="F222">
        <v>4</v>
      </c>
      <c r="G222">
        <v>4</v>
      </c>
      <c r="H222">
        <v>3</v>
      </c>
      <c r="I222">
        <v>25</v>
      </c>
      <c r="J222">
        <v>40</v>
      </c>
      <c r="K222">
        <v>61</v>
      </c>
      <c r="L222">
        <v>59</v>
      </c>
      <c r="M222">
        <v>88</v>
      </c>
    </row>
    <row r="223" spans="1:13" x14ac:dyDescent="0.35">
      <c r="A223" s="1" t="s">
        <v>329</v>
      </c>
      <c r="B223" s="1" t="s">
        <v>188</v>
      </c>
      <c r="C223">
        <v>2</v>
      </c>
      <c r="D223">
        <v>4</v>
      </c>
      <c r="E223">
        <v>3</v>
      </c>
      <c r="F223">
        <v>3</v>
      </c>
      <c r="G223">
        <v>3</v>
      </c>
      <c r="H223">
        <v>2</v>
      </c>
      <c r="I223">
        <v>76</v>
      </c>
      <c r="J223">
        <v>21</v>
      </c>
      <c r="K223">
        <v>59</v>
      </c>
      <c r="L223">
        <v>79</v>
      </c>
      <c r="M223">
        <v>33</v>
      </c>
    </row>
    <row r="224" spans="1:13" x14ac:dyDescent="0.35">
      <c r="A224" s="1" t="s">
        <v>330</v>
      </c>
      <c r="B224" s="1" t="s">
        <v>30</v>
      </c>
      <c r="C224">
        <v>3</v>
      </c>
      <c r="D224">
        <v>6</v>
      </c>
      <c r="E224">
        <v>5</v>
      </c>
      <c r="F224">
        <v>2</v>
      </c>
      <c r="G224">
        <v>5</v>
      </c>
      <c r="H224">
        <v>4</v>
      </c>
      <c r="I224">
        <v>18</v>
      </c>
      <c r="J224">
        <v>33</v>
      </c>
      <c r="K224">
        <v>57</v>
      </c>
      <c r="L224">
        <v>34</v>
      </c>
      <c r="M224">
        <v>74</v>
      </c>
    </row>
    <row r="225" spans="1:13" x14ac:dyDescent="0.35">
      <c r="A225" s="1" t="s">
        <v>131</v>
      </c>
      <c r="B225" s="1" t="s">
        <v>171</v>
      </c>
      <c r="C225">
        <v>8</v>
      </c>
      <c r="D225">
        <v>4</v>
      </c>
      <c r="E225">
        <v>3</v>
      </c>
      <c r="F225">
        <v>2</v>
      </c>
      <c r="G225">
        <v>6</v>
      </c>
      <c r="H225">
        <v>5</v>
      </c>
      <c r="I225">
        <v>67</v>
      </c>
      <c r="J225">
        <v>34</v>
      </c>
      <c r="K225">
        <v>96</v>
      </c>
      <c r="L225">
        <v>61</v>
      </c>
      <c r="M225">
        <v>40</v>
      </c>
    </row>
    <row r="226" spans="1:13" x14ac:dyDescent="0.35">
      <c r="A226" s="1" t="s">
        <v>265</v>
      </c>
      <c r="B226" s="1" t="s">
        <v>16</v>
      </c>
      <c r="C226">
        <v>5</v>
      </c>
      <c r="D226">
        <v>4</v>
      </c>
      <c r="E226">
        <v>4</v>
      </c>
      <c r="F226">
        <v>6</v>
      </c>
      <c r="G226">
        <v>4</v>
      </c>
      <c r="H226">
        <v>5</v>
      </c>
      <c r="I226">
        <v>39</v>
      </c>
      <c r="J226">
        <v>12</v>
      </c>
      <c r="K226">
        <v>100</v>
      </c>
      <c r="L226">
        <v>47</v>
      </c>
      <c r="M226">
        <v>42</v>
      </c>
    </row>
    <row r="227" spans="1:13" x14ac:dyDescent="0.35">
      <c r="A227" s="1" t="s">
        <v>331</v>
      </c>
      <c r="B227" s="1" t="s">
        <v>155</v>
      </c>
      <c r="C227">
        <v>0</v>
      </c>
      <c r="D227">
        <v>3</v>
      </c>
      <c r="E227">
        <v>2</v>
      </c>
      <c r="F227">
        <v>4</v>
      </c>
      <c r="G227">
        <v>4</v>
      </c>
      <c r="H227">
        <v>2</v>
      </c>
      <c r="I227">
        <v>88</v>
      </c>
      <c r="J227">
        <v>79</v>
      </c>
      <c r="K227">
        <v>26</v>
      </c>
      <c r="L227">
        <v>8</v>
      </c>
      <c r="M227">
        <v>70</v>
      </c>
    </row>
    <row r="228" spans="1:13" x14ac:dyDescent="0.35">
      <c r="A228" s="1" t="s">
        <v>332</v>
      </c>
      <c r="B228" s="1" t="s">
        <v>117</v>
      </c>
      <c r="C228">
        <v>1</v>
      </c>
      <c r="D228">
        <v>2</v>
      </c>
      <c r="E228">
        <v>2</v>
      </c>
      <c r="F228">
        <v>6</v>
      </c>
      <c r="G228">
        <v>6</v>
      </c>
      <c r="H228">
        <v>3</v>
      </c>
      <c r="I228">
        <v>83</v>
      </c>
      <c r="J228">
        <v>76</v>
      </c>
      <c r="K228">
        <v>52</v>
      </c>
      <c r="L228">
        <v>43</v>
      </c>
      <c r="M228">
        <v>64</v>
      </c>
    </row>
    <row r="229" spans="1:13" x14ac:dyDescent="0.35">
      <c r="A229" s="1" t="s">
        <v>333</v>
      </c>
      <c r="B229" s="1" t="s">
        <v>216</v>
      </c>
      <c r="C229">
        <v>1</v>
      </c>
      <c r="D229">
        <v>6</v>
      </c>
      <c r="E229">
        <v>6</v>
      </c>
      <c r="F229">
        <v>3</v>
      </c>
      <c r="G229">
        <v>6</v>
      </c>
      <c r="H229">
        <v>4</v>
      </c>
      <c r="I229">
        <v>54</v>
      </c>
      <c r="J229">
        <v>50</v>
      </c>
      <c r="K229">
        <v>36</v>
      </c>
      <c r="L229">
        <v>23</v>
      </c>
      <c r="M229">
        <v>9</v>
      </c>
    </row>
    <row r="230" spans="1:13" x14ac:dyDescent="0.35">
      <c r="A230" s="1" t="s">
        <v>334</v>
      </c>
      <c r="B230" s="1" t="s">
        <v>242</v>
      </c>
      <c r="C230">
        <v>0</v>
      </c>
      <c r="D230">
        <v>3</v>
      </c>
      <c r="E230">
        <v>4</v>
      </c>
      <c r="F230">
        <v>6</v>
      </c>
      <c r="G230">
        <v>3</v>
      </c>
      <c r="H230">
        <v>5</v>
      </c>
      <c r="I230">
        <v>49</v>
      </c>
      <c r="J230">
        <v>31</v>
      </c>
      <c r="K230">
        <v>34</v>
      </c>
      <c r="L230">
        <v>22</v>
      </c>
      <c r="M230">
        <v>76</v>
      </c>
    </row>
    <row r="231" spans="1:13" x14ac:dyDescent="0.35">
      <c r="A231" s="1" t="s">
        <v>335</v>
      </c>
      <c r="B231" s="1" t="s">
        <v>177</v>
      </c>
      <c r="C231">
        <v>1</v>
      </c>
      <c r="D231">
        <v>3</v>
      </c>
      <c r="E231">
        <v>2</v>
      </c>
      <c r="F231">
        <v>2</v>
      </c>
      <c r="G231">
        <v>2</v>
      </c>
      <c r="H231">
        <v>3</v>
      </c>
      <c r="I231">
        <v>71</v>
      </c>
      <c r="J231">
        <v>20</v>
      </c>
      <c r="K231">
        <v>46</v>
      </c>
      <c r="L231">
        <v>6</v>
      </c>
      <c r="M231">
        <v>22</v>
      </c>
    </row>
    <row r="232" spans="1:13" x14ac:dyDescent="0.35">
      <c r="A232" s="1" t="s">
        <v>336</v>
      </c>
      <c r="B232" s="1" t="s">
        <v>210</v>
      </c>
      <c r="C232">
        <v>8</v>
      </c>
      <c r="D232">
        <v>5</v>
      </c>
      <c r="E232">
        <v>6</v>
      </c>
      <c r="F232">
        <v>4</v>
      </c>
      <c r="G232">
        <v>5</v>
      </c>
      <c r="H232">
        <v>4</v>
      </c>
      <c r="I232">
        <v>5</v>
      </c>
      <c r="J232">
        <v>48</v>
      </c>
      <c r="K232">
        <v>2</v>
      </c>
      <c r="L232">
        <v>12</v>
      </c>
      <c r="M232">
        <v>15</v>
      </c>
    </row>
    <row r="233" spans="1:13" x14ac:dyDescent="0.35">
      <c r="A233" s="1" t="s">
        <v>337</v>
      </c>
      <c r="B233" s="1" t="s">
        <v>338</v>
      </c>
      <c r="C233">
        <v>7</v>
      </c>
      <c r="D233">
        <v>4</v>
      </c>
      <c r="E233">
        <v>3</v>
      </c>
      <c r="F233">
        <v>4</v>
      </c>
      <c r="G233">
        <v>6</v>
      </c>
      <c r="H233">
        <v>6</v>
      </c>
      <c r="I233">
        <v>27</v>
      </c>
      <c r="J233">
        <v>12</v>
      </c>
      <c r="K233">
        <v>19</v>
      </c>
      <c r="L233">
        <v>10</v>
      </c>
      <c r="M233">
        <v>66</v>
      </c>
    </row>
    <row r="234" spans="1:13" x14ac:dyDescent="0.35">
      <c r="A234" s="1" t="s">
        <v>339</v>
      </c>
      <c r="B234" s="1" t="s">
        <v>340</v>
      </c>
      <c r="C234">
        <v>6</v>
      </c>
      <c r="D234">
        <v>2</v>
      </c>
      <c r="E234">
        <v>5</v>
      </c>
      <c r="F234">
        <v>3</v>
      </c>
      <c r="G234">
        <v>5</v>
      </c>
      <c r="H234">
        <v>3</v>
      </c>
      <c r="I234">
        <v>95</v>
      </c>
      <c r="J234">
        <v>12</v>
      </c>
      <c r="K234">
        <v>76</v>
      </c>
      <c r="L234">
        <v>52</v>
      </c>
      <c r="M234">
        <v>36</v>
      </c>
    </row>
    <row r="235" spans="1:13" x14ac:dyDescent="0.35">
      <c r="A235" s="1" t="s">
        <v>341</v>
      </c>
      <c r="B235" s="1" t="s">
        <v>177</v>
      </c>
      <c r="C235">
        <v>4</v>
      </c>
      <c r="D235">
        <v>6</v>
      </c>
      <c r="E235">
        <v>4</v>
      </c>
      <c r="F235">
        <v>5</v>
      </c>
      <c r="G235">
        <v>5</v>
      </c>
      <c r="H235">
        <v>2</v>
      </c>
      <c r="I235">
        <v>48</v>
      </c>
      <c r="J235">
        <v>9</v>
      </c>
      <c r="K235">
        <v>45</v>
      </c>
      <c r="L235">
        <v>10</v>
      </c>
      <c r="M235">
        <v>3</v>
      </c>
    </row>
    <row r="236" spans="1:13" x14ac:dyDescent="0.35">
      <c r="A236" s="1" t="s">
        <v>342</v>
      </c>
      <c r="B236" s="1" t="s">
        <v>343</v>
      </c>
      <c r="C236">
        <v>2</v>
      </c>
      <c r="D236">
        <v>5</v>
      </c>
      <c r="E236">
        <v>2</v>
      </c>
      <c r="F236">
        <v>4</v>
      </c>
      <c r="G236">
        <v>4</v>
      </c>
      <c r="H236">
        <v>4</v>
      </c>
      <c r="I236">
        <v>46</v>
      </c>
      <c r="J236">
        <v>58</v>
      </c>
      <c r="K236">
        <v>72</v>
      </c>
      <c r="L236">
        <v>83</v>
      </c>
      <c r="M236">
        <v>48</v>
      </c>
    </row>
    <row r="237" spans="1:13" x14ac:dyDescent="0.35">
      <c r="A237" s="1" t="s">
        <v>344</v>
      </c>
      <c r="B237" s="1" t="s">
        <v>345</v>
      </c>
      <c r="C237">
        <v>7</v>
      </c>
      <c r="D237">
        <v>3</v>
      </c>
      <c r="E237">
        <v>3</v>
      </c>
      <c r="F237">
        <v>3</v>
      </c>
      <c r="G237">
        <v>3</v>
      </c>
      <c r="H237">
        <v>6</v>
      </c>
      <c r="I237">
        <v>72</v>
      </c>
      <c r="J237">
        <v>40</v>
      </c>
      <c r="K237">
        <v>54</v>
      </c>
      <c r="L237">
        <v>44</v>
      </c>
      <c r="M237">
        <v>78</v>
      </c>
    </row>
    <row r="238" spans="1:13" x14ac:dyDescent="0.35">
      <c r="A238" s="1" t="s">
        <v>346</v>
      </c>
      <c r="B238" s="1" t="s">
        <v>347</v>
      </c>
      <c r="C238">
        <v>4</v>
      </c>
      <c r="D238">
        <v>4</v>
      </c>
      <c r="E238">
        <v>5</v>
      </c>
      <c r="F238">
        <v>2</v>
      </c>
      <c r="G238">
        <v>3</v>
      </c>
      <c r="H238">
        <v>5</v>
      </c>
      <c r="I238">
        <v>80</v>
      </c>
      <c r="J238">
        <v>63</v>
      </c>
      <c r="K238">
        <v>36</v>
      </c>
      <c r="L238">
        <v>13</v>
      </c>
      <c r="M238">
        <v>38</v>
      </c>
    </row>
    <row r="239" spans="1:13" x14ac:dyDescent="0.35">
      <c r="A239" s="1" t="s">
        <v>348</v>
      </c>
      <c r="B239" s="1" t="s">
        <v>210</v>
      </c>
      <c r="C239">
        <v>7</v>
      </c>
      <c r="D239">
        <v>5</v>
      </c>
      <c r="E239">
        <v>3</v>
      </c>
      <c r="F239">
        <v>2</v>
      </c>
      <c r="G239">
        <v>5</v>
      </c>
      <c r="H239">
        <v>3</v>
      </c>
      <c r="I239">
        <v>89</v>
      </c>
      <c r="J239">
        <v>97</v>
      </c>
      <c r="K239">
        <v>66</v>
      </c>
      <c r="L239">
        <v>5</v>
      </c>
      <c r="M239">
        <v>68</v>
      </c>
    </row>
    <row r="240" spans="1:13" x14ac:dyDescent="0.35">
      <c r="A240" s="1" t="s">
        <v>349</v>
      </c>
      <c r="B240" s="1" t="s">
        <v>350</v>
      </c>
      <c r="C240">
        <v>8</v>
      </c>
      <c r="D240">
        <v>3</v>
      </c>
      <c r="E240">
        <v>5</v>
      </c>
      <c r="F240">
        <v>3</v>
      </c>
      <c r="G240">
        <v>6</v>
      </c>
      <c r="H240">
        <v>6</v>
      </c>
      <c r="I240">
        <v>98</v>
      </c>
      <c r="J240">
        <v>27</v>
      </c>
      <c r="K240">
        <v>75</v>
      </c>
      <c r="L240">
        <v>69</v>
      </c>
      <c r="M240">
        <v>29</v>
      </c>
    </row>
    <row r="241" spans="1:13" x14ac:dyDescent="0.35">
      <c r="A241" s="1" t="s">
        <v>351</v>
      </c>
      <c r="B241" s="1" t="s">
        <v>45</v>
      </c>
      <c r="C241">
        <v>2</v>
      </c>
      <c r="D241">
        <v>2</v>
      </c>
      <c r="E241">
        <v>3</v>
      </c>
      <c r="F241">
        <v>4</v>
      </c>
      <c r="G241">
        <v>2</v>
      </c>
      <c r="H241">
        <v>6</v>
      </c>
      <c r="I241">
        <v>43</v>
      </c>
      <c r="J241">
        <v>45</v>
      </c>
      <c r="K241">
        <v>16</v>
      </c>
      <c r="L241">
        <v>56</v>
      </c>
      <c r="M241">
        <v>7</v>
      </c>
    </row>
    <row r="242" spans="1:13" x14ac:dyDescent="0.35">
      <c r="A242" s="1" t="s">
        <v>352</v>
      </c>
      <c r="B242" s="1" t="s">
        <v>193</v>
      </c>
      <c r="C242">
        <v>7</v>
      </c>
      <c r="D242">
        <v>6</v>
      </c>
      <c r="E242">
        <v>6</v>
      </c>
      <c r="F242">
        <v>2</v>
      </c>
      <c r="G242">
        <v>3</v>
      </c>
      <c r="H242">
        <v>6</v>
      </c>
      <c r="I242">
        <v>19</v>
      </c>
      <c r="J242">
        <v>5</v>
      </c>
      <c r="K242">
        <v>76</v>
      </c>
      <c r="L242">
        <v>74</v>
      </c>
      <c r="M242">
        <v>16</v>
      </c>
    </row>
    <row r="243" spans="1:13" x14ac:dyDescent="0.35">
      <c r="A243" s="1" t="s">
        <v>353</v>
      </c>
      <c r="B243" s="1" t="s">
        <v>86</v>
      </c>
      <c r="C243">
        <v>2</v>
      </c>
      <c r="D243">
        <v>3</v>
      </c>
      <c r="E243">
        <v>2</v>
      </c>
      <c r="F243">
        <v>5</v>
      </c>
      <c r="G243">
        <v>5</v>
      </c>
      <c r="H243">
        <v>4</v>
      </c>
      <c r="I243">
        <v>60</v>
      </c>
      <c r="J243">
        <v>48</v>
      </c>
      <c r="K243">
        <v>73</v>
      </c>
      <c r="L243">
        <v>93</v>
      </c>
      <c r="M243">
        <v>51</v>
      </c>
    </row>
    <row r="244" spans="1:13" x14ac:dyDescent="0.35">
      <c r="A244" s="1" t="s">
        <v>354</v>
      </c>
      <c r="B244" s="1" t="s">
        <v>355</v>
      </c>
      <c r="C244">
        <v>4</v>
      </c>
      <c r="D244">
        <v>6</v>
      </c>
      <c r="E244">
        <v>3</v>
      </c>
      <c r="F244">
        <v>6</v>
      </c>
      <c r="G244">
        <v>5</v>
      </c>
      <c r="H244">
        <v>6</v>
      </c>
      <c r="I244">
        <v>82</v>
      </c>
      <c r="J244">
        <v>21</v>
      </c>
      <c r="K244">
        <v>64</v>
      </c>
      <c r="L244">
        <v>61</v>
      </c>
      <c r="M244">
        <v>93</v>
      </c>
    </row>
    <row r="245" spans="1:13" x14ac:dyDescent="0.35">
      <c r="A245" s="1" t="s">
        <v>356</v>
      </c>
      <c r="B245" s="1" t="s">
        <v>357</v>
      </c>
      <c r="C245">
        <v>2</v>
      </c>
      <c r="D245">
        <v>4</v>
      </c>
      <c r="E245">
        <v>2</v>
      </c>
      <c r="F245">
        <v>4</v>
      </c>
      <c r="G245">
        <v>3</v>
      </c>
      <c r="H245">
        <v>4</v>
      </c>
      <c r="I245">
        <v>65</v>
      </c>
      <c r="J245">
        <v>50</v>
      </c>
      <c r="K245">
        <v>15</v>
      </c>
      <c r="L245">
        <v>67</v>
      </c>
      <c r="M245">
        <v>88</v>
      </c>
    </row>
    <row r="246" spans="1:13" x14ac:dyDescent="0.35">
      <c r="A246" s="1" t="s">
        <v>358</v>
      </c>
      <c r="B246" s="1" t="s">
        <v>174</v>
      </c>
      <c r="C246">
        <v>8</v>
      </c>
      <c r="D246">
        <v>3</v>
      </c>
      <c r="E246">
        <v>6</v>
      </c>
      <c r="F246">
        <v>3</v>
      </c>
      <c r="G246">
        <v>6</v>
      </c>
      <c r="H246">
        <v>3</v>
      </c>
      <c r="I246">
        <v>85</v>
      </c>
      <c r="J246">
        <v>68</v>
      </c>
      <c r="K246">
        <v>59</v>
      </c>
      <c r="L246">
        <v>5</v>
      </c>
      <c r="M246">
        <v>29</v>
      </c>
    </row>
    <row r="247" spans="1:13" x14ac:dyDescent="0.35">
      <c r="A247" s="1" t="s">
        <v>359</v>
      </c>
      <c r="B247" s="1" t="s">
        <v>360</v>
      </c>
      <c r="C247">
        <v>7</v>
      </c>
      <c r="D247">
        <v>6</v>
      </c>
      <c r="E247">
        <v>2</v>
      </c>
      <c r="F247">
        <v>3</v>
      </c>
      <c r="G247">
        <v>2</v>
      </c>
      <c r="H247">
        <v>2</v>
      </c>
      <c r="I247">
        <v>91</v>
      </c>
      <c r="J247">
        <v>65</v>
      </c>
      <c r="K247">
        <v>12</v>
      </c>
      <c r="L247">
        <v>78</v>
      </c>
      <c r="M247">
        <v>87</v>
      </c>
    </row>
    <row r="248" spans="1:13" x14ac:dyDescent="0.35">
      <c r="A248" s="1" t="s">
        <v>361</v>
      </c>
      <c r="B248" s="1" t="s">
        <v>362</v>
      </c>
      <c r="C248">
        <v>2</v>
      </c>
      <c r="D248">
        <v>6</v>
      </c>
      <c r="E248">
        <v>6</v>
      </c>
      <c r="F248">
        <v>6</v>
      </c>
      <c r="G248">
        <v>2</v>
      </c>
      <c r="H248">
        <v>3</v>
      </c>
      <c r="I248">
        <v>65</v>
      </c>
      <c r="J248">
        <v>28</v>
      </c>
      <c r="K248">
        <v>80</v>
      </c>
      <c r="L248">
        <v>55</v>
      </c>
      <c r="M248">
        <v>60</v>
      </c>
    </row>
    <row r="249" spans="1:13" x14ac:dyDescent="0.35">
      <c r="A249" s="1" t="s">
        <v>363</v>
      </c>
      <c r="B249" s="1" t="s">
        <v>139</v>
      </c>
      <c r="C249">
        <v>4</v>
      </c>
      <c r="D249">
        <v>4</v>
      </c>
      <c r="E249">
        <v>2</v>
      </c>
      <c r="F249">
        <v>3</v>
      </c>
      <c r="G249">
        <v>3</v>
      </c>
      <c r="H249">
        <v>5</v>
      </c>
      <c r="I249">
        <v>14</v>
      </c>
      <c r="J249">
        <v>4</v>
      </c>
      <c r="K249">
        <v>93</v>
      </c>
      <c r="L249">
        <v>36</v>
      </c>
      <c r="M249">
        <v>26</v>
      </c>
    </row>
    <row r="250" spans="1:13" x14ac:dyDescent="0.35">
      <c r="A250" s="1" t="s">
        <v>364</v>
      </c>
      <c r="B250" s="1" t="s">
        <v>203</v>
      </c>
      <c r="C250">
        <v>0</v>
      </c>
      <c r="D250">
        <v>6</v>
      </c>
      <c r="E250">
        <v>2</v>
      </c>
      <c r="F250">
        <v>6</v>
      </c>
      <c r="G250">
        <v>5</v>
      </c>
      <c r="H250">
        <v>6</v>
      </c>
      <c r="I250">
        <v>15</v>
      </c>
      <c r="J250">
        <v>42</v>
      </c>
      <c r="K250">
        <v>90</v>
      </c>
      <c r="L250">
        <v>14</v>
      </c>
      <c r="M250">
        <v>88</v>
      </c>
    </row>
    <row r="251" spans="1:13" x14ac:dyDescent="0.35">
      <c r="A251" s="1" t="s">
        <v>365</v>
      </c>
      <c r="B251" s="1" t="s">
        <v>16</v>
      </c>
      <c r="C251">
        <v>8</v>
      </c>
      <c r="D251">
        <v>5</v>
      </c>
      <c r="E251">
        <v>4</v>
      </c>
      <c r="F251">
        <v>4</v>
      </c>
      <c r="G251">
        <v>4</v>
      </c>
      <c r="H251">
        <v>3</v>
      </c>
      <c r="I251">
        <v>39</v>
      </c>
      <c r="J251">
        <v>45</v>
      </c>
      <c r="K251">
        <v>68</v>
      </c>
      <c r="L251">
        <v>26</v>
      </c>
      <c r="M251">
        <v>30</v>
      </c>
    </row>
    <row r="252" spans="1:13" x14ac:dyDescent="0.35">
      <c r="A252" s="1" t="s">
        <v>366</v>
      </c>
      <c r="B252" s="1" t="s">
        <v>367</v>
      </c>
      <c r="C252">
        <v>3</v>
      </c>
      <c r="D252">
        <v>6</v>
      </c>
      <c r="E252">
        <v>3</v>
      </c>
      <c r="F252">
        <v>4</v>
      </c>
      <c r="G252">
        <v>3</v>
      </c>
      <c r="H252">
        <v>5</v>
      </c>
      <c r="I252">
        <v>86</v>
      </c>
      <c r="J252">
        <v>46</v>
      </c>
      <c r="K252">
        <v>9</v>
      </c>
      <c r="L252">
        <v>68</v>
      </c>
      <c r="M252">
        <v>39</v>
      </c>
    </row>
    <row r="253" spans="1:13" x14ac:dyDescent="0.35">
      <c r="A253" s="1" t="s">
        <v>368</v>
      </c>
      <c r="B253" s="1" t="s">
        <v>369</v>
      </c>
      <c r="C253">
        <v>7</v>
      </c>
      <c r="D253">
        <v>4</v>
      </c>
      <c r="E253">
        <v>6</v>
      </c>
      <c r="F253">
        <v>6</v>
      </c>
      <c r="G253">
        <v>6</v>
      </c>
      <c r="H253">
        <v>2</v>
      </c>
      <c r="I253">
        <v>17</v>
      </c>
      <c r="J253">
        <v>16</v>
      </c>
      <c r="K253">
        <v>12</v>
      </c>
      <c r="L253">
        <v>54</v>
      </c>
      <c r="M253">
        <v>91</v>
      </c>
    </row>
    <row r="254" spans="1:13" x14ac:dyDescent="0.35">
      <c r="A254" s="1" t="s">
        <v>370</v>
      </c>
      <c r="B254" s="1" t="s">
        <v>371</v>
      </c>
      <c r="C254">
        <v>4</v>
      </c>
      <c r="D254">
        <v>2</v>
      </c>
      <c r="E254">
        <v>4</v>
      </c>
      <c r="F254">
        <v>3</v>
      </c>
      <c r="G254">
        <v>5</v>
      </c>
      <c r="H254">
        <v>2</v>
      </c>
      <c r="I254">
        <v>68</v>
      </c>
      <c r="J254">
        <v>87</v>
      </c>
      <c r="K254">
        <v>48</v>
      </c>
      <c r="L254">
        <v>54</v>
      </c>
      <c r="M254">
        <v>39</v>
      </c>
    </row>
    <row r="255" spans="1:13" x14ac:dyDescent="0.35">
      <c r="A255" s="1" t="s">
        <v>372</v>
      </c>
      <c r="B255" s="1" t="s">
        <v>180</v>
      </c>
      <c r="C255">
        <v>8</v>
      </c>
      <c r="D255">
        <v>3</v>
      </c>
      <c r="E255">
        <v>5</v>
      </c>
      <c r="F255">
        <v>2</v>
      </c>
      <c r="G255">
        <v>5</v>
      </c>
      <c r="H255">
        <v>3</v>
      </c>
      <c r="I255">
        <v>99</v>
      </c>
      <c r="J255">
        <v>90</v>
      </c>
      <c r="K255">
        <v>59</v>
      </c>
      <c r="L255">
        <v>78</v>
      </c>
      <c r="M255">
        <v>93</v>
      </c>
    </row>
    <row r="256" spans="1:13" x14ac:dyDescent="0.35">
      <c r="A256" s="1" t="s">
        <v>373</v>
      </c>
      <c r="B256" s="1" t="s">
        <v>357</v>
      </c>
      <c r="C256">
        <v>1</v>
      </c>
      <c r="D256">
        <v>6</v>
      </c>
      <c r="E256">
        <v>6</v>
      </c>
      <c r="F256">
        <v>5</v>
      </c>
      <c r="G256">
        <v>3</v>
      </c>
      <c r="H256">
        <v>6</v>
      </c>
      <c r="I256">
        <v>58</v>
      </c>
      <c r="J256">
        <v>93</v>
      </c>
      <c r="K256">
        <v>93</v>
      </c>
      <c r="L256">
        <v>82</v>
      </c>
      <c r="M256">
        <v>17</v>
      </c>
    </row>
    <row r="257" spans="1:13" x14ac:dyDescent="0.35">
      <c r="A257" s="1" t="s">
        <v>374</v>
      </c>
      <c r="B257" s="1" t="s">
        <v>327</v>
      </c>
      <c r="C257">
        <v>6</v>
      </c>
      <c r="D257">
        <v>4</v>
      </c>
      <c r="E257">
        <v>5</v>
      </c>
      <c r="F257">
        <v>3</v>
      </c>
      <c r="G257">
        <v>2</v>
      </c>
      <c r="H257">
        <v>2</v>
      </c>
      <c r="I257">
        <v>38</v>
      </c>
      <c r="J257">
        <v>13</v>
      </c>
      <c r="K257">
        <v>62</v>
      </c>
      <c r="L257">
        <v>22</v>
      </c>
      <c r="M257">
        <v>14</v>
      </c>
    </row>
    <row r="258" spans="1:13" x14ac:dyDescent="0.35">
      <c r="A258" s="1" t="s">
        <v>375</v>
      </c>
      <c r="B258" s="1" t="s">
        <v>205</v>
      </c>
      <c r="C258">
        <v>6</v>
      </c>
      <c r="D258">
        <v>6</v>
      </c>
      <c r="E258">
        <v>3</v>
      </c>
      <c r="F258">
        <v>6</v>
      </c>
      <c r="G258">
        <v>6</v>
      </c>
      <c r="H258">
        <v>2</v>
      </c>
      <c r="I258">
        <v>1</v>
      </c>
      <c r="J258">
        <v>34</v>
      </c>
      <c r="K258">
        <v>76</v>
      </c>
      <c r="L258">
        <v>39</v>
      </c>
      <c r="M258">
        <v>56</v>
      </c>
    </row>
    <row r="259" spans="1:13" x14ac:dyDescent="0.35">
      <c r="A259" s="1" t="s">
        <v>376</v>
      </c>
      <c r="B259" s="1" t="s">
        <v>38</v>
      </c>
      <c r="C259">
        <v>3</v>
      </c>
      <c r="D259">
        <v>5</v>
      </c>
      <c r="E259">
        <v>3</v>
      </c>
      <c r="F259">
        <v>6</v>
      </c>
      <c r="G259">
        <v>2</v>
      </c>
      <c r="H259">
        <v>4</v>
      </c>
      <c r="I259">
        <v>91</v>
      </c>
      <c r="J259">
        <v>99</v>
      </c>
      <c r="K259">
        <v>61</v>
      </c>
      <c r="L259">
        <v>2</v>
      </c>
      <c r="M259">
        <v>52</v>
      </c>
    </row>
    <row r="260" spans="1:13" x14ac:dyDescent="0.35">
      <c r="A260" s="1" t="s">
        <v>377</v>
      </c>
      <c r="B260" s="1" t="s">
        <v>180</v>
      </c>
      <c r="C260">
        <v>3</v>
      </c>
      <c r="D260">
        <v>4</v>
      </c>
      <c r="E260">
        <v>6</v>
      </c>
      <c r="F260">
        <v>2</v>
      </c>
      <c r="G260">
        <v>2</v>
      </c>
      <c r="H260">
        <v>4</v>
      </c>
      <c r="I260">
        <v>2</v>
      </c>
      <c r="J260">
        <v>85</v>
      </c>
      <c r="K260">
        <v>51</v>
      </c>
      <c r="L260">
        <v>87</v>
      </c>
      <c r="M260">
        <v>27</v>
      </c>
    </row>
    <row r="261" spans="1:13" x14ac:dyDescent="0.35">
      <c r="A261" s="1" t="s">
        <v>378</v>
      </c>
      <c r="B261" s="1" t="s">
        <v>30</v>
      </c>
      <c r="C261">
        <v>6</v>
      </c>
      <c r="D261">
        <v>3</v>
      </c>
      <c r="E261">
        <v>3</v>
      </c>
      <c r="F261">
        <v>6</v>
      </c>
      <c r="G261">
        <v>6</v>
      </c>
      <c r="H261">
        <v>3</v>
      </c>
      <c r="I261">
        <v>78</v>
      </c>
      <c r="J261">
        <v>57</v>
      </c>
      <c r="K261">
        <v>69</v>
      </c>
      <c r="L261">
        <v>18</v>
      </c>
      <c r="M261">
        <v>87</v>
      </c>
    </row>
    <row r="262" spans="1:13" x14ac:dyDescent="0.35">
      <c r="A262" s="1" t="s">
        <v>379</v>
      </c>
      <c r="B262" s="1" t="s">
        <v>180</v>
      </c>
      <c r="C262">
        <v>3</v>
      </c>
      <c r="D262">
        <v>5</v>
      </c>
      <c r="E262">
        <v>4</v>
      </c>
      <c r="F262">
        <v>5</v>
      </c>
      <c r="G262">
        <v>6</v>
      </c>
      <c r="H262">
        <v>4</v>
      </c>
      <c r="I262">
        <v>64</v>
      </c>
      <c r="J262">
        <v>35</v>
      </c>
      <c r="K262">
        <v>42</v>
      </c>
      <c r="L262">
        <v>54</v>
      </c>
      <c r="M262">
        <v>15</v>
      </c>
    </row>
    <row r="263" spans="1:13" x14ac:dyDescent="0.35">
      <c r="A263" s="1" t="s">
        <v>380</v>
      </c>
      <c r="B263" s="1" t="s">
        <v>381</v>
      </c>
      <c r="C263">
        <v>3</v>
      </c>
      <c r="D263">
        <v>2</v>
      </c>
      <c r="E263">
        <v>2</v>
      </c>
      <c r="F263">
        <v>4</v>
      </c>
      <c r="G263">
        <v>3</v>
      </c>
      <c r="H263">
        <v>5</v>
      </c>
      <c r="I263">
        <v>40</v>
      </c>
      <c r="J263">
        <v>28</v>
      </c>
      <c r="K263">
        <v>88</v>
      </c>
      <c r="L263">
        <v>11</v>
      </c>
      <c r="M263">
        <v>9</v>
      </c>
    </row>
    <row r="264" spans="1:13" x14ac:dyDescent="0.35">
      <c r="A264" s="1" t="s">
        <v>382</v>
      </c>
      <c r="B264" s="1" t="s">
        <v>45</v>
      </c>
      <c r="C264">
        <v>2</v>
      </c>
      <c r="D264">
        <v>5</v>
      </c>
      <c r="E264">
        <v>3</v>
      </c>
      <c r="F264">
        <v>4</v>
      </c>
      <c r="G264">
        <v>6</v>
      </c>
      <c r="H264">
        <v>3</v>
      </c>
      <c r="I264">
        <v>8</v>
      </c>
      <c r="J264">
        <v>46</v>
      </c>
      <c r="K264">
        <v>55</v>
      </c>
      <c r="L264">
        <v>39</v>
      </c>
      <c r="M264">
        <v>21</v>
      </c>
    </row>
    <row r="265" spans="1:13" x14ac:dyDescent="0.35">
      <c r="A265" s="1" t="s">
        <v>383</v>
      </c>
      <c r="B265" s="1" t="s">
        <v>384</v>
      </c>
      <c r="C265">
        <v>2</v>
      </c>
      <c r="D265">
        <v>5</v>
      </c>
      <c r="E265">
        <v>3</v>
      </c>
      <c r="F265">
        <v>6</v>
      </c>
      <c r="G265">
        <v>3</v>
      </c>
      <c r="H265">
        <v>3</v>
      </c>
      <c r="I265">
        <v>86</v>
      </c>
      <c r="J265">
        <v>36</v>
      </c>
      <c r="K265">
        <v>76</v>
      </c>
      <c r="L265">
        <v>91</v>
      </c>
      <c r="M265">
        <v>19</v>
      </c>
    </row>
    <row r="266" spans="1:13" x14ac:dyDescent="0.35">
      <c r="A266" s="1" t="s">
        <v>385</v>
      </c>
      <c r="B266" s="1" t="s">
        <v>288</v>
      </c>
      <c r="C266">
        <v>0</v>
      </c>
      <c r="D266">
        <v>4</v>
      </c>
      <c r="E266">
        <v>3</v>
      </c>
      <c r="F266">
        <v>5</v>
      </c>
      <c r="G266">
        <v>2</v>
      </c>
      <c r="H266">
        <v>6</v>
      </c>
      <c r="I266">
        <v>86</v>
      </c>
      <c r="J266">
        <v>76</v>
      </c>
      <c r="K266">
        <v>17</v>
      </c>
      <c r="L266">
        <v>68</v>
      </c>
      <c r="M266">
        <v>39</v>
      </c>
    </row>
    <row r="267" spans="1:13" x14ac:dyDescent="0.35">
      <c r="A267" s="1" t="s">
        <v>386</v>
      </c>
      <c r="B267" s="1" t="s">
        <v>311</v>
      </c>
      <c r="C267">
        <v>8</v>
      </c>
      <c r="D267">
        <v>4</v>
      </c>
      <c r="E267">
        <v>5</v>
      </c>
      <c r="F267">
        <v>5</v>
      </c>
      <c r="G267">
        <v>4</v>
      </c>
      <c r="H267">
        <v>5</v>
      </c>
      <c r="I267">
        <v>7</v>
      </c>
      <c r="J267">
        <v>8</v>
      </c>
      <c r="K267">
        <v>77</v>
      </c>
      <c r="L267">
        <v>77</v>
      </c>
      <c r="M267">
        <v>21</v>
      </c>
    </row>
    <row r="268" spans="1:13" x14ac:dyDescent="0.35">
      <c r="A268" s="1" t="s">
        <v>387</v>
      </c>
      <c r="B268" s="1" t="s">
        <v>388</v>
      </c>
      <c r="C268">
        <v>8</v>
      </c>
      <c r="D268">
        <v>2</v>
      </c>
      <c r="E268">
        <v>6</v>
      </c>
      <c r="F268">
        <v>4</v>
      </c>
      <c r="G268">
        <v>3</v>
      </c>
      <c r="H268">
        <v>2</v>
      </c>
      <c r="I268">
        <v>77</v>
      </c>
      <c r="J268">
        <v>98</v>
      </c>
      <c r="K268">
        <v>4</v>
      </c>
      <c r="L268">
        <v>85</v>
      </c>
      <c r="M268">
        <v>63</v>
      </c>
    </row>
    <row r="269" spans="1:13" x14ac:dyDescent="0.35">
      <c r="A269" s="1" t="s">
        <v>389</v>
      </c>
      <c r="B269" s="1" t="s">
        <v>324</v>
      </c>
      <c r="C269">
        <v>6</v>
      </c>
      <c r="D269">
        <v>4</v>
      </c>
      <c r="E269">
        <v>6</v>
      </c>
      <c r="F269">
        <v>3</v>
      </c>
      <c r="G269">
        <v>3</v>
      </c>
      <c r="H269">
        <v>3</v>
      </c>
      <c r="I269">
        <v>9</v>
      </c>
      <c r="J269">
        <v>15</v>
      </c>
      <c r="K269">
        <v>6</v>
      </c>
      <c r="L269">
        <v>65</v>
      </c>
      <c r="M269">
        <v>75</v>
      </c>
    </row>
    <row r="270" spans="1:13" x14ac:dyDescent="0.35">
      <c r="A270" s="1" t="s">
        <v>390</v>
      </c>
      <c r="B270" s="1" t="s">
        <v>391</v>
      </c>
      <c r="C270">
        <v>0</v>
      </c>
      <c r="D270">
        <v>5</v>
      </c>
      <c r="E270">
        <v>3</v>
      </c>
      <c r="F270">
        <v>3</v>
      </c>
      <c r="G270">
        <v>3</v>
      </c>
      <c r="H270">
        <v>5</v>
      </c>
      <c r="I270">
        <v>27</v>
      </c>
      <c r="J270">
        <v>30</v>
      </c>
      <c r="K270">
        <v>23</v>
      </c>
      <c r="L270">
        <v>16</v>
      </c>
      <c r="M270">
        <v>21</v>
      </c>
    </row>
    <row r="271" spans="1:13" x14ac:dyDescent="0.35">
      <c r="A271" s="1" t="s">
        <v>392</v>
      </c>
      <c r="B271" s="1" t="s">
        <v>16</v>
      </c>
      <c r="C271">
        <v>5</v>
      </c>
      <c r="D271">
        <v>2</v>
      </c>
      <c r="E271">
        <v>5</v>
      </c>
      <c r="F271">
        <v>5</v>
      </c>
      <c r="G271">
        <v>6</v>
      </c>
      <c r="H271">
        <v>5</v>
      </c>
      <c r="I271">
        <v>17</v>
      </c>
      <c r="J271">
        <v>23</v>
      </c>
      <c r="K271">
        <v>33</v>
      </c>
      <c r="L271">
        <v>16</v>
      </c>
      <c r="M271">
        <v>62</v>
      </c>
    </row>
    <row r="272" spans="1:13" x14ac:dyDescent="0.35">
      <c r="A272" s="1" t="s">
        <v>393</v>
      </c>
      <c r="B272" s="1" t="s">
        <v>251</v>
      </c>
      <c r="C272">
        <v>2</v>
      </c>
      <c r="D272">
        <v>5</v>
      </c>
      <c r="E272">
        <v>3</v>
      </c>
      <c r="F272">
        <v>6</v>
      </c>
      <c r="G272">
        <v>6</v>
      </c>
      <c r="H272">
        <v>2</v>
      </c>
      <c r="I272">
        <v>87</v>
      </c>
      <c r="J272">
        <v>23</v>
      </c>
      <c r="K272">
        <v>15</v>
      </c>
      <c r="L272">
        <v>44</v>
      </c>
      <c r="M272">
        <v>30</v>
      </c>
    </row>
    <row r="273" spans="1:13" x14ac:dyDescent="0.35">
      <c r="A273" s="1" t="s">
        <v>394</v>
      </c>
      <c r="B273" s="1" t="s">
        <v>395</v>
      </c>
      <c r="C273">
        <v>2</v>
      </c>
      <c r="D273">
        <v>6</v>
      </c>
      <c r="E273">
        <v>3</v>
      </c>
      <c r="F273">
        <v>3</v>
      </c>
      <c r="G273">
        <v>3</v>
      </c>
      <c r="H273">
        <v>6</v>
      </c>
      <c r="I273">
        <v>83</v>
      </c>
      <c r="J273">
        <v>27</v>
      </c>
      <c r="K273">
        <v>18</v>
      </c>
      <c r="L273">
        <v>41</v>
      </c>
      <c r="M273">
        <v>94</v>
      </c>
    </row>
    <row r="274" spans="1:13" x14ac:dyDescent="0.35">
      <c r="A274" s="1" t="s">
        <v>396</v>
      </c>
      <c r="B274" s="1" t="s">
        <v>397</v>
      </c>
      <c r="C274">
        <v>5</v>
      </c>
      <c r="D274">
        <v>5</v>
      </c>
      <c r="E274">
        <v>5</v>
      </c>
      <c r="F274">
        <v>2</v>
      </c>
      <c r="G274">
        <v>4</v>
      </c>
      <c r="H274">
        <v>5</v>
      </c>
      <c r="I274">
        <v>35</v>
      </c>
      <c r="J274">
        <v>16</v>
      </c>
      <c r="K274">
        <v>94</v>
      </c>
      <c r="L274">
        <v>87</v>
      </c>
      <c r="M274">
        <v>38</v>
      </c>
    </row>
    <row r="275" spans="1:13" x14ac:dyDescent="0.35">
      <c r="A275" s="1" t="s">
        <v>398</v>
      </c>
      <c r="B275" s="1" t="s">
        <v>399</v>
      </c>
      <c r="C275">
        <v>0</v>
      </c>
      <c r="D275">
        <v>5</v>
      </c>
      <c r="E275">
        <v>3</v>
      </c>
      <c r="F275">
        <v>3</v>
      </c>
      <c r="G275">
        <v>2</v>
      </c>
      <c r="H275">
        <v>2</v>
      </c>
      <c r="I275">
        <v>92</v>
      </c>
      <c r="J275">
        <v>79</v>
      </c>
      <c r="K275">
        <v>94</v>
      </c>
      <c r="L275">
        <v>42</v>
      </c>
      <c r="M275">
        <v>95</v>
      </c>
    </row>
    <row r="276" spans="1:13" x14ac:dyDescent="0.35">
      <c r="A276" s="1" t="s">
        <v>75</v>
      </c>
      <c r="B276" s="1" t="s">
        <v>76</v>
      </c>
      <c r="C276">
        <v>5</v>
      </c>
      <c r="D276">
        <v>3</v>
      </c>
      <c r="E276">
        <v>5</v>
      </c>
      <c r="F276">
        <v>3</v>
      </c>
      <c r="G276">
        <v>6</v>
      </c>
      <c r="H276">
        <v>6</v>
      </c>
      <c r="I276">
        <v>82</v>
      </c>
      <c r="J276">
        <v>7</v>
      </c>
      <c r="K276">
        <v>24</v>
      </c>
      <c r="L276">
        <v>80</v>
      </c>
      <c r="M276">
        <v>33</v>
      </c>
    </row>
    <row r="277" spans="1:13" x14ac:dyDescent="0.35">
      <c r="A277" s="1" t="s">
        <v>400</v>
      </c>
      <c r="B277" s="1" t="s">
        <v>101</v>
      </c>
      <c r="C277">
        <v>6</v>
      </c>
      <c r="D277">
        <v>4</v>
      </c>
      <c r="E277">
        <v>6</v>
      </c>
      <c r="F277">
        <v>6</v>
      </c>
      <c r="G277">
        <v>4</v>
      </c>
      <c r="H277">
        <v>4</v>
      </c>
      <c r="I277">
        <v>94</v>
      </c>
      <c r="J277">
        <v>44</v>
      </c>
      <c r="K277">
        <v>96</v>
      </c>
      <c r="L277">
        <v>9</v>
      </c>
      <c r="M277">
        <v>97</v>
      </c>
    </row>
    <row r="278" spans="1:13" x14ac:dyDescent="0.35">
      <c r="A278" s="1" t="s">
        <v>401</v>
      </c>
      <c r="B278" s="1" t="s">
        <v>402</v>
      </c>
      <c r="C278">
        <v>3</v>
      </c>
      <c r="D278">
        <v>5</v>
      </c>
      <c r="E278">
        <v>3</v>
      </c>
      <c r="F278">
        <v>6</v>
      </c>
      <c r="G278">
        <v>4</v>
      </c>
      <c r="H278">
        <v>2</v>
      </c>
      <c r="I278">
        <v>32</v>
      </c>
      <c r="J278">
        <v>50</v>
      </c>
      <c r="K278">
        <v>94</v>
      </c>
      <c r="L278">
        <v>52</v>
      </c>
      <c r="M278">
        <v>100</v>
      </c>
    </row>
    <row r="279" spans="1:13" x14ac:dyDescent="0.35">
      <c r="A279" s="1" t="s">
        <v>403</v>
      </c>
      <c r="B279" s="1" t="s">
        <v>64</v>
      </c>
      <c r="C279">
        <v>3</v>
      </c>
      <c r="D279">
        <v>2</v>
      </c>
      <c r="E279">
        <v>3</v>
      </c>
      <c r="F279">
        <v>5</v>
      </c>
      <c r="G279">
        <v>3</v>
      </c>
      <c r="H279">
        <v>6</v>
      </c>
      <c r="I279">
        <v>84</v>
      </c>
      <c r="J279">
        <v>53</v>
      </c>
      <c r="K279">
        <v>73</v>
      </c>
      <c r="L279">
        <v>7</v>
      </c>
      <c r="M279">
        <v>3</v>
      </c>
    </row>
    <row r="280" spans="1:13" x14ac:dyDescent="0.35">
      <c r="A280" s="1" t="s">
        <v>404</v>
      </c>
      <c r="B280" s="1" t="s">
        <v>397</v>
      </c>
      <c r="C280">
        <v>2</v>
      </c>
      <c r="D280">
        <v>2</v>
      </c>
      <c r="E280">
        <v>5</v>
      </c>
      <c r="F280">
        <v>5</v>
      </c>
      <c r="G280">
        <v>5</v>
      </c>
      <c r="H280">
        <v>4</v>
      </c>
      <c r="I280">
        <v>88</v>
      </c>
      <c r="J280">
        <v>37</v>
      </c>
      <c r="K280">
        <v>50</v>
      </c>
      <c r="L280">
        <v>19</v>
      </c>
      <c r="M280">
        <v>28</v>
      </c>
    </row>
    <row r="281" spans="1:13" x14ac:dyDescent="0.35">
      <c r="A281" s="1" t="s">
        <v>405</v>
      </c>
      <c r="B281" s="1" t="s">
        <v>197</v>
      </c>
      <c r="C281">
        <v>7</v>
      </c>
      <c r="D281">
        <v>2</v>
      </c>
      <c r="E281">
        <v>3</v>
      </c>
      <c r="F281">
        <v>5</v>
      </c>
      <c r="G281">
        <v>5</v>
      </c>
      <c r="H281">
        <v>2</v>
      </c>
      <c r="I281">
        <v>26</v>
      </c>
      <c r="J281">
        <v>30</v>
      </c>
      <c r="K281">
        <v>96</v>
      </c>
      <c r="L281">
        <v>59</v>
      </c>
      <c r="M281">
        <v>28</v>
      </c>
    </row>
    <row r="282" spans="1:13" x14ac:dyDescent="0.35">
      <c r="A282" s="1" t="s">
        <v>406</v>
      </c>
      <c r="B282" s="1" t="s">
        <v>38</v>
      </c>
      <c r="C282">
        <v>0</v>
      </c>
      <c r="D282">
        <v>5</v>
      </c>
      <c r="E282">
        <v>6</v>
      </c>
      <c r="F282">
        <v>2</v>
      </c>
      <c r="G282">
        <v>2</v>
      </c>
      <c r="H282">
        <v>3</v>
      </c>
      <c r="I282">
        <v>50</v>
      </c>
      <c r="J282">
        <v>5</v>
      </c>
      <c r="K282">
        <v>14</v>
      </c>
      <c r="L282">
        <v>44</v>
      </c>
      <c r="M282">
        <v>45</v>
      </c>
    </row>
    <row r="283" spans="1:13" x14ac:dyDescent="0.35">
      <c r="A283" s="1" t="s">
        <v>407</v>
      </c>
      <c r="B283" s="1" t="s">
        <v>395</v>
      </c>
      <c r="C283">
        <v>5</v>
      </c>
      <c r="D283">
        <v>5</v>
      </c>
      <c r="E283">
        <v>5</v>
      </c>
      <c r="F283">
        <v>4</v>
      </c>
      <c r="G283">
        <v>6</v>
      </c>
      <c r="H283">
        <v>5</v>
      </c>
      <c r="I283">
        <v>73</v>
      </c>
      <c r="J283">
        <v>49</v>
      </c>
      <c r="K283">
        <v>54</v>
      </c>
      <c r="L283">
        <v>67</v>
      </c>
      <c r="M283">
        <v>5</v>
      </c>
    </row>
    <row r="284" spans="1:13" x14ac:dyDescent="0.35">
      <c r="A284" s="1" t="s">
        <v>408</v>
      </c>
      <c r="B284" s="1" t="s">
        <v>316</v>
      </c>
      <c r="C284">
        <v>2</v>
      </c>
      <c r="D284">
        <v>3</v>
      </c>
      <c r="E284">
        <v>4</v>
      </c>
      <c r="F284">
        <v>2</v>
      </c>
      <c r="G284">
        <v>5</v>
      </c>
      <c r="H284">
        <v>6</v>
      </c>
      <c r="I284">
        <v>100</v>
      </c>
      <c r="J284">
        <v>13</v>
      </c>
      <c r="K284">
        <v>93</v>
      </c>
      <c r="L284">
        <v>32</v>
      </c>
      <c r="M284">
        <v>23</v>
      </c>
    </row>
    <row r="285" spans="1:13" x14ac:dyDescent="0.35">
      <c r="A285" s="1" t="s">
        <v>408</v>
      </c>
      <c r="B285" s="1" t="s">
        <v>409</v>
      </c>
      <c r="C285">
        <v>6</v>
      </c>
      <c r="D285">
        <v>4</v>
      </c>
      <c r="E285">
        <v>4</v>
      </c>
      <c r="F285">
        <v>3</v>
      </c>
      <c r="G285">
        <v>2</v>
      </c>
      <c r="H285">
        <v>5</v>
      </c>
      <c r="I285">
        <v>52</v>
      </c>
      <c r="J285">
        <v>46</v>
      </c>
      <c r="K285">
        <v>54</v>
      </c>
      <c r="L285">
        <v>22</v>
      </c>
      <c r="M285">
        <v>42</v>
      </c>
    </row>
    <row r="286" spans="1:13" x14ac:dyDescent="0.35">
      <c r="A286" s="1" t="s">
        <v>410</v>
      </c>
      <c r="B286" s="1" t="s">
        <v>70</v>
      </c>
      <c r="C286">
        <v>2</v>
      </c>
      <c r="D286">
        <v>5</v>
      </c>
      <c r="E286">
        <v>6</v>
      </c>
      <c r="F286">
        <v>4</v>
      </c>
      <c r="G286">
        <v>6</v>
      </c>
      <c r="H286">
        <v>3</v>
      </c>
      <c r="I286">
        <v>88</v>
      </c>
      <c r="J286">
        <v>14</v>
      </c>
      <c r="K286">
        <v>98</v>
      </c>
      <c r="L286">
        <v>46</v>
      </c>
      <c r="M286">
        <v>66</v>
      </c>
    </row>
    <row r="287" spans="1:13" x14ac:dyDescent="0.35">
      <c r="A287" s="1" t="s">
        <v>411</v>
      </c>
      <c r="B287" s="1" t="s">
        <v>412</v>
      </c>
      <c r="C287">
        <v>3</v>
      </c>
      <c r="D287">
        <v>2</v>
      </c>
      <c r="E287">
        <v>4</v>
      </c>
      <c r="F287">
        <v>2</v>
      </c>
      <c r="G287">
        <v>6</v>
      </c>
      <c r="H287">
        <v>6</v>
      </c>
      <c r="I287">
        <v>85</v>
      </c>
      <c r="J287">
        <v>91</v>
      </c>
      <c r="K287">
        <v>9</v>
      </c>
      <c r="L287">
        <v>9</v>
      </c>
      <c r="M287">
        <v>53</v>
      </c>
    </row>
    <row r="288" spans="1:13" x14ac:dyDescent="0.35">
      <c r="A288" s="1" t="s">
        <v>413</v>
      </c>
      <c r="B288" s="1" t="s">
        <v>414</v>
      </c>
      <c r="C288">
        <v>3</v>
      </c>
      <c r="D288">
        <v>4</v>
      </c>
      <c r="E288">
        <v>4</v>
      </c>
      <c r="F288">
        <v>4</v>
      </c>
      <c r="G288">
        <v>3</v>
      </c>
      <c r="H288">
        <v>3</v>
      </c>
      <c r="I288">
        <v>93</v>
      </c>
      <c r="J288">
        <v>12</v>
      </c>
      <c r="K288">
        <v>63</v>
      </c>
      <c r="L288">
        <v>3</v>
      </c>
      <c r="M288">
        <v>60</v>
      </c>
    </row>
    <row r="289" spans="1:13" x14ac:dyDescent="0.35">
      <c r="A289" s="1" t="s">
        <v>40</v>
      </c>
      <c r="B289" s="1" t="s">
        <v>43</v>
      </c>
      <c r="C289">
        <v>0</v>
      </c>
      <c r="D289">
        <v>6</v>
      </c>
      <c r="E289">
        <v>3</v>
      </c>
      <c r="F289">
        <v>5</v>
      </c>
      <c r="G289">
        <v>6</v>
      </c>
      <c r="H289">
        <v>3</v>
      </c>
      <c r="I289">
        <v>67</v>
      </c>
      <c r="J289">
        <v>66</v>
      </c>
      <c r="K289">
        <v>56</v>
      </c>
      <c r="L289">
        <v>41</v>
      </c>
      <c r="M289">
        <v>26</v>
      </c>
    </row>
    <row r="290" spans="1:13" x14ac:dyDescent="0.35">
      <c r="A290" s="1" t="s">
        <v>415</v>
      </c>
      <c r="B290" s="1" t="s">
        <v>416</v>
      </c>
      <c r="C290">
        <v>4</v>
      </c>
      <c r="D290">
        <v>5</v>
      </c>
      <c r="E290">
        <v>6</v>
      </c>
      <c r="F290">
        <v>5</v>
      </c>
      <c r="G290">
        <v>2</v>
      </c>
      <c r="H290">
        <v>4</v>
      </c>
      <c r="I290">
        <v>65</v>
      </c>
      <c r="J290">
        <v>75</v>
      </c>
      <c r="K290">
        <v>95</v>
      </c>
      <c r="L290">
        <v>100</v>
      </c>
      <c r="M290">
        <v>89</v>
      </c>
    </row>
    <row r="291" spans="1:13" x14ac:dyDescent="0.35">
      <c r="A291" s="1" t="s">
        <v>417</v>
      </c>
      <c r="B291" s="1" t="s">
        <v>110</v>
      </c>
      <c r="C291">
        <v>1</v>
      </c>
      <c r="D291">
        <v>3</v>
      </c>
      <c r="E291">
        <v>5</v>
      </c>
      <c r="F291">
        <v>2</v>
      </c>
      <c r="G291">
        <v>2</v>
      </c>
      <c r="H291">
        <v>5</v>
      </c>
      <c r="I291">
        <v>45</v>
      </c>
      <c r="J291">
        <v>30</v>
      </c>
      <c r="K291">
        <v>64</v>
      </c>
      <c r="L291">
        <v>95</v>
      </c>
      <c r="M291">
        <v>83</v>
      </c>
    </row>
    <row r="292" spans="1:13" x14ac:dyDescent="0.35">
      <c r="A292" s="1" t="s">
        <v>418</v>
      </c>
      <c r="B292" s="1" t="s">
        <v>171</v>
      </c>
      <c r="C292">
        <v>4</v>
      </c>
      <c r="D292">
        <v>6</v>
      </c>
      <c r="E292">
        <v>4</v>
      </c>
      <c r="F292">
        <v>2</v>
      </c>
      <c r="G292">
        <v>3</v>
      </c>
      <c r="H292">
        <v>5</v>
      </c>
      <c r="I292">
        <v>40</v>
      </c>
      <c r="J292">
        <v>80</v>
      </c>
      <c r="K292">
        <v>8</v>
      </c>
      <c r="L292">
        <v>99</v>
      </c>
      <c r="M292">
        <v>20</v>
      </c>
    </row>
    <row r="293" spans="1:13" x14ac:dyDescent="0.35">
      <c r="A293" s="1" t="s">
        <v>419</v>
      </c>
      <c r="B293" s="1" t="s">
        <v>260</v>
      </c>
      <c r="C293">
        <v>6</v>
      </c>
      <c r="D293">
        <v>3</v>
      </c>
      <c r="E293">
        <v>6</v>
      </c>
      <c r="F293">
        <v>2</v>
      </c>
      <c r="G293">
        <v>4</v>
      </c>
      <c r="H293">
        <v>6</v>
      </c>
      <c r="I293">
        <v>47</v>
      </c>
      <c r="J293">
        <v>54</v>
      </c>
      <c r="K293">
        <v>40</v>
      </c>
      <c r="L293">
        <v>83</v>
      </c>
      <c r="M293">
        <v>16</v>
      </c>
    </row>
    <row r="294" spans="1:13" x14ac:dyDescent="0.35">
      <c r="A294" s="1" t="s">
        <v>420</v>
      </c>
      <c r="B294" s="1" t="s">
        <v>188</v>
      </c>
      <c r="C294">
        <v>3</v>
      </c>
      <c r="D294">
        <v>2</v>
      </c>
      <c r="E294">
        <v>4</v>
      </c>
      <c r="F294">
        <v>5</v>
      </c>
      <c r="G294">
        <v>4</v>
      </c>
      <c r="H294">
        <v>6</v>
      </c>
      <c r="I294">
        <v>99</v>
      </c>
      <c r="J294">
        <v>60</v>
      </c>
      <c r="K294">
        <v>96</v>
      </c>
      <c r="L294">
        <v>89</v>
      </c>
      <c r="M294">
        <v>29</v>
      </c>
    </row>
    <row r="295" spans="1:13" x14ac:dyDescent="0.35">
      <c r="A295" s="1" t="s">
        <v>421</v>
      </c>
      <c r="B295" s="1" t="s">
        <v>249</v>
      </c>
      <c r="C295">
        <v>8</v>
      </c>
      <c r="D295">
        <v>2</v>
      </c>
      <c r="E295">
        <v>2</v>
      </c>
      <c r="F295">
        <v>4</v>
      </c>
      <c r="G295">
        <v>3</v>
      </c>
      <c r="H295">
        <v>5</v>
      </c>
      <c r="I295">
        <v>83</v>
      </c>
      <c r="J295">
        <v>29</v>
      </c>
      <c r="K295">
        <v>91</v>
      </c>
      <c r="L295">
        <v>26</v>
      </c>
      <c r="M295">
        <v>21</v>
      </c>
    </row>
    <row r="296" spans="1:13" x14ac:dyDescent="0.35">
      <c r="A296" s="1" t="s">
        <v>422</v>
      </c>
      <c r="B296" s="1" t="s">
        <v>340</v>
      </c>
      <c r="C296">
        <v>0</v>
      </c>
      <c r="D296">
        <v>4</v>
      </c>
      <c r="E296">
        <v>3</v>
      </c>
      <c r="F296">
        <v>6</v>
      </c>
      <c r="G296">
        <v>5</v>
      </c>
      <c r="H296">
        <v>5</v>
      </c>
      <c r="I296">
        <v>5</v>
      </c>
      <c r="J296">
        <v>26</v>
      </c>
      <c r="K296">
        <v>6</v>
      </c>
      <c r="L296">
        <v>82</v>
      </c>
      <c r="M296">
        <v>94</v>
      </c>
    </row>
    <row r="297" spans="1:13" x14ac:dyDescent="0.35">
      <c r="A297" s="1" t="s">
        <v>423</v>
      </c>
      <c r="B297" s="1" t="s">
        <v>76</v>
      </c>
      <c r="C297">
        <v>5</v>
      </c>
      <c r="D297">
        <v>3</v>
      </c>
      <c r="E297">
        <v>3</v>
      </c>
      <c r="F297">
        <v>3</v>
      </c>
      <c r="G297">
        <v>4</v>
      </c>
      <c r="H297">
        <v>3</v>
      </c>
      <c r="I297">
        <v>97</v>
      </c>
      <c r="J297">
        <v>83</v>
      </c>
      <c r="K297">
        <v>27</v>
      </c>
      <c r="L297">
        <v>61</v>
      </c>
      <c r="M297">
        <v>34</v>
      </c>
    </row>
    <row r="298" spans="1:13" x14ac:dyDescent="0.35">
      <c r="A298" s="1" t="s">
        <v>424</v>
      </c>
      <c r="B298" s="1" t="s">
        <v>425</v>
      </c>
      <c r="C298">
        <v>8</v>
      </c>
      <c r="D298">
        <v>5</v>
      </c>
      <c r="E298">
        <v>4</v>
      </c>
      <c r="F298">
        <v>6</v>
      </c>
      <c r="G298">
        <v>6</v>
      </c>
      <c r="H298">
        <v>5</v>
      </c>
      <c r="I298">
        <v>37</v>
      </c>
      <c r="J298">
        <v>52</v>
      </c>
      <c r="K298">
        <v>6</v>
      </c>
      <c r="L298">
        <v>34</v>
      </c>
      <c r="M298">
        <v>84</v>
      </c>
    </row>
    <row r="299" spans="1:13" x14ac:dyDescent="0.35">
      <c r="A299" s="1" t="s">
        <v>426</v>
      </c>
      <c r="B299" s="1" t="s">
        <v>427</v>
      </c>
      <c r="C299">
        <v>5</v>
      </c>
      <c r="D299">
        <v>2</v>
      </c>
      <c r="E299">
        <v>5</v>
      </c>
      <c r="F299">
        <v>3</v>
      </c>
      <c r="G299">
        <v>5</v>
      </c>
      <c r="H299">
        <v>5</v>
      </c>
      <c r="I299">
        <v>30</v>
      </c>
      <c r="J299">
        <v>42</v>
      </c>
      <c r="K299">
        <v>80</v>
      </c>
      <c r="L299">
        <v>74</v>
      </c>
      <c r="M299">
        <v>75</v>
      </c>
    </row>
    <row r="300" spans="1:13" x14ac:dyDescent="0.35">
      <c r="A300" s="1" t="s">
        <v>428</v>
      </c>
      <c r="B300" s="1" t="s">
        <v>429</v>
      </c>
      <c r="C300">
        <v>3</v>
      </c>
      <c r="D300">
        <v>2</v>
      </c>
      <c r="E300">
        <v>5</v>
      </c>
      <c r="F300">
        <v>5</v>
      </c>
      <c r="G300">
        <v>2</v>
      </c>
      <c r="H300">
        <v>2</v>
      </c>
      <c r="I300">
        <v>81</v>
      </c>
      <c r="J300">
        <v>88</v>
      </c>
      <c r="K300">
        <v>99</v>
      </c>
      <c r="L300">
        <v>75</v>
      </c>
      <c r="M300">
        <v>60</v>
      </c>
    </row>
    <row r="301" spans="1:13" x14ac:dyDescent="0.35">
      <c r="A301" s="1" t="s">
        <v>428</v>
      </c>
      <c r="B301" s="1" t="s">
        <v>430</v>
      </c>
      <c r="C301">
        <v>3</v>
      </c>
      <c r="D301">
        <v>6</v>
      </c>
      <c r="E301">
        <v>2</v>
      </c>
      <c r="F301">
        <v>5</v>
      </c>
      <c r="G301">
        <v>6</v>
      </c>
      <c r="H301">
        <v>4</v>
      </c>
      <c r="I301">
        <v>36</v>
      </c>
      <c r="J301">
        <v>63</v>
      </c>
      <c r="K301">
        <v>40</v>
      </c>
      <c r="L301">
        <v>82</v>
      </c>
      <c r="M301">
        <v>89</v>
      </c>
    </row>
    <row r="302" spans="1:13" x14ac:dyDescent="0.35">
      <c r="A302" s="1" t="s">
        <v>431</v>
      </c>
      <c r="B302" s="1" t="s">
        <v>242</v>
      </c>
      <c r="C302">
        <v>0</v>
      </c>
      <c r="D302">
        <v>6</v>
      </c>
      <c r="E302">
        <v>3</v>
      </c>
      <c r="F302">
        <v>2</v>
      </c>
      <c r="G302">
        <v>3</v>
      </c>
      <c r="H302">
        <v>5</v>
      </c>
      <c r="I302">
        <v>27</v>
      </c>
      <c r="J302">
        <v>62</v>
      </c>
      <c r="K302">
        <v>56</v>
      </c>
      <c r="L302">
        <v>66</v>
      </c>
      <c r="M302">
        <v>92</v>
      </c>
    </row>
    <row r="303" spans="1:13" x14ac:dyDescent="0.35">
      <c r="A303" s="1" t="s">
        <v>432</v>
      </c>
      <c r="B303" s="1" t="s">
        <v>429</v>
      </c>
      <c r="C303">
        <v>8</v>
      </c>
      <c r="D303">
        <v>5</v>
      </c>
      <c r="E303">
        <v>5</v>
      </c>
      <c r="F303">
        <v>5</v>
      </c>
      <c r="G303">
        <v>4</v>
      </c>
      <c r="H303">
        <v>6</v>
      </c>
      <c r="I303">
        <v>65</v>
      </c>
      <c r="J303">
        <v>57</v>
      </c>
      <c r="K303">
        <v>24</v>
      </c>
      <c r="L303">
        <v>97</v>
      </c>
      <c r="M303">
        <v>47</v>
      </c>
    </row>
    <row r="304" spans="1:13" x14ac:dyDescent="0.35">
      <c r="A304" s="1" t="s">
        <v>433</v>
      </c>
      <c r="B304" s="1" t="s">
        <v>434</v>
      </c>
      <c r="C304">
        <v>5</v>
      </c>
      <c r="D304">
        <v>2</v>
      </c>
      <c r="E304">
        <v>6</v>
      </c>
      <c r="F304">
        <v>4</v>
      </c>
      <c r="G304">
        <v>5</v>
      </c>
      <c r="H304">
        <v>6</v>
      </c>
      <c r="I304">
        <v>35</v>
      </c>
      <c r="J304">
        <v>77</v>
      </c>
      <c r="K304">
        <v>82</v>
      </c>
      <c r="L304">
        <v>42</v>
      </c>
      <c r="M304">
        <v>17</v>
      </c>
    </row>
    <row r="305" spans="1:13" x14ac:dyDescent="0.35">
      <c r="A305" s="1" t="s">
        <v>435</v>
      </c>
      <c r="B305" s="1" t="s">
        <v>436</v>
      </c>
      <c r="C305">
        <v>3</v>
      </c>
      <c r="D305">
        <v>5</v>
      </c>
      <c r="E305">
        <v>5</v>
      </c>
      <c r="F305">
        <v>2</v>
      </c>
      <c r="G305">
        <v>3</v>
      </c>
      <c r="H305">
        <v>6</v>
      </c>
      <c r="I305">
        <v>47</v>
      </c>
      <c r="J305">
        <v>52</v>
      </c>
      <c r="K305">
        <v>43</v>
      </c>
      <c r="L305">
        <v>47</v>
      </c>
      <c r="M305">
        <v>3</v>
      </c>
    </row>
    <row r="306" spans="1:13" x14ac:dyDescent="0.35">
      <c r="A306" s="1" t="s">
        <v>437</v>
      </c>
      <c r="B306" s="1" t="s">
        <v>438</v>
      </c>
      <c r="C306">
        <v>5</v>
      </c>
      <c r="D306">
        <v>2</v>
      </c>
      <c r="E306">
        <v>6</v>
      </c>
      <c r="F306">
        <v>3</v>
      </c>
      <c r="G306">
        <v>3</v>
      </c>
      <c r="H306">
        <v>5</v>
      </c>
      <c r="I306">
        <v>69</v>
      </c>
      <c r="J306">
        <v>15</v>
      </c>
      <c r="K306">
        <v>39</v>
      </c>
      <c r="L306">
        <v>69</v>
      </c>
      <c r="M306">
        <v>39</v>
      </c>
    </row>
    <row r="307" spans="1:13" x14ac:dyDescent="0.35">
      <c r="A307" s="1" t="s">
        <v>439</v>
      </c>
      <c r="B307" s="1" t="s">
        <v>395</v>
      </c>
      <c r="C307">
        <v>0</v>
      </c>
      <c r="D307">
        <v>3</v>
      </c>
      <c r="E307">
        <v>6</v>
      </c>
      <c r="F307">
        <v>4</v>
      </c>
      <c r="G307">
        <v>3</v>
      </c>
      <c r="H307">
        <v>6</v>
      </c>
      <c r="I307">
        <v>35</v>
      </c>
      <c r="J307">
        <v>41</v>
      </c>
      <c r="K307">
        <v>92</v>
      </c>
      <c r="L307">
        <v>96</v>
      </c>
      <c r="M307">
        <v>19</v>
      </c>
    </row>
    <row r="308" spans="1:13" x14ac:dyDescent="0.35">
      <c r="A308" s="1" t="s">
        <v>440</v>
      </c>
      <c r="B308" s="1" t="s">
        <v>251</v>
      </c>
      <c r="C308">
        <v>1</v>
      </c>
      <c r="D308">
        <v>6</v>
      </c>
      <c r="E308">
        <v>6</v>
      </c>
      <c r="F308">
        <v>5</v>
      </c>
      <c r="G308">
        <v>3</v>
      </c>
      <c r="H308">
        <v>6</v>
      </c>
      <c r="I308">
        <v>8</v>
      </c>
      <c r="J308">
        <v>17</v>
      </c>
      <c r="K308">
        <v>37</v>
      </c>
      <c r="L308">
        <v>10</v>
      </c>
      <c r="M308">
        <v>56</v>
      </c>
    </row>
    <row r="309" spans="1:13" x14ac:dyDescent="0.35">
      <c r="A309" s="1" t="s">
        <v>441</v>
      </c>
      <c r="B309" s="1" t="s">
        <v>177</v>
      </c>
      <c r="C309">
        <v>2</v>
      </c>
      <c r="D309">
        <v>5</v>
      </c>
      <c r="E309">
        <v>6</v>
      </c>
      <c r="F309">
        <v>2</v>
      </c>
      <c r="G309">
        <v>5</v>
      </c>
      <c r="H309">
        <v>3</v>
      </c>
      <c r="I309">
        <v>44</v>
      </c>
      <c r="J309">
        <v>32</v>
      </c>
      <c r="K309">
        <v>4</v>
      </c>
      <c r="L309">
        <v>95</v>
      </c>
      <c r="M309">
        <v>55</v>
      </c>
    </row>
    <row r="310" spans="1:13" x14ac:dyDescent="0.35">
      <c r="A310" s="1" t="s">
        <v>442</v>
      </c>
      <c r="B310" s="1" t="s">
        <v>70</v>
      </c>
      <c r="C310">
        <v>0</v>
      </c>
      <c r="D310">
        <v>6</v>
      </c>
      <c r="E310">
        <v>4</v>
      </c>
      <c r="F310">
        <v>2</v>
      </c>
      <c r="G310">
        <v>4</v>
      </c>
      <c r="H310">
        <v>5</v>
      </c>
      <c r="I310">
        <v>72</v>
      </c>
      <c r="J310">
        <v>100</v>
      </c>
      <c r="K310">
        <v>96</v>
      </c>
      <c r="L310">
        <v>5</v>
      </c>
      <c r="M310">
        <v>41</v>
      </c>
    </row>
    <row r="311" spans="1:13" x14ac:dyDescent="0.35">
      <c r="A311" s="1" t="s">
        <v>443</v>
      </c>
      <c r="B311" s="1" t="s">
        <v>357</v>
      </c>
      <c r="C311">
        <v>2</v>
      </c>
      <c r="D311">
        <v>6</v>
      </c>
      <c r="E311">
        <v>6</v>
      </c>
      <c r="F311">
        <v>4</v>
      </c>
      <c r="G311">
        <v>6</v>
      </c>
      <c r="H311">
        <v>2</v>
      </c>
      <c r="I311">
        <v>68</v>
      </c>
      <c r="J311">
        <v>15</v>
      </c>
      <c r="K311">
        <v>53</v>
      </c>
      <c r="L311">
        <v>47</v>
      </c>
      <c r="M311">
        <v>8</v>
      </c>
    </row>
    <row r="312" spans="1:13" x14ac:dyDescent="0.35">
      <c r="A312" s="1" t="s">
        <v>444</v>
      </c>
      <c r="B312" s="1" t="s">
        <v>445</v>
      </c>
      <c r="C312">
        <v>0</v>
      </c>
      <c r="D312">
        <v>3</v>
      </c>
      <c r="E312">
        <v>5</v>
      </c>
      <c r="F312">
        <v>2</v>
      </c>
      <c r="G312">
        <v>3</v>
      </c>
      <c r="H312">
        <v>6</v>
      </c>
      <c r="I312">
        <v>33</v>
      </c>
      <c r="J312">
        <v>86</v>
      </c>
      <c r="K312">
        <v>90</v>
      </c>
      <c r="L312">
        <v>78</v>
      </c>
      <c r="M312">
        <v>15</v>
      </c>
    </row>
    <row r="313" spans="1:13" x14ac:dyDescent="0.35">
      <c r="A313" s="1" t="s">
        <v>446</v>
      </c>
      <c r="B313" s="1" t="s">
        <v>30</v>
      </c>
      <c r="C313">
        <v>3</v>
      </c>
      <c r="D313">
        <v>2</v>
      </c>
      <c r="E313">
        <v>5</v>
      </c>
      <c r="F313">
        <v>3</v>
      </c>
      <c r="G313">
        <v>3</v>
      </c>
      <c r="H313">
        <v>4</v>
      </c>
      <c r="I313">
        <v>95</v>
      </c>
      <c r="J313">
        <v>25</v>
      </c>
      <c r="K313">
        <v>48</v>
      </c>
      <c r="L313">
        <v>27</v>
      </c>
      <c r="M313">
        <v>23</v>
      </c>
    </row>
    <row r="314" spans="1:13" x14ac:dyDescent="0.35">
      <c r="A314" s="1" t="s">
        <v>400</v>
      </c>
      <c r="B314" s="1" t="s">
        <v>409</v>
      </c>
      <c r="C314">
        <v>0</v>
      </c>
      <c r="D314">
        <v>4</v>
      </c>
      <c r="E314">
        <v>5</v>
      </c>
      <c r="F314">
        <v>6</v>
      </c>
      <c r="G314">
        <v>3</v>
      </c>
      <c r="H314">
        <v>5</v>
      </c>
      <c r="I314">
        <v>66</v>
      </c>
      <c r="J314">
        <v>31</v>
      </c>
      <c r="K314">
        <v>5</v>
      </c>
      <c r="L314">
        <v>9</v>
      </c>
      <c r="M314">
        <v>38</v>
      </c>
    </row>
    <row r="315" spans="1:13" x14ac:dyDescent="0.35">
      <c r="A315" s="1" t="s">
        <v>447</v>
      </c>
      <c r="B315" s="1" t="s">
        <v>448</v>
      </c>
      <c r="C315">
        <v>0</v>
      </c>
      <c r="D315">
        <v>4</v>
      </c>
      <c r="E315">
        <v>4</v>
      </c>
      <c r="F315">
        <v>5</v>
      </c>
      <c r="G315">
        <v>4</v>
      </c>
      <c r="H315">
        <v>3</v>
      </c>
      <c r="I315">
        <v>82</v>
      </c>
      <c r="J315">
        <v>31</v>
      </c>
      <c r="K315">
        <v>77</v>
      </c>
      <c r="L315">
        <v>49</v>
      </c>
      <c r="M315">
        <v>81</v>
      </c>
    </row>
    <row r="316" spans="1:13" x14ac:dyDescent="0.35">
      <c r="A316" s="1" t="s">
        <v>449</v>
      </c>
      <c r="B316" s="1" t="s">
        <v>34</v>
      </c>
      <c r="C316">
        <v>5</v>
      </c>
      <c r="D316">
        <v>2</v>
      </c>
      <c r="E316">
        <v>3</v>
      </c>
      <c r="F316">
        <v>2</v>
      </c>
      <c r="G316">
        <v>4</v>
      </c>
      <c r="H316">
        <v>3</v>
      </c>
      <c r="I316">
        <v>53</v>
      </c>
      <c r="J316">
        <v>95</v>
      </c>
      <c r="K316">
        <v>23</v>
      </c>
      <c r="L316">
        <v>16</v>
      </c>
      <c r="M316">
        <v>90</v>
      </c>
    </row>
    <row r="317" spans="1:13" x14ac:dyDescent="0.35">
      <c r="A317" s="1" t="s">
        <v>450</v>
      </c>
      <c r="B317" s="1" t="s">
        <v>395</v>
      </c>
      <c r="C317">
        <v>7</v>
      </c>
      <c r="D317">
        <v>2</v>
      </c>
      <c r="E317">
        <v>4</v>
      </c>
      <c r="F317">
        <v>3</v>
      </c>
      <c r="G317">
        <v>4</v>
      </c>
      <c r="H317">
        <v>2</v>
      </c>
      <c r="I317">
        <v>58</v>
      </c>
      <c r="J317">
        <v>56</v>
      </c>
      <c r="K317">
        <v>47</v>
      </c>
      <c r="L317">
        <v>61</v>
      </c>
      <c r="M317">
        <v>69</v>
      </c>
    </row>
    <row r="318" spans="1:13" x14ac:dyDescent="0.35">
      <c r="A318" s="1" t="s">
        <v>163</v>
      </c>
      <c r="B318" s="1" t="s">
        <v>164</v>
      </c>
      <c r="C318">
        <v>6</v>
      </c>
      <c r="D318">
        <v>6</v>
      </c>
      <c r="E318">
        <v>4</v>
      </c>
      <c r="F318">
        <v>3</v>
      </c>
      <c r="G318">
        <v>2</v>
      </c>
      <c r="H318">
        <v>3</v>
      </c>
      <c r="I318">
        <v>88</v>
      </c>
      <c r="J318">
        <v>10</v>
      </c>
      <c r="K318">
        <v>92</v>
      </c>
      <c r="L318">
        <v>82</v>
      </c>
      <c r="M318">
        <v>2</v>
      </c>
    </row>
    <row r="319" spans="1:13" x14ac:dyDescent="0.35">
      <c r="A319" s="1" t="s">
        <v>451</v>
      </c>
      <c r="B319" s="1" t="s">
        <v>23</v>
      </c>
      <c r="C319">
        <v>6</v>
      </c>
      <c r="D319">
        <v>4</v>
      </c>
      <c r="E319">
        <v>2</v>
      </c>
      <c r="F319">
        <v>3</v>
      </c>
      <c r="G319">
        <v>5</v>
      </c>
      <c r="H319">
        <v>4</v>
      </c>
      <c r="I319">
        <v>50</v>
      </c>
      <c r="J319">
        <v>3</v>
      </c>
      <c r="K319">
        <v>27</v>
      </c>
      <c r="L319">
        <v>70</v>
      </c>
      <c r="M319">
        <v>25</v>
      </c>
    </row>
    <row r="320" spans="1:13" x14ac:dyDescent="0.35">
      <c r="A320" s="1" t="s">
        <v>283</v>
      </c>
      <c r="B320" s="1" t="s">
        <v>452</v>
      </c>
      <c r="C320">
        <v>8</v>
      </c>
      <c r="D320">
        <v>2</v>
      </c>
      <c r="E320">
        <v>5</v>
      </c>
      <c r="F320">
        <v>3</v>
      </c>
      <c r="G320">
        <v>2</v>
      </c>
      <c r="H320">
        <v>3</v>
      </c>
      <c r="I320">
        <v>93</v>
      </c>
      <c r="J320">
        <v>98</v>
      </c>
      <c r="K320">
        <v>43</v>
      </c>
      <c r="L320">
        <v>97</v>
      </c>
      <c r="M320">
        <v>90</v>
      </c>
    </row>
    <row r="321" spans="1:13" x14ac:dyDescent="0.35">
      <c r="A321" s="1" t="s">
        <v>453</v>
      </c>
      <c r="B321" s="1" t="s">
        <v>130</v>
      </c>
      <c r="C321">
        <v>6</v>
      </c>
      <c r="D321">
        <v>4</v>
      </c>
      <c r="E321">
        <v>4</v>
      </c>
      <c r="F321">
        <v>5</v>
      </c>
      <c r="G321">
        <v>2</v>
      </c>
      <c r="H321">
        <v>4</v>
      </c>
      <c r="I321">
        <v>41</v>
      </c>
      <c r="J321">
        <v>62</v>
      </c>
      <c r="K321">
        <v>60</v>
      </c>
      <c r="L321">
        <v>18</v>
      </c>
      <c r="M321">
        <v>83</v>
      </c>
    </row>
    <row r="322" spans="1:13" x14ac:dyDescent="0.35">
      <c r="A322" s="1" t="s">
        <v>454</v>
      </c>
      <c r="B322" s="1" t="s">
        <v>369</v>
      </c>
      <c r="C322">
        <v>3</v>
      </c>
      <c r="D322">
        <v>2</v>
      </c>
      <c r="E322">
        <v>3</v>
      </c>
      <c r="F322">
        <v>4</v>
      </c>
      <c r="G322">
        <v>2</v>
      </c>
      <c r="H322">
        <v>4</v>
      </c>
      <c r="I322">
        <v>90</v>
      </c>
      <c r="J322">
        <v>26</v>
      </c>
      <c r="K322">
        <v>50</v>
      </c>
      <c r="L322">
        <v>74</v>
      </c>
      <c r="M322">
        <v>53</v>
      </c>
    </row>
    <row r="323" spans="1:13" x14ac:dyDescent="0.35">
      <c r="A323" s="1" t="s">
        <v>455</v>
      </c>
      <c r="B323" s="1" t="s">
        <v>369</v>
      </c>
      <c r="C323">
        <v>4</v>
      </c>
      <c r="D323">
        <v>4</v>
      </c>
      <c r="E323">
        <v>3</v>
      </c>
      <c r="F323">
        <v>2</v>
      </c>
      <c r="G323">
        <v>3</v>
      </c>
      <c r="H323">
        <v>2</v>
      </c>
      <c r="I323">
        <v>31</v>
      </c>
      <c r="J323">
        <v>59</v>
      </c>
      <c r="K323">
        <v>7</v>
      </c>
      <c r="L323">
        <v>38</v>
      </c>
      <c r="M323">
        <v>24</v>
      </c>
    </row>
    <row r="324" spans="1:13" x14ac:dyDescent="0.35">
      <c r="A324" s="1" t="s">
        <v>456</v>
      </c>
      <c r="B324" s="1" t="s">
        <v>159</v>
      </c>
      <c r="C324">
        <v>6</v>
      </c>
      <c r="D324">
        <v>6</v>
      </c>
      <c r="E324">
        <v>6</v>
      </c>
      <c r="F324">
        <v>2</v>
      </c>
      <c r="G324">
        <v>3</v>
      </c>
      <c r="H324">
        <v>2</v>
      </c>
      <c r="I324">
        <v>56</v>
      </c>
      <c r="J324">
        <v>34</v>
      </c>
      <c r="K324">
        <v>52</v>
      </c>
      <c r="L324">
        <v>30</v>
      </c>
      <c r="M324">
        <v>94</v>
      </c>
    </row>
    <row r="325" spans="1:13" x14ac:dyDescent="0.35">
      <c r="A325" s="1" t="s">
        <v>457</v>
      </c>
      <c r="B325" s="1" t="s">
        <v>409</v>
      </c>
      <c r="C325">
        <v>0</v>
      </c>
      <c r="D325">
        <v>3</v>
      </c>
      <c r="E325">
        <v>6</v>
      </c>
      <c r="F325">
        <v>4</v>
      </c>
      <c r="G325">
        <v>6</v>
      </c>
      <c r="H325">
        <v>3</v>
      </c>
      <c r="I325">
        <v>13</v>
      </c>
      <c r="J325">
        <v>42</v>
      </c>
      <c r="K325">
        <v>23</v>
      </c>
      <c r="L325">
        <v>14</v>
      </c>
      <c r="M325">
        <v>73</v>
      </c>
    </row>
    <row r="326" spans="1:13" x14ac:dyDescent="0.35">
      <c r="A326" s="1" t="s">
        <v>458</v>
      </c>
      <c r="B326" s="1" t="s">
        <v>74</v>
      </c>
      <c r="C326">
        <v>2</v>
      </c>
      <c r="D326">
        <v>3</v>
      </c>
      <c r="E326">
        <v>6</v>
      </c>
      <c r="F326">
        <v>6</v>
      </c>
      <c r="G326">
        <v>4</v>
      </c>
      <c r="H326">
        <v>4</v>
      </c>
      <c r="I326">
        <v>61</v>
      </c>
      <c r="J326">
        <v>3</v>
      </c>
      <c r="K326">
        <v>88</v>
      </c>
      <c r="L326">
        <v>72</v>
      </c>
      <c r="M326">
        <v>84</v>
      </c>
    </row>
    <row r="327" spans="1:13" x14ac:dyDescent="0.35">
      <c r="A327" s="1" t="s">
        <v>459</v>
      </c>
      <c r="B327" s="1" t="s">
        <v>130</v>
      </c>
      <c r="C327">
        <v>6</v>
      </c>
      <c r="D327">
        <v>4</v>
      </c>
      <c r="E327">
        <v>4</v>
      </c>
      <c r="F327">
        <v>2</v>
      </c>
      <c r="G327">
        <v>4</v>
      </c>
      <c r="H327">
        <v>2</v>
      </c>
      <c r="I327">
        <v>30</v>
      </c>
      <c r="J327">
        <v>28</v>
      </c>
      <c r="K327">
        <v>30</v>
      </c>
      <c r="L327">
        <v>66</v>
      </c>
      <c r="M327">
        <v>98</v>
      </c>
    </row>
    <row r="328" spans="1:13" x14ac:dyDescent="0.35">
      <c r="A328" s="1" t="s">
        <v>460</v>
      </c>
      <c r="B328" s="1" t="s">
        <v>130</v>
      </c>
      <c r="C328">
        <v>4</v>
      </c>
      <c r="D328">
        <v>4</v>
      </c>
      <c r="E328">
        <v>4</v>
      </c>
      <c r="F328">
        <v>6</v>
      </c>
      <c r="G328">
        <v>6</v>
      </c>
      <c r="H328">
        <v>2</v>
      </c>
      <c r="I328">
        <v>80</v>
      </c>
      <c r="J328">
        <v>75</v>
      </c>
      <c r="K328">
        <v>57</v>
      </c>
      <c r="L328">
        <v>43</v>
      </c>
      <c r="M328">
        <v>92</v>
      </c>
    </row>
    <row r="329" spans="1:13" x14ac:dyDescent="0.35">
      <c r="A329" s="1" t="s">
        <v>461</v>
      </c>
      <c r="B329" s="1" t="s">
        <v>28</v>
      </c>
      <c r="C329">
        <v>2</v>
      </c>
      <c r="D329">
        <v>4</v>
      </c>
      <c r="E329">
        <v>5</v>
      </c>
      <c r="F329">
        <v>2</v>
      </c>
      <c r="G329">
        <v>5</v>
      </c>
      <c r="H329">
        <v>2</v>
      </c>
      <c r="I329">
        <v>26</v>
      </c>
      <c r="J329">
        <v>69</v>
      </c>
      <c r="K329">
        <v>46</v>
      </c>
      <c r="L329">
        <v>57</v>
      </c>
      <c r="M329">
        <v>91</v>
      </c>
    </row>
    <row r="330" spans="1:13" x14ac:dyDescent="0.35">
      <c r="A330" s="1" t="s">
        <v>462</v>
      </c>
      <c r="B330" s="1" t="s">
        <v>463</v>
      </c>
      <c r="C330">
        <v>4</v>
      </c>
      <c r="D330">
        <v>3</v>
      </c>
      <c r="E330">
        <v>5</v>
      </c>
      <c r="F330">
        <v>5</v>
      </c>
      <c r="G330">
        <v>3</v>
      </c>
      <c r="H330">
        <v>3</v>
      </c>
      <c r="I330">
        <v>5</v>
      </c>
      <c r="J330">
        <v>44</v>
      </c>
      <c r="K330">
        <v>37</v>
      </c>
      <c r="L330">
        <v>5</v>
      </c>
      <c r="M330">
        <v>62</v>
      </c>
    </row>
    <row r="331" spans="1:13" x14ac:dyDescent="0.35">
      <c r="A331" s="1" t="s">
        <v>464</v>
      </c>
      <c r="B331" s="1" t="s">
        <v>445</v>
      </c>
      <c r="C331">
        <v>6</v>
      </c>
      <c r="D331">
        <v>3</v>
      </c>
      <c r="E331">
        <v>5</v>
      </c>
      <c r="F331">
        <v>5</v>
      </c>
      <c r="G331">
        <v>2</v>
      </c>
      <c r="H331">
        <v>6</v>
      </c>
      <c r="I331">
        <v>56</v>
      </c>
      <c r="J331">
        <v>90</v>
      </c>
      <c r="K331">
        <v>35</v>
      </c>
      <c r="L331">
        <v>68</v>
      </c>
      <c r="M331">
        <v>48</v>
      </c>
    </row>
    <row r="332" spans="1:13" x14ac:dyDescent="0.35">
      <c r="A332" s="1" t="s">
        <v>465</v>
      </c>
      <c r="B332" s="1" t="s">
        <v>239</v>
      </c>
      <c r="C332">
        <v>4</v>
      </c>
      <c r="D332">
        <v>3</v>
      </c>
      <c r="E332">
        <v>6</v>
      </c>
      <c r="F332">
        <v>2</v>
      </c>
      <c r="G332">
        <v>3</v>
      </c>
      <c r="H332">
        <v>3</v>
      </c>
      <c r="I332">
        <v>7</v>
      </c>
      <c r="J332">
        <v>15</v>
      </c>
      <c r="K332">
        <v>62</v>
      </c>
      <c r="L332">
        <v>9</v>
      </c>
      <c r="M332">
        <v>43</v>
      </c>
    </row>
    <row r="333" spans="1:13" x14ac:dyDescent="0.35">
      <c r="A333" s="1" t="s">
        <v>466</v>
      </c>
      <c r="B333" s="1" t="s">
        <v>16</v>
      </c>
      <c r="C333">
        <v>3</v>
      </c>
      <c r="D333">
        <v>6</v>
      </c>
      <c r="E333">
        <v>6</v>
      </c>
      <c r="F333">
        <v>6</v>
      </c>
      <c r="G333">
        <v>4</v>
      </c>
      <c r="H333">
        <v>5</v>
      </c>
      <c r="I333">
        <v>27</v>
      </c>
      <c r="J333">
        <v>73</v>
      </c>
      <c r="K333">
        <v>63</v>
      </c>
      <c r="L333">
        <v>14</v>
      </c>
      <c r="M333">
        <v>72</v>
      </c>
    </row>
    <row r="334" spans="1:13" x14ac:dyDescent="0.35">
      <c r="A334" s="1" t="s">
        <v>467</v>
      </c>
      <c r="B334" s="1" t="s">
        <v>395</v>
      </c>
      <c r="C334">
        <v>1</v>
      </c>
      <c r="D334">
        <v>6</v>
      </c>
      <c r="E334">
        <v>5</v>
      </c>
      <c r="F334">
        <v>2</v>
      </c>
      <c r="G334">
        <v>2</v>
      </c>
      <c r="H334">
        <v>3</v>
      </c>
      <c r="I334">
        <v>70</v>
      </c>
      <c r="J334">
        <v>59</v>
      </c>
      <c r="K334">
        <v>15</v>
      </c>
      <c r="L334">
        <v>13</v>
      </c>
      <c r="M334">
        <v>66</v>
      </c>
    </row>
    <row r="335" spans="1:13" x14ac:dyDescent="0.35">
      <c r="A335" s="1" t="s">
        <v>468</v>
      </c>
      <c r="B335" s="1" t="s">
        <v>164</v>
      </c>
      <c r="C335">
        <v>5</v>
      </c>
      <c r="D335">
        <v>3</v>
      </c>
      <c r="E335">
        <v>5</v>
      </c>
      <c r="F335">
        <v>3</v>
      </c>
      <c r="G335">
        <v>5</v>
      </c>
      <c r="H335">
        <v>3</v>
      </c>
      <c r="I335">
        <v>52</v>
      </c>
      <c r="J335">
        <v>65</v>
      </c>
      <c r="K335">
        <v>48</v>
      </c>
      <c r="L335">
        <v>58</v>
      </c>
      <c r="M335">
        <v>48</v>
      </c>
    </row>
    <row r="336" spans="1:13" x14ac:dyDescent="0.35">
      <c r="A336" s="1" t="s">
        <v>469</v>
      </c>
      <c r="B336" s="1" t="s">
        <v>130</v>
      </c>
      <c r="C336">
        <v>5</v>
      </c>
      <c r="D336">
        <v>2</v>
      </c>
      <c r="E336">
        <v>2</v>
      </c>
      <c r="F336">
        <v>2</v>
      </c>
      <c r="G336">
        <v>4</v>
      </c>
      <c r="H336">
        <v>2</v>
      </c>
      <c r="I336">
        <v>27</v>
      </c>
      <c r="J336">
        <v>64</v>
      </c>
      <c r="K336">
        <v>22</v>
      </c>
      <c r="L336">
        <v>32</v>
      </c>
      <c r="M336">
        <v>91</v>
      </c>
    </row>
    <row r="337" spans="1:13" x14ac:dyDescent="0.35">
      <c r="A337" s="1" t="s">
        <v>470</v>
      </c>
      <c r="B337" s="1" t="s">
        <v>32</v>
      </c>
      <c r="C337">
        <v>1</v>
      </c>
      <c r="D337">
        <v>3</v>
      </c>
      <c r="E337">
        <v>3</v>
      </c>
      <c r="F337">
        <v>2</v>
      </c>
      <c r="G337">
        <v>5</v>
      </c>
      <c r="H337">
        <v>2</v>
      </c>
      <c r="I337">
        <v>84</v>
      </c>
      <c r="J337">
        <v>92</v>
      </c>
      <c r="K337">
        <v>92</v>
      </c>
      <c r="L337">
        <v>81</v>
      </c>
      <c r="M337">
        <v>68</v>
      </c>
    </row>
    <row r="338" spans="1:13" x14ac:dyDescent="0.35">
      <c r="A338" s="1" t="s">
        <v>471</v>
      </c>
      <c r="B338" s="1" t="s">
        <v>340</v>
      </c>
      <c r="C338">
        <v>4</v>
      </c>
      <c r="D338">
        <v>5</v>
      </c>
      <c r="E338">
        <v>4</v>
      </c>
      <c r="F338">
        <v>4</v>
      </c>
      <c r="G338">
        <v>2</v>
      </c>
      <c r="H338">
        <v>6</v>
      </c>
      <c r="I338">
        <v>75</v>
      </c>
      <c r="J338">
        <v>22</v>
      </c>
      <c r="K338">
        <v>91</v>
      </c>
      <c r="L338">
        <v>31</v>
      </c>
      <c r="M338">
        <v>93</v>
      </c>
    </row>
    <row r="339" spans="1:13" x14ac:dyDescent="0.35">
      <c r="A339" s="1" t="s">
        <v>472</v>
      </c>
      <c r="B339" s="1" t="s">
        <v>70</v>
      </c>
      <c r="C339">
        <v>2</v>
      </c>
      <c r="D339">
        <v>4</v>
      </c>
      <c r="E339">
        <v>4</v>
      </c>
      <c r="F339">
        <v>6</v>
      </c>
      <c r="G339">
        <v>5</v>
      </c>
      <c r="H339">
        <v>4</v>
      </c>
      <c r="I339">
        <v>35</v>
      </c>
      <c r="J339">
        <v>77</v>
      </c>
      <c r="K339">
        <v>81</v>
      </c>
      <c r="L339">
        <v>17</v>
      </c>
      <c r="M339">
        <v>27</v>
      </c>
    </row>
    <row r="340" spans="1:13" x14ac:dyDescent="0.35">
      <c r="A340" s="1" t="s">
        <v>473</v>
      </c>
      <c r="B340" s="1" t="s">
        <v>55</v>
      </c>
      <c r="C340">
        <v>7</v>
      </c>
      <c r="D340">
        <v>5</v>
      </c>
      <c r="E340">
        <v>4</v>
      </c>
      <c r="F340">
        <v>3</v>
      </c>
      <c r="G340">
        <v>3</v>
      </c>
      <c r="H340">
        <v>2</v>
      </c>
      <c r="I340">
        <v>2</v>
      </c>
      <c r="J340">
        <v>88</v>
      </c>
      <c r="K340">
        <v>61</v>
      </c>
      <c r="L340">
        <v>2</v>
      </c>
      <c r="M340">
        <v>49</v>
      </c>
    </row>
    <row r="341" spans="1:13" x14ac:dyDescent="0.35">
      <c r="A341" s="1" t="s">
        <v>474</v>
      </c>
      <c r="B341" s="1" t="s">
        <v>197</v>
      </c>
      <c r="C341">
        <v>7</v>
      </c>
      <c r="D341">
        <v>6</v>
      </c>
      <c r="E341">
        <v>5</v>
      </c>
      <c r="F341">
        <v>3</v>
      </c>
      <c r="G341">
        <v>3</v>
      </c>
      <c r="H341">
        <v>3</v>
      </c>
      <c r="I341">
        <v>71</v>
      </c>
      <c r="J341">
        <v>55</v>
      </c>
      <c r="K341">
        <v>33</v>
      </c>
      <c r="L341">
        <v>97</v>
      </c>
      <c r="M341">
        <v>73</v>
      </c>
    </row>
    <row r="342" spans="1:13" x14ac:dyDescent="0.35">
      <c r="A342" s="1" t="s">
        <v>475</v>
      </c>
      <c r="B342" s="1" t="s">
        <v>232</v>
      </c>
      <c r="C342">
        <v>5</v>
      </c>
      <c r="D342">
        <v>5</v>
      </c>
      <c r="E342">
        <v>6</v>
      </c>
      <c r="F342">
        <v>4</v>
      </c>
      <c r="G342">
        <v>5</v>
      </c>
      <c r="H342">
        <v>5</v>
      </c>
      <c r="I342">
        <v>53</v>
      </c>
      <c r="J342">
        <v>97</v>
      </c>
      <c r="K342">
        <v>28</v>
      </c>
      <c r="L342">
        <v>88</v>
      </c>
      <c r="M342">
        <v>87</v>
      </c>
    </row>
    <row r="343" spans="1:13" x14ac:dyDescent="0.35">
      <c r="A343" s="1" t="s">
        <v>476</v>
      </c>
      <c r="B343" s="1" t="s">
        <v>477</v>
      </c>
      <c r="C343">
        <v>0</v>
      </c>
      <c r="D343">
        <v>5</v>
      </c>
      <c r="E343">
        <v>5</v>
      </c>
      <c r="F343">
        <v>3</v>
      </c>
      <c r="G343">
        <v>4</v>
      </c>
      <c r="H343">
        <v>4</v>
      </c>
      <c r="I343">
        <v>73</v>
      </c>
      <c r="J343">
        <v>67</v>
      </c>
      <c r="K343">
        <v>18</v>
      </c>
      <c r="L343">
        <v>84</v>
      </c>
      <c r="M343">
        <v>75</v>
      </c>
    </row>
    <row r="344" spans="1:13" x14ac:dyDescent="0.35">
      <c r="A344" s="1" t="s">
        <v>478</v>
      </c>
      <c r="B344" s="1" t="s">
        <v>101</v>
      </c>
      <c r="C344">
        <v>3</v>
      </c>
      <c r="D344">
        <v>6</v>
      </c>
      <c r="E344">
        <v>2</v>
      </c>
      <c r="F344">
        <v>2</v>
      </c>
      <c r="G344">
        <v>5</v>
      </c>
      <c r="H344">
        <v>2</v>
      </c>
      <c r="I344">
        <v>97</v>
      </c>
      <c r="J344">
        <v>40</v>
      </c>
      <c r="K344">
        <v>41</v>
      </c>
      <c r="L344">
        <v>46</v>
      </c>
      <c r="M344">
        <v>59</v>
      </c>
    </row>
    <row r="345" spans="1:13" x14ac:dyDescent="0.35">
      <c r="A345" s="1" t="s">
        <v>479</v>
      </c>
      <c r="B345" s="1" t="s">
        <v>30</v>
      </c>
      <c r="C345">
        <v>7</v>
      </c>
      <c r="D345">
        <v>4</v>
      </c>
      <c r="E345">
        <v>4</v>
      </c>
      <c r="F345">
        <v>6</v>
      </c>
      <c r="G345">
        <v>5</v>
      </c>
      <c r="H345">
        <v>5</v>
      </c>
      <c r="I345">
        <v>10</v>
      </c>
      <c r="J345">
        <v>32</v>
      </c>
      <c r="K345">
        <v>73</v>
      </c>
      <c r="L345">
        <v>96</v>
      </c>
      <c r="M345">
        <v>29</v>
      </c>
    </row>
    <row r="346" spans="1:13" x14ac:dyDescent="0.35">
      <c r="A346" s="1" t="s">
        <v>480</v>
      </c>
      <c r="B346" s="1" t="s">
        <v>477</v>
      </c>
      <c r="C346">
        <v>3</v>
      </c>
      <c r="D346">
        <v>2</v>
      </c>
      <c r="E346">
        <v>5</v>
      </c>
      <c r="F346">
        <v>5</v>
      </c>
      <c r="G346">
        <v>4</v>
      </c>
      <c r="H346">
        <v>5</v>
      </c>
      <c r="I346">
        <v>91</v>
      </c>
      <c r="J346">
        <v>53</v>
      </c>
      <c r="K346">
        <v>13</v>
      </c>
      <c r="L346">
        <v>58</v>
      </c>
      <c r="M346">
        <v>75</v>
      </c>
    </row>
    <row r="347" spans="1:13" x14ac:dyDescent="0.35">
      <c r="A347" s="1" t="s">
        <v>481</v>
      </c>
      <c r="B347" s="1" t="s">
        <v>61</v>
      </c>
      <c r="C347">
        <v>5</v>
      </c>
      <c r="D347">
        <v>4</v>
      </c>
      <c r="E347">
        <v>6</v>
      </c>
      <c r="F347">
        <v>5</v>
      </c>
      <c r="G347">
        <v>2</v>
      </c>
      <c r="H347">
        <v>3</v>
      </c>
      <c r="I347">
        <v>21</v>
      </c>
      <c r="J347">
        <v>48</v>
      </c>
      <c r="K347">
        <v>45</v>
      </c>
      <c r="L347">
        <v>1</v>
      </c>
      <c r="M347">
        <v>51</v>
      </c>
    </row>
    <row r="348" spans="1:13" x14ac:dyDescent="0.35">
      <c r="A348" s="1" t="s">
        <v>482</v>
      </c>
      <c r="B348" s="1" t="s">
        <v>311</v>
      </c>
      <c r="C348">
        <v>2</v>
      </c>
      <c r="D348">
        <v>2</v>
      </c>
      <c r="E348">
        <v>5</v>
      </c>
      <c r="F348">
        <v>2</v>
      </c>
      <c r="G348">
        <v>4</v>
      </c>
      <c r="H348">
        <v>4</v>
      </c>
      <c r="I348">
        <v>83</v>
      </c>
      <c r="J348">
        <v>28</v>
      </c>
      <c r="K348">
        <v>43</v>
      </c>
      <c r="L348">
        <v>19</v>
      </c>
      <c r="M348">
        <v>83</v>
      </c>
    </row>
    <row r="349" spans="1:13" x14ac:dyDescent="0.35">
      <c r="A349" s="1" t="s">
        <v>483</v>
      </c>
      <c r="B349" s="1" t="s">
        <v>133</v>
      </c>
      <c r="C349">
        <v>2</v>
      </c>
      <c r="D349">
        <v>4</v>
      </c>
      <c r="E349">
        <v>4</v>
      </c>
      <c r="F349">
        <v>3</v>
      </c>
      <c r="G349">
        <v>3</v>
      </c>
      <c r="H349">
        <v>6</v>
      </c>
      <c r="I349">
        <v>97</v>
      </c>
      <c r="J349">
        <v>80</v>
      </c>
      <c r="K349">
        <v>54</v>
      </c>
      <c r="L349">
        <v>78</v>
      </c>
      <c r="M349">
        <v>43</v>
      </c>
    </row>
    <row r="350" spans="1:13" x14ac:dyDescent="0.35">
      <c r="A350" s="1" t="s">
        <v>484</v>
      </c>
      <c r="B350" s="1" t="s">
        <v>101</v>
      </c>
      <c r="C350">
        <v>2</v>
      </c>
      <c r="D350">
        <v>5</v>
      </c>
      <c r="E350">
        <v>2</v>
      </c>
      <c r="F350">
        <v>3</v>
      </c>
      <c r="G350">
        <v>5</v>
      </c>
      <c r="H350">
        <v>2</v>
      </c>
      <c r="I350">
        <v>26</v>
      </c>
      <c r="J350">
        <v>31</v>
      </c>
      <c r="K350">
        <v>88</v>
      </c>
      <c r="L350">
        <v>98</v>
      </c>
      <c r="M350">
        <v>45</v>
      </c>
    </row>
    <row r="351" spans="1:13" x14ac:dyDescent="0.35">
      <c r="A351" s="1" t="s">
        <v>485</v>
      </c>
      <c r="B351" s="1" t="s">
        <v>58</v>
      </c>
      <c r="C351">
        <v>7</v>
      </c>
      <c r="D351">
        <v>6</v>
      </c>
      <c r="E351">
        <v>4</v>
      </c>
      <c r="F351">
        <v>5</v>
      </c>
      <c r="G351">
        <v>4</v>
      </c>
      <c r="H351">
        <v>3</v>
      </c>
      <c r="I351">
        <v>17</v>
      </c>
      <c r="J351">
        <v>54</v>
      </c>
      <c r="K351">
        <v>78</v>
      </c>
      <c r="L351">
        <v>68</v>
      </c>
      <c r="M351">
        <v>41</v>
      </c>
    </row>
    <row r="352" spans="1:13" x14ac:dyDescent="0.35">
      <c r="A352" s="1" t="s">
        <v>486</v>
      </c>
      <c r="B352" s="1" t="s">
        <v>70</v>
      </c>
      <c r="C352">
        <v>0</v>
      </c>
      <c r="D352">
        <v>2</v>
      </c>
      <c r="E352">
        <v>5</v>
      </c>
      <c r="F352">
        <v>3</v>
      </c>
      <c r="G352">
        <v>6</v>
      </c>
      <c r="H352">
        <v>6</v>
      </c>
      <c r="I352">
        <v>5</v>
      </c>
      <c r="J352">
        <v>93</v>
      </c>
      <c r="K352">
        <v>4</v>
      </c>
      <c r="L352">
        <v>59</v>
      </c>
      <c r="M352">
        <v>71</v>
      </c>
    </row>
    <row r="353" spans="1:13" x14ac:dyDescent="0.35">
      <c r="A353" s="1" t="s">
        <v>487</v>
      </c>
      <c r="B353" s="1" t="s">
        <v>76</v>
      </c>
      <c r="C353">
        <v>3</v>
      </c>
      <c r="D353">
        <v>5</v>
      </c>
      <c r="E353">
        <v>3</v>
      </c>
      <c r="F353">
        <v>3</v>
      </c>
      <c r="G353">
        <v>6</v>
      </c>
      <c r="H353">
        <v>4</v>
      </c>
      <c r="I353">
        <v>78</v>
      </c>
      <c r="J353">
        <v>80</v>
      </c>
      <c r="K353">
        <v>56</v>
      </c>
      <c r="L353">
        <v>31</v>
      </c>
      <c r="M353">
        <v>81</v>
      </c>
    </row>
    <row r="354" spans="1:13" x14ac:dyDescent="0.35">
      <c r="A354" s="1" t="s">
        <v>488</v>
      </c>
      <c r="B354" s="1" t="s">
        <v>489</v>
      </c>
      <c r="C354">
        <v>6</v>
      </c>
      <c r="D354">
        <v>6</v>
      </c>
      <c r="E354">
        <v>6</v>
      </c>
      <c r="F354">
        <v>4</v>
      </c>
      <c r="G354">
        <v>6</v>
      </c>
      <c r="H354">
        <v>4</v>
      </c>
      <c r="I354">
        <v>64</v>
      </c>
      <c r="J354">
        <v>18</v>
      </c>
      <c r="K354">
        <v>23</v>
      </c>
      <c r="L354">
        <v>81</v>
      </c>
      <c r="M354">
        <v>18</v>
      </c>
    </row>
    <row r="355" spans="1:13" x14ac:dyDescent="0.35">
      <c r="A355" s="1" t="s">
        <v>490</v>
      </c>
      <c r="B355" s="1" t="s">
        <v>38</v>
      </c>
      <c r="C355">
        <v>2</v>
      </c>
      <c r="D355">
        <v>4</v>
      </c>
      <c r="E355">
        <v>3</v>
      </c>
      <c r="F355">
        <v>5</v>
      </c>
      <c r="G355">
        <v>2</v>
      </c>
      <c r="H355">
        <v>3</v>
      </c>
      <c r="I355">
        <v>96</v>
      </c>
      <c r="J355">
        <v>32</v>
      </c>
      <c r="K355">
        <v>73</v>
      </c>
      <c r="L355">
        <v>7</v>
      </c>
      <c r="M355">
        <v>74</v>
      </c>
    </row>
    <row r="356" spans="1:13" x14ac:dyDescent="0.35">
      <c r="A356" s="1" t="s">
        <v>491</v>
      </c>
      <c r="B356" s="1" t="s">
        <v>340</v>
      </c>
      <c r="C356">
        <v>6</v>
      </c>
      <c r="D356">
        <v>6</v>
      </c>
      <c r="E356">
        <v>5</v>
      </c>
      <c r="F356">
        <v>5</v>
      </c>
      <c r="G356">
        <v>3</v>
      </c>
      <c r="H356">
        <v>6</v>
      </c>
      <c r="I356">
        <v>85</v>
      </c>
      <c r="J356">
        <v>35</v>
      </c>
      <c r="K356">
        <v>70</v>
      </c>
      <c r="L356">
        <v>99</v>
      </c>
      <c r="M356">
        <v>85</v>
      </c>
    </row>
    <row r="357" spans="1:13" x14ac:dyDescent="0.35">
      <c r="A357" s="1" t="s">
        <v>492</v>
      </c>
      <c r="B357" s="1" t="s">
        <v>90</v>
      </c>
      <c r="C357">
        <v>4</v>
      </c>
      <c r="D357">
        <v>2</v>
      </c>
      <c r="E357">
        <v>4</v>
      </c>
      <c r="F357">
        <v>5</v>
      </c>
      <c r="G357">
        <v>4</v>
      </c>
      <c r="H357">
        <v>2</v>
      </c>
      <c r="I357">
        <v>17</v>
      </c>
      <c r="J357">
        <v>17</v>
      </c>
      <c r="K357">
        <v>92</v>
      </c>
      <c r="L357">
        <v>6</v>
      </c>
      <c r="M357">
        <v>64</v>
      </c>
    </row>
    <row r="358" spans="1:13" x14ac:dyDescent="0.35">
      <c r="A358" s="1" t="s">
        <v>493</v>
      </c>
      <c r="B358" s="1" t="s">
        <v>180</v>
      </c>
      <c r="C358">
        <v>4</v>
      </c>
      <c r="D358">
        <v>2</v>
      </c>
      <c r="E358">
        <v>4</v>
      </c>
      <c r="F358">
        <v>2</v>
      </c>
      <c r="G358">
        <v>5</v>
      </c>
      <c r="H358">
        <v>4</v>
      </c>
      <c r="I358">
        <v>62</v>
      </c>
      <c r="J358">
        <v>3</v>
      </c>
      <c r="K358">
        <v>84</v>
      </c>
      <c r="L358">
        <v>48</v>
      </c>
      <c r="M358">
        <v>94</v>
      </c>
    </row>
    <row r="359" spans="1:13" x14ac:dyDescent="0.35">
      <c r="A359" s="1" t="s">
        <v>494</v>
      </c>
      <c r="B359" s="1" t="s">
        <v>495</v>
      </c>
      <c r="C359">
        <v>4</v>
      </c>
      <c r="D359">
        <v>5</v>
      </c>
      <c r="E359">
        <v>5</v>
      </c>
      <c r="F359">
        <v>6</v>
      </c>
      <c r="G359">
        <v>2</v>
      </c>
      <c r="H359">
        <v>3</v>
      </c>
      <c r="I359">
        <v>35</v>
      </c>
      <c r="J359">
        <v>49</v>
      </c>
      <c r="K359">
        <v>59</v>
      </c>
      <c r="L359">
        <v>44</v>
      </c>
      <c r="M359">
        <v>68</v>
      </c>
    </row>
    <row r="360" spans="1:13" x14ac:dyDescent="0.35">
      <c r="A360" s="1" t="s">
        <v>496</v>
      </c>
      <c r="B360" s="1" t="s">
        <v>369</v>
      </c>
      <c r="C360">
        <v>7</v>
      </c>
      <c r="D360">
        <v>3</v>
      </c>
      <c r="E360">
        <v>6</v>
      </c>
      <c r="F360">
        <v>2</v>
      </c>
      <c r="G360">
        <v>6</v>
      </c>
      <c r="H360">
        <v>5</v>
      </c>
      <c r="I360">
        <v>20</v>
      </c>
      <c r="J360">
        <v>58</v>
      </c>
      <c r="K360">
        <v>93</v>
      </c>
      <c r="L360">
        <v>53</v>
      </c>
      <c r="M360">
        <v>35</v>
      </c>
    </row>
    <row r="361" spans="1:13" x14ac:dyDescent="0.35">
      <c r="A361" s="1" t="s">
        <v>497</v>
      </c>
      <c r="B361" s="1" t="s">
        <v>498</v>
      </c>
      <c r="C361">
        <v>5</v>
      </c>
      <c r="D361">
        <v>6</v>
      </c>
      <c r="E361">
        <v>2</v>
      </c>
      <c r="F361">
        <v>3</v>
      </c>
      <c r="G361">
        <v>4</v>
      </c>
      <c r="H361">
        <v>3</v>
      </c>
      <c r="I361">
        <v>2</v>
      </c>
      <c r="J361">
        <v>97</v>
      </c>
      <c r="K361">
        <v>14</v>
      </c>
      <c r="L361">
        <v>81</v>
      </c>
      <c r="M361">
        <v>38</v>
      </c>
    </row>
    <row r="362" spans="1:13" x14ac:dyDescent="0.35">
      <c r="A362" s="1" t="s">
        <v>499</v>
      </c>
      <c r="B362" s="1" t="s">
        <v>498</v>
      </c>
      <c r="C362">
        <v>4</v>
      </c>
      <c r="D362">
        <v>6</v>
      </c>
      <c r="E362">
        <v>2</v>
      </c>
      <c r="F362">
        <v>6</v>
      </c>
      <c r="G362">
        <v>4</v>
      </c>
      <c r="H362">
        <v>5</v>
      </c>
      <c r="I362">
        <v>98</v>
      </c>
      <c r="J362">
        <v>42</v>
      </c>
      <c r="K362">
        <v>49</v>
      </c>
      <c r="L362">
        <v>83</v>
      </c>
      <c r="M362">
        <v>32</v>
      </c>
    </row>
    <row r="363" spans="1:13" x14ac:dyDescent="0.35">
      <c r="A363" s="1" t="s">
        <v>500</v>
      </c>
      <c r="B363" s="1" t="s">
        <v>121</v>
      </c>
      <c r="C363">
        <v>7</v>
      </c>
      <c r="D363">
        <v>5</v>
      </c>
      <c r="E363">
        <v>5</v>
      </c>
      <c r="F363">
        <v>4</v>
      </c>
      <c r="G363">
        <v>5</v>
      </c>
      <c r="H363">
        <v>6</v>
      </c>
      <c r="I363">
        <v>97</v>
      </c>
      <c r="J363">
        <v>45</v>
      </c>
      <c r="K363">
        <v>42</v>
      </c>
      <c r="L363">
        <v>25</v>
      </c>
      <c r="M363">
        <v>51</v>
      </c>
    </row>
    <row r="364" spans="1:13" x14ac:dyDescent="0.35">
      <c r="A364" s="1" t="s">
        <v>501</v>
      </c>
      <c r="B364" s="1" t="s">
        <v>18</v>
      </c>
      <c r="C364">
        <v>8</v>
      </c>
      <c r="D364">
        <v>3</v>
      </c>
      <c r="E364">
        <v>2</v>
      </c>
      <c r="F364">
        <v>2</v>
      </c>
      <c r="G364">
        <v>4</v>
      </c>
      <c r="H364">
        <v>2</v>
      </c>
      <c r="I364">
        <v>54</v>
      </c>
      <c r="J364">
        <v>48</v>
      </c>
      <c r="K364">
        <v>35</v>
      </c>
      <c r="L364">
        <v>28</v>
      </c>
      <c r="M364">
        <v>35</v>
      </c>
    </row>
    <row r="365" spans="1:13" x14ac:dyDescent="0.35">
      <c r="A365" s="1" t="s">
        <v>502</v>
      </c>
      <c r="B365" s="1" t="s">
        <v>503</v>
      </c>
      <c r="C365">
        <v>5</v>
      </c>
      <c r="D365">
        <v>2</v>
      </c>
      <c r="E365">
        <v>6</v>
      </c>
      <c r="F365">
        <v>3</v>
      </c>
      <c r="G365">
        <v>2</v>
      </c>
      <c r="H365">
        <v>5</v>
      </c>
      <c r="I365">
        <v>35</v>
      </c>
      <c r="J365">
        <v>56</v>
      </c>
      <c r="K365">
        <v>6</v>
      </c>
      <c r="L365">
        <v>84</v>
      </c>
      <c r="M365">
        <v>54</v>
      </c>
    </row>
    <row r="366" spans="1:13" x14ac:dyDescent="0.35">
      <c r="A366" s="1" t="s">
        <v>504</v>
      </c>
      <c r="B366" s="1" t="s">
        <v>367</v>
      </c>
      <c r="C366">
        <v>0</v>
      </c>
      <c r="D366">
        <v>2</v>
      </c>
      <c r="E366">
        <v>5</v>
      </c>
      <c r="F366">
        <v>6</v>
      </c>
      <c r="G366">
        <v>6</v>
      </c>
      <c r="H366">
        <v>3</v>
      </c>
      <c r="I366">
        <v>36</v>
      </c>
      <c r="J366">
        <v>94</v>
      </c>
      <c r="K366">
        <v>52</v>
      </c>
      <c r="L366">
        <v>50</v>
      </c>
      <c r="M366">
        <v>57</v>
      </c>
    </row>
    <row r="367" spans="1:13" x14ac:dyDescent="0.35">
      <c r="A367" s="1" t="s">
        <v>505</v>
      </c>
      <c r="B367" s="1" t="s">
        <v>506</v>
      </c>
      <c r="C367">
        <v>2</v>
      </c>
      <c r="D367">
        <v>3</v>
      </c>
      <c r="E367">
        <v>2</v>
      </c>
      <c r="F367">
        <v>2</v>
      </c>
      <c r="G367">
        <v>5</v>
      </c>
      <c r="H367">
        <v>6</v>
      </c>
      <c r="I367">
        <v>100</v>
      </c>
      <c r="J367">
        <v>48</v>
      </c>
      <c r="K367">
        <v>88</v>
      </c>
      <c r="L367">
        <v>48</v>
      </c>
      <c r="M367">
        <v>8</v>
      </c>
    </row>
    <row r="368" spans="1:13" x14ac:dyDescent="0.35">
      <c r="A368" s="1" t="s">
        <v>507</v>
      </c>
      <c r="B368" s="1" t="s">
        <v>508</v>
      </c>
      <c r="C368">
        <v>1</v>
      </c>
      <c r="D368">
        <v>3</v>
      </c>
      <c r="E368">
        <v>4</v>
      </c>
      <c r="F368">
        <v>3</v>
      </c>
      <c r="G368">
        <v>5</v>
      </c>
      <c r="H368">
        <v>6</v>
      </c>
      <c r="I368">
        <v>89</v>
      </c>
      <c r="J368">
        <v>70</v>
      </c>
      <c r="K368">
        <v>58</v>
      </c>
      <c r="L368">
        <v>39</v>
      </c>
      <c r="M368">
        <v>43</v>
      </c>
    </row>
    <row r="369" spans="1:13" x14ac:dyDescent="0.35">
      <c r="A369" s="1" t="s">
        <v>509</v>
      </c>
      <c r="B369" s="1" t="s">
        <v>188</v>
      </c>
      <c r="C369">
        <v>0</v>
      </c>
      <c r="D369">
        <v>6</v>
      </c>
      <c r="E369">
        <v>2</v>
      </c>
      <c r="F369">
        <v>2</v>
      </c>
      <c r="G369">
        <v>6</v>
      </c>
      <c r="H369">
        <v>2</v>
      </c>
      <c r="I369">
        <v>21</v>
      </c>
      <c r="J369">
        <v>80</v>
      </c>
      <c r="K369">
        <v>59</v>
      </c>
      <c r="L369">
        <v>35</v>
      </c>
      <c r="M369">
        <v>12</v>
      </c>
    </row>
    <row r="370" spans="1:13" x14ac:dyDescent="0.35">
      <c r="A370" s="1" t="s">
        <v>510</v>
      </c>
      <c r="B370" s="1" t="s">
        <v>188</v>
      </c>
      <c r="C370">
        <v>1</v>
      </c>
      <c r="D370">
        <v>3</v>
      </c>
      <c r="E370">
        <v>2</v>
      </c>
      <c r="F370">
        <v>5</v>
      </c>
      <c r="G370">
        <v>4</v>
      </c>
      <c r="H370">
        <v>4</v>
      </c>
      <c r="I370">
        <v>38</v>
      </c>
      <c r="J370">
        <v>5</v>
      </c>
      <c r="K370">
        <v>69</v>
      </c>
      <c r="L370">
        <v>94</v>
      </c>
      <c r="M370">
        <v>25</v>
      </c>
    </row>
    <row r="371" spans="1:13" x14ac:dyDescent="0.35">
      <c r="A371" s="1" t="s">
        <v>511</v>
      </c>
      <c r="B371" s="1" t="s">
        <v>311</v>
      </c>
      <c r="C371">
        <v>8</v>
      </c>
      <c r="D371">
        <v>4</v>
      </c>
      <c r="E371">
        <v>5</v>
      </c>
      <c r="F371">
        <v>4</v>
      </c>
      <c r="G371">
        <v>5</v>
      </c>
      <c r="H371">
        <v>3</v>
      </c>
      <c r="I371">
        <v>24</v>
      </c>
      <c r="J371">
        <v>47</v>
      </c>
      <c r="K371">
        <v>99</v>
      </c>
      <c r="L371">
        <v>64</v>
      </c>
      <c r="M371">
        <v>11</v>
      </c>
    </row>
    <row r="372" spans="1:13" x14ac:dyDescent="0.35">
      <c r="A372" s="1" t="s">
        <v>512</v>
      </c>
      <c r="B372" s="1" t="s">
        <v>311</v>
      </c>
      <c r="C372">
        <v>3</v>
      </c>
      <c r="D372">
        <v>5</v>
      </c>
      <c r="E372">
        <v>2</v>
      </c>
      <c r="F372">
        <v>4</v>
      </c>
      <c r="G372">
        <v>5</v>
      </c>
      <c r="H372">
        <v>4</v>
      </c>
      <c r="I372">
        <v>48</v>
      </c>
      <c r="J372">
        <v>100</v>
      </c>
      <c r="K372">
        <v>7</v>
      </c>
      <c r="L372">
        <v>64</v>
      </c>
      <c r="M372">
        <v>74</v>
      </c>
    </row>
    <row r="373" spans="1:13" x14ac:dyDescent="0.35">
      <c r="A373" s="1" t="s">
        <v>308</v>
      </c>
      <c r="B373" s="1" t="s">
        <v>30</v>
      </c>
      <c r="C373">
        <v>8</v>
      </c>
      <c r="D373">
        <v>3</v>
      </c>
      <c r="E373">
        <v>5</v>
      </c>
      <c r="F373">
        <v>2</v>
      </c>
      <c r="G373">
        <v>4</v>
      </c>
      <c r="H373">
        <v>6</v>
      </c>
      <c r="I373">
        <v>46</v>
      </c>
      <c r="J373">
        <v>88</v>
      </c>
      <c r="K373">
        <v>1</v>
      </c>
      <c r="L373">
        <v>49</v>
      </c>
      <c r="M373">
        <v>84</v>
      </c>
    </row>
    <row r="374" spans="1:13" x14ac:dyDescent="0.35">
      <c r="A374" s="1" t="s">
        <v>69</v>
      </c>
      <c r="B374" s="1" t="s">
        <v>70</v>
      </c>
      <c r="C374">
        <v>3</v>
      </c>
      <c r="D374">
        <v>5</v>
      </c>
      <c r="E374">
        <v>4</v>
      </c>
      <c r="F374">
        <v>4</v>
      </c>
      <c r="G374">
        <v>6</v>
      </c>
      <c r="H374">
        <v>4</v>
      </c>
      <c r="I374">
        <v>77</v>
      </c>
      <c r="J374">
        <v>80</v>
      </c>
      <c r="K374">
        <v>44</v>
      </c>
      <c r="L374">
        <v>96</v>
      </c>
      <c r="M374">
        <v>10</v>
      </c>
    </row>
    <row r="375" spans="1:13" x14ac:dyDescent="0.35">
      <c r="A375" s="1" t="s">
        <v>513</v>
      </c>
      <c r="B375" s="1" t="s">
        <v>48</v>
      </c>
      <c r="C375">
        <v>8</v>
      </c>
      <c r="D375">
        <v>3</v>
      </c>
      <c r="E375">
        <v>5</v>
      </c>
      <c r="F375">
        <v>3</v>
      </c>
      <c r="G375">
        <v>5</v>
      </c>
      <c r="H375">
        <v>3</v>
      </c>
      <c r="I375">
        <v>28</v>
      </c>
      <c r="J375">
        <v>5</v>
      </c>
      <c r="K375">
        <v>29</v>
      </c>
      <c r="L375">
        <v>7</v>
      </c>
      <c r="M375">
        <v>19</v>
      </c>
    </row>
    <row r="376" spans="1:13" x14ac:dyDescent="0.35">
      <c r="A376" s="1" t="s">
        <v>514</v>
      </c>
      <c r="B376" s="1" t="s">
        <v>38</v>
      </c>
      <c r="C376">
        <v>0</v>
      </c>
      <c r="D376">
        <v>5</v>
      </c>
      <c r="E376">
        <v>5</v>
      </c>
      <c r="F376">
        <v>4</v>
      </c>
      <c r="G376">
        <v>5</v>
      </c>
      <c r="H376">
        <v>5</v>
      </c>
      <c r="I376">
        <v>100</v>
      </c>
      <c r="J376">
        <v>100</v>
      </c>
      <c r="K376">
        <v>68</v>
      </c>
      <c r="L376">
        <v>69</v>
      </c>
      <c r="M376">
        <v>46</v>
      </c>
    </row>
    <row r="377" spans="1:13" x14ac:dyDescent="0.35">
      <c r="A377" s="1" t="s">
        <v>411</v>
      </c>
      <c r="B377" s="1" t="s">
        <v>515</v>
      </c>
      <c r="C377">
        <v>0</v>
      </c>
      <c r="D377">
        <v>6</v>
      </c>
      <c r="E377">
        <v>6</v>
      </c>
      <c r="F377">
        <v>3</v>
      </c>
      <c r="G377">
        <v>4</v>
      </c>
      <c r="H377">
        <v>3</v>
      </c>
      <c r="I377">
        <v>86</v>
      </c>
      <c r="J377">
        <v>20</v>
      </c>
      <c r="K377">
        <v>40</v>
      </c>
      <c r="L377">
        <v>37</v>
      </c>
      <c r="M377">
        <v>24</v>
      </c>
    </row>
    <row r="378" spans="1:13" x14ac:dyDescent="0.35">
      <c r="A378" s="1" t="s">
        <v>516</v>
      </c>
      <c r="B378" s="1" t="s">
        <v>16</v>
      </c>
      <c r="C378">
        <v>8</v>
      </c>
      <c r="D378">
        <v>2</v>
      </c>
      <c r="E378">
        <v>4</v>
      </c>
      <c r="F378">
        <v>3</v>
      </c>
      <c r="G378">
        <v>2</v>
      </c>
      <c r="H378">
        <v>4</v>
      </c>
      <c r="I378">
        <v>37</v>
      </c>
      <c r="J378">
        <v>45</v>
      </c>
      <c r="K378">
        <v>53</v>
      </c>
      <c r="L378">
        <v>100</v>
      </c>
      <c r="M378">
        <v>63</v>
      </c>
    </row>
    <row r="379" spans="1:13" x14ac:dyDescent="0.35">
      <c r="A379" s="1" t="s">
        <v>517</v>
      </c>
      <c r="B379" s="1" t="s">
        <v>518</v>
      </c>
      <c r="C379">
        <v>5</v>
      </c>
      <c r="D379">
        <v>2</v>
      </c>
      <c r="E379">
        <v>4</v>
      </c>
      <c r="F379">
        <v>5</v>
      </c>
      <c r="G379">
        <v>2</v>
      </c>
      <c r="H379">
        <v>4</v>
      </c>
      <c r="I379">
        <v>63</v>
      </c>
      <c r="J379">
        <v>100</v>
      </c>
      <c r="K379">
        <v>26</v>
      </c>
      <c r="L379">
        <v>46</v>
      </c>
      <c r="M379">
        <v>85</v>
      </c>
    </row>
    <row r="380" spans="1:13" x14ac:dyDescent="0.35">
      <c r="A380" s="1" t="s">
        <v>519</v>
      </c>
      <c r="B380" s="1" t="s">
        <v>520</v>
      </c>
      <c r="C380">
        <v>3</v>
      </c>
      <c r="D380">
        <v>3</v>
      </c>
      <c r="E380">
        <v>3</v>
      </c>
      <c r="F380">
        <v>6</v>
      </c>
      <c r="G380">
        <v>3</v>
      </c>
      <c r="H380">
        <v>2</v>
      </c>
      <c r="I380">
        <v>62</v>
      </c>
      <c r="J380">
        <v>92</v>
      </c>
      <c r="K380">
        <v>75</v>
      </c>
      <c r="L380">
        <v>30</v>
      </c>
      <c r="M380">
        <v>86</v>
      </c>
    </row>
    <row r="381" spans="1:13" x14ac:dyDescent="0.35">
      <c r="A381" s="1" t="s">
        <v>521</v>
      </c>
      <c r="B381" s="1" t="s">
        <v>43</v>
      </c>
      <c r="C381">
        <v>6</v>
      </c>
      <c r="D381">
        <v>4</v>
      </c>
      <c r="E381">
        <v>2</v>
      </c>
      <c r="F381">
        <v>4</v>
      </c>
      <c r="G381">
        <v>4</v>
      </c>
      <c r="H381">
        <v>6</v>
      </c>
      <c r="I381">
        <v>16</v>
      </c>
      <c r="J381">
        <v>19</v>
      </c>
      <c r="K381">
        <v>66</v>
      </c>
      <c r="L381">
        <v>96</v>
      </c>
      <c r="M381">
        <v>61</v>
      </c>
    </row>
    <row r="382" spans="1:13" x14ac:dyDescent="0.35">
      <c r="A382" s="1" t="s">
        <v>237</v>
      </c>
      <c r="B382" s="1" t="s">
        <v>166</v>
      </c>
      <c r="C382">
        <v>4</v>
      </c>
      <c r="D382">
        <v>5</v>
      </c>
      <c r="E382">
        <v>4</v>
      </c>
      <c r="F382">
        <v>4</v>
      </c>
      <c r="G382">
        <v>2</v>
      </c>
      <c r="H382">
        <v>2</v>
      </c>
      <c r="I382">
        <v>71</v>
      </c>
      <c r="J382">
        <v>99</v>
      </c>
      <c r="K382">
        <v>56</v>
      </c>
      <c r="L382">
        <v>2</v>
      </c>
      <c r="M382">
        <v>43</v>
      </c>
    </row>
    <row r="383" spans="1:13" x14ac:dyDescent="0.35">
      <c r="A383" s="1" t="s">
        <v>522</v>
      </c>
      <c r="B383" s="1" t="s">
        <v>288</v>
      </c>
      <c r="C383">
        <v>8</v>
      </c>
      <c r="D383">
        <v>2</v>
      </c>
      <c r="E383">
        <v>6</v>
      </c>
      <c r="F383">
        <v>2</v>
      </c>
      <c r="G383">
        <v>6</v>
      </c>
      <c r="H383">
        <v>5</v>
      </c>
      <c r="I383">
        <v>62</v>
      </c>
      <c r="J383">
        <v>49</v>
      </c>
      <c r="K383">
        <v>45</v>
      </c>
      <c r="L383">
        <v>42</v>
      </c>
      <c r="M383">
        <v>53</v>
      </c>
    </row>
    <row r="384" spans="1:13" x14ac:dyDescent="0.35">
      <c r="A384" s="1" t="s">
        <v>523</v>
      </c>
      <c r="B384" s="1" t="s">
        <v>279</v>
      </c>
      <c r="C384">
        <v>2</v>
      </c>
      <c r="D384">
        <v>3</v>
      </c>
      <c r="E384">
        <v>2</v>
      </c>
      <c r="F384">
        <v>5</v>
      </c>
      <c r="G384">
        <v>5</v>
      </c>
      <c r="H384">
        <v>2</v>
      </c>
      <c r="I384">
        <v>44</v>
      </c>
      <c r="J384">
        <v>30</v>
      </c>
      <c r="K384">
        <v>61</v>
      </c>
      <c r="L384">
        <v>13</v>
      </c>
      <c r="M384">
        <v>30</v>
      </c>
    </row>
    <row r="385" spans="1:13" x14ac:dyDescent="0.35">
      <c r="A385" s="1" t="s">
        <v>524</v>
      </c>
      <c r="B385" s="1" t="s">
        <v>99</v>
      </c>
      <c r="C385">
        <v>5</v>
      </c>
      <c r="D385">
        <v>6</v>
      </c>
      <c r="E385">
        <v>5</v>
      </c>
      <c r="F385">
        <v>3</v>
      </c>
      <c r="G385">
        <v>2</v>
      </c>
      <c r="H385">
        <v>4</v>
      </c>
      <c r="I385">
        <v>55</v>
      </c>
      <c r="J385">
        <v>18</v>
      </c>
      <c r="K385">
        <v>46</v>
      </c>
      <c r="L385">
        <v>82</v>
      </c>
      <c r="M385">
        <v>71</v>
      </c>
    </row>
    <row r="386" spans="1:13" x14ac:dyDescent="0.35">
      <c r="A386" s="1" t="s">
        <v>525</v>
      </c>
      <c r="B386" s="1" t="s">
        <v>526</v>
      </c>
      <c r="C386">
        <v>5</v>
      </c>
      <c r="D386">
        <v>2</v>
      </c>
      <c r="E386">
        <v>5</v>
      </c>
      <c r="F386">
        <v>6</v>
      </c>
      <c r="G386">
        <v>3</v>
      </c>
      <c r="H386">
        <v>3</v>
      </c>
      <c r="I386">
        <v>23</v>
      </c>
      <c r="J386">
        <v>10</v>
      </c>
      <c r="K386">
        <v>99</v>
      </c>
      <c r="L386">
        <v>23</v>
      </c>
      <c r="M386">
        <v>4</v>
      </c>
    </row>
    <row r="387" spans="1:13" x14ac:dyDescent="0.35">
      <c r="A387" s="1" t="s">
        <v>527</v>
      </c>
      <c r="B387" s="1" t="s">
        <v>340</v>
      </c>
      <c r="C387">
        <v>5</v>
      </c>
      <c r="D387">
        <v>4</v>
      </c>
      <c r="E387">
        <v>3</v>
      </c>
      <c r="F387">
        <v>5</v>
      </c>
      <c r="G387">
        <v>6</v>
      </c>
      <c r="H387">
        <v>2</v>
      </c>
      <c r="I387">
        <v>72</v>
      </c>
      <c r="J387">
        <v>22</v>
      </c>
      <c r="K387">
        <v>90</v>
      </c>
      <c r="L387">
        <v>8</v>
      </c>
      <c r="M387">
        <v>61</v>
      </c>
    </row>
    <row r="388" spans="1:13" x14ac:dyDescent="0.35">
      <c r="A388" s="1" t="s">
        <v>528</v>
      </c>
      <c r="B388" s="1" t="s">
        <v>126</v>
      </c>
      <c r="C388">
        <v>3</v>
      </c>
      <c r="D388">
        <v>3</v>
      </c>
      <c r="E388">
        <v>6</v>
      </c>
      <c r="F388">
        <v>2</v>
      </c>
      <c r="G388">
        <v>4</v>
      </c>
      <c r="H388">
        <v>6</v>
      </c>
      <c r="I388">
        <v>95</v>
      </c>
      <c r="J388">
        <v>18</v>
      </c>
      <c r="K388">
        <v>32</v>
      </c>
      <c r="L388">
        <v>67</v>
      </c>
      <c r="M388">
        <v>36</v>
      </c>
    </row>
    <row r="389" spans="1:13" x14ac:dyDescent="0.35">
      <c r="A389" s="1" t="s">
        <v>529</v>
      </c>
      <c r="B389" s="1" t="s">
        <v>530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3</v>
      </c>
      <c r="I389">
        <v>99</v>
      </c>
      <c r="J389">
        <v>47</v>
      </c>
      <c r="K389">
        <v>3</v>
      </c>
      <c r="L389">
        <v>6</v>
      </c>
      <c r="M389">
        <v>59</v>
      </c>
    </row>
    <row r="390" spans="1:13" x14ac:dyDescent="0.35">
      <c r="A390" s="1" t="s">
        <v>531</v>
      </c>
      <c r="B390" s="1" t="s">
        <v>532</v>
      </c>
      <c r="C390">
        <v>5</v>
      </c>
      <c r="D390">
        <v>5</v>
      </c>
      <c r="E390">
        <v>3</v>
      </c>
      <c r="F390">
        <v>4</v>
      </c>
      <c r="G390">
        <v>5</v>
      </c>
      <c r="H390">
        <v>2</v>
      </c>
      <c r="I390">
        <v>97</v>
      </c>
      <c r="J390">
        <v>87</v>
      </c>
      <c r="K390">
        <v>7</v>
      </c>
      <c r="L390">
        <v>93</v>
      </c>
      <c r="M390">
        <v>19</v>
      </c>
    </row>
    <row r="391" spans="1:13" x14ac:dyDescent="0.35">
      <c r="A391" s="1" t="s">
        <v>533</v>
      </c>
      <c r="B391" s="1" t="s">
        <v>45</v>
      </c>
      <c r="C391">
        <v>3</v>
      </c>
      <c r="D391">
        <v>6</v>
      </c>
      <c r="E391">
        <v>6</v>
      </c>
      <c r="F391">
        <v>6</v>
      </c>
      <c r="G391">
        <v>2</v>
      </c>
      <c r="H391">
        <v>5</v>
      </c>
      <c r="I391">
        <v>57</v>
      </c>
      <c r="J391">
        <v>44</v>
      </c>
      <c r="K391">
        <v>90</v>
      </c>
      <c r="L391">
        <v>33</v>
      </c>
      <c r="M391">
        <v>78</v>
      </c>
    </row>
    <row r="392" spans="1:13" x14ac:dyDescent="0.35">
      <c r="A392" s="1" t="s">
        <v>534</v>
      </c>
      <c r="B392" s="1" t="s">
        <v>90</v>
      </c>
      <c r="C392">
        <v>2</v>
      </c>
      <c r="D392">
        <v>4</v>
      </c>
      <c r="E392">
        <v>5</v>
      </c>
      <c r="F392">
        <v>3</v>
      </c>
      <c r="G392">
        <v>2</v>
      </c>
      <c r="H392">
        <v>2</v>
      </c>
      <c r="I392">
        <v>35</v>
      </c>
      <c r="J392">
        <v>82</v>
      </c>
      <c r="K392">
        <v>52</v>
      </c>
      <c r="L392">
        <v>15</v>
      </c>
      <c r="M392">
        <v>51</v>
      </c>
    </row>
    <row r="393" spans="1:13" x14ac:dyDescent="0.35">
      <c r="A393" s="1" t="s">
        <v>535</v>
      </c>
      <c r="B393" s="1" t="s">
        <v>536</v>
      </c>
      <c r="C393">
        <v>1</v>
      </c>
      <c r="D393">
        <v>5</v>
      </c>
      <c r="E393">
        <v>5</v>
      </c>
      <c r="F393">
        <v>6</v>
      </c>
      <c r="G393">
        <v>4</v>
      </c>
      <c r="H393">
        <v>6</v>
      </c>
      <c r="I393">
        <v>19</v>
      </c>
      <c r="J393">
        <v>32</v>
      </c>
      <c r="K393">
        <v>74</v>
      </c>
      <c r="L393">
        <v>31</v>
      </c>
      <c r="M393">
        <v>58</v>
      </c>
    </row>
    <row r="394" spans="1:13" x14ac:dyDescent="0.35">
      <c r="A394" s="1" t="s">
        <v>537</v>
      </c>
      <c r="B394" s="1" t="s">
        <v>538</v>
      </c>
      <c r="C394">
        <v>0</v>
      </c>
      <c r="D394">
        <v>5</v>
      </c>
      <c r="E394">
        <v>2</v>
      </c>
      <c r="F394">
        <v>2</v>
      </c>
      <c r="G394">
        <v>5</v>
      </c>
      <c r="H394">
        <v>3</v>
      </c>
      <c r="I394">
        <v>45</v>
      </c>
      <c r="J394">
        <v>52</v>
      </c>
      <c r="K394">
        <v>32</v>
      </c>
      <c r="L394">
        <v>42</v>
      </c>
      <c r="M394">
        <v>33</v>
      </c>
    </row>
    <row r="395" spans="1:13" x14ac:dyDescent="0.35">
      <c r="A395" s="1" t="s">
        <v>539</v>
      </c>
      <c r="B395" s="1" t="s">
        <v>540</v>
      </c>
      <c r="C395">
        <v>8</v>
      </c>
      <c r="D395">
        <v>5</v>
      </c>
      <c r="E395">
        <v>6</v>
      </c>
      <c r="F395">
        <v>2</v>
      </c>
      <c r="G395">
        <v>4</v>
      </c>
      <c r="H395">
        <v>3</v>
      </c>
      <c r="I395">
        <v>78</v>
      </c>
      <c r="J395">
        <v>38</v>
      </c>
      <c r="K395">
        <v>62</v>
      </c>
      <c r="L395">
        <v>45</v>
      </c>
      <c r="M395">
        <v>55</v>
      </c>
    </row>
    <row r="396" spans="1:13" x14ac:dyDescent="0.35">
      <c r="A396" s="1" t="s">
        <v>541</v>
      </c>
      <c r="B396" s="1" t="s">
        <v>503</v>
      </c>
      <c r="C396">
        <v>6</v>
      </c>
      <c r="D396">
        <v>4</v>
      </c>
      <c r="E396">
        <v>2</v>
      </c>
      <c r="F396">
        <v>6</v>
      </c>
      <c r="G396">
        <v>2</v>
      </c>
      <c r="H396">
        <v>6</v>
      </c>
      <c r="I396">
        <v>20</v>
      </c>
      <c r="J396">
        <v>92</v>
      </c>
      <c r="K396">
        <v>44</v>
      </c>
      <c r="L396">
        <v>89</v>
      </c>
      <c r="M396">
        <v>79</v>
      </c>
    </row>
    <row r="397" spans="1:13" x14ac:dyDescent="0.35">
      <c r="A397" s="1" t="s">
        <v>542</v>
      </c>
      <c r="B397" s="1" t="s">
        <v>117</v>
      </c>
      <c r="C397">
        <v>4</v>
      </c>
      <c r="D397">
        <v>2</v>
      </c>
      <c r="E397">
        <v>2</v>
      </c>
      <c r="F397">
        <v>4</v>
      </c>
      <c r="G397">
        <v>3</v>
      </c>
      <c r="H397">
        <v>3</v>
      </c>
      <c r="I397">
        <v>36</v>
      </c>
      <c r="J397">
        <v>79</v>
      </c>
      <c r="K397">
        <v>62</v>
      </c>
      <c r="L397">
        <v>8</v>
      </c>
      <c r="M397">
        <v>47</v>
      </c>
    </row>
    <row r="398" spans="1:13" x14ac:dyDescent="0.35">
      <c r="A398" s="1" t="s">
        <v>543</v>
      </c>
      <c r="B398" s="1" t="s">
        <v>41</v>
      </c>
      <c r="C398">
        <v>0</v>
      </c>
      <c r="D398">
        <v>2</v>
      </c>
      <c r="E398">
        <v>2</v>
      </c>
      <c r="F398">
        <v>4</v>
      </c>
      <c r="G398">
        <v>2</v>
      </c>
      <c r="H398">
        <v>4</v>
      </c>
      <c r="I398">
        <v>24</v>
      </c>
      <c r="J398">
        <v>81</v>
      </c>
      <c r="K398">
        <v>74</v>
      </c>
      <c r="L398">
        <v>4</v>
      </c>
      <c r="M398">
        <v>92</v>
      </c>
    </row>
    <row r="399" spans="1:13" x14ac:dyDescent="0.35">
      <c r="A399" s="1" t="s">
        <v>544</v>
      </c>
      <c r="B399" s="1" t="s">
        <v>324</v>
      </c>
      <c r="C399">
        <v>3</v>
      </c>
      <c r="D399">
        <v>3</v>
      </c>
      <c r="E399">
        <v>5</v>
      </c>
      <c r="F399">
        <v>6</v>
      </c>
      <c r="G399">
        <v>4</v>
      </c>
      <c r="H399">
        <v>3</v>
      </c>
      <c r="I399">
        <v>68</v>
      </c>
      <c r="J399">
        <v>76</v>
      </c>
      <c r="K399">
        <v>21</v>
      </c>
      <c r="L399">
        <v>59</v>
      </c>
      <c r="M399">
        <v>66</v>
      </c>
    </row>
    <row r="400" spans="1:13" x14ac:dyDescent="0.35">
      <c r="A400" s="1" t="s">
        <v>545</v>
      </c>
      <c r="B400" s="1" t="s">
        <v>253</v>
      </c>
      <c r="C400">
        <v>4</v>
      </c>
      <c r="D400">
        <v>3</v>
      </c>
      <c r="E400">
        <v>2</v>
      </c>
      <c r="F400">
        <v>4</v>
      </c>
      <c r="G400">
        <v>4</v>
      </c>
      <c r="H400">
        <v>5</v>
      </c>
      <c r="I400">
        <v>70</v>
      </c>
      <c r="J400">
        <v>34</v>
      </c>
      <c r="K400">
        <v>18</v>
      </c>
      <c r="L400">
        <v>27</v>
      </c>
      <c r="M400">
        <v>70</v>
      </c>
    </row>
    <row r="401" spans="1:13" x14ac:dyDescent="0.35">
      <c r="A401" s="1" t="s">
        <v>546</v>
      </c>
      <c r="B401" s="1" t="s">
        <v>249</v>
      </c>
      <c r="C401">
        <v>2</v>
      </c>
      <c r="D401">
        <v>4</v>
      </c>
      <c r="E401">
        <v>2</v>
      </c>
      <c r="F401">
        <v>4</v>
      </c>
      <c r="G401">
        <v>5</v>
      </c>
      <c r="H401">
        <v>2</v>
      </c>
      <c r="I401">
        <v>9</v>
      </c>
      <c r="J401">
        <v>76</v>
      </c>
      <c r="K401">
        <v>35</v>
      </c>
      <c r="L401">
        <v>83</v>
      </c>
      <c r="M401">
        <v>13</v>
      </c>
    </row>
    <row r="402" spans="1:13" x14ac:dyDescent="0.35">
      <c r="A402" s="1" t="s">
        <v>547</v>
      </c>
      <c r="B402" s="1" t="s">
        <v>526</v>
      </c>
      <c r="C402">
        <v>6</v>
      </c>
      <c r="D402">
        <v>2</v>
      </c>
      <c r="E402">
        <v>4</v>
      </c>
      <c r="F402">
        <v>2</v>
      </c>
      <c r="G402">
        <v>3</v>
      </c>
      <c r="H402">
        <v>2</v>
      </c>
      <c r="I402">
        <v>63</v>
      </c>
      <c r="J402">
        <v>31</v>
      </c>
      <c r="K402">
        <v>2</v>
      </c>
      <c r="L402">
        <v>74</v>
      </c>
      <c r="M402">
        <v>15</v>
      </c>
    </row>
    <row r="403" spans="1:13" x14ac:dyDescent="0.35">
      <c r="A403" s="1" t="s">
        <v>548</v>
      </c>
      <c r="B403" s="1" t="s">
        <v>126</v>
      </c>
      <c r="C403">
        <v>4</v>
      </c>
      <c r="D403">
        <v>6</v>
      </c>
      <c r="E403">
        <v>3</v>
      </c>
      <c r="F403">
        <v>5</v>
      </c>
      <c r="G403">
        <v>4</v>
      </c>
      <c r="H403">
        <v>4</v>
      </c>
      <c r="I403">
        <v>15</v>
      </c>
      <c r="J403">
        <v>57</v>
      </c>
      <c r="K403">
        <v>64</v>
      </c>
      <c r="L403">
        <v>60</v>
      </c>
      <c r="M403">
        <v>60</v>
      </c>
    </row>
    <row r="404" spans="1:13" x14ac:dyDescent="0.35">
      <c r="A404" s="1" t="s">
        <v>549</v>
      </c>
      <c r="B404" s="1" t="s">
        <v>355</v>
      </c>
      <c r="C404">
        <v>6</v>
      </c>
      <c r="D404">
        <v>4</v>
      </c>
      <c r="E404">
        <v>4</v>
      </c>
      <c r="F404">
        <v>2</v>
      </c>
      <c r="G404">
        <v>2</v>
      </c>
      <c r="H404">
        <v>2</v>
      </c>
      <c r="I404">
        <v>26</v>
      </c>
      <c r="J404">
        <v>6</v>
      </c>
      <c r="K404">
        <v>12</v>
      </c>
      <c r="L404">
        <v>71</v>
      </c>
      <c r="M404">
        <v>85</v>
      </c>
    </row>
    <row r="405" spans="1:13" x14ac:dyDescent="0.35">
      <c r="A405" s="1" t="s">
        <v>550</v>
      </c>
      <c r="B405" s="1" t="s">
        <v>551</v>
      </c>
      <c r="C405">
        <v>5</v>
      </c>
      <c r="D405">
        <v>6</v>
      </c>
      <c r="E405">
        <v>2</v>
      </c>
      <c r="F405">
        <v>4</v>
      </c>
      <c r="G405">
        <v>4</v>
      </c>
      <c r="H405">
        <v>3</v>
      </c>
      <c r="I405">
        <v>3</v>
      </c>
      <c r="J405">
        <v>8</v>
      </c>
      <c r="K405">
        <v>22</v>
      </c>
      <c r="L405">
        <v>75</v>
      </c>
      <c r="M405">
        <v>52</v>
      </c>
    </row>
    <row r="406" spans="1:13" x14ac:dyDescent="0.35">
      <c r="A406" s="1" t="s">
        <v>552</v>
      </c>
      <c r="B406" s="1" t="s">
        <v>553</v>
      </c>
      <c r="C406">
        <v>0</v>
      </c>
      <c r="D406">
        <v>5</v>
      </c>
      <c r="E406">
        <v>2</v>
      </c>
      <c r="F406">
        <v>4</v>
      </c>
      <c r="G406">
        <v>4</v>
      </c>
      <c r="H406">
        <v>4</v>
      </c>
      <c r="I406">
        <v>68</v>
      </c>
      <c r="J406">
        <v>77</v>
      </c>
      <c r="K406">
        <v>39</v>
      </c>
      <c r="L406">
        <v>95</v>
      </c>
      <c r="M406">
        <v>42</v>
      </c>
    </row>
    <row r="407" spans="1:13" x14ac:dyDescent="0.35">
      <c r="A407" s="1" t="s">
        <v>554</v>
      </c>
      <c r="B407" s="1" t="s">
        <v>16</v>
      </c>
      <c r="C407">
        <v>4</v>
      </c>
      <c r="D407">
        <v>4</v>
      </c>
      <c r="E407">
        <v>3</v>
      </c>
      <c r="F407">
        <v>2</v>
      </c>
      <c r="G407">
        <v>5</v>
      </c>
      <c r="H407">
        <v>4</v>
      </c>
      <c r="I407">
        <v>65</v>
      </c>
      <c r="J407">
        <v>42</v>
      </c>
      <c r="K407">
        <v>95</v>
      </c>
      <c r="L407">
        <v>95</v>
      </c>
      <c r="M407">
        <v>95</v>
      </c>
    </row>
    <row r="408" spans="1:13" x14ac:dyDescent="0.35">
      <c r="A408" s="1" t="s">
        <v>555</v>
      </c>
      <c r="B408" s="1" t="s">
        <v>64</v>
      </c>
      <c r="C408">
        <v>6</v>
      </c>
      <c r="D408">
        <v>2</v>
      </c>
      <c r="E408">
        <v>2</v>
      </c>
      <c r="F408">
        <v>2</v>
      </c>
      <c r="G408">
        <v>2</v>
      </c>
      <c r="H408">
        <v>4</v>
      </c>
      <c r="I408">
        <v>32</v>
      </c>
      <c r="J408">
        <v>39</v>
      </c>
      <c r="K408">
        <v>61</v>
      </c>
      <c r="L408">
        <v>67</v>
      </c>
      <c r="M408">
        <v>14</v>
      </c>
    </row>
    <row r="409" spans="1:13" x14ac:dyDescent="0.35">
      <c r="A409" s="1" t="s">
        <v>466</v>
      </c>
      <c r="B409" s="1" t="s">
        <v>16</v>
      </c>
      <c r="C409">
        <v>8</v>
      </c>
      <c r="D409">
        <v>3</v>
      </c>
      <c r="E409">
        <v>5</v>
      </c>
      <c r="F409">
        <v>6</v>
      </c>
      <c r="G409">
        <v>3</v>
      </c>
      <c r="H409">
        <v>5</v>
      </c>
      <c r="I409">
        <v>7</v>
      </c>
      <c r="J409">
        <v>96</v>
      </c>
      <c r="K409">
        <v>85</v>
      </c>
      <c r="L409">
        <v>8</v>
      </c>
      <c r="M409">
        <v>46</v>
      </c>
    </row>
    <row r="410" spans="1:13" x14ac:dyDescent="0.35">
      <c r="A410" s="1" t="s">
        <v>556</v>
      </c>
      <c r="B410" s="1" t="s">
        <v>367</v>
      </c>
      <c r="C410">
        <v>7</v>
      </c>
      <c r="D410">
        <v>5</v>
      </c>
      <c r="E410">
        <v>5</v>
      </c>
      <c r="F410">
        <v>5</v>
      </c>
      <c r="G410">
        <v>2</v>
      </c>
      <c r="H410">
        <v>2</v>
      </c>
      <c r="I410">
        <v>35</v>
      </c>
      <c r="J410">
        <v>95</v>
      </c>
      <c r="K410">
        <v>11</v>
      </c>
      <c r="L410">
        <v>36</v>
      </c>
      <c r="M410">
        <v>19</v>
      </c>
    </row>
    <row r="411" spans="1:13" x14ac:dyDescent="0.35">
      <c r="A411" s="1" t="s">
        <v>557</v>
      </c>
      <c r="B411" s="1" t="s">
        <v>558</v>
      </c>
      <c r="C411">
        <v>1</v>
      </c>
      <c r="D411">
        <v>4</v>
      </c>
      <c r="E411">
        <v>4</v>
      </c>
      <c r="F411">
        <v>6</v>
      </c>
      <c r="G411">
        <v>3</v>
      </c>
      <c r="H411">
        <v>4</v>
      </c>
      <c r="I411">
        <v>73</v>
      </c>
      <c r="J411">
        <v>61</v>
      </c>
      <c r="K411">
        <v>49</v>
      </c>
      <c r="L411">
        <v>70</v>
      </c>
      <c r="M411">
        <v>52</v>
      </c>
    </row>
    <row r="412" spans="1:13" x14ac:dyDescent="0.35">
      <c r="A412" s="1" t="s">
        <v>559</v>
      </c>
      <c r="B412" s="1" t="s">
        <v>145</v>
      </c>
      <c r="C412">
        <v>8</v>
      </c>
      <c r="D412">
        <v>2</v>
      </c>
      <c r="E412">
        <v>5</v>
      </c>
      <c r="F412">
        <v>2</v>
      </c>
      <c r="G412">
        <v>2</v>
      </c>
      <c r="H412">
        <v>6</v>
      </c>
      <c r="I412">
        <v>52</v>
      </c>
      <c r="J412">
        <v>90</v>
      </c>
      <c r="K412">
        <v>95</v>
      </c>
      <c r="L412">
        <v>83</v>
      </c>
      <c r="M412">
        <v>23</v>
      </c>
    </row>
    <row r="413" spans="1:13" x14ac:dyDescent="0.35">
      <c r="A413" s="1" t="s">
        <v>418</v>
      </c>
      <c r="B413" s="1" t="s">
        <v>32</v>
      </c>
      <c r="C413">
        <v>8</v>
      </c>
      <c r="D413">
        <v>5</v>
      </c>
      <c r="E413">
        <v>6</v>
      </c>
      <c r="F413">
        <v>5</v>
      </c>
      <c r="G413">
        <v>6</v>
      </c>
      <c r="H413">
        <v>5</v>
      </c>
      <c r="I413">
        <v>5</v>
      </c>
      <c r="J413">
        <v>84</v>
      </c>
      <c r="K413">
        <v>88</v>
      </c>
      <c r="L413">
        <v>35</v>
      </c>
      <c r="M413">
        <v>40</v>
      </c>
    </row>
    <row r="414" spans="1:13" x14ac:dyDescent="0.35">
      <c r="A414" s="1" t="s">
        <v>123</v>
      </c>
      <c r="B414" s="1" t="s">
        <v>273</v>
      </c>
      <c r="C414">
        <v>5</v>
      </c>
      <c r="D414">
        <v>4</v>
      </c>
      <c r="E414">
        <v>6</v>
      </c>
      <c r="F414">
        <v>2</v>
      </c>
      <c r="G414">
        <v>3</v>
      </c>
      <c r="H414">
        <v>4</v>
      </c>
      <c r="I414">
        <v>53</v>
      </c>
      <c r="J414">
        <v>57</v>
      </c>
      <c r="K414">
        <v>30</v>
      </c>
      <c r="L414">
        <v>7</v>
      </c>
      <c r="M414">
        <v>52</v>
      </c>
    </row>
    <row r="415" spans="1:13" x14ac:dyDescent="0.35">
      <c r="A415" s="1" t="s">
        <v>560</v>
      </c>
      <c r="B415" s="1" t="s">
        <v>145</v>
      </c>
      <c r="C415">
        <v>4</v>
      </c>
      <c r="D415">
        <v>2</v>
      </c>
      <c r="E415">
        <v>4</v>
      </c>
      <c r="F415">
        <v>5</v>
      </c>
      <c r="G415">
        <v>5</v>
      </c>
      <c r="H415">
        <v>4</v>
      </c>
      <c r="I415">
        <v>52</v>
      </c>
      <c r="J415">
        <v>73</v>
      </c>
      <c r="K415">
        <v>12</v>
      </c>
      <c r="L415">
        <v>3</v>
      </c>
      <c r="M415">
        <v>7</v>
      </c>
    </row>
    <row r="416" spans="1:13" x14ac:dyDescent="0.35">
      <c r="A416" s="1" t="s">
        <v>561</v>
      </c>
      <c r="B416" s="1" t="s">
        <v>133</v>
      </c>
      <c r="C416">
        <v>7</v>
      </c>
      <c r="D416">
        <v>4</v>
      </c>
      <c r="E416">
        <v>3</v>
      </c>
      <c r="F416">
        <v>2</v>
      </c>
      <c r="G416">
        <v>5</v>
      </c>
      <c r="H416">
        <v>5</v>
      </c>
      <c r="I416">
        <v>41</v>
      </c>
      <c r="J416">
        <v>23</v>
      </c>
      <c r="K416">
        <v>84</v>
      </c>
      <c r="L416">
        <v>93</v>
      </c>
      <c r="M416">
        <v>6</v>
      </c>
    </row>
    <row r="417" spans="1:13" x14ac:dyDescent="0.35">
      <c r="A417" s="1" t="s">
        <v>562</v>
      </c>
      <c r="B417" s="1" t="s">
        <v>369</v>
      </c>
      <c r="C417">
        <v>3</v>
      </c>
      <c r="D417">
        <v>3</v>
      </c>
      <c r="E417">
        <v>4</v>
      </c>
      <c r="F417">
        <v>4</v>
      </c>
      <c r="G417">
        <v>5</v>
      </c>
      <c r="H417">
        <v>5</v>
      </c>
      <c r="I417">
        <v>44</v>
      </c>
      <c r="J417">
        <v>90</v>
      </c>
      <c r="K417">
        <v>71</v>
      </c>
      <c r="L417">
        <v>41</v>
      </c>
      <c r="M417">
        <v>60</v>
      </c>
    </row>
    <row r="418" spans="1:13" x14ac:dyDescent="0.35">
      <c r="A418" s="1" t="s">
        <v>563</v>
      </c>
      <c r="B418" s="1" t="s">
        <v>101</v>
      </c>
      <c r="C418">
        <v>0</v>
      </c>
      <c r="D418">
        <v>5</v>
      </c>
      <c r="E418">
        <v>2</v>
      </c>
      <c r="F418">
        <v>4</v>
      </c>
      <c r="G418">
        <v>2</v>
      </c>
      <c r="H418">
        <v>6</v>
      </c>
      <c r="I418">
        <v>27</v>
      </c>
      <c r="J418">
        <v>56</v>
      </c>
      <c r="K418">
        <v>54</v>
      </c>
      <c r="L418">
        <v>99</v>
      </c>
      <c r="M418">
        <v>27</v>
      </c>
    </row>
    <row r="419" spans="1:13" x14ac:dyDescent="0.35">
      <c r="A419" s="1" t="s">
        <v>564</v>
      </c>
      <c r="B419" s="1" t="s">
        <v>145</v>
      </c>
      <c r="C419">
        <v>6</v>
      </c>
      <c r="D419">
        <v>4</v>
      </c>
      <c r="E419">
        <v>5</v>
      </c>
      <c r="F419">
        <v>6</v>
      </c>
      <c r="G419">
        <v>2</v>
      </c>
      <c r="H419">
        <v>5</v>
      </c>
      <c r="I419">
        <v>56</v>
      </c>
      <c r="J419">
        <v>47</v>
      </c>
      <c r="K419">
        <v>34</v>
      </c>
      <c r="L419">
        <v>65</v>
      </c>
      <c r="M419">
        <v>87</v>
      </c>
    </row>
    <row r="420" spans="1:13" x14ac:dyDescent="0.35">
      <c r="A420" s="1" t="s">
        <v>565</v>
      </c>
      <c r="B420" s="1" t="s">
        <v>302</v>
      </c>
      <c r="C420">
        <v>3</v>
      </c>
      <c r="D420">
        <v>5</v>
      </c>
      <c r="E420">
        <v>6</v>
      </c>
      <c r="F420">
        <v>4</v>
      </c>
      <c r="G420">
        <v>6</v>
      </c>
      <c r="H420">
        <v>6</v>
      </c>
      <c r="I420">
        <v>79</v>
      </c>
      <c r="J420">
        <v>52</v>
      </c>
      <c r="K420">
        <v>11</v>
      </c>
      <c r="L420">
        <v>9</v>
      </c>
      <c r="M420">
        <v>83</v>
      </c>
    </row>
    <row r="421" spans="1:13" x14ac:dyDescent="0.35">
      <c r="A421" s="1" t="s">
        <v>566</v>
      </c>
      <c r="B421" s="1" t="s">
        <v>174</v>
      </c>
      <c r="C421">
        <v>6</v>
      </c>
      <c r="D421">
        <v>5</v>
      </c>
      <c r="E421">
        <v>5</v>
      </c>
      <c r="F421">
        <v>5</v>
      </c>
      <c r="G421">
        <v>4</v>
      </c>
      <c r="H421">
        <v>4</v>
      </c>
      <c r="I421">
        <v>34</v>
      </c>
      <c r="J421">
        <v>15</v>
      </c>
      <c r="K421">
        <v>40</v>
      </c>
      <c r="L421">
        <v>85</v>
      </c>
      <c r="M421">
        <v>52</v>
      </c>
    </row>
    <row r="422" spans="1:13" x14ac:dyDescent="0.35">
      <c r="A422" s="1" t="s">
        <v>567</v>
      </c>
      <c r="B422" s="1" t="s">
        <v>568</v>
      </c>
      <c r="C422">
        <v>1</v>
      </c>
      <c r="D422">
        <v>3</v>
      </c>
      <c r="E422">
        <v>4</v>
      </c>
      <c r="F422">
        <v>6</v>
      </c>
      <c r="G422">
        <v>6</v>
      </c>
      <c r="H422">
        <v>3</v>
      </c>
      <c r="I422">
        <v>52</v>
      </c>
      <c r="J422">
        <v>36</v>
      </c>
      <c r="K422">
        <v>41</v>
      </c>
      <c r="L422">
        <v>96</v>
      </c>
      <c r="M422">
        <v>66</v>
      </c>
    </row>
    <row r="423" spans="1:13" x14ac:dyDescent="0.35">
      <c r="A423" s="1" t="s">
        <v>569</v>
      </c>
      <c r="B423" s="1" t="s">
        <v>222</v>
      </c>
      <c r="C423">
        <v>5</v>
      </c>
      <c r="D423">
        <v>4</v>
      </c>
      <c r="E423">
        <v>6</v>
      </c>
      <c r="F423">
        <v>5</v>
      </c>
      <c r="G423">
        <v>5</v>
      </c>
      <c r="H423">
        <v>3</v>
      </c>
      <c r="I423">
        <v>41</v>
      </c>
      <c r="J423">
        <v>35</v>
      </c>
      <c r="K423">
        <v>54</v>
      </c>
      <c r="L423">
        <v>14</v>
      </c>
      <c r="M423">
        <v>29</v>
      </c>
    </row>
    <row r="424" spans="1:13" x14ac:dyDescent="0.35">
      <c r="A424" s="1" t="s">
        <v>570</v>
      </c>
      <c r="B424" s="1" t="s">
        <v>571</v>
      </c>
      <c r="C424">
        <v>5</v>
      </c>
      <c r="D424">
        <v>3</v>
      </c>
      <c r="E424">
        <v>5</v>
      </c>
      <c r="F424">
        <v>5</v>
      </c>
      <c r="G424">
        <v>3</v>
      </c>
      <c r="H424">
        <v>2</v>
      </c>
      <c r="I424">
        <v>25</v>
      </c>
      <c r="J424">
        <v>24</v>
      </c>
      <c r="K424">
        <v>28</v>
      </c>
      <c r="L424">
        <v>21</v>
      </c>
      <c r="M424">
        <v>24</v>
      </c>
    </row>
    <row r="425" spans="1:13" x14ac:dyDescent="0.35">
      <c r="A425" s="1" t="s">
        <v>572</v>
      </c>
      <c r="B425" s="1" t="s">
        <v>177</v>
      </c>
      <c r="C425">
        <v>3</v>
      </c>
      <c r="D425">
        <v>4</v>
      </c>
      <c r="E425">
        <v>2</v>
      </c>
      <c r="F425">
        <v>5</v>
      </c>
      <c r="G425">
        <v>2</v>
      </c>
      <c r="H425">
        <v>6</v>
      </c>
      <c r="I425">
        <v>80</v>
      </c>
      <c r="J425">
        <v>86</v>
      </c>
      <c r="K425">
        <v>29</v>
      </c>
      <c r="L425">
        <v>32</v>
      </c>
      <c r="M425">
        <v>85</v>
      </c>
    </row>
    <row r="426" spans="1:13" x14ac:dyDescent="0.35">
      <c r="A426" s="1" t="s">
        <v>573</v>
      </c>
      <c r="B426" s="1" t="s">
        <v>526</v>
      </c>
      <c r="C426">
        <v>4</v>
      </c>
      <c r="D426">
        <v>3</v>
      </c>
      <c r="E426">
        <v>5</v>
      </c>
      <c r="F426">
        <v>6</v>
      </c>
      <c r="G426">
        <v>3</v>
      </c>
      <c r="H426">
        <v>4</v>
      </c>
      <c r="I426">
        <v>68</v>
      </c>
      <c r="J426">
        <v>19</v>
      </c>
      <c r="K426">
        <v>94</v>
      </c>
      <c r="L426">
        <v>92</v>
      </c>
      <c r="M426">
        <v>62</v>
      </c>
    </row>
    <row r="427" spans="1:13" x14ac:dyDescent="0.35">
      <c r="A427" s="1" t="s">
        <v>574</v>
      </c>
      <c r="B427" s="1" t="s">
        <v>575</v>
      </c>
      <c r="C427">
        <v>4</v>
      </c>
      <c r="D427">
        <v>2</v>
      </c>
      <c r="E427">
        <v>5</v>
      </c>
      <c r="F427">
        <v>2</v>
      </c>
      <c r="G427">
        <v>5</v>
      </c>
      <c r="H427">
        <v>4</v>
      </c>
      <c r="I427">
        <v>74</v>
      </c>
      <c r="J427">
        <v>85</v>
      </c>
      <c r="K427">
        <v>21</v>
      </c>
      <c r="L427">
        <v>33</v>
      </c>
      <c r="M427">
        <v>9</v>
      </c>
    </row>
    <row r="428" spans="1:13" x14ac:dyDescent="0.35">
      <c r="A428" s="1" t="s">
        <v>403</v>
      </c>
      <c r="B428" s="1" t="s">
        <v>64</v>
      </c>
      <c r="C428">
        <v>0</v>
      </c>
      <c r="D428">
        <v>2</v>
      </c>
      <c r="E428">
        <v>3</v>
      </c>
      <c r="F428">
        <v>5</v>
      </c>
      <c r="G428">
        <v>4</v>
      </c>
      <c r="H428">
        <v>6</v>
      </c>
      <c r="I428">
        <v>40</v>
      </c>
      <c r="J428">
        <v>46</v>
      </c>
      <c r="K428">
        <v>1</v>
      </c>
      <c r="L428">
        <v>98</v>
      </c>
      <c r="M428">
        <v>39</v>
      </c>
    </row>
    <row r="429" spans="1:13" x14ac:dyDescent="0.35">
      <c r="A429" s="1" t="s">
        <v>576</v>
      </c>
      <c r="B429" s="1" t="s">
        <v>430</v>
      </c>
      <c r="C429">
        <v>7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1</v>
      </c>
      <c r="J429">
        <v>25</v>
      </c>
      <c r="K429">
        <v>33</v>
      </c>
      <c r="L429">
        <v>91</v>
      </c>
      <c r="M429">
        <v>60</v>
      </c>
    </row>
    <row r="430" spans="1:13" x14ac:dyDescent="0.35">
      <c r="A430" s="1" t="s">
        <v>577</v>
      </c>
      <c r="B430" s="1" t="s">
        <v>360</v>
      </c>
      <c r="C430">
        <v>3</v>
      </c>
      <c r="D430">
        <v>3</v>
      </c>
      <c r="E430">
        <v>6</v>
      </c>
      <c r="F430">
        <v>4</v>
      </c>
      <c r="G430">
        <v>4</v>
      </c>
      <c r="H430">
        <v>3</v>
      </c>
      <c r="I430">
        <v>87</v>
      </c>
      <c r="J430">
        <v>50</v>
      </c>
      <c r="K430">
        <v>61</v>
      </c>
      <c r="L430">
        <v>48</v>
      </c>
      <c r="M430">
        <v>86</v>
      </c>
    </row>
    <row r="431" spans="1:13" x14ac:dyDescent="0.35">
      <c r="A431" s="1" t="s">
        <v>578</v>
      </c>
      <c r="B431" s="1" t="s">
        <v>579</v>
      </c>
      <c r="C431">
        <v>5</v>
      </c>
      <c r="D431">
        <v>6</v>
      </c>
      <c r="E431">
        <v>4</v>
      </c>
      <c r="F431">
        <v>2</v>
      </c>
      <c r="G431">
        <v>4</v>
      </c>
      <c r="H431">
        <v>3</v>
      </c>
      <c r="I431">
        <v>100</v>
      </c>
      <c r="J431">
        <v>74</v>
      </c>
      <c r="K431">
        <v>76</v>
      </c>
      <c r="L431">
        <v>47</v>
      </c>
      <c r="M431">
        <v>29</v>
      </c>
    </row>
    <row r="432" spans="1:13" x14ac:dyDescent="0.35">
      <c r="A432" s="1" t="s">
        <v>580</v>
      </c>
      <c r="B432" s="1" t="s">
        <v>14</v>
      </c>
      <c r="C432">
        <v>1</v>
      </c>
      <c r="D432">
        <v>6</v>
      </c>
      <c r="E432">
        <v>5</v>
      </c>
      <c r="F432">
        <v>2</v>
      </c>
      <c r="G432">
        <v>5</v>
      </c>
      <c r="H432">
        <v>5</v>
      </c>
      <c r="I432">
        <v>59</v>
      </c>
      <c r="J432">
        <v>30</v>
      </c>
      <c r="K432">
        <v>96</v>
      </c>
      <c r="L432">
        <v>53</v>
      </c>
      <c r="M432">
        <v>87</v>
      </c>
    </row>
    <row r="433" spans="1:13" x14ac:dyDescent="0.35">
      <c r="A433" s="1" t="s">
        <v>581</v>
      </c>
      <c r="B433" s="1" t="s">
        <v>70</v>
      </c>
      <c r="C433">
        <v>6</v>
      </c>
      <c r="D433">
        <v>2</v>
      </c>
      <c r="E433">
        <v>6</v>
      </c>
      <c r="F433">
        <v>4</v>
      </c>
      <c r="G433">
        <v>4</v>
      </c>
      <c r="H433">
        <v>6</v>
      </c>
      <c r="I433">
        <v>51</v>
      </c>
      <c r="J433">
        <v>98</v>
      </c>
      <c r="K433">
        <v>20</v>
      </c>
      <c r="L433">
        <v>37</v>
      </c>
      <c r="M433">
        <v>54</v>
      </c>
    </row>
    <row r="434" spans="1:13" x14ac:dyDescent="0.35">
      <c r="A434" s="1" t="s">
        <v>380</v>
      </c>
      <c r="B434" s="1" t="s">
        <v>126</v>
      </c>
      <c r="C434">
        <v>7</v>
      </c>
      <c r="D434">
        <v>6</v>
      </c>
      <c r="E434">
        <v>2</v>
      </c>
      <c r="F434">
        <v>6</v>
      </c>
      <c r="G434">
        <v>2</v>
      </c>
      <c r="H434">
        <v>6</v>
      </c>
      <c r="I434">
        <v>75</v>
      </c>
      <c r="J434">
        <v>60</v>
      </c>
      <c r="K434">
        <v>80</v>
      </c>
      <c r="L434">
        <v>86</v>
      </c>
      <c r="M434">
        <v>91</v>
      </c>
    </row>
    <row r="435" spans="1:13" x14ac:dyDescent="0.35">
      <c r="A435" s="1" t="s">
        <v>582</v>
      </c>
      <c r="B435" s="1" t="s">
        <v>367</v>
      </c>
      <c r="C435">
        <v>5</v>
      </c>
      <c r="D435">
        <v>3</v>
      </c>
      <c r="E435">
        <v>2</v>
      </c>
      <c r="F435">
        <v>6</v>
      </c>
      <c r="G435">
        <v>2</v>
      </c>
      <c r="H435">
        <v>2</v>
      </c>
      <c r="I435">
        <v>28</v>
      </c>
      <c r="J435">
        <v>28</v>
      </c>
      <c r="K435">
        <v>14</v>
      </c>
      <c r="L435">
        <v>52</v>
      </c>
      <c r="M435">
        <v>35</v>
      </c>
    </row>
    <row r="436" spans="1:13" x14ac:dyDescent="0.35">
      <c r="A436" s="1" t="s">
        <v>583</v>
      </c>
      <c r="B436" s="1" t="s">
        <v>133</v>
      </c>
      <c r="C436">
        <v>8</v>
      </c>
      <c r="D436">
        <v>3</v>
      </c>
      <c r="E436">
        <v>5</v>
      </c>
      <c r="F436">
        <v>5</v>
      </c>
      <c r="G436">
        <v>5</v>
      </c>
      <c r="H436">
        <v>6</v>
      </c>
      <c r="I436">
        <v>63</v>
      </c>
      <c r="J436">
        <v>66</v>
      </c>
      <c r="K436">
        <v>71</v>
      </c>
      <c r="L436">
        <v>11</v>
      </c>
      <c r="M436">
        <v>57</v>
      </c>
    </row>
    <row r="437" spans="1:13" x14ac:dyDescent="0.35">
      <c r="A437" s="1" t="s">
        <v>584</v>
      </c>
      <c r="B437" s="1" t="s">
        <v>171</v>
      </c>
      <c r="C437">
        <v>5</v>
      </c>
      <c r="D437">
        <v>5</v>
      </c>
      <c r="E437">
        <v>5</v>
      </c>
      <c r="F437">
        <v>5</v>
      </c>
      <c r="G437">
        <v>2</v>
      </c>
      <c r="H437">
        <v>6</v>
      </c>
      <c r="I437">
        <v>45</v>
      </c>
      <c r="J437">
        <v>94</v>
      </c>
      <c r="K437">
        <v>45</v>
      </c>
      <c r="L437">
        <v>100</v>
      </c>
      <c r="M437">
        <v>98</v>
      </c>
    </row>
    <row r="438" spans="1:13" x14ac:dyDescent="0.35">
      <c r="A438" s="1" t="s">
        <v>585</v>
      </c>
      <c r="B438" s="1" t="s">
        <v>586</v>
      </c>
      <c r="C438">
        <v>6</v>
      </c>
      <c r="D438">
        <v>5</v>
      </c>
      <c r="E438">
        <v>4</v>
      </c>
      <c r="F438">
        <v>5</v>
      </c>
      <c r="G438">
        <v>6</v>
      </c>
      <c r="H438">
        <v>3</v>
      </c>
      <c r="I438">
        <v>90</v>
      </c>
      <c r="J438">
        <v>98</v>
      </c>
      <c r="K438">
        <v>10</v>
      </c>
      <c r="L438">
        <v>95</v>
      </c>
      <c r="M438">
        <v>63</v>
      </c>
    </row>
    <row r="439" spans="1:13" x14ac:dyDescent="0.35">
      <c r="A439" s="1" t="s">
        <v>587</v>
      </c>
      <c r="B439" s="1" t="s">
        <v>495</v>
      </c>
      <c r="C439">
        <v>7</v>
      </c>
      <c r="D439">
        <v>4</v>
      </c>
      <c r="E439">
        <v>6</v>
      </c>
      <c r="F439">
        <v>5</v>
      </c>
      <c r="G439">
        <v>4</v>
      </c>
      <c r="H439">
        <v>6</v>
      </c>
      <c r="I439">
        <v>3</v>
      </c>
      <c r="J439">
        <v>73</v>
      </c>
      <c r="K439">
        <v>19</v>
      </c>
      <c r="L439">
        <v>42</v>
      </c>
      <c r="M439">
        <v>88</v>
      </c>
    </row>
    <row r="440" spans="1:13" x14ac:dyDescent="0.35">
      <c r="A440" s="1" t="s">
        <v>588</v>
      </c>
      <c r="B440" s="1" t="s">
        <v>586</v>
      </c>
      <c r="C440">
        <v>0</v>
      </c>
      <c r="D440">
        <v>2</v>
      </c>
      <c r="E440">
        <v>3</v>
      </c>
      <c r="F440">
        <v>3</v>
      </c>
      <c r="G440">
        <v>5</v>
      </c>
      <c r="H440">
        <v>2</v>
      </c>
      <c r="I440">
        <v>82</v>
      </c>
      <c r="J440">
        <v>61</v>
      </c>
      <c r="K440">
        <v>59</v>
      </c>
      <c r="L440">
        <v>51</v>
      </c>
      <c r="M440">
        <v>71</v>
      </c>
    </row>
    <row r="441" spans="1:13" x14ac:dyDescent="0.35">
      <c r="A441" s="1" t="s">
        <v>235</v>
      </c>
      <c r="B441" s="1" t="s">
        <v>110</v>
      </c>
      <c r="C441">
        <v>0</v>
      </c>
      <c r="D441">
        <v>5</v>
      </c>
      <c r="E441">
        <v>6</v>
      </c>
      <c r="F441">
        <v>4</v>
      </c>
      <c r="G441">
        <v>2</v>
      </c>
      <c r="H441">
        <v>6</v>
      </c>
      <c r="I441">
        <v>8</v>
      </c>
      <c r="J441">
        <v>13</v>
      </c>
      <c r="K441">
        <v>38</v>
      </c>
      <c r="L441">
        <v>1</v>
      </c>
      <c r="M441">
        <v>39</v>
      </c>
    </row>
    <row r="442" spans="1:13" x14ac:dyDescent="0.35">
      <c r="A442" s="1" t="s">
        <v>589</v>
      </c>
      <c r="B442" s="1" t="s">
        <v>590</v>
      </c>
      <c r="C442">
        <v>4</v>
      </c>
      <c r="D442">
        <v>2</v>
      </c>
      <c r="E442">
        <v>4</v>
      </c>
      <c r="F442">
        <v>4</v>
      </c>
      <c r="G442">
        <v>4</v>
      </c>
      <c r="H442">
        <v>3</v>
      </c>
      <c r="I442">
        <v>25</v>
      </c>
      <c r="J442">
        <v>86</v>
      </c>
      <c r="K442">
        <v>7</v>
      </c>
      <c r="L442">
        <v>3</v>
      </c>
      <c r="M442">
        <v>94</v>
      </c>
    </row>
    <row r="443" spans="1:13" x14ac:dyDescent="0.35">
      <c r="A443" s="1" t="s">
        <v>591</v>
      </c>
      <c r="B443" s="1" t="s">
        <v>197</v>
      </c>
      <c r="C443">
        <v>6</v>
      </c>
      <c r="D443">
        <v>3</v>
      </c>
      <c r="E443">
        <v>3</v>
      </c>
      <c r="F443">
        <v>3</v>
      </c>
      <c r="G443">
        <v>2</v>
      </c>
      <c r="H443">
        <v>3</v>
      </c>
      <c r="I443">
        <v>53</v>
      </c>
      <c r="J443">
        <v>53</v>
      </c>
      <c r="K443">
        <v>15</v>
      </c>
      <c r="L443">
        <v>53</v>
      </c>
      <c r="M443">
        <v>80</v>
      </c>
    </row>
    <row r="444" spans="1:13" x14ac:dyDescent="0.35">
      <c r="A444" s="1" t="s">
        <v>592</v>
      </c>
      <c r="B444" s="1" t="s">
        <v>593</v>
      </c>
      <c r="C444">
        <v>3</v>
      </c>
      <c r="D444">
        <v>3</v>
      </c>
      <c r="E444">
        <v>4</v>
      </c>
      <c r="F444">
        <v>2</v>
      </c>
      <c r="G444">
        <v>6</v>
      </c>
      <c r="H444">
        <v>4</v>
      </c>
      <c r="I444">
        <v>22</v>
      </c>
      <c r="J444">
        <v>48</v>
      </c>
      <c r="K444">
        <v>26</v>
      </c>
      <c r="L444">
        <v>43</v>
      </c>
      <c r="M444">
        <v>10</v>
      </c>
    </row>
    <row r="445" spans="1:13" x14ac:dyDescent="0.35">
      <c r="A445" s="1" t="s">
        <v>594</v>
      </c>
      <c r="B445" s="1" t="s">
        <v>32</v>
      </c>
      <c r="C445">
        <v>3</v>
      </c>
      <c r="D445">
        <v>2</v>
      </c>
      <c r="E445">
        <v>4</v>
      </c>
      <c r="F445">
        <v>3</v>
      </c>
      <c r="G445">
        <v>2</v>
      </c>
      <c r="H445">
        <v>5</v>
      </c>
      <c r="I445">
        <v>90</v>
      </c>
      <c r="J445">
        <v>97</v>
      </c>
      <c r="K445">
        <v>7</v>
      </c>
      <c r="L445">
        <v>59</v>
      </c>
      <c r="M445">
        <v>100</v>
      </c>
    </row>
    <row r="446" spans="1:13" x14ac:dyDescent="0.35">
      <c r="A446" s="1" t="s">
        <v>595</v>
      </c>
      <c r="B446" s="1" t="s">
        <v>177</v>
      </c>
      <c r="C446">
        <v>4</v>
      </c>
      <c r="D446">
        <v>2</v>
      </c>
      <c r="E446">
        <v>4</v>
      </c>
      <c r="F446">
        <v>5</v>
      </c>
      <c r="G446">
        <v>4</v>
      </c>
      <c r="H446">
        <v>2</v>
      </c>
      <c r="I446">
        <v>9</v>
      </c>
      <c r="J446">
        <v>47</v>
      </c>
      <c r="K446">
        <v>56</v>
      </c>
      <c r="L446">
        <v>89</v>
      </c>
      <c r="M446">
        <v>55</v>
      </c>
    </row>
    <row r="447" spans="1:13" x14ac:dyDescent="0.35">
      <c r="A447" s="1" t="s">
        <v>596</v>
      </c>
      <c r="B447" s="1" t="s">
        <v>180</v>
      </c>
      <c r="C447">
        <v>4</v>
      </c>
      <c r="D447">
        <v>2</v>
      </c>
      <c r="E447">
        <v>2</v>
      </c>
      <c r="F447">
        <v>6</v>
      </c>
      <c r="G447">
        <v>4</v>
      </c>
      <c r="H447">
        <v>3</v>
      </c>
      <c r="I447">
        <v>47</v>
      </c>
      <c r="J447">
        <v>8</v>
      </c>
      <c r="K447">
        <v>77</v>
      </c>
      <c r="L447">
        <v>85</v>
      </c>
      <c r="M447">
        <v>10</v>
      </c>
    </row>
    <row r="448" spans="1:13" x14ac:dyDescent="0.35">
      <c r="A448" s="1" t="s">
        <v>597</v>
      </c>
      <c r="B448" s="1" t="s">
        <v>218</v>
      </c>
      <c r="C448">
        <v>4</v>
      </c>
      <c r="D448">
        <v>5</v>
      </c>
      <c r="E448">
        <v>4</v>
      </c>
      <c r="F448">
        <v>4</v>
      </c>
      <c r="G448">
        <v>5</v>
      </c>
      <c r="H448">
        <v>3</v>
      </c>
      <c r="I448">
        <v>59</v>
      </c>
      <c r="J448">
        <v>89</v>
      </c>
      <c r="K448">
        <v>32</v>
      </c>
      <c r="L448">
        <v>80</v>
      </c>
      <c r="M448">
        <v>38</v>
      </c>
    </row>
    <row r="449" spans="1:13" x14ac:dyDescent="0.35">
      <c r="A449" s="1" t="s">
        <v>598</v>
      </c>
      <c r="B449" s="1" t="s">
        <v>166</v>
      </c>
      <c r="C449">
        <v>8</v>
      </c>
      <c r="D449">
        <v>5</v>
      </c>
      <c r="E449">
        <v>5</v>
      </c>
      <c r="F449">
        <v>4</v>
      </c>
      <c r="G449">
        <v>6</v>
      </c>
      <c r="H449">
        <v>2</v>
      </c>
      <c r="I449">
        <v>60</v>
      </c>
      <c r="J449">
        <v>31</v>
      </c>
      <c r="K449">
        <v>86</v>
      </c>
      <c r="L449">
        <v>76</v>
      </c>
      <c r="M449">
        <v>64</v>
      </c>
    </row>
    <row r="450" spans="1:13" x14ac:dyDescent="0.35">
      <c r="A450" s="1" t="s">
        <v>599</v>
      </c>
      <c r="B450" s="1" t="s">
        <v>600</v>
      </c>
      <c r="C450">
        <v>3</v>
      </c>
      <c r="D450">
        <v>4</v>
      </c>
      <c r="E450">
        <v>3</v>
      </c>
      <c r="F450">
        <v>5</v>
      </c>
      <c r="G450">
        <v>5</v>
      </c>
      <c r="H450">
        <v>5</v>
      </c>
      <c r="I450">
        <v>53</v>
      </c>
      <c r="J450">
        <v>78</v>
      </c>
      <c r="K450">
        <v>73</v>
      </c>
      <c r="L450">
        <v>89</v>
      </c>
      <c r="M450">
        <v>32</v>
      </c>
    </row>
    <row r="451" spans="1:13" x14ac:dyDescent="0.35">
      <c r="A451" s="1" t="s">
        <v>601</v>
      </c>
      <c r="B451" s="1" t="s">
        <v>121</v>
      </c>
      <c r="C451">
        <v>0</v>
      </c>
      <c r="D451">
        <v>4</v>
      </c>
      <c r="E451">
        <v>2</v>
      </c>
      <c r="F451">
        <v>2</v>
      </c>
      <c r="G451">
        <v>2</v>
      </c>
      <c r="H451">
        <v>6</v>
      </c>
      <c r="I451">
        <v>88</v>
      </c>
      <c r="J451">
        <v>43</v>
      </c>
      <c r="K451">
        <v>91</v>
      </c>
      <c r="L451">
        <v>4</v>
      </c>
      <c r="M451">
        <v>78</v>
      </c>
    </row>
    <row r="452" spans="1:13" x14ac:dyDescent="0.35">
      <c r="A452" s="1" t="s">
        <v>602</v>
      </c>
      <c r="B452" s="1" t="s">
        <v>58</v>
      </c>
      <c r="C452">
        <v>1</v>
      </c>
      <c r="D452">
        <v>5</v>
      </c>
      <c r="E452">
        <v>4</v>
      </c>
      <c r="F452">
        <v>6</v>
      </c>
      <c r="G452">
        <v>4</v>
      </c>
      <c r="H452">
        <v>2</v>
      </c>
      <c r="I452">
        <v>4</v>
      </c>
      <c r="J452">
        <v>97</v>
      </c>
      <c r="K452">
        <v>75</v>
      </c>
      <c r="L452">
        <v>86</v>
      </c>
      <c r="M452">
        <v>10</v>
      </c>
    </row>
    <row r="453" spans="1:13" x14ac:dyDescent="0.35">
      <c r="A453" s="1" t="s">
        <v>603</v>
      </c>
      <c r="B453" s="1" t="s">
        <v>604</v>
      </c>
      <c r="C453">
        <v>7</v>
      </c>
      <c r="D453">
        <v>4</v>
      </c>
      <c r="E453">
        <v>3</v>
      </c>
      <c r="F453">
        <v>6</v>
      </c>
      <c r="G453">
        <v>3</v>
      </c>
      <c r="H453">
        <v>2</v>
      </c>
      <c r="I453">
        <v>28</v>
      </c>
      <c r="J453">
        <v>75</v>
      </c>
      <c r="K453">
        <v>15</v>
      </c>
      <c r="L453">
        <v>6</v>
      </c>
      <c r="M453">
        <v>33</v>
      </c>
    </row>
    <row r="454" spans="1:13" x14ac:dyDescent="0.35">
      <c r="A454" s="1" t="s">
        <v>605</v>
      </c>
      <c r="B454" s="1" t="s">
        <v>110</v>
      </c>
      <c r="C454">
        <v>4</v>
      </c>
      <c r="D454">
        <v>2</v>
      </c>
      <c r="E454">
        <v>4</v>
      </c>
      <c r="F454">
        <v>6</v>
      </c>
      <c r="G454">
        <v>5</v>
      </c>
      <c r="H454">
        <v>5</v>
      </c>
      <c r="I454">
        <v>29</v>
      </c>
      <c r="J454">
        <v>92</v>
      </c>
      <c r="K454">
        <v>99</v>
      </c>
      <c r="L454">
        <v>79</v>
      </c>
      <c r="M454">
        <v>8</v>
      </c>
    </row>
    <row r="455" spans="1:13" x14ac:dyDescent="0.35">
      <c r="A455" s="1" t="s">
        <v>606</v>
      </c>
      <c r="B455" s="1" t="s">
        <v>242</v>
      </c>
      <c r="C455">
        <v>2</v>
      </c>
      <c r="D455">
        <v>5</v>
      </c>
      <c r="E455">
        <v>3</v>
      </c>
      <c r="F455">
        <v>2</v>
      </c>
      <c r="G455">
        <v>3</v>
      </c>
      <c r="H455">
        <v>6</v>
      </c>
      <c r="I455">
        <v>59</v>
      </c>
      <c r="J455">
        <v>29</v>
      </c>
      <c r="K455">
        <v>92</v>
      </c>
      <c r="L455">
        <v>96</v>
      </c>
      <c r="M455">
        <v>77</v>
      </c>
    </row>
    <row r="456" spans="1:13" x14ac:dyDescent="0.35">
      <c r="A456" s="1" t="s">
        <v>423</v>
      </c>
      <c r="B456" s="1" t="s">
        <v>76</v>
      </c>
      <c r="C456">
        <v>0</v>
      </c>
      <c r="D456">
        <v>6</v>
      </c>
      <c r="E456">
        <v>6</v>
      </c>
      <c r="F456">
        <v>5</v>
      </c>
      <c r="G456">
        <v>4</v>
      </c>
      <c r="H456">
        <v>3</v>
      </c>
      <c r="I456">
        <v>98</v>
      </c>
      <c r="J456">
        <v>79</v>
      </c>
      <c r="K456">
        <v>65</v>
      </c>
      <c r="L456">
        <v>41</v>
      </c>
      <c r="M456">
        <v>48</v>
      </c>
    </row>
    <row r="457" spans="1:13" x14ac:dyDescent="0.35">
      <c r="A457" s="1" t="s">
        <v>607</v>
      </c>
      <c r="B457" s="1" t="s">
        <v>608</v>
      </c>
      <c r="C457">
        <v>2</v>
      </c>
      <c r="D457">
        <v>2</v>
      </c>
      <c r="E457">
        <v>6</v>
      </c>
      <c r="F457">
        <v>5</v>
      </c>
      <c r="G457">
        <v>6</v>
      </c>
      <c r="H457">
        <v>3</v>
      </c>
      <c r="I457">
        <v>74</v>
      </c>
      <c r="J457">
        <v>25</v>
      </c>
      <c r="K457">
        <v>78</v>
      </c>
      <c r="L457">
        <v>6</v>
      </c>
      <c r="M457">
        <v>69</v>
      </c>
    </row>
    <row r="458" spans="1:13" x14ac:dyDescent="0.35">
      <c r="A458" s="1" t="s">
        <v>609</v>
      </c>
      <c r="B458" s="1" t="s">
        <v>242</v>
      </c>
      <c r="C458">
        <v>3</v>
      </c>
      <c r="D458">
        <v>2</v>
      </c>
      <c r="E458">
        <v>4</v>
      </c>
      <c r="F458">
        <v>5</v>
      </c>
      <c r="G458">
        <v>2</v>
      </c>
      <c r="H458">
        <v>5</v>
      </c>
      <c r="I458">
        <v>12</v>
      </c>
      <c r="J458">
        <v>96</v>
      </c>
      <c r="K458">
        <v>66</v>
      </c>
      <c r="L458">
        <v>17</v>
      </c>
      <c r="M458">
        <v>86</v>
      </c>
    </row>
    <row r="459" spans="1:13" x14ac:dyDescent="0.35">
      <c r="A459" s="1" t="s">
        <v>514</v>
      </c>
      <c r="B459" s="1" t="s">
        <v>316</v>
      </c>
      <c r="C459">
        <v>3</v>
      </c>
      <c r="D459">
        <v>5</v>
      </c>
      <c r="E459">
        <v>5</v>
      </c>
      <c r="F459">
        <v>3</v>
      </c>
      <c r="G459">
        <v>2</v>
      </c>
      <c r="H459">
        <v>2</v>
      </c>
      <c r="I459">
        <v>53</v>
      </c>
      <c r="J459">
        <v>89</v>
      </c>
      <c r="K459">
        <v>16</v>
      </c>
      <c r="L459">
        <v>27</v>
      </c>
      <c r="M459">
        <v>62</v>
      </c>
    </row>
    <row r="460" spans="1:13" x14ac:dyDescent="0.35">
      <c r="A460" s="1" t="s">
        <v>610</v>
      </c>
      <c r="B460" s="1" t="s">
        <v>395</v>
      </c>
      <c r="C460">
        <v>4</v>
      </c>
      <c r="D460">
        <v>3</v>
      </c>
      <c r="E460">
        <v>6</v>
      </c>
      <c r="F460">
        <v>4</v>
      </c>
      <c r="G460">
        <v>6</v>
      </c>
      <c r="H460">
        <v>6</v>
      </c>
      <c r="I460">
        <v>90</v>
      </c>
      <c r="J460">
        <v>31</v>
      </c>
      <c r="K460">
        <v>75</v>
      </c>
      <c r="L460">
        <v>1</v>
      </c>
      <c r="M460">
        <v>58</v>
      </c>
    </row>
    <row r="461" spans="1:13" x14ac:dyDescent="0.35">
      <c r="A461" s="1" t="s">
        <v>611</v>
      </c>
      <c r="B461" s="1" t="s">
        <v>395</v>
      </c>
      <c r="C461">
        <v>0</v>
      </c>
      <c r="D461">
        <v>3</v>
      </c>
      <c r="E461">
        <v>3</v>
      </c>
      <c r="F461">
        <v>4</v>
      </c>
      <c r="G461">
        <v>2</v>
      </c>
      <c r="H461">
        <v>4</v>
      </c>
      <c r="I461">
        <v>92</v>
      </c>
      <c r="J461">
        <v>47</v>
      </c>
      <c r="K461">
        <v>27</v>
      </c>
      <c r="L461">
        <v>40</v>
      </c>
      <c r="M461">
        <v>35</v>
      </c>
    </row>
    <row r="462" spans="1:13" x14ac:dyDescent="0.35">
      <c r="A462" s="1" t="s">
        <v>612</v>
      </c>
      <c r="B462" s="1" t="s">
        <v>164</v>
      </c>
      <c r="C462">
        <v>6</v>
      </c>
      <c r="D462">
        <v>4</v>
      </c>
      <c r="E462">
        <v>3</v>
      </c>
      <c r="F462">
        <v>2</v>
      </c>
      <c r="G462">
        <v>3</v>
      </c>
      <c r="H462">
        <v>5</v>
      </c>
      <c r="I462">
        <v>57</v>
      </c>
      <c r="J462">
        <v>67</v>
      </c>
      <c r="K462">
        <v>51</v>
      </c>
      <c r="L462">
        <v>92</v>
      </c>
      <c r="M462">
        <v>72</v>
      </c>
    </row>
    <row r="463" spans="1:13" x14ac:dyDescent="0.35">
      <c r="A463" s="1" t="s">
        <v>613</v>
      </c>
      <c r="B463" s="1" t="s">
        <v>412</v>
      </c>
      <c r="C463">
        <v>0</v>
      </c>
      <c r="D463">
        <v>6</v>
      </c>
      <c r="E463">
        <v>3</v>
      </c>
      <c r="F463">
        <v>6</v>
      </c>
      <c r="G463">
        <v>6</v>
      </c>
      <c r="H463">
        <v>4</v>
      </c>
      <c r="I463">
        <v>74</v>
      </c>
      <c r="J463">
        <v>60</v>
      </c>
      <c r="K463">
        <v>83</v>
      </c>
      <c r="L463">
        <v>39</v>
      </c>
      <c r="M463">
        <v>97</v>
      </c>
    </row>
    <row r="464" spans="1:13" x14ac:dyDescent="0.35">
      <c r="A464" s="1" t="s">
        <v>614</v>
      </c>
      <c r="B464" s="1" t="s">
        <v>615</v>
      </c>
      <c r="C464">
        <v>7</v>
      </c>
      <c r="D464">
        <v>6</v>
      </c>
      <c r="E464">
        <v>2</v>
      </c>
      <c r="F464">
        <v>3</v>
      </c>
      <c r="G464">
        <v>2</v>
      </c>
      <c r="H464">
        <v>3</v>
      </c>
      <c r="I464">
        <v>21</v>
      </c>
      <c r="J464">
        <v>16</v>
      </c>
      <c r="K464">
        <v>9</v>
      </c>
      <c r="L464">
        <v>49</v>
      </c>
      <c r="M464">
        <v>47</v>
      </c>
    </row>
    <row r="465" spans="1:13" x14ac:dyDescent="0.35">
      <c r="A465" s="1" t="s">
        <v>616</v>
      </c>
      <c r="B465" s="1" t="s">
        <v>249</v>
      </c>
      <c r="C465">
        <v>8</v>
      </c>
      <c r="D465">
        <v>3</v>
      </c>
      <c r="E465">
        <v>5</v>
      </c>
      <c r="F465">
        <v>6</v>
      </c>
      <c r="G465">
        <v>2</v>
      </c>
      <c r="H465">
        <v>4</v>
      </c>
      <c r="I465">
        <v>73</v>
      </c>
      <c r="J465">
        <v>70</v>
      </c>
      <c r="K465">
        <v>71</v>
      </c>
      <c r="L465">
        <v>84</v>
      </c>
      <c r="M465">
        <v>81</v>
      </c>
    </row>
    <row r="466" spans="1:13" x14ac:dyDescent="0.35">
      <c r="A466" s="1" t="s">
        <v>617</v>
      </c>
      <c r="B466" s="1" t="s">
        <v>397</v>
      </c>
      <c r="C466">
        <v>2</v>
      </c>
      <c r="D466">
        <v>4</v>
      </c>
      <c r="E466">
        <v>6</v>
      </c>
      <c r="F466">
        <v>4</v>
      </c>
      <c r="G466">
        <v>5</v>
      </c>
      <c r="H466">
        <v>2</v>
      </c>
      <c r="I466">
        <v>44</v>
      </c>
      <c r="J466">
        <v>8</v>
      </c>
      <c r="K466">
        <v>100</v>
      </c>
      <c r="L466">
        <v>54</v>
      </c>
      <c r="M466">
        <v>77</v>
      </c>
    </row>
    <row r="467" spans="1:13" x14ac:dyDescent="0.35">
      <c r="A467" s="1" t="s">
        <v>618</v>
      </c>
      <c r="B467" s="1" t="s">
        <v>180</v>
      </c>
      <c r="C467">
        <v>6</v>
      </c>
      <c r="D467">
        <v>3</v>
      </c>
      <c r="E467">
        <v>5</v>
      </c>
      <c r="F467">
        <v>4</v>
      </c>
      <c r="G467">
        <v>3</v>
      </c>
      <c r="H467">
        <v>2</v>
      </c>
      <c r="I467">
        <v>78</v>
      </c>
      <c r="J467">
        <v>17</v>
      </c>
      <c r="K467">
        <v>48</v>
      </c>
      <c r="L467">
        <v>42</v>
      </c>
      <c r="M467">
        <v>85</v>
      </c>
    </row>
    <row r="468" spans="1:13" x14ac:dyDescent="0.35">
      <c r="A468" s="1" t="s">
        <v>619</v>
      </c>
      <c r="B468" s="1" t="s">
        <v>620</v>
      </c>
      <c r="C468">
        <v>0</v>
      </c>
      <c r="D468">
        <v>3</v>
      </c>
      <c r="E468">
        <v>6</v>
      </c>
      <c r="F468">
        <v>2</v>
      </c>
      <c r="G468">
        <v>5</v>
      </c>
      <c r="H468">
        <v>2</v>
      </c>
      <c r="I468">
        <v>72</v>
      </c>
      <c r="J468">
        <v>53</v>
      </c>
      <c r="K468">
        <v>43</v>
      </c>
      <c r="L468">
        <v>72</v>
      </c>
      <c r="M468">
        <v>52</v>
      </c>
    </row>
    <row r="469" spans="1:13" x14ac:dyDescent="0.35">
      <c r="A469" s="1" t="s">
        <v>621</v>
      </c>
      <c r="B469" s="1" t="s">
        <v>210</v>
      </c>
      <c r="C469">
        <v>7</v>
      </c>
      <c r="D469">
        <v>5</v>
      </c>
      <c r="E469">
        <v>6</v>
      </c>
      <c r="F469">
        <v>2</v>
      </c>
      <c r="G469">
        <v>5</v>
      </c>
      <c r="H469">
        <v>4</v>
      </c>
      <c r="I469">
        <v>15</v>
      </c>
      <c r="J469">
        <v>64</v>
      </c>
      <c r="K469">
        <v>20</v>
      </c>
      <c r="L469">
        <v>59</v>
      </c>
      <c r="M469">
        <v>52</v>
      </c>
    </row>
    <row r="470" spans="1:13" x14ac:dyDescent="0.35">
      <c r="A470" s="1" t="s">
        <v>622</v>
      </c>
      <c r="B470" s="1" t="s">
        <v>448</v>
      </c>
      <c r="C470">
        <v>1</v>
      </c>
      <c r="D470">
        <v>2</v>
      </c>
      <c r="E470">
        <v>3</v>
      </c>
      <c r="F470">
        <v>3</v>
      </c>
      <c r="G470">
        <v>2</v>
      </c>
      <c r="H470">
        <v>6</v>
      </c>
      <c r="I470">
        <v>35</v>
      </c>
      <c r="J470">
        <v>20</v>
      </c>
      <c r="K470">
        <v>46</v>
      </c>
      <c r="L470">
        <v>84</v>
      </c>
      <c r="M470">
        <v>11</v>
      </c>
    </row>
    <row r="471" spans="1:13" x14ac:dyDescent="0.35">
      <c r="A471" s="1" t="s">
        <v>623</v>
      </c>
      <c r="B471" s="1" t="s">
        <v>239</v>
      </c>
      <c r="C471">
        <v>0</v>
      </c>
      <c r="D471">
        <v>2</v>
      </c>
      <c r="E471">
        <v>2</v>
      </c>
      <c r="F471">
        <v>5</v>
      </c>
      <c r="G471">
        <v>6</v>
      </c>
      <c r="H471">
        <v>2</v>
      </c>
      <c r="I471">
        <v>87</v>
      </c>
      <c r="J471">
        <v>18</v>
      </c>
      <c r="K471">
        <v>93</v>
      </c>
      <c r="L471">
        <v>62</v>
      </c>
      <c r="M471">
        <v>95</v>
      </c>
    </row>
    <row r="472" spans="1:13" x14ac:dyDescent="0.35">
      <c r="A472" s="1" t="s">
        <v>624</v>
      </c>
      <c r="B472" s="1" t="s">
        <v>414</v>
      </c>
      <c r="C472">
        <v>6</v>
      </c>
      <c r="D472">
        <v>2</v>
      </c>
      <c r="E472">
        <v>4</v>
      </c>
      <c r="F472">
        <v>3</v>
      </c>
      <c r="G472">
        <v>3</v>
      </c>
      <c r="H472">
        <v>2</v>
      </c>
      <c r="I472">
        <v>72</v>
      </c>
      <c r="J472">
        <v>79</v>
      </c>
      <c r="K472">
        <v>98</v>
      </c>
      <c r="L472">
        <v>86</v>
      </c>
      <c r="M472">
        <v>31</v>
      </c>
    </row>
    <row r="473" spans="1:13" x14ac:dyDescent="0.35">
      <c r="A473" s="1" t="s">
        <v>625</v>
      </c>
      <c r="B473" s="1" t="s">
        <v>161</v>
      </c>
      <c r="C473">
        <v>3</v>
      </c>
      <c r="D473">
        <v>3</v>
      </c>
      <c r="E473">
        <v>3</v>
      </c>
      <c r="F473">
        <v>3</v>
      </c>
      <c r="G473">
        <v>5</v>
      </c>
      <c r="H473">
        <v>4</v>
      </c>
      <c r="I473">
        <v>71</v>
      </c>
      <c r="J473">
        <v>68</v>
      </c>
      <c r="K473">
        <v>38</v>
      </c>
      <c r="L473">
        <v>8</v>
      </c>
      <c r="M473">
        <v>98</v>
      </c>
    </row>
    <row r="474" spans="1:13" x14ac:dyDescent="0.35">
      <c r="A474" s="1" t="s">
        <v>626</v>
      </c>
      <c r="B474" s="1" t="s">
        <v>38</v>
      </c>
      <c r="C474">
        <v>8</v>
      </c>
      <c r="D474">
        <v>2</v>
      </c>
      <c r="E474">
        <v>2</v>
      </c>
      <c r="F474">
        <v>3</v>
      </c>
      <c r="G474">
        <v>4</v>
      </c>
      <c r="H474">
        <v>4</v>
      </c>
      <c r="I474">
        <v>96</v>
      </c>
      <c r="J474">
        <v>47</v>
      </c>
      <c r="K474">
        <v>90</v>
      </c>
      <c r="L474">
        <v>24</v>
      </c>
      <c r="M474">
        <v>96</v>
      </c>
    </row>
    <row r="475" spans="1:13" x14ac:dyDescent="0.35">
      <c r="A475" s="1" t="s">
        <v>627</v>
      </c>
      <c r="B475" s="1" t="s">
        <v>133</v>
      </c>
      <c r="C475">
        <v>3</v>
      </c>
      <c r="D475">
        <v>3</v>
      </c>
      <c r="E475">
        <v>3</v>
      </c>
      <c r="F475">
        <v>3</v>
      </c>
      <c r="G475">
        <v>4</v>
      </c>
      <c r="H475">
        <v>5</v>
      </c>
      <c r="I475">
        <v>18</v>
      </c>
      <c r="J475">
        <v>94</v>
      </c>
      <c r="K475">
        <v>29</v>
      </c>
      <c r="L475">
        <v>50</v>
      </c>
      <c r="M475">
        <v>54</v>
      </c>
    </row>
    <row r="476" spans="1:13" x14ac:dyDescent="0.35">
      <c r="A476" s="1" t="s">
        <v>628</v>
      </c>
      <c r="B476" s="1" t="s">
        <v>251</v>
      </c>
      <c r="C476">
        <v>0</v>
      </c>
      <c r="D476">
        <v>5</v>
      </c>
      <c r="E476">
        <v>5</v>
      </c>
      <c r="F476">
        <v>6</v>
      </c>
      <c r="G476">
        <v>2</v>
      </c>
      <c r="H476">
        <v>5</v>
      </c>
      <c r="I476">
        <v>47</v>
      </c>
      <c r="J476">
        <v>34</v>
      </c>
      <c r="K476">
        <v>86</v>
      </c>
      <c r="L476">
        <v>56</v>
      </c>
      <c r="M476">
        <v>39</v>
      </c>
    </row>
    <row r="477" spans="1:13" x14ac:dyDescent="0.35">
      <c r="A477" s="1" t="s">
        <v>629</v>
      </c>
      <c r="B477" s="1" t="s">
        <v>430</v>
      </c>
      <c r="C477">
        <v>7</v>
      </c>
      <c r="D477">
        <v>5</v>
      </c>
      <c r="E477">
        <v>5</v>
      </c>
      <c r="F477">
        <v>2</v>
      </c>
      <c r="G477">
        <v>6</v>
      </c>
      <c r="H477">
        <v>6</v>
      </c>
      <c r="I477">
        <v>6</v>
      </c>
      <c r="J477">
        <v>88</v>
      </c>
      <c r="K477">
        <v>24</v>
      </c>
      <c r="L477">
        <v>3</v>
      </c>
      <c r="M477">
        <v>43</v>
      </c>
    </row>
    <row r="478" spans="1:13" x14ac:dyDescent="0.35">
      <c r="A478" s="1" t="s">
        <v>630</v>
      </c>
      <c r="B478" s="1" t="s">
        <v>273</v>
      </c>
      <c r="C478">
        <v>8</v>
      </c>
      <c r="D478">
        <v>4</v>
      </c>
      <c r="E478">
        <v>3</v>
      </c>
      <c r="F478">
        <v>6</v>
      </c>
      <c r="G478">
        <v>2</v>
      </c>
      <c r="H478">
        <v>6</v>
      </c>
      <c r="I478">
        <v>87</v>
      </c>
      <c r="J478">
        <v>54</v>
      </c>
      <c r="K478">
        <v>69</v>
      </c>
      <c r="L478">
        <v>96</v>
      </c>
      <c r="M478">
        <v>7</v>
      </c>
    </row>
    <row r="479" spans="1:13" x14ac:dyDescent="0.35">
      <c r="A479" s="1" t="s">
        <v>631</v>
      </c>
      <c r="B479" s="1" t="s">
        <v>288</v>
      </c>
      <c r="C479">
        <v>8</v>
      </c>
      <c r="D479">
        <v>3</v>
      </c>
      <c r="E479">
        <v>2</v>
      </c>
      <c r="F479">
        <v>4</v>
      </c>
      <c r="G479">
        <v>6</v>
      </c>
      <c r="H479">
        <v>6</v>
      </c>
      <c r="I479">
        <v>99</v>
      </c>
      <c r="J479">
        <v>51</v>
      </c>
      <c r="K479">
        <v>25</v>
      </c>
      <c r="L479">
        <v>89</v>
      </c>
      <c r="M479">
        <v>73</v>
      </c>
    </row>
    <row r="480" spans="1:13" x14ac:dyDescent="0.35">
      <c r="A480" s="1" t="s">
        <v>632</v>
      </c>
      <c r="B480" s="1" t="s">
        <v>633</v>
      </c>
      <c r="C480">
        <v>0</v>
      </c>
      <c r="D480">
        <v>4</v>
      </c>
      <c r="E480">
        <v>6</v>
      </c>
      <c r="F480">
        <v>5</v>
      </c>
      <c r="G480">
        <v>2</v>
      </c>
      <c r="H480">
        <v>4</v>
      </c>
      <c r="I480">
        <v>72</v>
      </c>
      <c r="J480">
        <v>33</v>
      </c>
      <c r="K480">
        <v>40</v>
      </c>
      <c r="L480">
        <v>62</v>
      </c>
      <c r="M480">
        <v>19</v>
      </c>
    </row>
    <row r="481" spans="1:13" x14ac:dyDescent="0.35">
      <c r="A481" s="1" t="s">
        <v>634</v>
      </c>
      <c r="B481" s="1" t="s">
        <v>635</v>
      </c>
      <c r="C481">
        <v>0</v>
      </c>
      <c r="D481">
        <v>4</v>
      </c>
      <c r="E481">
        <v>2</v>
      </c>
      <c r="F481">
        <v>6</v>
      </c>
      <c r="G481">
        <v>2</v>
      </c>
      <c r="H481">
        <v>5</v>
      </c>
      <c r="I481">
        <v>57</v>
      </c>
      <c r="J481">
        <v>88</v>
      </c>
      <c r="K481">
        <v>53</v>
      </c>
      <c r="L481">
        <v>42</v>
      </c>
      <c r="M481">
        <v>49</v>
      </c>
    </row>
    <row r="482" spans="1:13" x14ac:dyDescent="0.35">
      <c r="A482" s="1" t="s">
        <v>636</v>
      </c>
      <c r="B482" s="1" t="s">
        <v>340</v>
      </c>
      <c r="C482">
        <v>1</v>
      </c>
      <c r="D482">
        <v>4</v>
      </c>
      <c r="E482">
        <v>2</v>
      </c>
      <c r="F482">
        <v>2</v>
      </c>
      <c r="G482">
        <v>4</v>
      </c>
      <c r="H482">
        <v>2</v>
      </c>
      <c r="I482">
        <v>68</v>
      </c>
      <c r="J482">
        <v>81</v>
      </c>
      <c r="K482">
        <v>24</v>
      </c>
      <c r="L482">
        <v>15</v>
      </c>
      <c r="M482">
        <v>48</v>
      </c>
    </row>
    <row r="483" spans="1:13" x14ac:dyDescent="0.35">
      <c r="A483" s="1" t="s">
        <v>637</v>
      </c>
      <c r="B483" s="1" t="s">
        <v>86</v>
      </c>
      <c r="C483">
        <v>6</v>
      </c>
      <c r="D483">
        <v>4</v>
      </c>
      <c r="E483">
        <v>3</v>
      </c>
      <c r="F483">
        <v>2</v>
      </c>
      <c r="G483">
        <v>3</v>
      </c>
      <c r="H483">
        <v>3</v>
      </c>
      <c r="I483">
        <v>43</v>
      </c>
      <c r="J483">
        <v>36</v>
      </c>
      <c r="K483">
        <v>9</v>
      </c>
      <c r="L483">
        <v>88</v>
      </c>
      <c r="M483">
        <v>44</v>
      </c>
    </row>
    <row r="484" spans="1:13" x14ac:dyDescent="0.35">
      <c r="A484" s="1" t="s">
        <v>638</v>
      </c>
      <c r="B484" s="1" t="s">
        <v>395</v>
      </c>
      <c r="C484">
        <v>2</v>
      </c>
      <c r="D484">
        <v>6</v>
      </c>
      <c r="E484">
        <v>2</v>
      </c>
      <c r="F484">
        <v>2</v>
      </c>
      <c r="G484">
        <v>3</v>
      </c>
      <c r="H484">
        <v>3</v>
      </c>
      <c r="I484">
        <v>69</v>
      </c>
      <c r="J484">
        <v>17</v>
      </c>
      <c r="K484">
        <v>84</v>
      </c>
      <c r="L484">
        <v>87</v>
      </c>
      <c r="M484">
        <v>56</v>
      </c>
    </row>
    <row r="485" spans="1:13" x14ac:dyDescent="0.35">
      <c r="A485" s="1" t="s">
        <v>639</v>
      </c>
      <c r="B485" s="1" t="s">
        <v>34</v>
      </c>
      <c r="C485">
        <v>0</v>
      </c>
      <c r="D485">
        <v>6</v>
      </c>
      <c r="E485">
        <v>6</v>
      </c>
      <c r="F485">
        <v>3</v>
      </c>
      <c r="G485">
        <v>2</v>
      </c>
      <c r="H485">
        <v>5</v>
      </c>
      <c r="I485">
        <v>25</v>
      </c>
      <c r="J485">
        <v>23</v>
      </c>
      <c r="K485">
        <v>92</v>
      </c>
      <c r="L485">
        <v>37</v>
      </c>
      <c r="M485">
        <v>40</v>
      </c>
    </row>
    <row r="486" spans="1:13" x14ac:dyDescent="0.35">
      <c r="A486" s="1" t="s">
        <v>640</v>
      </c>
      <c r="B486" s="1" t="s">
        <v>249</v>
      </c>
      <c r="C486">
        <v>8</v>
      </c>
      <c r="D486">
        <v>4</v>
      </c>
      <c r="E486">
        <v>6</v>
      </c>
      <c r="F486">
        <v>4</v>
      </c>
      <c r="G486">
        <v>3</v>
      </c>
      <c r="H486">
        <v>2</v>
      </c>
      <c r="I486">
        <v>12</v>
      </c>
      <c r="J486">
        <v>56</v>
      </c>
      <c r="K486">
        <v>75</v>
      </c>
      <c r="L486">
        <v>76</v>
      </c>
      <c r="M486">
        <v>41</v>
      </c>
    </row>
    <row r="487" spans="1:13" x14ac:dyDescent="0.35">
      <c r="A487" s="1" t="s">
        <v>641</v>
      </c>
      <c r="B487" s="1" t="s">
        <v>222</v>
      </c>
      <c r="C487">
        <v>5</v>
      </c>
      <c r="D487">
        <v>2</v>
      </c>
      <c r="E487">
        <v>5</v>
      </c>
      <c r="F487">
        <v>6</v>
      </c>
      <c r="G487">
        <v>2</v>
      </c>
      <c r="H487">
        <v>5</v>
      </c>
      <c r="I487">
        <v>39</v>
      </c>
      <c r="J487">
        <v>77</v>
      </c>
      <c r="K487">
        <v>37</v>
      </c>
      <c r="L487">
        <v>72</v>
      </c>
      <c r="M487">
        <v>32</v>
      </c>
    </row>
    <row r="488" spans="1:13" x14ac:dyDescent="0.35">
      <c r="A488" s="1" t="s">
        <v>642</v>
      </c>
      <c r="B488" s="1" t="s">
        <v>43</v>
      </c>
      <c r="C488">
        <v>1</v>
      </c>
      <c r="D488">
        <v>3</v>
      </c>
      <c r="E488">
        <v>5</v>
      </c>
      <c r="F488">
        <v>6</v>
      </c>
      <c r="G488">
        <v>2</v>
      </c>
      <c r="H488">
        <v>5</v>
      </c>
      <c r="I488">
        <v>53</v>
      </c>
      <c r="J488">
        <v>25</v>
      </c>
      <c r="K488">
        <v>62</v>
      </c>
      <c r="L488">
        <v>74</v>
      </c>
      <c r="M488">
        <v>81</v>
      </c>
    </row>
    <row r="489" spans="1:13" x14ac:dyDescent="0.35">
      <c r="A489" s="1" t="s">
        <v>643</v>
      </c>
      <c r="B489" s="1" t="s">
        <v>72</v>
      </c>
      <c r="C489">
        <v>7</v>
      </c>
      <c r="D489">
        <v>6</v>
      </c>
      <c r="E489">
        <v>3</v>
      </c>
      <c r="F489">
        <v>6</v>
      </c>
      <c r="G489">
        <v>4</v>
      </c>
      <c r="H489">
        <v>2</v>
      </c>
      <c r="I489">
        <v>11</v>
      </c>
      <c r="J489">
        <v>8</v>
      </c>
      <c r="K489">
        <v>29</v>
      </c>
      <c r="L489">
        <v>7</v>
      </c>
      <c r="M489">
        <v>38</v>
      </c>
    </row>
    <row r="490" spans="1:13" x14ac:dyDescent="0.35">
      <c r="A490" s="1" t="s">
        <v>644</v>
      </c>
      <c r="B490" s="1" t="s">
        <v>145</v>
      </c>
      <c r="C490">
        <v>3</v>
      </c>
      <c r="D490">
        <v>4</v>
      </c>
      <c r="E490">
        <v>6</v>
      </c>
      <c r="F490">
        <v>4</v>
      </c>
      <c r="G490">
        <v>6</v>
      </c>
      <c r="H490">
        <v>2</v>
      </c>
      <c r="I490">
        <v>62</v>
      </c>
      <c r="J490">
        <v>31</v>
      </c>
      <c r="K490">
        <v>64</v>
      </c>
      <c r="L490">
        <v>1</v>
      </c>
      <c r="M490">
        <v>25</v>
      </c>
    </row>
    <row r="491" spans="1:13" x14ac:dyDescent="0.35">
      <c r="A491" s="1" t="s">
        <v>645</v>
      </c>
      <c r="B491" s="1" t="s">
        <v>646</v>
      </c>
      <c r="C491">
        <v>4</v>
      </c>
      <c r="D491">
        <v>4</v>
      </c>
      <c r="E491">
        <v>6</v>
      </c>
      <c r="F491">
        <v>3</v>
      </c>
      <c r="G491">
        <v>2</v>
      </c>
      <c r="H491">
        <v>3</v>
      </c>
      <c r="I491">
        <v>24</v>
      </c>
      <c r="J491">
        <v>33</v>
      </c>
      <c r="K491">
        <v>90</v>
      </c>
      <c r="L491">
        <v>28</v>
      </c>
      <c r="M491">
        <v>23</v>
      </c>
    </row>
    <row r="492" spans="1:13" x14ac:dyDescent="0.35">
      <c r="A492" s="1" t="s">
        <v>647</v>
      </c>
      <c r="B492" s="1" t="s">
        <v>32</v>
      </c>
      <c r="C492">
        <v>5</v>
      </c>
      <c r="D492">
        <v>6</v>
      </c>
      <c r="E492">
        <v>5</v>
      </c>
      <c r="F492">
        <v>6</v>
      </c>
      <c r="G492">
        <v>5</v>
      </c>
      <c r="H492">
        <v>4</v>
      </c>
      <c r="I492">
        <v>92</v>
      </c>
      <c r="J492">
        <v>67</v>
      </c>
      <c r="K492">
        <v>92</v>
      </c>
      <c r="L492">
        <v>79</v>
      </c>
      <c r="M492">
        <v>81</v>
      </c>
    </row>
    <row r="493" spans="1:13" x14ac:dyDescent="0.35">
      <c r="A493" s="1" t="s">
        <v>648</v>
      </c>
      <c r="B493" s="1" t="s">
        <v>649</v>
      </c>
      <c r="C493">
        <v>5</v>
      </c>
      <c r="D493">
        <v>3</v>
      </c>
      <c r="E493">
        <v>4</v>
      </c>
      <c r="F493">
        <v>2</v>
      </c>
      <c r="G493">
        <v>6</v>
      </c>
      <c r="H493">
        <v>6</v>
      </c>
      <c r="I493">
        <v>21</v>
      </c>
      <c r="J493">
        <v>40</v>
      </c>
      <c r="K493">
        <v>18</v>
      </c>
      <c r="L493">
        <v>81</v>
      </c>
      <c r="M493">
        <v>88</v>
      </c>
    </row>
    <row r="494" spans="1:13" x14ac:dyDescent="0.35">
      <c r="A494" s="1" t="s">
        <v>650</v>
      </c>
      <c r="B494" s="1" t="s">
        <v>651</v>
      </c>
      <c r="C494">
        <v>6</v>
      </c>
      <c r="D494">
        <v>2</v>
      </c>
      <c r="E494">
        <v>3</v>
      </c>
      <c r="F494">
        <v>6</v>
      </c>
      <c r="G494">
        <v>5</v>
      </c>
      <c r="H494">
        <v>4</v>
      </c>
      <c r="I494">
        <v>78</v>
      </c>
      <c r="J494">
        <v>1</v>
      </c>
      <c r="K494">
        <v>9</v>
      </c>
      <c r="L494">
        <v>33</v>
      </c>
      <c r="M494">
        <v>81</v>
      </c>
    </row>
    <row r="495" spans="1:13" x14ac:dyDescent="0.35">
      <c r="A495" s="1" t="s">
        <v>652</v>
      </c>
      <c r="B495" s="1" t="s">
        <v>239</v>
      </c>
      <c r="C495">
        <v>8</v>
      </c>
      <c r="D495">
        <v>2</v>
      </c>
      <c r="E495">
        <v>3</v>
      </c>
      <c r="F495">
        <v>4</v>
      </c>
      <c r="G495">
        <v>5</v>
      </c>
      <c r="H495">
        <v>4</v>
      </c>
      <c r="I495">
        <v>65</v>
      </c>
      <c r="J495">
        <v>19</v>
      </c>
      <c r="K495">
        <v>19</v>
      </c>
      <c r="L495">
        <v>8</v>
      </c>
      <c r="M495">
        <v>20</v>
      </c>
    </row>
    <row r="496" spans="1:13" x14ac:dyDescent="0.35">
      <c r="A496" s="1" t="s">
        <v>653</v>
      </c>
      <c r="B496" s="1" t="s">
        <v>340</v>
      </c>
      <c r="C496">
        <v>2</v>
      </c>
      <c r="D496">
        <v>2</v>
      </c>
      <c r="E496">
        <v>2</v>
      </c>
      <c r="F496">
        <v>5</v>
      </c>
      <c r="G496">
        <v>5</v>
      </c>
      <c r="H496">
        <v>4</v>
      </c>
      <c r="I496">
        <v>60</v>
      </c>
      <c r="J496">
        <v>79</v>
      </c>
      <c r="K496">
        <v>51</v>
      </c>
      <c r="L496">
        <v>40</v>
      </c>
      <c r="M496">
        <v>16</v>
      </c>
    </row>
    <row r="497" spans="1:13" x14ac:dyDescent="0.35">
      <c r="A497" s="1" t="s">
        <v>654</v>
      </c>
      <c r="B497" s="1" t="s">
        <v>340</v>
      </c>
      <c r="C497">
        <v>5</v>
      </c>
      <c r="D497">
        <v>2</v>
      </c>
      <c r="E497">
        <v>3</v>
      </c>
      <c r="F497">
        <v>3</v>
      </c>
      <c r="G497">
        <v>6</v>
      </c>
      <c r="H497">
        <v>3</v>
      </c>
      <c r="I497">
        <v>79</v>
      </c>
      <c r="J497">
        <v>21</v>
      </c>
      <c r="K497">
        <v>41</v>
      </c>
      <c r="L497">
        <v>39</v>
      </c>
      <c r="M497">
        <v>74</v>
      </c>
    </row>
    <row r="498" spans="1:13" x14ac:dyDescent="0.35">
      <c r="A498" s="1" t="s">
        <v>655</v>
      </c>
      <c r="B498" s="1" t="s">
        <v>38</v>
      </c>
      <c r="C498">
        <v>7</v>
      </c>
      <c r="D498">
        <v>2</v>
      </c>
      <c r="E498">
        <v>6</v>
      </c>
      <c r="F498">
        <v>6</v>
      </c>
      <c r="G498">
        <v>6</v>
      </c>
      <c r="H498">
        <v>5</v>
      </c>
      <c r="I498">
        <v>27</v>
      </c>
      <c r="J498">
        <v>93</v>
      </c>
      <c r="K498">
        <v>10</v>
      </c>
      <c r="L498">
        <v>43</v>
      </c>
      <c r="M498">
        <v>28</v>
      </c>
    </row>
    <row r="499" spans="1:13" x14ac:dyDescent="0.35">
      <c r="A499" s="1" t="s">
        <v>656</v>
      </c>
      <c r="B499" s="1" t="s">
        <v>119</v>
      </c>
      <c r="C499">
        <v>5</v>
      </c>
      <c r="D499">
        <v>4</v>
      </c>
      <c r="E499">
        <v>6</v>
      </c>
      <c r="F499">
        <v>5</v>
      </c>
      <c r="G499">
        <v>4</v>
      </c>
      <c r="H499">
        <v>4</v>
      </c>
      <c r="I499">
        <v>44</v>
      </c>
      <c r="J499">
        <v>95</v>
      </c>
      <c r="K499">
        <v>15</v>
      </c>
      <c r="L499">
        <v>66</v>
      </c>
      <c r="M499">
        <v>82</v>
      </c>
    </row>
    <row r="500" spans="1:13" x14ac:dyDescent="0.35">
      <c r="A500" s="1" t="s">
        <v>657</v>
      </c>
      <c r="B500" s="1" t="s">
        <v>340</v>
      </c>
      <c r="C500">
        <v>0</v>
      </c>
      <c r="D500">
        <v>6</v>
      </c>
      <c r="E500">
        <v>6</v>
      </c>
      <c r="F500">
        <v>2</v>
      </c>
      <c r="G500">
        <v>4</v>
      </c>
      <c r="H500">
        <v>3</v>
      </c>
      <c r="I500">
        <v>15</v>
      </c>
      <c r="J500">
        <v>15</v>
      </c>
      <c r="K500">
        <v>58</v>
      </c>
      <c r="L500">
        <v>15</v>
      </c>
      <c r="M500">
        <v>87</v>
      </c>
    </row>
    <row r="501" spans="1:13" x14ac:dyDescent="0.35">
      <c r="A501" s="1" t="s">
        <v>658</v>
      </c>
      <c r="B501" s="1" t="s">
        <v>16</v>
      </c>
      <c r="C501">
        <v>4</v>
      </c>
      <c r="D501">
        <v>6</v>
      </c>
      <c r="E501">
        <v>6</v>
      </c>
      <c r="F501">
        <v>3</v>
      </c>
      <c r="G501">
        <v>6</v>
      </c>
      <c r="H501">
        <v>2</v>
      </c>
      <c r="I501">
        <v>69</v>
      </c>
      <c r="J501">
        <v>78</v>
      </c>
      <c r="K501">
        <v>32</v>
      </c>
      <c r="L501">
        <v>73</v>
      </c>
      <c r="M501">
        <v>93</v>
      </c>
    </row>
    <row r="502" spans="1:13" x14ac:dyDescent="0.35">
      <c r="A502" s="1" t="s">
        <v>659</v>
      </c>
      <c r="B502" s="1" t="s">
        <v>660</v>
      </c>
      <c r="C502">
        <v>7</v>
      </c>
      <c r="D502">
        <v>3</v>
      </c>
      <c r="E502">
        <v>4</v>
      </c>
      <c r="F502">
        <v>6</v>
      </c>
      <c r="G502">
        <v>3</v>
      </c>
      <c r="H502">
        <v>6</v>
      </c>
      <c r="I502">
        <v>14</v>
      </c>
      <c r="J502">
        <v>42</v>
      </c>
      <c r="K502">
        <v>40</v>
      </c>
      <c r="L502">
        <v>48</v>
      </c>
      <c r="M502">
        <v>35</v>
      </c>
    </row>
    <row r="503" spans="1:13" x14ac:dyDescent="0.35">
      <c r="A503" s="1" t="s">
        <v>661</v>
      </c>
      <c r="B503" s="1" t="s">
        <v>83</v>
      </c>
      <c r="C503">
        <v>5</v>
      </c>
      <c r="D503">
        <v>2</v>
      </c>
      <c r="E503">
        <v>5</v>
      </c>
      <c r="F503">
        <v>6</v>
      </c>
      <c r="G503">
        <v>3</v>
      </c>
      <c r="H503">
        <v>3</v>
      </c>
      <c r="I503">
        <v>90</v>
      </c>
      <c r="J503">
        <v>70</v>
      </c>
      <c r="K503">
        <v>84</v>
      </c>
      <c r="L503">
        <v>62</v>
      </c>
      <c r="M503">
        <v>20</v>
      </c>
    </row>
    <row r="504" spans="1:13" x14ac:dyDescent="0.35">
      <c r="A504" s="1" t="s">
        <v>662</v>
      </c>
      <c r="B504" s="1" t="s">
        <v>355</v>
      </c>
      <c r="C504">
        <v>1</v>
      </c>
      <c r="D504">
        <v>6</v>
      </c>
      <c r="E504">
        <v>4</v>
      </c>
      <c r="F504">
        <v>3</v>
      </c>
      <c r="G504">
        <v>3</v>
      </c>
      <c r="H504">
        <v>6</v>
      </c>
      <c r="I504">
        <v>79</v>
      </c>
      <c r="J504">
        <v>71</v>
      </c>
      <c r="K504">
        <v>89</v>
      </c>
      <c r="L504">
        <v>26</v>
      </c>
      <c r="M504">
        <v>96</v>
      </c>
    </row>
    <row r="505" spans="1:13" x14ac:dyDescent="0.35">
      <c r="A505" s="1" t="s">
        <v>663</v>
      </c>
      <c r="B505" s="1" t="s">
        <v>369</v>
      </c>
      <c r="C505">
        <v>5</v>
      </c>
      <c r="D505">
        <v>5</v>
      </c>
      <c r="E505">
        <v>6</v>
      </c>
      <c r="F505">
        <v>3</v>
      </c>
      <c r="G505">
        <v>4</v>
      </c>
      <c r="H505">
        <v>2</v>
      </c>
      <c r="I505">
        <v>45</v>
      </c>
      <c r="J505">
        <v>46</v>
      </c>
      <c r="K505">
        <v>47</v>
      </c>
      <c r="L505">
        <v>70</v>
      </c>
      <c r="M505">
        <v>56</v>
      </c>
    </row>
    <row r="506" spans="1:13" x14ac:dyDescent="0.35">
      <c r="A506" s="1" t="s">
        <v>235</v>
      </c>
      <c r="B506" s="1" t="s">
        <v>311</v>
      </c>
      <c r="C506">
        <v>6</v>
      </c>
      <c r="D506">
        <v>5</v>
      </c>
      <c r="E506">
        <v>6</v>
      </c>
      <c r="F506">
        <v>6</v>
      </c>
      <c r="G506">
        <v>5</v>
      </c>
      <c r="H506">
        <v>3</v>
      </c>
      <c r="I506">
        <v>100</v>
      </c>
      <c r="J506">
        <v>44</v>
      </c>
      <c r="K506">
        <v>54</v>
      </c>
      <c r="L506">
        <v>75</v>
      </c>
      <c r="M506">
        <v>64</v>
      </c>
    </row>
    <row r="507" spans="1:13" x14ac:dyDescent="0.35">
      <c r="A507" s="1" t="s">
        <v>211</v>
      </c>
      <c r="B507" s="1" t="s">
        <v>78</v>
      </c>
      <c r="C507">
        <v>5</v>
      </c>
      <c r="D507">
        <v>6</v>
      </c>
      <c r="E507">
        <v>5</v>
      </c>
      <c r="F507">
        <v>2</v>
      </c>
      <c r="G507">
        <v>2</v>
      </c>
      <c r="H507">
        <v>2</v>
      </c>
      <c r="I507">
        <v>74</v>
      </c>
      <c r="J507">
        <v>70</v>
      </c>
      <c r="K507">
        <v>43</v>
      </c>
      <c r="L507">
        <v>43</v>
      </c>
      <c r="M507">
        <v>37</v>
      </c>
    </row>
    <row r="508" spans="1:13" x14ac:dyDescent="0.35">
      <c r="A508" s="1" t="s">
        <v>664</v>
      </c>
      <c r="B508" s="1" t="s">
        <v>665</v>
      </c>
      <c r="C508">
        <v>8</v>
      </c>
      <c r="D508">
        <v>3</v>
      </c>
      <c r="E508">
        <v>3</v>
      </c>
      <c r="F508">
        <v>4</v>
      </c>
      <c r="G508">
        <v>5</v>
      </c>
      <c r="H508">
        <v>5</v>
      </c>
      <c r="I508">
        <v>78</v>
      </c>
      <c r="J508">
        <v>45</v>
      </c>
      <c r="K508">
        <v>23</v>
      </c>
      <c r="L508">
        <v>91</v>
      </c>
      <c r="M508">
        <v>58</v>
      </c>
    </row>
    <row r="509" spans="1:13" x14ac:dyDescent="0.35">
      <c r="A509" s="1" t="s">
        <v>666</v>
      </c>
      <c r="B509" s="1" t="s">
        <v>34</v>
      </c>
      <c r="C509">
        <v>4</v>
      </c>
      <c r="D509">
        <v>5</v>
      </c>
      <c r="E509">
        <v>3</v>
      </c>
      <c r="F509">
        <v>6</v>
      </c>
      <c r="G509">
        <v>6</v>
      </c>
      <c r="H509">
        <v>3</v>
      </c>
      <c r="I509">
        <v>23</v>
      </c>
      <c r="J509">
        <v>16</v>
      </c>
      <c r="K509">
        <v>85</v>
      </c>
      <c r="L509">
        <v>82</v>
      </c>
      <c r="M509">
        <v>75</v>
      </c>
    </row>
    <row r="510" spans="1:13" x14ac:dyDescent="0.35">
      <c r="A510" s="1" t="s">
        <v>667</v>
      </c>
      <c r="B510" s="1" t="s">
        <v>203</v>
      </c>
      <c r="C510">
        <v>1</v>
      </c>
      <c r="D510">
        <v>2</v>
      </c>
      <c r="E510">
        <v>5</v>
      </c>
      <c r="F510">
        <v>2</v>
      </c>
      <c r="G510">
        <v>6</v>
      </c>
      <c r="H510">
        <v>6</v>
      </c>
      <c r="I510">
        <v>62</v>
      </c>
      <c r="J510">
        <v>89</v>
      </c>
      <c r="K510">
        <v>20</v>
      </c>
      <c r="L510">
        <v>56</v>
      </c>
      <c r="M510">
        <v>80</v>
      </c>
    </row>
    <row r="511" spans="1:13" x14ac:dyDescent="0.35">
      <c r="A511" s="1" t="s">
        <v>668</v>
      </c>
      <c r="B511" s="1" t="s">
        <v>83</v>
      </c>
      <c r="C511">
        <v>6</v>
      </c>
      <c r="D511">
        <v>6</v>
      </c>
      <c r="E511">
        <v>5</v>
      </c>
      <c r="F511">
        <v>6</v>
      </c>
      <c r="G511">
        <v>2</v>
      </c>
      <c r="H511">
        <v>4</v>
      </c>
      <c r="I511">
        <v>22</v>
      </c>
      <c r="J511">
        <v>29</v>
      </c>
      <c r="K511">
        <v>31</v>
      </c>
      <c r="L511">
        <v>9</v>
      </c>
      <c r="M511">
        <v>56</v>
      </c>
    </row>
    <row r="512" spans="1:13" x14ac:dyDescent="0.35">
      <c r="A512" s="1" t="s">
        <v>669</v>
      </c>
      <c r="B512" s="1" t="s">
        <v>540</v>
      </c>
      <c r="C512">
        <v>8</v>
      </c>
      <c r="D512">
        <v>3</v>
      </c>
      <c r="E512">
        <v>4</v>
      </c>
      <c r="F512">
        <v>5</v>
      </c>
      <c r="G512">
        <v>2</v>
      </c>
      <c r="H512">
        <v>4</v>
      </c>
      <c r="I512">
        <v>30</v>
      </c>
      <c r="J512">
        <v>10</v>
      </c>
      <c r="K512">
        <v>78</v>
      </c>
      <c r="L512">
        <v>57</v>
      </c>
      <c r="M512">
        <v>67</v>
      </c>
    </row>
    <row r="513" spans="1:13" x14ac:dyDescent="0.35">
      <c r="A513" s="1" t="s">
        <v>670</v>
      </c>
      <c r="B513" s="1" t="s">
        <v>302</v>
      </c>
      <c r="C513">
        <v>7</v>
      </c>
      <c r="D513">
        <v>6</v>
      </c>
      <c r="E513">
        <v>4</v>
      </c>
      <c r="F513">
        <v>6</v>
      </c>
      <c r="G513">
        <v>2</v>
      </c>
      <c r="H513">
        <v>2</v>
      </c>
      <c r="I513">
        <v>29</v>
      </c>
      <c r="J513">
        <v>64</v>
      </c>
      <c r="K513">
        <v>39</v>
      </c>
      <c r="L513">
        <v>62</v>
      </c>
      <c r="M513">
        <v>1</v>
      </c>
    </row>
    <row r="514" spans="1:13" x14ac:dyDescent="0.35">
      <c r="A514" s="1" t="s">
        <v>671</v>
      </c>
      <c r="B514" s="1" t="s">
        <v>101</v>
      </c>
      <c r="C514">
        <v>3</v>
      </c>
      <c r="D514">
        <v>2</v>
      </c>
      <c r="E514">
        <v>2</v>
      </c>
      <c r="F514">
        <v>3</v>
      </c>
      <c r="G514">
        <v>5</v>
      </c>
      <c r="H514">
        <v>4</v>
      </c>
      <c r="I514">
        <v>32</v>
      </c>
      <c r="J514">
        <v>80</v>
      </c>
      <c r="K514">
        <v>47</v>
      </c>
      <c r="L514">
        <v>98</v>
      </c>
      <c r="M514">
        <v>30</v>
      </c>
    </row>
    <row r="515" spans="1:13" x14ac:dyDescent="0.35">
      <c r="A515" s="1" t="s">
        <v>269</v>
      </c>
      <c r="B515" s="1" t="s">
        <v>171</v>
      </c>
      <c r="C515">
        <v>3</v>
      </c>
      <c r="D515">
        <v>5</v>
      </c>
      <c r="E515">
        <v>2</v>
      </c>
      <c r="F515">
        <v>3</v>
      </c>
      <c r="G515">
        <v>2</v>
      </c>
      <c r="H515">
        <v>6</v>
      </c>
      <c r="I515">
        <v>81</v>
      </c>
      <c r="J515">
        <v>8</v>
      </c>
      <c r="K515">
        <v>48</v>
      </c>
      <c r="L515">
        <v>7</v>
      </c>
      <c r="M515">
        <v>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187C-129A-4F78-908E-F5898AFE9CDB}">
  <dimension ref="A1:Z515"/>
  <sheetViews>
    <sheetView zoomScale="55" zoomScaleNormal="55" workbookViewId="0">
      <selection sqref="A1:B91"/>
    </sheetView>
  </sheetViews>
  <sheetFormatPr defaultRowHeight="14.5" x14ac:dyDescent="0.35"/>
  <cols>
    <col min="1" max="1" width="13.7265625" bestFit="1" customWidth="1"/>
    <col min="2" max="2" width="11.26953125" bestFit="1" customWidth="1"/>
    <col min="3" max="3" width="12.453125" bestFit="1" customWidth="1"/>
    <col min="4" max="4" width="13.08984375" bestFit="1" customWidth="1"/>
    <col min="5" max="5" width="4.81640625" bestFit="1" customWidth="1"/>
    <col min="6" max="6" width="6.54296875" bestFit="1" customWidth="1"/>
    <col min="7" max="7" width="6.1796875" bestFit="1" customWidth="1"/>
    <col min="8" max="8" width="7.36328125" bestFit="1" customWidth="1"/>
    <col min="9" max="9" width="6.7265625" bestFit="1" customWidth="1"/>
    <col min="10" max="10" width="6.90625" bestFit="1" customWidth="1"/>
    <col min="11" max="11" width="7.81640625" bestFit="1" customWidth="1"/>
    <col min="12" max="12" width="7.1796875" bestFit="1" customWidth="1"/>
    <col min="13" max="13" width="6.08984375" bestFit="1" customWidth="1"/>
    <col min="14" max="14" width="25.90625" style="6" customWidth="1"/>
    <col min="15" max="15" width="18.6328125" customWidth="1"/>
    <col min="19" max="19" width="35.54296875" customWidth="1"/>
    <col min="20" max="20" width="18" style="6" customWidth="1"/>
    <col min="21" max="21" width="8.7265625" style="7"/>
    <col min="22" max="23" width="20.816406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673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s="6" t="s">
        <v>681</v>
      </c>
      <c r="U1" s="7" t="s">
        <v>682</v>
      </c>
      <c r="V1" t="s">
        <v>684</v>
      </c>
      <c r="W1" t="s">
        <v>685</v>
      </c>
    </row>
    <row r="2" spans="1:26" hidden="1" x14ac:dyDescent="0.35">
      <c r="A2" s="1" t="s">
        <v>13</v>
      </c>
      <c r="B2" s="1" t="s">
        <v>14</v>
      </c>
      <c r="C2">
        <v>0</v>
      </c>
      <c r="D2">
        <v>4</v>
      </c>
      <c r="E2" s="1">
        <v>4</v>
      </c>
      <c r="F2" s="1">
        <v>5</v>
      </c>
      <c r="G2" s="1">
        <v>6</v>
      </c>
      <c r="H2" s="1">
        <v>6</v>
      </c>
      <c r="I2">
        <v>62</v>
      </c>
      <c r="J2">
        <v>13</v>
      </c>
      <c r="K2">
        <v>26</v>
      </c>
      <c r="L2">
        <v>67</v>
      </c>
      <c r="M2">
        <v>62</v>
      </c>
      <c r="N2" s="6">
        <f>(punkty_rekrutacyjne37[[#This Row],[GHP]]+punkty_rekrutacyjne37[[#This Row],[GHH]]+punkty_rekrutacyjne37[[#This Row],[GMM]]+punkty_rekrutacyjne37[[#This Row],[GMP]]+punkty_rekrutacyjne37[[#This Row],[GJP]])/10</f>
        <v>23</v>
      </c>
      <c r="O2">
        <f>VLOOKUP(E2,$Y$4:$Z$9,2,0)</f>
        <v>6</v>
      </c>
      <c r="P2">
        <f>VLOOKUP(F2,$Y$4:$Z$9,2,0)</f>
        <v>8</v>
      </c>
      <c r="Q2">
        <f>VLOOKUP(G2,$Y$4:$Z$9,2,0)</f>
        <v>10</v>
      </c>
      <c r="R2">
        <f>VLOOKUP(H2,$Y$4:$Z$9,2,0)</f>
        <v>10</v>
      </c>
      <c r="S2" s="6">
        <f>SUM(punkty_rekrutacyjne37[[#This Row],[punkty za JP]:[GEO]])</f>
        <v>34</v>
      </c>
      <c r="T2" s="6">
        <f>IF(punkty_rekrutacyjne37[[#This Row],[Zachowanie]]=6, 2, 0)+punkty_rekrutacyjne37[[#This Row],[Osiagniecia]]</f>
        <v>0</v>
      </c>
      <c r="U2" s="7">
        <f>punkty_rekrutacyjne37[[#This Row],[punkty za gimnazjalny]]+punkty_rekrutacyjne37[[#This Row],[SUMA PUNKTOW ZA OCENY]]+punkty_rekrutacyjne37[[#This Row],[DODATKOWE]]</f>
        <v>57</v>
      </c>
      <c r="V2" s="14">
        <f>COUNTIF(punkty_rekrutacyjne37[[#This Row],[GHP]:[GJP]], 100)</f>
        <v>0</v>
      </c>
      <c r="W2" s="7">
        <f>IF(punkty_rekrutacyjne37[[#This Row],[ILE SETEK]]&gt;=3, 1, 0)</f>
        <v>0</v>
      </c>
    </row>
    <row r="3" spans="1:26" hidden="1" x14ac:dyDescent="0.35">
      <c r="A3" s="1" t="s">
        <v>15</v>
      </c>
      <c r="B3" s="1" t="s">
        <v>16</v>
      </c>
      <c r="C3">
        <v>7</v>
      </c>
      <c r="D3">
        <v>4</v>
      </c>
      <c r="E3" s="1">
        <v>4</v>
      </c>
      <c r="F3" s="1">
        <v>2</v>
      </c>
      <c r="G3" s="1">
        <v>5</v>
      </c>
      <c r="H3" s="1">
        <v>6</v>
      </c>
      <c r="I3">
        <v>90</v>
      </c>
      <c r="J3">
        <v>8</v>
      </c>
      <c r="K3">
        <v>21</v>
      </c>
      <c r="L3">
        <v>52</v>
      </c>
      <c r="M3">
        <v>33</v>
      </c>
      <c r="N3" s="6">
        <f>(punkty_rekrutacyjne37[[#This Row],[GHP]]+punkty_rekrutacyjne37[[#This Row],[GHH]]+punkty_rekrutacyjne37[[#This Row],[GMM]]+punkty_rekrutacyjne37[[#This Row],[GMP]]+punkty_rekrutacyjne37[[#This Row],[GJP]])/10</f>
        <v>20.399999999999999</v>
      </c>
      <c r="O3">
        <f t="shared" ref="O3:R66" si="0">VLOOKUP(E3,$Y$4:$Z$9,2,0)</f>
        <v>6</v>
      </c>
      <c r="P3">
        <f t="shared" si="0"/>
        <v>0</v>
      </c>
      <c r="Q3">
        <f t="shared" si="0"/>
        <v>8</v>
      </c>
      <c r="R3">
        <f t="shared" si="0"/>
        <v>10</v>
      </c>
      <c r="S3" s="6">
        <f>SUM(punkty_rekrutacyjne37[[#This Row],[punkty za JP]:[GEO]])</f>
        <v>24</v>
      </c>
      <c r="T3" s="6">
        <f>IF(punkty_rekrutacyjne37[[#This Row],[Zachowanie]]=6, 2, 0)+punkty_rekrutacyjne37[[#This Row],[Osiagniecia]]</f>
        <v>7</v>
      </c>
      <c r="U3" s="7">
        <f>punkty_rekrutacyjne37[[#This Row],[punkty za gimnazjalny]]+punkty_rekrutacyjne37[[#This Row],[SUMA PUNKTOW ZA OCENY]]+punkty_rekrutacyjne37[[#This Row],[DODATKOWE]]</f>
        <v>51.4</v>
      </c>
      <c r="V3" s="14">
        <f>COUNTIF(punkty_rekrutacyjne37[[#This Row],[GHP]:[GJP]], 100)</f>
        <v>0</v>
      </c>
      <c r="W3" s="7">
        <f>IF(punkty_rekrutacyjne37[[#This Row],[ILE SETEK]]&gt;=3, 1, 0)</f>
        <v>0</v>
      </c>
      <c r="Y3" s="4" t="s">
        <v>675</v>
      </c>
      <c r="Z3" s="4" t="s">
        <v>674</v>
      </c>
    </row>
    <row r="4" spans="1:26" hidden="1" x14ac:dyDescent="0.35">
      <c r="A4" s="1" t="s">
        <v>17</v>
      </c>
      <c r="B4" s="1" t="s">
        <v>18</v>
      </c>
      <c r="C4">
        <v>7</v>
      </c>
      <c r="D4">
        <v>4</v>
      </c>
      <c r="E4" s="1">
        <v>4</v>
      </c>
      <c r="F4" s="1">
        <v>6</v>
      </c>
      <c r="G4" s="1">
        <v>6</v>
      </c>
      <c r="H4" s="1">
        <v>5</v>
      </c>
      <c r="I4">
        <v>96</v>
      </c>
      <c r="J4">
        <v>99</v>
      </c>
      <c r="K4">
        <v>16</v>
      </c>
      <c r="L4">
        <v>85</v>
      </c>
      <c r="M4">
        <v>65</v>
      </c>
      <c r="N4" s="6">
        <f>(punkty_rekrutacyjne37[[#This Row],[GHP]]+punkty_rekrutacyjne37[[#This Row],[GHH]]+punkty_rekrutacyjne37[[#This Row],[GMM]]+punkty_rekrutacyjne37[[#This Row],[GMP]]+punkty_rekrutacyjne37[[#This Row],[GJP]])/10</f>
        <v>36.1</v>
      </c>
      <c r="O4">
        <f t="shared" si="0"/>
        <v>6</v>
      </c>
      <c r="P4">
        <f t="shared" si="0"/>
        <v>10</v>
      </c>
      <c r="Q4">
        <f t="shared" si="0"/>
        <v>10</v>
      </c>
      <c r="R4">
        <f t="shared" si="0"/>
        <v>8</v>
      </c>
      <c r="S4" s="6">
        <f>SUM(punkty_rekrutacyjne37[[#This Row],[punkty za JP]:[GEO]])</f>
        <v>34</v>
      </c>
      <c r="T4" s="6">
        <f>IF(punkty_rekrutacyjne37[[#This Row],[Zachowanie]]=6, 2, 0)+punkty_rekrutacyjne37[[#This Row],[Osiagniecia]]</f>
        <v>7</v>
      </c>
      <c r="U4" s="7">
        <f>punkty_rekrutacyjne37[[#This Row],[punkty za gimnazjalny]]+punkty_rekrutacyjne37[[#This Row],[SUMA PUNKTOW ZA OCENY]]+punkty_rekrutacyjne37[[#This Row],[DODATKOWE]]</f>
        <v>77.099999999999994</v>
      </c>
      <c r="V4" s="14">
        <f>COUNTIF(punkty_rekrutacyjne37[[#This Row],[GHP]:[GJP]], 100)</f>
        <v>0</v>
      </c>
      <c r="W4" s="7">
        <f>IF(punkty_rekrutacyjne37[[#This Row],[ILE SETEK]]&gt;=3, 1, 0)</f>
        <v>0</v>
      </c>
      <c r="Y4" s="5">
        <v>1</v>
      </c>
      <c r="Z4" s="4">
        <v>0</v>
      </c>
    </row>
    <row r="5" spans="1:26" x14ac:dyDescent="0.35">
      <c r="A5" s="1" t="s">
        <v>19</v>
      </c>
      <c r="B5" s="1" t="s">
        <v>20</v>
      </c>
      <c r="C5">
        <v>8</v>
      </c>
      <c r="D5">
        <v>6</v>
      </c>
      <c r="E5" s="1">
        <v>4</v>
      </c>
      <c r="F5" s="1">
        <v>4</v>
      </c>
      <c r="G5" s="1">
        <v>3</v>
      </c>
      <c r="H5" s="1">
        <v>5</v>
      </c>
      <c r="I5">
        <v>17</v>
      </c>
      <c r="J5">
        <v>100</v>
      </c>
      <c r="K5">
        <v>100</v>
      </c>
      <c r="L5">
        <v>100</v>
      </c>
      <c r="M5">
        <v>31</v>
      </c>
      <c r="N5" s="6">
        <f>(punkty_rekrutacyjne37[[#This Row],[GHP]]+punkty_rekrutacyjne37[[#This Row],[GHH]]+punkty_rekrutacyjne37[[#This Row],[GMM]]+punkty_rekrutacyjne37[[#This Row],[GMP]]+punkty_rekrutacyjne37[[#This Row],[GJP]])/10</f>
        <v>34.799999999999997</v>
      </c>
      <c r="O5">
        <f>VLOOKUP(E5,$Y$4:$Z$9,2,0)</f>
        <v>6</v>
      </c>
      <c r="P5">
        <f>VLOOKUP(F5,$Y$4:$Z$9,2,0)</f>
        <v>6</v>
      </c>
      <c r="Q5">
        <f>VLOOKUP(G5,$Y$4:$Z$9,2,0)</f>
        <v>4</v>
      </c>
      <c r="R5">
        <f>VLOOKUP(H5,$Y$4:$Z$9,2,0)</f>
        <v>8</v>
      </c>
      <c r="S5" s="6">
        <f>SUM(punkty_rekrutacyjne37[[#This Row],[punkty za JP]:[GEO]])</f>
        <v>24</v>
      </c>
      <c r="T5" s="6">
        <f>IF(punkty_rekrutacyjne37[[#This Row],[Zachowanie]]=6, 2, 0)+punkty_rekrutacyjne37[[#This Row],[Osiagniecia]]</f>
        <v>10</v>
      </c>
      <c r="U5" s="7">
        <f>punkty_rekrutacyjne37[[#This Row],[punkty za gimnazjalny]]+punkty_rekrutacyjne37[[#This Row],[SUMA PUNKTOW ZA OCENY]]+punkty_rekrutacyjne37[[#This Row],[DODATKOWE]]</f>
        <v>68.8</v>
      </c>
      <c r="V5" s="14">
        <f>COUNTIF(punkty_rekrutacyjne37[[#This Row],[GHP]:[GJP]], 100)</f>
        <v>3</v>
      </c>
      <c r="W5" s="7">
        <f>IF(punkty_rekrutacyjne37[[#This Row],[ILE SETEK]]&gt;=3, 1, 0)</f>
        <v>1</v>
      </c>
      <c r="Y5" s="5">
        <v>2</v>
      </c>
      <c r="Z5" s="4">
        <v>0</v>
      </c>
    </row>
    <row r="6" spans="1:26" hidden="1" x14ac:dyDescent="0.35">
      <c r="A6" s="1" t="s">
        <v>21</v>
      </c>
      <c r="B6" s="1" t="s">
        <v>18</v>
      </c>
      <c r="C6">
        <v>5</v>
      </c>
      <c r="D6">
        <v>4</v>
      </c>
      <c r="E6" s="1">
        <v>2</v>
      </c>
      <c r="F6" s="1">
        <v>4</v>
      </c>
      <c r="G6" s="1">
        <v>5</v>
      </c>
      <c r="H6" s="1">
        <v>4</v>
      </c>
      <c r="I6">
        <v>20</v>
      </c>
      <c r="J6">
        <v>28</v>
      </c>
      <c r="K6">
        <v>58</v>
      </c>
      <c r="L6">
        <v>86</v>
      </c>
      <c r="M6">
        <v>48</v>
      </c>
      <c r="N6" s="6">
        <f>(punkty_rekrutacyjne37[[#This Row],[GHP]]+punkty_rekrutacyjne37[[#This Row],[GHH]]+punkty_rekrutacyjne37[[#This Row],[GMM]]+punkty_rekrutacyjne37[[#This Row],[GMP]]+punkty_rekrutacyjne37[[#This Row],[GJP]])/10</f>
        <v>24</v>
      </c>
      <c r="O6">
        <f>VLOOKUP(E6,$Y$4:$Z$9,2,0)</f>
        <v>0</v>
      </c>
      <c r="P6">
        <f>VLOOKUP(F6,$Y$4:$Z$9,2,0)</f>
        <v>6</v>
      </c>
      <c r="Q6">
        <f>VLOOKUP(G6,$Y$4:$Z$9,2,0)</f>
        <v>8</v>
      </c>
      <c r="R6">
        <f>VLOOKUP(H6,$Y$4:$Z$9,2,0)</f>
        <v>6</v>
      </c>
      <c r="S6" s="6">
        <f>SUM(punkty_rekrutacyjne37[[#This Row],[punkty za JP]:[GEO]])</f>
        <v>20</v>
      </c>
      <c r="T6" s="6">
        <f>IF(punkty_rekrutacyjne37[[#This Row],[Zachowanie]]=6, 2, 0)+punkty_rekrutacyjne37[[#This Row],[Osiagniecia]]</f>
        <v>5</v>
      </c>
      <c r="U6" s="7">
        <f>punkty_rekrutacyjne37[[#This Row],[punkty za gimnazjalny]]+punkty_rekrutacyjne37[[#This Row],[SUMA PUNKTOW ZA OCENY]]+punkty_rekrutacyjne37[[#This Row],[DODATKOWE]]</f>
        <v>49</v>
      </c>
      <c r="V6" s="14">
        <f>COUNTIF(punkty_rekrutacyjne37[[#This Row],[GHP]:[GJP]], 100)</f>
        <v>0</v>
      </c>
      <c r="W6" s="7">
        <f>IF(punkty_rekrutacyjne37[[#This Row],[ILE SETEK]]&gt;=3, 1, 0)</f>
        <v>0</v>
      </c>
      <c r="Y6" s="5">
        <v>3</v>
      </c>
      <c r="Z6" s="4">
        <v>4</v>
      </c>
    </row>
    <row r="7" spans="1:26" hidden="1" x14ac:dyDescent="0.35">
      <c r="A7" s="1" t="s">
        <v>22</v>
      </c>
      <c r="B7" s="1" t="s">
        <v>23</v>
      </c>
      <c r="C7">
        <v>7</v>
      </c>
      <c r="D7">
        <v>3</v>
      </c>
      <c r="E7" s="1">
        <v>2</v>
      </c>
      <c r="F7" s="1">
        <v>2</v>
      </c>
      <c r="G7" s="1">
        <v>2</v>
      </c>
      <c r="H7" s="1">
        <v>3</v>
      </c>
      <c r="I7">
        <v>77</v>
      </c>
      <c r="J7">
        <v>10</v>
      </c>
      <c r="K7">
        <v>11</v>
      </c>
      <c r="L7">
        <v>72</v>
      </c>
      <c r="M7">
        <v>78</v>
      </c>
      <c r="N7" s="6">
        <f>(punkty_rekrutacyjne37[[#This Row],[GHP]]+punkty_rekrutacyjne37[[#This Row],[GHH]]+punkty_rekrutacyjne37[[#This Row],[GMM]]+punkty_rekrutacyjne37[[#This Row],[GMP]]+punkty_rekrutacyjne37[[#This Row],[GJP]])/10</f>
        <v>24.8</v>
      </c>
      <c r="O7">
        <f>VLOOKUP(E7,$Y$4:$Z$9,2,0)</f>
        <v>0</v>
      </c>
      <c r="P7">
        <f>VLOOKUP(F7,$Y$4:$Z$9,2,0)</f>
        <v>0</v>
      </c>
      <c r="Q7">
        <f>VLOOKUP(G7,$Y$4:$Z$9,2,0)</f>
        <v>0</v>
      </c>
      <c r="R7">
        <f>VLOOKUP(H7,$Y$4:$Z$9,2,0)</f>
        <v>4</v>
      </c>
      <c r="S7" s="6">
        <f>SUM(punkty_rekrutacyjne37[[#This Row],[punkty za JP]:[GEO]])</f>
        <v>4</v>
      </c>
      <c r="T7" s="6">
        <f>IF(punkty_rekrutacyjne37[[#This Row],[Zachowanie]]=6, 2, 0)+punkty_rekrutacyjne37[[#This Row],[Osiagniecia]]</f>
        <v>7</v>
      </c>
      <c r="U7" s="7">
        <f>punkty_rekrutacyjne37[[#This Row],[punkty za gimnazjalny]]+punkty_rekrutacyjne37[[#This Row],[SUMA PUNKTOW ZA OCENY]]+punkty_rekrutacyjne37[[#This Row],[DODATKOWE]]</f>
        <v>35.799999999999997</v>
      </c>
      <c r="V7" s="14">
        <f>COUNTIF(punkty_rekrutacyjne37[[#This Row],[GHP]:[GJP]], 100)</f>
        <v>0</v>
      </c>
      <c r="W7" s="7">
        <f>IF(punkty_rekrutacyjne37[[#This Row],[ILE SETEK]]&gt;=3, 1, 0)</f>
        <v>0</v>
      </c>
      <c r="Y7" s="5">
        <v>4</v>
      </c>
      <c r="Z7" s="4">
        <v>6</v>
      </c>
    </row>
    <row r="8" spans="1:26" hidden="1" x14ac:dyDescent="0.35">
      <c r="A8" s="1" t="s">
        <v>24</v>
      </c>
      <c r="B8" s="1" t="s">
        <v>23</v>
      </c>
      <c r="C8">
        <v>8</v>
      </c>
      <c r="D8">
        <v>6</v>
      </c>
      <c r="E8" s="1">
        <v>6</v>
      </c>
      <c r="F8" s="1">
        <v>5</v>
      </c>
      <c r="G8" s="1">
        <v>5</v>
      </c>
      <c r="H8" s="1">
        <v>2</v>
      </c>
      <c r="I8">
        <v>75</v>
      </c>
      <c r="J8">
        <v>25</v>
      </c>
      <c r="K8">
        <v>5</v>
      </c>
      <c r="L8">
        <v>3</v>
      </c>
      <c r="M8">
        <v>58</v>
      </c>
      <c r="N8" s="6">
        <f>(punkty_rekrutacyjne37[[#This Row],[GHP]]+punkty_rekrutacyjne37[[#This Row],[GHH]]+punkty_rekrutacyjne37[[#This Row],[GMM]]+punkty_rekrutacyjne37[[#This Row],[GMP]]+punkty_rekrutacyjne37[[#This Row],[GJP]])/10</f>
        <v>16.600000000000001</v>
      </c>
      <c r="O8">
        <f>VLOOKUP(E8,$Y$4:$Z$9,2,0)</f>
        <v>10</v>
      </c>
      <c r="P8">
        <f>VLOOKUP(F8,$Y$4:$Z$9,2,0)</f>
        <v>8</v>
      </c>
      <c r="Q8">
        <f>VLOOKUP(G8,$Y$4:$Z$9,2,0)</f>
        <v>8</v>
      </c>
      <c r="R8">
        <f>VLOOKUP(H8,$Y$4:$Z$9,2,0)</f>
        <v>0</v>
      </c>
      <c r="S8" s="6">
        <f>SUM(punkty_rekrutacyjne37[[#This Row],[punkty za JP]:[GEO]])</f>
        <v>26</v>
      </c>
      <c r="T8" s="6">
        <f>IF(punkty_rekrutacyjne37[[#This Row],[Zachowanie]]=6, 2, 0)+punkty_rekrutacyjne37[[#This Row],[Osiagniecia]]</f>
        <v>10</v>
      </c>
      <c r="U8" s="7">
        <f>punkty_rekrutacyjne37[[#This Row],[punkty za gimnazjalny]]+punkty_rekrutacyjne37[[#This Row],[SUMA PUNKTOW ZA OCENY]]+punkty_rekrutacyjne37[[#This Row],[DODATKOWE]]</f>
        <v>52.6</v>
      </c>
      <c r="V8" s="14">
        <f>COUNTIF(punkty_rekrutacyjne37[[#This Row],[GHP]:[GJP]], 100)</f>
        <v>0</v>
      </c>
      <c r="W8" s="7">
        <f>IF(punkty_rekrutacyjne37[[#This Row],[ILE SETEK]]&gt;=3, 1, 0)</f>
        <v>0</v>
      </c>
      <c r="Y8" s="5">
        <v>5</v>
      </c>
      <c r="Z8" s="4">
        <v>8</v>
      </c>
    </row>
    <row r="9" spans="1:26" hidden="1" x14ac:dyDescent="0.35">
      <c r="A9" s="1" t="s">
        <v>25</v>
      </c>
      <c r="B9" s="1" t="s">
        <v>26</v>
      </c>
      <c r="C9">
        <v>6</v>
      </c>
      <c r="D9">
        <v>6</v>
      </c>
      <c r="E9" s="1">
        <v>2</v>
      </c>
      <c r="F9" s="1">
        <v>5</v>
      </c>
      <c r="G9" s="1">
        <v>5</v>
      </c>
      <c r="H9" s="1">
        <v>3</v>
      </c>
      <c r="I9">
        <v>12</v>
      </c>
      <c r="J9">
        <v>17</v>
      </c>
      <c r="K9">
        <v>14</v>
      </c>
      <c r="L9">
        <v>4</v>
      </c>
      <c r="M9">
        <v>3</v>
      </c>
      <c r="N9" s="6">
        <f>(punkty_rekrutacyjne37[[#This Row],[GHP]]+punkty_rekrutacyjne37[[#This Row],[GHH]]+punkty_rekrutacyjne37[[#This Row],[GMM]]+punkty_rekrutacyjne37[[#This Row],[GMP]]+punkty_rekrutacyjne37[[#This Row],[GJP]])/10</f>
        <v>5</v>
      </c>
      <c r="O9">
        <f>VLOOKUP(E9,$Y$4:$Z$9,2,0)</f>
        <v>0</v>
      </c>
      <c r="P9">
        <f>VLOOKUP(F9,$Y$4:$Z$9,2,0)</f>
        <v>8</v>
      </c>
      <c r="Q9">
        <f>VLOOKUP(G9,$Y$4:$Z$9,2,0)</f>
        <v>8</v>
      </c>
      <c r="R9">
        <f>VLOOKUP(H9,$Y$4:$Z$9,2,0)</f>
        <v>4</v>
      </c>
      <c r="S9" s="6">
        <f>SUM(punkty_rekrutacyjne37[[#This Row],[punkty za JP]:[GEO]])</f>
        <v>20</v>
      </c>
      <c r="T9" s="6">
        <f>IF(punkty_rekrutacyjne37[[#This Row],[Zachowanie]]=6, 2, 0)+punkty_rekrutacyjne37[[#This Row],[Osiagniecia]]</f>
        <v>8</v>
      </c>
      <c r="U9" s="7">
        <f>punkty_rekrutacyjne37[[#This Row],[punkty za gimnazjalny]]+punkty_rekrutacyjne37[[#This Row],[SUMA PUNKTOW ZA OCENY]]+punkty_rekrutacyjne37[[#This Row],[DODATKOWE]]</f>
        <v>33</v>
      </c>
      <c r="V9" s="14">
        <f>COUNTIF(punkty_rekrutacyjne37[[#This Row],[GHP]:[GJP]], 100)</f>
        <v>0</v>
      </c>
      <c r="W9" s="7">
        <f>IF(punkty_rekrutacyjne37[[#This Row],[ILE SETEK]]&gt;=3, 1, 0)</f>
        <v>0</v>
      </c>
      <c r="Y9" s="5">
        <v>6</v>
      </c>
      <c r="Z9" s="4">
        <v>10</v>
      </c>
    </row>
    <row r="10" spans="1:26" hidden="1" x14ac:dyDescent="0.35">
      <c r="A10" s="1" t="s">
        <v>27</v>
      </c>
      <c r="B10" s="1" t="s">
        <v>28</v>
      </c>
      <c r="C10">
        <v>1</v>
      </c>
      <c r="D10">
        <v>6</v>
      </c>
      <c r="E10" s="1">
        <v>6</v>
      </c>
      <c r="F10" s="1">
        <v>2</v>
      </c>
      <c r="G10" s="1">
        <v>3</v>
      </c>
      <c r="H10" s="1">
        <v>6</v>
      </c>
      <c r="I10">
        <v>1</v>
      </c>
      <c r="J10">
        <v>3</v>
      </c>
      <c r="K10">
        <v>69</v>
      </c>
      <c r="L10">
        <v>89</v>
      </c>
      <c r="M10">
        <v>10</v>
      </c>
      <c r="N10" s="6">
        <f>(punkty_rekrutacyjne37[[#This Row],[GHP]]+punkty_rekrutacyjne37[[#This Row],[GHH]]+punkty_rekrutacyjne37[[#This Row],[GMM]]+punkty_rekrutacyjne37[[#This Row],[GMP]]+punkty_rekrutacyjne37[[#This Row],[GJP]])/10</f>
        <v>17.2</v>
      </c>
      <c r="O10">
        <f>VLOOKUP(E10,$Y$4:$Z$9,2,0)</f>
        <v>10</v>
      </c>
      <c r="P10">
        <f>VLOOKUP(F10,$Y$4:$Z$9,2,0)</f>
        <v>0</v>
      </c>
      <c r="Q10">
        <f>VLOOKUP(G10,$Y$4:$Z$9,2,0)</f>
        <v>4</v>
      </c>
      <c r="R10">
        <f>VLOOKUP(H10,$Y$4:$Z$9,2,0)</f>
        <v>10</v>
      </c>
      <c r="S10" s="6">
        <f>SUM(punkty_rekrutacyjne37[[#This Row],[punkty za JP]:[GEO]])</f>
        <v>24</v>
      </c>
      <c r="T10" s="6">
        <f>IF(punkty_rekrutacyjne37[[#This Row],[Zachowanie]]=6, 2, 0)+punkty_rekrutacyjne37[[#This Row],[Osiagniecia]]</f>
        <v>3</v>
      </c>
      <c r="U10" s="7">
        <f>punkty_rekrutacyjne37[[#This Row],[punkty za gimnazjalny]]+punkty_rekrutacyjne37[[#This Row],[SUMA PUNKTOW ZA OCENY]]+punkty_rekrutacyjne37[[#This Row],[DODATKOWE]]</f>
        <v>44.2</v>
      </c>
      <c r="V10" s="14">
        <f>COUNTIF(punkty_rekrutacyjne37[[#This Row],[GHP]:[GJP]], 100)</f>
        <v>0</v>
      </c>
      <c r="W10" s="7">
        <f>IF(punkty_rekrutacyjne37[[#This Row],[ILE SETEK]]&gt;=3, 1, 0)</f>
        <v>0</v>
      </c>
    </row>
    <row r="11" spans="1:26" hidden="1" x14ac:dyDescent="0.35">
      <c r="A11" s="1" t="s">
        <v>29</v>
      </c>
      <c r="B11" s="1" t="s">
        <v>30</v>
      </c>
      <c r="C11">
        <v>0</v>
      </c>
      <c r="D11">
        <v>5</v>
      </c>
      <c r="E11" s="1">
        <v>3</v>
      </c>
      <c r="F11" s="1">
        <v>6</v>
      </c>
      <c r="G11" s="1">
        <v>6</v>
      </c>
      <c r="H11" s="1">
        <v>4</v>
      </c>
      <c r="I11">
        <v>28</v>
      </c>
      <c r="J11">
        <v>53</v>
      </c>
      <c r="K11">
        <v>38</v>
      </c>
      <c r="L11">
        <v>63</v>
      </c>
      <c r="M11">
        <v>70</v>
      </c>
      <c r="N11" s="6">
        <f>(punkty_rekrutacyjne37[[#This Row],[GHP]]+punkty_rekrutacyjne37[[#This Row],[GHH]]+punkty_rekrutacyjne37[[#This Row],[GMM]]+punkty_rekrutacyjne37[[#This Row],[GMP]]+punkty_rekrutacyjne37[[#This Row],[GJP]])/10</f>
        <v>25.2</v>
      </c>
      <c r="O11">
        <f>VLOOKUP(E11,$Y$4:$Z$9,2,0)</f>
        <v>4</v>
      </c>
      <c r="P11">
        <f>VLOOKUP(F11,$Y$4:$Z$9,2,0)</f>
        <v>10</v>
      </c>
      <c r="Q11">
        <f>VLOOKUP(G11,$Y$4:$Z$9,2,0)</f>
        <v>10</v>
      </c>
      <c r="R11">
        <f>VLOOKUP(H11,$Y$4:$Z$9,2,0)</f>
        <v>6</v>
      </c>
      <c r="S11" s="6">
        <f>SUM(punkty_rekrutacyjne37[[#This Row],[punkty za JP]:[GEO]])</f>
        <v>30</v>
      </c>
      <c r="T11" s="6">
        <f>IF(punkty_rekrutacyjne37[[#This Row],[Zachowanie]]=6, 2, 0)+punkty_rekrutacyjne37[[#This Row],[Osiagniecia]]</f>
        <v>0</v>
      </c>
      <c r="U11" s="7">
        <f>punkty_rekrutacyjne37[[#This Row],[punkty za gimnazjalny]]+punkty_rekrutacyjne37[[#This Row],[SUMA PUNKTOW ZA OCENY]]+punkty_rekrutacyjne37[[#This Row],[DODATKOWE]]</f>
        <v>55.2</v>
      </c>
      <c r="V11" s="14">
        <f>COUNTIF(punkty_rekrutacyjne37[[#This Row],[GHP]:[GJP]], 100)</f>
        <v>0</v>
      </c>
      <c r="W11" s="7">
        <f>IF(punkty_rekrutacyjne37[[#This Row],[ILE SETEK]]&gt;=3, 1, 0)</f>
        <v>0</v>
      </c>
    </row>
    <row r="12" spans="1:26" hidden="1" x14ac:dyDescent="0.35">
      <c r="A12" s="1" t="s">
        <v>31</v>
      </c>
      <c r="B12" s="1" t="s">
        <v>32</v>
      </c>
      <c r="C12">
        <v>4</v>
      </c>
      <c r="D12">
        <v>3</v>
      </c>
      <c r="E12" s="1">
        <v>3</v>
      </c>
      <c r="F12" s="1">
        <v>6</v>
      </c>
      <c r="G12" s="1">
        <v>6</v>
      </c>
      <c r="H12" s="1">
        <v>2</v>
      </c>
      <c r="I12">
        <v>77</v>
      </c>
      <c r="J12">
        <v>8</v>
      </c>
      <c r="K12">
        <v>71</v>
      </c>
      <c r="L12">
        <v>88</v>
      </c>
      <c r="M12">
        <v>41</v>
      </c>
      <c r="N12" s="6">
        <f>(punkty_rekrutacyjne37[[#This Row],[GHP]]+punkty_rekrutacyjne37[[#This Row],[GHH]]+punkty_rekrutacyjne37[[#This Row],[GMM]]+punkty_rekrutacyjne37[[#This Row],[GMP]]+punkty_rekrutacyjne37[[#This Row],[GJP]])/10</f>
        <v>28.5</v>
      </c>
      <c r="O12">
        <f>VLOOKUP(E12,$Y$4:$Z$9,2,0)</f>
        <v>4</v>
      </c>
      <c r="P12">
        <f>VLOOKUP(F12,$Y$4:$Z$9,2,0)</f>
        <v>10</v>
      </c>
      <c r="Q12">
        <f>VLOOKUP(G12,$Y$4:$Z$9,2,0)</f>
        <v>10</v>
      </c>
      <c r="R12">
        <f>VLOOKUP(H12,$Y$4:$Z$9,2,0)</f>
        <v>0</v>
      </c>
      <c r="S12" s="6">
        <f>SUM(punkty_rekrutacyjne37[[#This Row],[punkty za JP]:[GEO]])</f>
        <v>24</v>
      </c>
      <c r="T12" s="6">
        <f>IF(punkty_rekrutacyjne37[[#This Row],[Zachowanie]]=6, 2, 0)+punkty_rekrutacyjne37[[#This Row],[Osiagniecia]]</f>
        <v>4</v>
      </c>
      <c r="U12" s="7">
        <f>punkty_rekrutacyjne37[[#This Row],[punkty za gimnazjalny]]+punkty_rekrutacyjne37[[#This Row],[SUMA PUNKTOW ZA OCENY]]+punkty_rekrutacyjne37[[#This Row],[DODATKOWE]]</f>
        <v>56.5</v>
      </c>
      <c r="V12" s="14">
        <f>COUNTIF(punkty_rekrutacyjne37[[#This Row],[GHP]:[GJP]], 100)</f>
        <v>0</v>
      </c>
      <c r="W12" s="7">
        <f>IF(punkty_rekrutacyjne37[[#This Row],[ILE SETEK]]&gt;=3, 1, 0)</f>
        <v>0</v>
      </c>
    </row>
    <row r="13" spans="1:26" hidden="1" x14ac:dyDescent="0.35">
      <c r="A13" s="1" t="s">
        <v>33</v>
      </c>
      <c r="B13" s="1" t="s">
        <v>34</v>
      </c>
      <c r="C13">
        <v>4</v>
      </c>
      <c r="D13">
        <v>6</v>
      </c>
      <c r="E13" s="1">
        <v>5</v>
      </c>
      <c r="F13" s="1">
        <v>6</v>
      </c>
      <c r="G13" s="1">
        <v>3</v>
      </c>
      <c r="H13" s="1">
        <v>6</v>
      </c>
      <c r="I13">
        <v>83</v>
      </c>
      <c r="J13">
        <v>27</v>
      </c>
      <c r="K13">
        <v>79</v>
      </c>
      <c r="L13">
        <v>20</v>
      </c>
      <c r="M13">
        <v>43</v>
      </c>
      <c r="N13" s="6">
        <f>(punkty_rekrutacyjne37[[#This Row],[GHP]]+punkty_rekrutacyjne37[[#This Row],[GHH]]+punkty_rekrutacyjne37[[#This Row],[GMM]]+punkty_rekrutacyjne37[[#This Row],[GMP]]+punkty_rekrutacyjne37[[#This Row],[GJP]])/10</f>
        <v>25.2</v>
      </c>
      <c r="O13">
        <f>VLOOKUP(E13,$Y$4:$Z$9,2,0)</f>
        <v>8</v>
      </c>
      <c r="P13">
        <f>VLOOKUP(F13,$Y$4:$Z$9,2,0)</f>
        <v>10</v>
      </c>
      <c r="Q13">
        <f>VLOOKUP(G13,$Y$4:$Z$9,2,0)</f>
        <v>4</v>
      </c>
      <c r="R13">
        <f>VLOOKUP(H13,$Y$4:$Z$9,2,0)</f>
        <v>10</v>
      </c>
      <c r="S13" s="6">
        <f>SUM(punkty_rekrutacyjne37[[#This Row],[punkty za JP]:[GEO]])</f>
        <v>32</v>
      </c>
      <c r="T13" s="6">
        <f>IF(punkty_rekrutacyjne37[[#This Row],[Zachowanie]]=6, 2, 0)+punkty_rekrutacyjne37[[#This Row],[Osiagniecia]]</f>
        <v>6</v>
      </c>
      <c r="U13" s="7">
        <f>punkty_rekrutacyjne37[[#This Row],[punkty za gimnazjalny]]+punkty_rekrutacyjne37[[#This Row],[SUMA PUNKTOW ZA OCENY]]+punkty_rekrutacyjne37[[#This Row],[DODATKOWE]]</f>
        <v>63.2</v>
      </c>
      <c r="V13" s="14">
        <f>COUNTIF(punkty_rekrutacyjne37[[#This Row],[GHP]:[GJP]], 100)</f>
        <v>0</v>
      </c>
      <c r="W13" s="7">
        <f>IF(punkty_rekrutacyjne37[[#This Row],[ILE SETEK]]&gt;=3, 1, 0)</f>
        <v>0</v>
      </c>
    </row>
    <row r="14" spans="1:26" hidden="1" x14ac:dyDescent="0.35">
      <c r="A14" s="1" t="s">
        <v>35</v>
      </c>
      <c r="B14" s="1" t="s">
        <v>36</v>
      </c>
      <c r="C14">
        <v>1</v>
      </c>
      <c r="D14">
        <v>3</v>
      </c>
      <c r="E14" s="1">
        <v>6</v>
      </c>
      <c r="F14" s="1">
        <v>3</v>
      </c>
      <c r="G14" s="1">
        <v>3</v>
      </c>
      <c r="H14" s="1">
        <v>2</v>
      </c>
      <c r="I14">
        <v>16</v>
      </c>
      <c r="J14">
        <v>43</v>
      </c>
      <c r="K14">
        <v>92</v>
      </c>
      <c r="L14">
        <v>54</v>
      </c>
      <c r="M14">
        <v>27</v>
      </c>
      <c r="N14" s="6">
        <f>(punkty_rekrutacyjne37[[#This Row],[GHP]]+punkty_rekrutacyjne37[[#This Row],[GHH]]+punkty_rekrutacyjne37[[#This Row],[GMM]]+punkty_rekrutacyjne37[[#This Row],[GMP]]+punkty_rekrutacyjne37[[#This Row],[GJP]])/10</f>
        <v>23.2</v>
      </c>
      <c r="O14">
        <f>VLOOKUP(E14,$Y$4:$Z$9,2,0)</f>
        <v>10</v>
      </c>
      <c r="P14">
        <f>VLOOKUP(F14,$Y$4:$Z$9,2,0)</f>
        <v>4</v>
      </c>
      <c r="Q14">
        <f>VLOOKUP(G14,$Y$4:$Z$9,2,0)</f>
        <v>4</v>
      </c>
      <c r="R14">
        <f>VLOOKUP(H14,$Y$4:$Z$9,2,0)</f>
        <v>0</v>
      </c>
      <c r="S14" s="6">
        <f>SUM(punkty_rekrutacyjne37[[#This Row],[punkty za JP]:[GEO]])</f>
        <v>18</v>
      </c>
      <c r="T14" s="6">
        <f>IF(punkty_rekrutacyjne37[[#This Row],[Zachowanie]]=6, 2, 0)+punkty_rekrutacyjne37[[#This Row],[Osiagniecia]]</f>
        <v>1</v>
      </c>
      <c r="U14" s="7">
        <f>punkty_rekrutacyjne37[[#This Row],[punkty za gimnazjalny]]+punkty_rekrutacyjne37[[#This Row],[SUMA PUNKTOW ZA OCENY]]+punkty_rekrutacyjne37[[#This Row],[DODATKOWE]]</f>
        <v>42.2</v>
      </c>
      <c r="V14" s="14">
        <f>COUNTIF(punkty_rekrutacyjne37[[#This Row],[GHP]:[GJP]], 100)</f>
        <v>0</v>
      </c>
      <c r="W14" s="7">
        <f>IF(punkty_rekrutacyjne37[[#This Row],[ILE SETEK]]&gt;=3, 1, 0)</f>
        <v>0</v>
      </c>
    </row>
    <row r="15" spans="1:26" hidden="1" x14ac:dyDescent="0.35">
      <c r="A15" s="1" t="s">
        <v>37</v>
      </c>
      <c r="B15" s="1" t="s">
        <v>38</v>
      </c>
      <c r="C15">
        <v>6</v>
      </c>
      <c r="D15">
        <v>6</v>
      </c>
      <c r="E15" s="1">
        <v>5</v>
      </c>
      <c r="F15" s="1">
        <v>3</v>
      </c>
      <c r="G15" s="1">
        <v>2</v>
      </c>
      <c r="H15" s="1">
        <v>6</v>
      </c>
      <c r="I15">
        <v>11</v>
      </c>
      <c r="J15">
        <v>36</v>
      </c>
      <c r="K15">
        <v>4</v>
      </c>
      <c r="L15">
        <v>41</v>
      </c>
      <c r="M15">
        <v>62</v>
      </c>
      <c r="N15" s="6">
        <f>(punkty_rekrutacyjne37[[#This Row],[GHP]]+punkty_rekrutacyjne37[[#This Row],[GHH]]+punkty_rekrutacyjne37[[#This Row],[GMM]]+punkty_rekrutacyjne37[[#This Row],[GMP]]+punkty_rekrutacyjne37[[#This Row],[GJP]])/10</f>
        <v>15.4</v>
      </c>
      <c r="O15">
        <f>VLOOKUP(E15,$Y$4:$Z$9,2,0)</f>
        <v>8</v>
      </c>
      <c r="P15">
        <f>VLOOKUP(F15,$Y$4:$Z$9,2,0)</f>
        <v>4</v>
      </c>
      <c r="Q15">
        <f>VLOOKUP(G15,$Y$4:$Z$9,2,0)</f>
        <v>0</v>
      </c>
      <c r="R15">
        <f>VLOOKUP(H15,$Y$4:$Z$9,2,0)</f>
        <v>10</v>
      </c>
      <c r="S15" s="6">
        <f>SUM(punkty_rekrutacyjne37[[#This Row],[punkty za JP]:[GEO]])</f>
        <v>22</v>
      </c>
      <c r="T15" s="6">
        <f>IF(punkty_rekrutacyjne37[[#This Row],[Zachowanie]]=6, 2, 0)+punkty_rekrutacyjne37[[#This Row],[Osiagniecia]]</f>
        <v>8</v>
      </c>
      <c r="U15" s="7">
        <f>punkty_rekrutacyjne37[[#This Row],[punkty za gimnazjalny]]+punkty_rekrutacyjne37[[#This Row],[SUMA PUNKTOW ZA OCENY]]+punkty_rekrutacyjne37[[#This Row],[DODATKOWE]]</f>
        <v>45.4</v>
      </c>
      <c r="V15" s="14">
        <f>COUNTIF(punkty_rekrutacyjne37[[#This Row],[GHP]:[GJP]], 100)</f>
        <v>0</v>
      </c>
      <c r="W15" s="7">
        <f>IF(punkty_rekrutacyjne37[[#This Row],[ILE SETEK]]&gt;=3, 1, 0)</f>
        <v>0</v>
      </c>
    </row>
    <row r="16" spans="1:26" hidden="1" x14ac:dyDescent="0.35">
      <c r="A16" s="1" t="s">
        <v>39</v>
      </c>
      <c r="B16" s="1" t="s">
        <v>38</v>
      </c>
      <c r="C16">
        <v>5</v>
      </c>
      <c r="D16">
        <v>2</v>
      </c>
      <c r="E16" s="1">
        <v>4</v>
      </c>
      <c r="F16" s="1">
        <v>2</v>
      </c>
      <c r="G16" s="1">
        <v>3</v>
      </c>
      <c r="H16" s="1">
        <v>5</v>
      </c>
      <c r="I16">
        <v>80</v>
      </c>
      <c r="J16">
        <v>75</v>
      </c>
      <c r="K16">
        <v>60</v>
      </c>
      <c r="L16">
        <v>54</v>
      </c>
      <c r="M16">
        <v>69</v>
      </c>
      <c r="N16" s="6">
        <f>(punkty_rekrutacyjne37[[#This Row],[GHP]]+punkty_rekrutacyjne37[[#This Row],[GHH]]+punkty_rekrutacyjne37[[#This Row],[GMM]]+punkty_rekrutacyjne37[[#This Row],[GMP]]+punkty_rekrutacyjne37[[#This Row],[GJP]])/10</f>
        <v>33.799999999999997</v>
      </c>
      <c r="O16">
        <f>VLOOKUP(E16,$Y$4:$Z$9,2,0)</f>
        <v>6</v>
      </c>
      <c r="P16">
        <f>VLOOKUP(F16,$Y$4:$Z$9,2,0)</f>
        <v>0</v>
      </c>
      <c r="Q16">
        <f>VLOOKUP(G16,$Y$4:$Z$9,2,0)</f>
        <v>4</v>
      </c>
      <c r="R16">
        <f>VLOOKUP(H16,$Y$4:$Z$9,2,0)</f>
        <v>8</v>
      </c>
      <c r="S16" s="6">
        <f>SUM(punkty_rekrutacyjne37[[#This Row],[punkty za JP]:[GEO]])</f>
        <v>18</v>
      </c>
      <c r="T16" s="6">
        <f>IF(punkty_rekrutacyjne37[[#This Row],[Zachowanie]]=6, 2, 0)+punkty_rekrutacyjne37[[#This Row],[Osiagniecia]]</f>
        <v>5</v>
      </c>
      <c r="U16" s="7">
        <f>punkty_rekrutacyjne37[[#This Row],[punkty za gimnazjalny]]+punkty_rekrutacyjne37[[#This Row],[SUMA PUNKTOW ZA OCENY]]+punkty_rekrutacyjne37[[#This Row],[DODATKOWE]]</f>
        <v>56.8</v>
      </c>
      <c r="V16" s="14">
        <f>COUNTIF(punkty_rekrutacyjne37[[#This Row],[GHP]:[GJP]], 100)</f>
        <v>0</v>
      </c>
      <c r="W16" s="7">
        <f>IF(punkty_rekrutacyjne37[[#This Row],[ILE SETEK]]&gt;=3, 1, 0)</f>
        <v>0</v>
      </c>
    </row>
    <row r="17" spans="1:23" hidden="1" x14ac:dyDescent="0.35">
      <c r="A17" s="1" t="s">
        <v>40</v>
      </c>
      <c r="B17" s="1" t="s">
        <v>41</v>
      </c>
      <c r="C17">
        <v>8</v>
      </c>
      <c r="D17">
        <v>6</v>
      </c>
      <c r="E17" s="1">
        <v>4</v>
      </c>
      <c r="F17" s="1">
        <v>3</v>
      </c>
      <c r="G17" s="1">
        <v>4</v>
      </c>
      <c r="H17" s="1">
        <v>5</v>
      </c>
      <c r="I17">
        <v>22</v>
      </c>
      <c r="J17">
        <v>46</v>
      </c>
      <c r="K17">
        <v>36</v>
      </c>
      <c r="L17">
        <v>35</v>
      </c>
      <c r="M17">
        <v>91</v>
      </c>
      <c r="N17" s="6">
        <f>(punkty_rekrutacyjne37[[#This Row],[GHP]]+punkty_rekrutacyjne37[[#This Row],[GHH]]+punkty_rekrutacyjne37[[#This Row],[GMM]]+punkty_rekrutacyjne37[[#This Row],[GMP]]+punkty_rekrutacyjne37[[#This Row],[GJP]])/10</f>
        <v>23</v>
      </c>
      <c r="O17">
        <f>VLOOKUP(E17,$Y$4:$Z$9,2,0)</f>
        <v>6</v>
      </c>
      <c r="P17">
        <f>VLOOKUP(F17,$Y$4:$Z$9,2,0)</f>
        <v>4</v>
      </c>
      <c r="Q17">
        <f>VLOOKUP(G17,$Y$4:$Z$9,2,0)</f>
        <v>6</v>
      </c>
      <c r="R17">
        <f>VLOOKUP(H17,$Y$4:$Z$9,2,0)</f>
        <v>8</v>
      </c>
      <c r="S17" s="6">
        <f>SUM(punkty_rekrutacyjne37[[#This Row],[punkty za JP]:[GEO]])</f>
        <v>24</v>
      </c>
      <c r="T17" s="6">
        <f>IF(punkty_rekrutacyjne37[[#This Row],[Zachowanie]]=6, 2, 0)+punkty_rekrutacyjne37[[#This Row],[Osiagniecia]]</f>
        <v>10</v>
      </c>
      <c r="U17" s="7">
        <f>punkty_rekrutacyjne37[[#This Row],[punkty za gimnazjalny]]+punkty_rekrutacyjne37[[#This Row],[SUMA PUNKTOW ZA OCENY]]+punkty_rekrutacyjne37[[#This Row],[DODATKOWE]]</f>
        <v>57</v>
      </c>
      <c r="V17" s="14">
        <f>COUNTIF(punkty_rekrutacyjne37[[#This Row],[GHP]:[GJP]], 100)</f>
        <v>0</v>
      </c>
      <c r="W17" s="7">
        <f>IF(punkty_rekrutacyjne37[[#This Row],[ILE SETEK]]&gt;=3, 1, 0)</f>
        <v>0</v>
      </c>
    </row>
    <row r="18" spans="1:23" hidden="1" x14ac:dyDescent="0.35">
      <c r="A18" s="1" t="s">
        <v>42</v>
      </c>
      <c r="B18" s="1" t="s">
        <v>43</v>
      </c>
      <c r="C18">
        <v>2</v>
      </c>
      <c r="D18">
        <v>5</v>
      </c>
      <c r="E18" s="1">
        <v>3</v>
      </c>
      <c r="F18" s="1">
        <v>5</v>
      </c>
      <c r="G18" s="1">
        <v>6</v>
      </c>
      <c r="H18" s="1">
        <v>3</v>
      </c>
      <c r="I18">
        <v>47</v>
      </c>
      <c r="J18">
        <v>30</v>
      </c>
      <c r="K18">
        <v>2</v>
      </c>
      <c r="L18">
        <v>45</v>
      </c>
      <c r="M18">
        <v>76</v>
      </c>
      <c r="N18" s="6">
        <f>(punkty_rekrutacyjne37[[#This Row],[GHP]]+punkty_rekrutacyjne37[[#This Row],[GHH]]+punkty_rekrutacyjne37[[#This Row],[GMM]]+punkty_rekrutacyjne37[[#This Row],[GMP]]+punkty_rekrutacyjne37[[#This Row],[GJP]])/10</f>
        <v>20</v>
      </c>
      <c r="O18">
        <f>VLOOKUP(E18,$Y$4:$Z$9,2,0)</f>
        <v>4</v>
      </c>
      <c r="P18">
        <f>VLOOKUP(F18,$Y$4:$Z$9,2,0)</f>
        <v>8</v>
      </c>
      <c r="Q18">
        <f>VLOOKUP(G18,$Y$4:$Z$9,2,0)</f>
        <v>10</v>
      </c>
      <c r="R18">
        <f>VLOOKUP(H18,$Y$4:$Z$9,2,0)</f>
        <v>4</v>
      </c>
      <c r="S18" s="6">
        <f>SUM(punkty_rekrutacyjne37[[#This Row],[punkty za JP]:[GEO]])</f>
        <v>26</v>
      </c>
      <c r="T18" s="6">
        <f>IF(punkty_rekrutacyjne37[[#This Row],[Zachowanie]]=6, 2, 0)+punkty_rekrutacyjne37[[#This Row],[Osiagniecia]]</f>
        <v>2</v>
      </c>
      <c r="U18" s="7">
        <f>punkty_rekrutacyjne37[[#This Row],[punkty za gimnazjalny]]+punkty_rekrutacyjne37[[#This Row],[SUMA PUNKTOW ZA OCENY]]+punkty_rekrutacyjne37[[#This Row],[DODATKOWE]]</f>
        <v>48</v>
      </c>
      <c r="V18" s="14">
        <f>COUNTIF(punkty_rekrutacyjne37[[#This Row],[GHP]:[GJP]], 100)</f>
        <v>0</v>
      </c>
      <c r="W18" s="7">
        <f>IF(punkty_rekrutacyjne37[[#This Row],[ILE SETEK]]&gt;=3, 1, 0)</f>
        <v>0</v>
      </c>
    </row>
    <row r="19" spans="1:23" hidden="1" x14ac:dyDescent="0.35">
      <c r="A19" s="1" t="s">
        <v>44</v>
      </c>
      <c r="B19" s="1" t="s">
        <v>45</v>
      </c>
      <c r="C19">
        <v>8</v>
      </c>
      <c r="D19">
        <v>4</v>
      </c>
      <c r="E19" s="1">
        <v>3</v>
      </c>
      <c r="F19" s="1">
        <v>4</v>
      </c>
      <c r="G19" s="1">
        <v>6</v>
      </c>
      <c r="H19" s="1">
        <v>2</v>
      </c>
      <c r="I19">
        <v>23</v>
      </c>
      <c r="J19">
        <v>49</v>
      </c>
      <c r="K19">
        <v>16</v>
      </c>
      <c r="L19">
        <v>3</v>
      </c>
      <c r="M19">
        <v>81</v>
      </c>
      <c r="N19" s="6">
        <f>(punkty_rekrutacyjne37[[#This Row],[GHP]]+punkty_rekrutacyjne37[[#This Row],[GHH]]+punkty_rekrutacyjne37[[#This Row],[GMM]]+punkty_rekrutacyjne37[[#This Row],[GMP]]+punkty_rekrutacyjne37[[#This Row],[GJP]])/10</f>
        <v>17.2</v>
      </c>
      <c r="O19">
        <f>VLOOKUP(E19,$Y$4:$Z$9,2,0)</f>
        <v>4</v>
      </c>
      <c r="P19">
        <f>VLOOKUP(F19,$Y$4:$Z$9,2,0)</f>
        <v>6</v>
      </c>
      <c r="Q19">
        <f>VLOOKUP(G19,$Y$4:$Z$9,2,0)</f>
        <v>10</v>
      </c>
      <c r="R19">
        <f>VLOOKUP(H19,$Y$4:$Z$9,2,0)</f>
        <v>0</v>
      </c>
      <c r="S19" s="6">
        <f>SUM(punkty_rekrutacyjne37[[#This Row],[punkty za JP]:[GEO]])</f>
        <v>20</v>
      </c>
      <c r="T19" s="6">
        <f>IF(punkty_rekrutacyjne37[[#This Row],[Zachowanie]]=6, 2, 0)+punkty_rekrutacyjne37[[#This Row],[Osiagniecia]]</f>
        <v>8</v>
      </c>
      <c r="U19" s="7">
        <f>punkty_rekrutacyjne37[[#This Row],[punkty za gimnazjalny]]+punkty_rekrutacyjne37[[#This Row],[SUMA PUNKTOW ZA OCENY]]+punkty_rekrutacyjne37[[#This Row],[DODATKOWE]]</f>
        <v>45.2</v>
      </c>
      <c r="V19" s="14">
        <f>COUNTIF(punkty_rekrutacyjne37[[#This Row],[GHP]:[GJP]], 100)</f>
        <v>0</v>
      </c>
      <c r="W19" s="7">
        <f>IF(punkty_rekrutacyjne37[[#This Row],[ILE SETEK]]&gt;=3, 1, 0)</f>
        <v>0</v>
      </c>
    </row>
    <row r="20" spans="1:23" hidden="1" x14ac:dyDescent="0.35">
      <c r="A20" s="1" t="s">
        <v>46</v>
      </c>
      <c r="B20" s="1" t="s">
        <v>16</v>
      </c>
      <c r="C20">
        <v>1</v>
      </c>
      <c r="D20">
        <v>6</v>
      </c>
      <c r="E20" s="1">
        <v>6</v>
      </c>
      <c r="F20" s="1">
        <v>6</v>
      </c>
      <c r="G20" s="1">
        <v>3</v>
      </c>
      <c r="H20" s="1">
        <v>2</v>
      </c>
      <c r="I20">
        <v>14</v>
      </c>
      <c r="J20">
        <v>20</v>
      </c>
      <c r="K20">
        <v>14</v>
      </c>
      <c r="L20">
        <v>64</v>
      </c>
      <c r="M20">
        <v>55</v>
      </c>
      <c r="N20" s="6">
        <f>(punkty_rekrutacyjne37[[#This Row],[GHP]]+punkty_rekrutacyjne37[[#This Row],[GHH]]+punkty_rekrutacyjne37[[#This Row],[GMM]]+punkty_rekrutacyjne37[[#This Row],[GMP]]+punkty_rekrutacyjne37[[#This Row],[GJP]])/10</f>
        <v>16.7</v>
      </c>
      <c r="O20">
        <f>VLOOKUP(E20,$Y$4:$Z$9,2,0)</f>
        <v>10</v>
      </c>
      <c r="P20">
        <f>VLOOKUP(F20,$Y$4:$Z$9,2,0)</f>
        <v>10</v>
      </c>
      <c r="Q20">
        <f>VLOOKUP(G20,$Y$4:$Z$9,2,0)</f>
        <v>4</v>
      </c>
      <c r="R20">
        <f>VLOOKUP(H20,$Y$4:$Z$9,2,0)</f>
        <v>0</v>
      </c>
      <c r="S20" s="6">
        <f>SUM(punkty_rekrutacyjne37[[#This Row],[punkty za JP]:[GEO]])</f>
        <v>24</v>
      </c>
      <c r="T20" s="6">
        <f>IF(punkty_rekrutacyjne37[[#This Row],[Zachowanie]]=6, 2, 0)+punkty_rekrutacyjne37[[#This Row],[Osiagniecia]]</f>
        <v>3</v>
      </c>
      <c r="U20" s="7">
        <f>punkty_rekrutacyjne37[[#This Row],[punkty za gimnazjalny]]+punkty_rekrutacyjne37[[#This Row],[SUMA PUNKTOW ZA OCENY]]+punkty_rekrutacyjne37[[#This Row],[DODATKOWE]]</f>
        <v>43.7</v>
      </c>
      <c r="V20" s="14">
        <f>COUNTIF(punkty_rekrutacyjne37[[#This Row],[GHP]:[GJP]], 100)</f>
        <v>0</v>
      </c>
      <c r="W20" s="7">
        <f>IF(punkty_rekrutacyjne37[[#This Row],[ILE SETEK]]&gt;=3, 1, 0)</f>
        <v>0</v>
      </c>
    </row>
    <row r="21" spans="1:23" hidden="1" x14ac:dyDescent="0.35">
      <c r="A21" s="1" t="s">
        <v>47</v>
      </c>
      <c r="B21" s="1" t="s">
        <v>48</v>
      </c>
      <c r="C21">
        <v>5</v>
      </c>
      <c r="D21">
        <v>4</v>
      </c>
      <c r="E21" s="1">
        <v>3</v>
      </c>
      <c r="F21" s="1">
        <v>3</v>
      </c>
      <c r="G21" s="1">
        <v>3</v>
      </c>
      <c r="H21" s="1">
        <v>6</v>
      </c>
      <c r="I21">
        <v>98</v>
      </c>
      <c r="J21">
        <v>48</v>
      </c>
      <c r="K21">
        <v>6</v>
      </c>
      <c r="L21">
        <v>70</v>
      </c>
      <c r="M21">
        <v>6</v>
      </c>
      <c r="N21" s="6">
        <f>(punkty_rekrutacyjne37[[#This Row],[GHP]]+punkty_rekrutacyjne37[[#This Row],[GHH]]+punkty_rekrutacyjne37[[#This Row],[GMM]]+punkty_rekrutacyjne37[[#This Row],[GMP]]+punkty_rekrutacyjne37[[#This Row],[GJP]])/10</f>
        <v>22.8</v>
      </c>
      <c r="O21">
        <f>VLOOKUP(E21,$Y$4:$Z$9,2,0)</f>
        <v>4</v>
      </c>
      <c r="P21">
        <f>VLOOKUP(F21,$Y$4:$Z$9,2,0)</f>
        <v>4</v>
      </c>
      <c r="Q21">
        <f>VLOOKUP(G21,$Y$4:$Z$9,2,0)</f>
        <v>4</v>
      </c>
      <c r="R21">
        <f>VLOOKUP(H21,$Y$4:$Z$9,2,0)</f>
        <v>10</v>
      </c>
      <c r="S21" s="6">
        <f>SUM(punkty_rekrutacyjne37[[#This Row],[punkty za JP]:[GEO]])</f>
        <v>22</v>
      </c>
      <c r="T21" s="6">
        <f>IF(punkty_rekrutacyjne37[[#This Row],[Zachowanie]]=6, 2, 0)+punkty_rekrutacyjne37[[#This Row],[Osiagniecia]]</f>
        <v>5</v>
      </c>
      <c r="U21" s="7">
        <f>punkty_rekrutacyjne37[[#This Row],[punkty za gimnazjalny]]+punkty_rekrutacyjne37[[#This Row],[SUMA PUNKTOW ZA OCENY]]+punkty_rekrutacyjne37[[#This Row],[DODATKOWE]]</f>
        <v>49.8</v>
      </c>
      <c r="V21" s="14">
        <f>COUNTIF(punkty_rekrutacyjne37[[#This Row],[GHP]:[GJP]], 100)</f>
        <v>0</v>
      </c>
      <c r="W21" s="7">
        <f>IF(punkty_rekrutacyjne37[[#This Row],[ILE SETEK]]&gt;=3, 1, 0)</f>
        <v>0</v>
      </c>
    </row>
    <row r="22" spans="1:23" hidden="1" x14ac:dyDescent="0.35">
      <c r="A22" s="1" t="s">
        <v>49</v>
      </c>
      <c r="B22" s="1" t="s">
        <v>38</v>
      </c>
      <c r="C22">
        <v>3</v>
      </c>
      <c r="D22">
        <v>3</v>
      </c>
      <c r="E22" s="1">
        <v>2</v>
      </c>
      <c r="F22" s="1">
        <v>3</v>
      </c>
      <c r="G22" s="1">
        <v>3</v>
      </c>
      <c r="H22" s="1">
        <v>2</v>
      </c>
      <c r="I22">
        <v>38</v>
      </c>
      <c r="J22">
        <v>71</v>
      </c>
      <c r="K22">
        <v>35</v>
      </c>
      <c r="L22">
        <v>95</v>
      </c>
      <c r="M22">
        <v>84</v>
      </c>
      <c r="N22" s="6">
        <f>(punkty_rekrutacyjne37[[#This Row],[GHP]]+punkty_rekrutacyjne37[[#This Row],[GHH]]+punkty_rekrutacyjne37[[#This Row],[GMM]]+punkty_rekrutacyjne37[[#This Row],[GMP]]+punkty_rekrutacyjne37[[#This Row],[GJP]])/10</f>
        <v>32.299999999999997</v>
      </c>
      <c r="O22">
        <f>VLOOKUP(E22,$Y$4:$Z$9,2,0)</f>
        <v>0</v>
      </c>
      <c r="P22">
        <f>VLOOKUP(F22,$Y$4:$Z$9,2,0)</f>
        <v>4</v>
      </c>
      <c r="Q22">
        <f>VLOOKUP(G22,$Y$4:$Z$9,2,0)</f>
        <v>4</v>
      </c>
      <c r="R22">
        <f>VLOOKUP(H22,$Y$4:$Z$9,2,0)</f>
        <v>0</v>
      </c>
      <c r="S22" s="6">
        <f>SUM(punkty_rekrutacyjne37[[#This Row],[punkty za JP]:[GEO]])</f>
        <v>8</v>
      </c>
      <c r="T22" s="6">
        <f>IF(punkty_rekrutacyjne37[[#This Row],[Zachowanie]]=6, 2, 0)+punkty_rekrutacyjne37[[#This Row],[Osiagniecia]]</f>
        <v>3</v>
      </c>
      <c r="U22" s="7">
        <f>punkty_rekrutacyjne37[[#This Row],[punkty za gimnazjalny]]+punkty_rekrutacyjne37[[#This Row],[SUMA PUNKTOW ZA OCENY]]+punkty_rekrutacyjne37[[#This Row],[DODATKOWE]]</f>
        <v>43.3</v>
      </c>
      <c r="V22" s="14">
        <f>COUNTIF(punkty_rekrutacyjne37[[#This Row],[GHP]:[GJP]], 100)</f>
        <v>0</v>
      </c>
      <c r="W22" s="7">
        <f>IF(punkty_rekrutacyjne37[[#This Row],[ILE SETEK]]&gt;=3, 1, 0)</f>
        <v>0</v>
      </c>
    </row>
    <row r="23" spans="1:23" x14ac:dyDescent="0.35">
      <c r="A23" s="1" t="s">
        <v>151</v>
      </c>
      <c r="B23" s="1" t="s">
        <v>70</v>
      </c>
      <c r="C23">
        <v>1</v>
      </c>
      <c r="D23">
        <v>3</v>
      </c>
      <c r="E23" s="1">
        <v>6</v>
      </c>
      <c r="F23" s="1">
        <v>4</v>
      </c>
      <c r="G23" s="1">
        <v>6</v>
      </c>
      <c r="H23" s="1">
        <v>2</v>
      </c>
      <c r="I23">
        <v>30</v>
      </c>
      <c r="J23">
        <v>35</v>
      </c>
      <c r="K23">
        <v>100</v>
      </c>
      <c r="L23">
        <v>100</v>
      </c>
      <c r="M23">
        <v>100</v>
      </c>
      <c r="N23" s="6">
        <f>(punkty_rekrutacyjne37[[#This Row],[GHP]]+punkty_rekrutacyjne37[[#This Row],[GHH]]+punkty_rekrutacyjne37[[#This Row],[GMM]]+punkty_rekrutacyjne37[[#This Row],[GMP]]+punkty_rekrutacyjne37[[#This Row],[GJP]])/10</f>
        <v>36.5</v>
      </c>
      <c r="O23">
        <f>VLOOKUP(E23,$Y$4:$Z$9,2,0)</f>
        <v>10</v>
      </c>
      <c r="P23">
        <f>VLOOKUP(F23,$Y$4:$Z$9,2,0)</f>
        <v>6</v>
      </c>
      <c r="Q23">
        <f>VLOOKUP(G23,$Y$4:$Z$9,2,0)</f>
        <v>10</v>
      </c>
      <c r="R23">
        <f>VLOOKUP(H23,$Y$4:$Z$9,2,0)</f>
        <v>0</v>
      </c>
      <c r="S23" s="6">
        <f>SUM(punkty_rekrutacyjne37[[#This Row],[punkty za JP]:[GEO]])</f>
        <v>26</v>
      </c>
      <c r="T23" s="6">
        <f>IF(punkty_rekrutacyjne37[[#This Row],[Zachowanie]]=6, 2, 0)+punkty_rekrutacyjne37[[#This Row],[Osiagniecia]]</f>
        <v>1</v>
      </c>
      <c r="U23" s="7">
        <f>punkty_rekrutacyjne37[[#This Row],[punkty za gimnazjalny]]+punkty_rekrutacyjne37[[#This Row],[SUMA PUNKTOW ZA OCENY]]+punkty_rekrutacyjne37[[#This Row],[DODATKOWE]]</f>
        <v>63.5</v>
      </c>
      <c r="V23" s="14">
        <f>COUNTIF(punkty_rekrutacyjne37[[#This Row],[GHP]:[GJP]], 100)</f>
        <v>3</v>
      </c>
      <c r="W23" s="7">
        <f>IF(punkty_rekrutacyjne37[[#This Row],[ILE SETEK]]&gt;=3, 1, 0)</f>
        <v>1</v>
      </c>
    </row>
    <row r="24" spans="1:23" hidden="1" x14ac:dyDescent="0.35">
      <c r="A24" s="1" t="s">
        <v>52</v>
      </c>
      <c r="B24" s="1" t="s">
        <v>53</v>
      </c>
      <c r="C24">
        <v>7</v>
      </c>
      <c r="D24">
        <v>2</v>
      </c>
      <c r="E24" s="1">
        <v>4</v>
      </c>
      <c r="F24" s="1">
        <v>5</v>
      </c>
      <c r="G24" s="1">
        <v>3</v>
      </c>
      <c r="H24" s="1">
        <v>4</v>
      </c>
      <c r="I24">
        <v>59</v>
      </c>
      <c r="J24">
        <v>14</v>
      </c>
      <c r="K24">
        <v>99</v>
      </c>
      <c r="L24">
        <v>4</v>
      </c>
      <c r="M24">
        <v>3</v>
      </c>
      <c r="N24" s="6">
        <f>(punkty_rekrutacyjne37[[#This Row],[GHP]]+punkty_rekrutacyjne37[[#This Row],[GHH]]+punkty_rekrutacyjne37[[#This Row],[GMM]]+punkty_rekrutacyjne37[[#This Row],[GMP]]+punkty_rekrutacyjne37[[#This Row],[GJP]])/10</f>
        <v>17.899999999999999</v>
      </c>
      <c r="O24">
        <f>VLOOKUP(E24,$Y$4:$Z$9,2,0)</f>
        <v>6</v>
      </c>
      <c r="P24">
        <f>VLOOKUP(F24,$Y$4:$Z$9,2,0)</f>
        <v>8</v>
      </c>
      <c r="Q24">
        <f>VLOOKUP(G24,$Y$4:$Z$9,2,0)</f>
        <v>4</v>
      </c>
      <c r="R24">
        <f>VLOOKUP(H24,$Y$4:$Z$9,2,0)</f>
        <v>6</v>
      </c>
      <c r="S24" s="6">
        <f>SUM(punkty_rekrutacyjne37[[#This Row],[punkty za JP]:[GEO]])</f>
        <v>24</v>
      </c>
      <c r="T24" s="6">
        <f>IF(punkty_rekrutacyjne37[[#This Row],[Zachowanie]]=6, 2, 0)+punkty_rekrutacyjne37[[#This Row],[Osiagniecia]]</f>
        <v>7</v>
      </c>
      <c r="U24" s="7">
        <f>punkty_rekrutacyjne37[[#This Row],[punkty za gimnazjalny]]+punkty_rekrutacyjne37[[#This Row],[SUMA PUNKTOW ZA OCENY]]+punkty_rekrutacyjne37[[#This Row],[DODATKOWE]]</f>
        <v>48.9</v>
      </c>
      <c r="V24" s="14">
        <f>COUNTIF(punkty_rekrutacyjne37[[#This Row],[GHP]:[GJP]], 100)</f>
        <v>0</v>
      </c>
      <c r="W24" s="7">
        <f>IF(punkty_rekrutacyjne37[[#This Row],[ILE SETEK]]&gt;=3, 1, 0)</f>
        <v>0</v>
      </c>
    </row>
    <row r="25" spans="1:23" hidden="1" x14ac:dyDescent="0.35">
      <c r="A25" s="1" t="s">
        <v>54</v>
      </c>
      <c r="B25" s="1" t="s">
        <v>55</v>
      </c>
      <c r="C25">
        <v>3</v>
      </c>
      <c r="D25">
        <v>3</v>
      </c>
      <c r="E25" s="1">
        <v>5</v>
      </c>
      <c r="F25" s="1">
        <v>5</v>
      </c>
      <c r="G25" s="1">
        <v>2</v>
      </c>
      <c r="H25" s="1">
        <v>6</v>
      </c>
      <c r="I25">
        <v>26</v>
      </c>
      <c r="J25">
        <v>14</v>
      </c>
      <c r="K25">
        <v>18</v>
      </c>
      <c r="L25">
        <v>96</v>
      </c>
      <c r="M25">
        <v>41</v>
      </c>
      <c r="N25" s="6">
        <f>(punkty_rekrutacyjne37[[#This Row],[GHP]]+punkty_rekrutacyjne37[[#This Row],[GHH]]+punkty_rekrutacyjne37[[#This Row],[GMM]]+punkty_rekrutacyjne37[[#This Row],[GMP]]+punkty_rekrutacyjne37[[#This Row],[GJP]])/10</f>
        <v>19.5</v>
      </c>
      <c r="O25">
        <f>VLOOKUP(E25,$Y$4:$Z$9,2,0)</f>
        <v>8</v>
      </c>
      <c r="P25">
        <f>VLOOKUP(F25,$Y$4:$Z$9,2,0)</f>
        <v>8</v>
      </c>
      <c r="Q25">
        <f>VLOOKUP(G25,$Y$4:$Z$9,2,0)</f>
        <v>0</v>
      </c>
      <c r="R25">
        <f>VLOOKUP(H25,$Y$4:$Z$9,2,0)</f>
        <v>10</v>
      </c>
      <c r="S25" s="6">
        <f>SUM(punkty_rekrutacyjne37[[#This Row],[punkty za JP]:[GEO]])</f>
        <v>26</v>
      </c>
      <c r="T25" s="6">
        <f>IF(punkty_rekrutacyjne37[[#This Row],[Zachowanie]]=6, 2, 0)+punkty_rekrutacyjne37[[#This Row],[Osiagniecia]]</f>
        <v>3</v>
      </c>
      <c r="U25" s="7">
        <f>punkty_rekrutacyjne37[[#This Row],[punkty za gimnazjalny]]+punkty_rekrutacyjne37[[#This Row],[SUMA PUNKTOW ZA OCENY]]+punkty_rekrutacyjne37[[#This Row],[DODATKOWE]]</f>
        <v>48.5</v>
      </c>
      <c r="V25" s="14">
        <f>COUNTIF(punkty_rekrutacyjne37[[#This Row],[GHP]:[GJP]], 100)</f>
        <v>0</v>
      </c>
      <c r="W25" s="7">
        <f>IF(punkty_rekrutacyjne37[[#This Row],[ILE SETEK]]&gt;=3, 1, 0)</f>
        <v>0</v>
      </c>
    </row>
    <row r="26" spans="1:23" hidden="1" x14ac:dyDescent="0.35">
      <c r="A26" s="1" t="s">
        <v>56</v>
      </c>
      <c r="B26" s="1" t="s">
        <v>38</v>
      </c>
      <c r="C26">
        <v>8</v>
      </c>
      <c r="D26">
        <v>6</v>
      </c>
      <c r="E26" s="1">
        <v>3</v>
      </c>
      <c r="F26" s="1">
        <v>4</v>
      </c>
      <c r="G26" s="1">
        <v>2</v>
      </c>
      <c r="H26" s="1">
        <v>4</v>
      </c>
      <c r="I26">
        <v>8</v>
      </c>
      <c r="J26">
        <v>78</v>
      </c>
      <c r="K26">
        <v>64</v>
      </c>
      <c r="L26">
        <v>10</v>
      </c>
      <c r="M26">
        <v>55</v>
      </c>
      <c r="N26" s="6">
        <f>(punkty_rekrutacyjne37[[#This Row],[GHP]]+punkty_rekrutacyjne37[[#This Row],[GHH]]+punkty_rekrutacyjne37[[#This Row],[GMM]]+punkty_rekrutacyjne37[[#This Row],[GMP]]+punkty_rekrutacyjne37[[#This Row],[GJP]])/10</f>
        <v>21.5</v>
      </c>
      <c r="O26">
        <f>VLOOKUP(E26,$Y$4:$Z$9,2,0)</f>
        <v>4</v>
      </c>
      <c r="P26">
        <f>VLOOKUP(F26,$Y$4:$Z$9,2,0)</f>
        <v>6</v>
      </c>
      <c r="Q26">
        <f>VLOOKUP(G26,$Y$4:$Z$9,2,0)</f>
        <v>0</v>
      </c>
      <c r="R26">
        <f>VLOOKUP(H26,$Y$4:$Z$9,2,0)</f>
        <v>6</v>
      </c>
      <c r="S26" s="6">
        <f>SUM(punkty_rekrutacyjne37[[#This Row],[punkty za JP]:[GEO]])</f>
        <v>16</v>
      </c>
      <c r="T26" s="6">
        <f>IF(punkty_rekrutacyjne37[[#This Row],[Zachowanie]]=6, 2, 0)+punkty_rekrutacyjne37[[#This Row],[Osiagniecia]]</f>
        <v>10</v>
      </c>
      <c r="U26" s="7">
        <f>punkty_rekrutacyjne37[[#This Row],[punkty za gimnazjalny]]+punkty_rekrutacyjne37[[#This Row],[SUMA PUNKTOW ZA OCENY]]+punkty_rekrutacyjne37[[#This Row],[DODATKOWE]]</f>
        <v>47.5</v>
      </c>
      <c r="V26" s="14">
        <f>COUNTIF(punkty_rekrutacyjne37[[#This Row],[GHP]:[GJP]], 100)</f>
        <v>0</v>
      </c>
      <c r="W26" s="7">
        <f>IF(punkty_rekrutacyjne37[[#This Row],[ILE SETEK]]&gt;=3, 1, 0)</f>
        <v>0</v>
      </c>
    </row>
    <row r="27" spans="1:23" hidden="1" x14ac:dyDescent="0.35">
      <c r="A27" s="1" t="s">
        <v>57</v>
      </c>
      <c r="B27" s="1" t="s">
        <v>58</v>
      </c>
      <c r="C27">
        <v>3</v>
      </c>
      <c r="D27">
        <v>5</v>
      </c>
      <c r="E27" s="1">
        <v>2</v>
      </c>
      <c r="F27" s="1">
        <v>4</v>
      </c>
      <c r="G27" s="1">
        <v>3</v>
      </c>
      <c r="H27" s="1">
        <v>6</v>
      </c>
      <c r="I27">
        <v>41</v>
      </c>
      <c r="J27">
        <v>37</v>
      </c>
      <c r="K27">
        <v>5</v>
      </c>
      <c r="L27">
        <v>34</v>
      </c>
      <c r="M27">
        <v>93</v>
      </c>
      <c r="N27" s="6">
        <f>(punkty_rekrutacyjne37[[#This Row],[GHP]]+punkty_rekrutacyjne37[[#This Row],[GHH]]+punkty_rekrutacyjne37[[#This Row],[GMM]]+punkty_rekrutacyjne37[[#This Row],[GMP]]+punkty_rekrutacyjne37[[#This Row],[GJP]])/10</f>
        <v>21</v>
      </c>
      <c r="O27">
        <f>VLOOKUP(E27,$Y$4:$Z$9,2,0)</f>
        <v>0</v>
      </c>
      <c r="P27">
        <f>VLOOKUP(F27,$Y$4:$Z$9,2,0)</f>
        <v>6</v>
      </c>
      <c r="Q27">
        <f>VLOOKUP(G27,$Y$4:$Z$9,2,0)</f>
        <v>4</v>
      </c>
      <c r="R27">
        <f>VLOOKUP(H27,$Y$4:$Z$9,2,0)</f>
        <v>10</v>
      </c>
      <c r="S27" s="6">
        <f>SUM(punkty_rekrutacyjne37[[#This Row],[punkty za JP]:[GEO]])</f>
        <v>20</v>
      </c>
      <c r="T27" s="6">
        <f>IF(punkty_rekrutacyjne37[[#This Row],[Zachowanie]]=6, 2, 0)+punkty_rekrutacyjne37[[#This Row],[Osiagniecia]]</f>
        <v>3</v>
      </c>
      <c r="U27" s="7">
        <f>punkty_rekrutacyjne37[[#This Row],[punkty za gimnazjalny]]+punkty_rekrutacyjne37[[#This Row],[SUMA PUNKTOW ZA OCENY]]+punkty_rekrutacyjne37[[#This Row],[DODATKOWE]]</f>
        <v>44</v>
      </c>
      <c r="V27" s="14">
        <f>COUNTIF(punkty_rekrutacyjne37[[#This Row],[GHP]:[GJP]], 100)</f>
        <v>0</v>
      </c>
      <c r="W27" s="7">
        <f>IF(punkty_rekrutacyjne37[[#This Row],[ILE SETEK]]&gt;=3, 1, 0)</f>
        <v>0</v>
      </c>
    </row>
    <row r="28" spans="1:23" hidden="1" x14ac:dyDescent="0.35">
      <c r="A28" s="1" t="s">
        <v>59</v>
      </c>
      <c r="B28" s="1" t="s">
        <v>16</v>
      </c>
      <c r="C28">
        <v>4</v>
      </c>
      <c r="D28">
        <v>6</v>
      </c>
      <c r="E28" s="1">
        <v>4</v>
      </c>
      <c r="F28" s="1">
        <v>3</v>
      </c>
      <c r="G28" s="1">
        <v>2</v>
      </c>
      <c r="H28" s="1">
        <v>3</v>
      </c>
      <c r="I28">
        <v>60</v>
      </c>
      <c r="J28">
        <v>7</v>
      </c>
      <c r="K28">
        <v>97</v>
      </c>
      <c r="L28">
        <v>80</v>
      </c>
      <c r="M28">
        <v>43</v>
      </c>
      <c r="N28" s="6">
        <f>(punkty_rekrutacyjne37[[#This Row],[GHP]]+punkty_rekrutacyjne37[[#This Row],[GHH]]+punkty_rekrutacyjne37[[#This Row],[GMM]]+punkty_rekrutacyjne37[[#This Row],[GMP]]+punkty_rekrutacyjne37[[#This Row],[GJP]])/10</f>
        <v>28.7</v>
      </c>
      <c r="O28">
        <f>VLOOKUP(E28,$Y$4:$Z$9,2,0)</f>
        <v>6</v>
      </c>
      <c r="P28">
        <f>VLOOKUP(F28,$Y$4:$Z$9,2,0)</f>
        <v>4</v>
      </c>
      <c r="Q28">
        <f>VLOOKUP(G28,$Y$4:$Z$9,2,0)</f>
        <v>0</v>
      </c>
      <c r="R28">
        <f>VLOOKUP(H28,$Y$4:$Z$9,2,0)</f>
        <v>4</v>
      </c>
      <c r="S28" s="6">
        <f>SUM(punkty_rekrutacyjne37[[#This Row],[punkty za JP]:[GEO]])</f>
        <v>14</v>
      </c>
      <c r="T28" s="6">
        <f>IF(punkty_rekrutacyjne37[[#This Row],[Zachowanie]]=6, 2, 0)+punkty_rekrutacyjne37[[#This Row],[Osiagniecia]]</f>
        <v>6</v>
      </c>
      <c r="U28" s="7">
        <f>punkty_rekrutacyjne37[[#This Row],[punkty za gimnazjalny]]+punkty_rekrutacyjne37[[#This Row],[SUMA PUNKTOW ZA OCENY]]+punkty_rekrutacyjne37[[#This Row],[DODATKOWE]]</f>
        <v>48.7</v>
      </c>
      <c r="V28" s="14">
        <f>COUNTIF(punkty_rekrutacyjne37[[#This Row],[GHP]:[GJP]], 100)</f>
        <v>0</v>
      </c>
      <c r="W28" s="7">
        <f>IF(punkty_rekrutacyjne37[[#This Row],[ILE SETEK]]&gt;=3, 1, 0)</f>
        <v>0</v>
      </c>
    </row>
    <row r="29" spans="1:23" hidden="1" x14ac:dyDescent="0.35">
      <c r="A29" s="1" t="s">
        <v>60</v>
      </c>
      <c r="B29" s="1" t="s">
        <v>61</v>
      </c>
      <c r="C29">
        <v>1</v>
      </c>
      <c r="D29">
        <v>4</v>
      </c>
      <c r="E29" s="1">
        <v>5</v>
      </c>
      <c r="F29" s="1">
        <v>4</v>
      </c>
      <c r="G29" s="1">
        <v>2</v>
      </c>
      <c r="H29" s="1">
        <v>5</v>
      </c>
      <c r="I29">
        <v>53</v>
      </c>
      <c r="J29">
        <v>18</v>
      </c>
      <c r="K29">
        <v>94</v>
      </c>
      <c r="L29">
        <v>99</v>
      </c>
      <c r="M29">
        <v>76</v>
      </c>
      <c r="N29" s="6">
        <f>(punkty_rekrutacyjne37[[#This Row],[GHP]]+punkty_rekrutacyjne37[[#This Row],[GHH]]+punkty_rekrutacyjne37[[#This Row],[GMM]]+punkty_rekrutacyjne37[[#This Row],[GMP]]+punkty_rekrutacyjne37[[#This Row],[GJP]])/10</f>
        <v>34</v>
      </c>
      <c r="O29">
        <f>VLOOKUP(E29,$Y$4:$Z$9,2,0)</f>
        <v>8</v>
      </c>
      <c r="P29">
        <f>VLOOKUP(F29,$Y$4:$Z$9,2,0)</f>
        <v>6</v>
      </c>
      <c r="Q29">
        <f>VLOOKUP(G29,$Y$4:$Z$9,2,0)</f>
        <v>0</v>
      </c>
      <c r="R29">
        <f>VLOOKUP(H29,$Y$4:$Z$9,2,0)</f>
        <v>8</v>
      </c>
      <c r="S29" s="6">
        <f>SUM(punkty_rekrutacyjne37[[#This Row],[punkty za JP]:[GEO]])</f>
        <v>22</v>
      </c>
      <c r="T29" s="6">
        <f>IF(punkty_rekrutacyjne37[[#This Row],[Zachowanie]]=6, 2, 0)+punkty_rekrutacyjne37[[#This Row],[Osiagniecia]]</f>
        <v>1</v>
      </c>
      <c r="U29" s="7">
        <f>punkty_rekrutacyjne37[[#This Row],[punkty za gimnazjalny]]+punkty_rekrutacyjne37[[#This Row],[SUMA PUNKTOW ZA OCENY]]+punkty_rekrutacyjne37[[#This Row],[DODATKOWE]]</f>
        <v>57</v>
      </c>
      <c r="V29" s="14">
        <f>COUNTIF(punkty_rekrutacyjne37[[#This Row],[GHP]:[GJP]], 100)</f>
        <v>0</v>
      </c>
      <c r="W29" s="7">
        <f>IF(punkty_rekrutacyjne37[[#This Row],[ILE SETEK]]&gt;=3, 1, 0)</f>
        <v>0</v>
      </c>
    </row>
    <row r="30" spans="1:23" hidden="1" x14ac:dyDescent="0.35">
      <c r="A30" s="1" t="s">
        <v>62</v>
      </c>
      <c r="B30" s="1" t="s">
        <v>38</v>
      </c>
      <c r="C30">
        <v>5</v>
      </c>
      <c r="D30">
        <v>3</v>
      </c>
      <c r="E30" s="1">
        <v>3</v>
      </c>
      <c r="F30" s="1">
        <v>4</v>
      </c>
      <c r="G30" s="1">
        <v>6</v>
      </c>
      <c r="H30" s="1">
        <v>6</v>
      </c>
      <c r="I30">
        <v>84</v>
      </c>
      <c r="J30">
        <v>87</v>
      </c>
      <c r="K30">
        <v>96</v>
      </c>
      <c r="L30">
        <v>8</v>
      </c>
      <c r="M30">
        <v>17</v>
      </c>
      <c r="N30" s="6">
        <f>(punkty_rekrutacyjne37[[#This Row],[GHP]]+punkty_rekrutacyjne37[[#This Row],[GHH]]+punkty_rekrutacyjne37[[#This Row],[GMM]]+punkty_rekrutacyjne37[[#This Row],[GMP]]+punkty_rekrutacyjne37[[#This Row],[GJP]])/10</f>
        <v>29.2</v>
      </c>
      <c r="O30">
        <f>VLOOKUP(E30,$Y$4:$Z$9,2,0)</f>
        <v>4</v>
      </c>
      <c r="P30">
        <f>VLOOKUP(F30,$Y$4:$Z$9,2,0)</f>
        <v>6</v>
      </c>
      <c r="Q30">
        <f>VLOOKUP(G30,$Y$4:$Z$9,2,0)</f>
        <v>10</v>
      </c>
      <c r="R30">
        <f>VLOOKUP(H30,$Y$4:$Z$9,2,0)</f>
        <v>10</v>
      </c>
      <c r="S30" s="6">
        <f>SUM(punkty_rekrutacyjne37[[#This Row],[punkty za JP]:[GEO]])</f>
        <v>30</v>
      </c>
      <c r="T30" s="6">
        <f>IF(punkty_rekrutacyjne37[[#This Row],[Zachowanie]]=6, 2, 0)+punkty_rekrutacyjne37[[#This Row],[Osiagniecia]]</f>
        <v>5</v>
      </c>
      <c r="U30" s="7">
        <f>punkty_rekrutacyjne37[[#This Row],[punkty za gimnazjalny]]+punkty_rekrutacyjne37[[#This Row],[SUMA PUNKTOW ZA OCENY]]+punkty_rekrutacyjne37[[#This Row],[DODATKOWE]]</f>
        <v>64.2</v>
      </c>
      <c r="V30" s="14">
        <f>COUNTIF(punkty_rekrutacyjne37[[#This Row],[GHP]:[GJP]], 100)</f>
        <v>0</v>
      </c>
      <c r="W30" s="7">
        <f>IF(punkty_rekrutacyjne37[[#This Row],[ILE SETEK]]&gt;=3, 1, 0)</f>
        <v>0</v>
      </c>
    </row>
    <row r="31" spans="1:23" hidden="1" x14ac:dyDescent="0.35">
      <c r="A31" s="1" t="s">
        <v>63</v>
      </c>
      <c r="B31" s="1" t="s">
        <v>64</v>
      </c>
      <c r="C31">
        <v>2</v>
      </c>
      <c r="D31">
        <v>3</v>
      </c>
      <c r="E31" s="1">
        <v>5</v>
      </c>
      <c r="F31" s="1">
        <v>2</v>
      </c>
      <c r="G31" s="1">
        <v>2</v>
      </c>
      <c r="H31" s="1">
        <v>5</v>
      </c>
      <c r="I31">
        <v>6</v>
      </c>
      <c r="J31">
        <v>43</v>
      </c>
      <c r="K31">
        <v>53</v>
      </c>
      <c r="L31">
        <v>71</v>
      </c>
      <c r="M31">
        <v>3</v>
      </c>
      <c r="N31" s="6">
        <f>(punkty_rekrutacyjne37[[#This Row],[GHP]]+punkty_rekrutacyjne37[[#This Row],[GHH]]+punkty_rekrutacyjne37[[#This Row],[GMM]]+punkty_rekrutacyjne37[[#This Row],[GMP]]+punkty_rekrutacyjne37[[#This Row],[GJP]])/10</f>
        <v>17.600000000000001</v>
      </c>
      <c r="O31">
        <f>VLOOKUP(E31,$Y$4:$Z$9,2,0)</f>
        <v>8</v>
      </c>
      <c r="P31">
        <f>VLOOKUP(F31,$Y$4:$Z$9,2,0)</f>
        <v>0</v>
      </c>
      <c r="Q31">
        <f>VLOOKUP(G31,$Y$4:$Z$9,2,0)</f>
        <v>0</v>
      </c>
      <c r="R31">
        <f>VLOOKUP(H31,$Y$4:$Z$9,2,0)</f>
        <v>8</v>
      </c>
      <c r="S31" s="6">
        <f>SUM(punkty_rekrutacyjne37[[#This Row],[punkty za JP]:[GEO]])</f>
        <v>16</v>
      </c>
      <c r="T31" s="6">
        <f>IF(punkty_rekrutacyjne37[[#This Row],[Zachowanie]]=6, 2, 0)+punkty_rekrutacyjne37[[#This Row],[Osiagniecia]]</f>
        <v>2</v>
      </c>
      <c r="U31" s="7">
        <f>punkty_rekrutacyjne37[[#This Row],[punkty za gimnazjalny]]+punkty_rekrutacyjne37[[#This Row],[SUMA PUNKTOW ZA OCENY]]+punkty_rekrutacyjne37[[#This Row],[DODATKOWE]]</f>
        <v>35.6</v>
      </c>
      <c r="V31" s="14">
        <f>COUNTIF(punkty_rekrutacyjne37[[#This Row],[GHP]:[GJP]], 100)</f>
        <v>0</v>
      </c>
      <c r="W31" s="7">
        <f>IF(punkty_rekrutacyjne37[[#This Row],[ILE SETEK]]&gt;=3, 1, 0)</f>
        <v>0</v>
      </c>
    </row>
    <row r="32" spans="1:23" hidden="1" x14ac:dyDescent="0.35">
      <c r="A32" s="1" t="s">
        <v>65</v>
      </c>
      <c r="B32" s="1" t="s">
        <v>66</v>
      </c>
      <c r="C32">
        <v>0</v>
      </c>
      <c r="D32">
        <v>2</v>
      </c>
      <c r="E32" s="1">
        <v>6</v>
      </c>
      <c r="F32" s="1">
        <v>5</v>
      </c>
      <c r="G32" s="1">
        <v>6</v>
      </c>
      <c r="H32" s="1">
        <v>3</v>
      </c>
      <c r="I32">
        <v>89</v>
      </c>
      <c r="J32">
        <v>40</v>
      </c>
      <c r="K32">
        <v>28</v>
      </c>
      <c r="L32">
        <v>32</v>
      </c>
      <c r="M32">
        <v>47</v>
      </c>
      <c r="N32" s="6">
        <f>(punkty_rekrutacyjne37[[#This Row],[GHP]]+punkty_rekrutacyjne37[[#This Row],[GHH]]+punkty_rekrutacyjne37[[#This Row],[GMM]]+punkty_rekrutacyjne37[[#This Row],[GMP]]+punkty_rekrutacyjne37[[#This Row],[GJP]])/10</f>
        <v>23.6</v>
      </c>
      <c r="O32">
        <f>VLOOKUP(E32,$Y$4:$Z$9,2,0)</f>
        <v>10</v>
      </c>
      <c r="P32">
        <f>VLOOKUP(F32,$Y$4:$Z$9,2,0)</f>
        <v>8</v>
      </c>
      <c r="Q32">
        <f>VLOOKUP(G32,$Y$4:$Z$9,2,0)</f>
        <v>10</v>
      </c>
      <c r="R32">
        <f>VLOOKUP(H32,$Y$4:$Z$9,2,0)</f>
        <v>4</v>
      </c>
      <c r="S32" s="6">
        <f>SUM(punkty_rekrutacyjne37[[#This Row],[punkty za JP]:[GEO]])</f>
        <v>32</v>
      </c>
      <c r="T32" s="6">
        <f>IF(punkty_rekrutacyjne37[[#This Row],[Zachowanie]]=6, 2, 0)+punkty_rekrutacyjne37[[#This Row],[Osiagniecia]]</f>
        <v>0</v>
      </c>
      <c r="U32" s="7">
        <f>punkty_rekrutacyjne37[[#This Row],[punkty za gimnazjalny]]+punkty_rekrutacyjne37[[#This Row],[SUMA PUNKTOW ZA OCENY]]+punkty_rekrutacyjne37[[#This Row],[DODATKOWE]]</f>
        <v>55.6</v>
      </c>
      <c r="V32" s="14">
        <f>COUNTIF(punkty_rekrutacyjne37[[#This Row],[GHP]:[GJP]], 100)</f>
        <v>0</v>
      </c>
      <c r="W32" s="7">
        <f>IF(punkty_rekrutacyjne37[[#This Row],[ILE SETEK]]&gt;=3, 1, 0)</f>
        <v>0</v>
      </c>
    </row>
    <row r="33" spans="1:23" hidden="1" x14ac:dyDescent="0.35">
      <c r="A33" s="1" t="s">
        <v>67</v>
      </c>
      <c r="B33" s="1" t="s">
        <v>68</v>
      </c>
      <c r="C33">
        <v>0</v>
      </c>
      <c r="D33">
        <v>5</v>
      </c>
      <c r="E33" s="1">
        <v>6</v>
      </c>
      <c r="F33" s="1">
        <v>4</v>
      </c>
      <c r="G33" s="1">
        <v>4</v>
      </c>
      <c r="H33" s="1">
        <v>2</v>
      </c>
      <c r="I33">
        <v>22</v>
      </c>
      <c r="J33">
        <v>9</v>
      </c>
      <c r="K33">
        <v>1</v>
      </c>
      <c r="L33">
        <v>76</v>
      </c>
      <c r="M33">
        <v>28</v>
      </c>
      <c r="N33" s="6">
        <f>(punkty_rekrutacyjne37[[#This Row],[GHP]]+punkty_rekrutacyjne37[[#This Row],[GHH]]+punkty_rekrutacyjne37[[#This Row],[GMM]]+punkty_rekrutacyjne37[[#This Row],[GMP]]+punkty_rekrutacyjne37[[#This Row],[GJP]])/10</f>
        <v>13.6</v>
      </c>
      <c r="O33">
        <f>VLOOKUP(E33,$Y$4:$Z$9,2,0)</f>
        <v>10</v>
      </c>
      <c r="P33">
        <f>VLOOKUP(F33,$Y$4:$Z$9,2,0)</f>
        <v>6</v>
      </c>
      <c r="Q33">
        <f>VLOOKUP(G33,$Y$4:$Z$9,2,0)</f>
        <v>6</v>
      </c>
      <c r="R33">
        <f>VLOOKUP(H33,$Y$4:$Z$9,2,0)</f>
        <v>0</v>
      </c>
      <c r="S33" s="6">
        <f>SUM(punkty_rekrutacyjne37[[#This Row],[punkty za JP]:[GEO]])</f>
        <v>22</v>
      </c>
      <c r="T33" s="6">
        <f>IF(punkty_rekrutacyjne37[[#This Row],[Zachowanie]]=6, 2, 0)+punkty_rekrutacyjne37[[#This Row],[Osiagniecia]]</f>
        <v>0</v>
      </c>
      <c r="U33" s="7">
        <f>punkty_rekrutacyjne37[[#This Row],[punkty za gimnazjalny]]+punkty_rekrutacyjne37[[#This Row],[SUMA PUNKTOW ZA OCENY]]+punkty_rekrutacyjne37[[#This Row],[DODATKOWE]]</f>
        <v>35.6</v>
      </c>
      <c r="V33" s="14">
        <f>COUNTIF(punkty_rekrutacyjne37[[#This Row],[GHP]:[GJP]], 100)</f>
        <v>0</v>
      </c>
      <c r="W33" s="7">
        <f>IF(punkty_rekrutacyjne37[[#This Row],[ILE SETEK]]&gt;=3, 1, 0)</f>
        <v>0</v>
      </c>
    </row>
    <row r="34" spans="1:23" hidden="1" x14ac:dyDescent="0.35">
      <c r="A34" s="1" t="s">
        <v>69</v>
      </c>
      <c r="B34" s="1" t="s">
        <v>70</v>
      </c>
      <c r="C34">
        <v>6</v>
      </c>
      <c r="D34">
        <v>3</v>
      </c>
      <c r="E34" s="1">
        <v>2</v>
      </c>
      <c r="F34" s="1">
        <v>2</v>
      </c>
      <c r="G34" s="1">
        <v>2</v>
      </c>
      <c r="H34" s="1">
        <v>4</v>
      </c>
      <c r="I34">
        <v>82</v>
      </c>
      <c r="J34">
        <v>95</v>
      </c>
      <c r="K34">
        <v>8</v>
      </c>
      <c r="L34">
        <v>46</v>
      </c>
      <c r="M34">
        <v>76</v>
      </c>
      <c r="N34" s="6">
        <f>(punkty_rekrutacyjne37[[#This Row],[GHP]]+punkty_rekrutacyjne37[[#This Row],[GHH]]+punkty_rekrutacyjne37[[#This Row],[GMM]]+punkty_rekrutacyjne37[[#This Row],[GMP]]+punkty_rekrutacyjne37[[#This Row],[GJP]])/10</f>
        <v>30.7</v>
      </c>
      <c r="O34">
        <f>VLOOKUP(E34,$Y$4:$Z$9,2,0)</f>
        <v>0</v>
      </c>
      <c r="P34">
        <f>VLOOKUP(F34,$Y$4:$Z$9,2,0)</f>
        <v>0</v>
      </c>
      <c r="Q34">
        <f>VLOOKUP(G34,$Y$4:$Z$9,2,0)</f>
        <v>0</v>
      </c>
      <c r="R34">
        <f>VLOOKUP(H34,$Y$4:$Z$9,2,0)</f>
        <v>6</v>
      </c>
      <c r="S34" s="6">
        <f>SUM(punkty_rekrutacyjne37[[#This Row],[punkty za JP]:[GEO]])</f>
        <v>6</v>
      </c>
      <c r="T34" s="6">
        <f>IF(punkty_rekrutacyjne37[[#This Row],[Zachowanie]]=6, 2, 0)+punkty_rekrutacyjne37[[#This Row],[Osiagniecia]]</f>
        <v>6</v>
      </c>
      <c r="U34" s="7">
        <f>punkty_rekrutacyjne37[[#This Row],[punkty za gimnazjalny]]+punkty_rekrutacyjne37[[#This Row],[SUMA PUNKTOW ZA OCENY]]+punkty_rekrutacyjne37[[#This Row],[DODATKOWE]]</f>
        <v>42.7</v>
      </c>
      <c r="V34" s="14">
        <f>COUNTIF(punkty_rekrutacyjne37[[#This Row],[GHP]:[GJP]], 100)</f>
        <v>0</v>
      </c>
      <c r="W34" s="7">
        <f>IF(punkty_rekrutacyjne37[[#This Row],[ILE SETEK]]&gt;=3, 1, 0)</f>
        <v>0</v>
      </c>
    </row>
    <row r="35" spans="1:23" hidden="1" x14ac:dyDescent="0.35">
      <c r="A35" s="1" t="s">
        <v>71</v>
      </c>
      <c r="B35" s="1" t="s">
        <v>72</v>
      </c>
      <c r="C35">
        <v>7</v>
      </c>
      <c r="D35">
        <v>3</v>
      </c>
      <c r="E35" s="1">
        <v>2</v>
      </c>
      <c r="F35" s="1">
        <v>4</v>
      </c>
      <c r="G35" s="1">
        <v>4</v>
      </c>
      <c r="H35" s="1">
        <v>2</v>
      </c>
      <c r="I35">
        <v>67</v>
      </c>
      <c r="J35">
        <v>26</v>
      </c>
      <c r="K35">
        <v>50</v>
      </c>
      <c r="L35">
        <v>90</v>
      </c>
      <c r="M35">
        <v>34</v>
      </c>
      <c r="N35" s="6">
        <f>(punkty_rekrutacyjne37[[#This Row],[GHP]]+punkty_rekrutacyjne37[[#This Row],[GHH]]+punkty_rekrutacyjne37[[#This Row],[GMM]]+punkty_rekrutacyjne37[[#This Row],[GMP]]+punkty_rekrutacyjne37[[#This Row],[GJP]])/10</f>
        <v>26.7</v>
      </c>
      <c r="O35">
        <f>VLOOKUP(E35,$Y$4:$Z$9,2,0)</f>
        <v>0</v>
      </c>
      <c r="P35">
        <f>VLOOKUP(F35,$Y$4:$Z$9,2,0)</f>
        <v>6</v>
      </c>
      <c r="Q35">
        <f>VLOOKUP(G35,$Y$4:$Z$9,2,0)</f>
        <v>6</v>
      </c>
      <c r="R35">
        <f>VLOOKUP(H35,$Y$4:$Z$9,2,0)</f>
        <v>0</v>
      </c>
      <c r="S35" s="6">
        <f>SUM(punkty_rekrutacyjne37[[#This Row],[punkty za JP]:[GEO]])</f>
        <v>12</v>
      </c>
      <c r="T35" s="6">
        <f>IF(punkty_rekrutacyjne37[[#This Row],[Zachowanie]]=6, 2, 0)+punkty_rekrutacyjne37[[#This Row],[Osiagniecia]]</f>
        <v>7</v>
      </c>
      <c r="U35" s="7">
        <f>punkty_rekrutacyjne37[[#This Row],[punkty za gimnazjalny]]+punkty_rekrutacyjne37[[#This Row],[SUMA PUNKTOW ZA OCENY]]+punkty_rekrutacyjne37[[#This Row],[DODATKOWE]]</f>
        <v>45.7</v>
      </c>
      <c r="V35" s="14">
        <f>COUNTIF(punkty_rekrutacyjne37[[#This Row],[GHP]:[GJP]], 100)</f>
        <v>0</v>
      </c>
      <c r="W35" s="7">
        <f>IF(punkty_rekrutacyjne37[[#This Row],[ILE SETEK]]&gt;=3, 1, 0)</f>
        <v>0</v>
      </c>
    </row>
    <row r="36" spans="1:23" hidden="1" x14ac:dyDescent="0.35">
      <c r="A36" s="1" t="s">
        <v>73</v>
      </c>
      <c r="B36" s="1" t="s">
        <v>74</v>
      </c>
      <c r="C36">
        <v>2</v>
      </c>
      <c r="D36">
        <v>2</v>
      </c>
      <c r="E36" s="1">
        <v>6</v>
      </c>
      <c r="F36" s="1">
        <v>5</v>
      </c>
      <c r="G36" s="1">
        <v>4</v>
      </c>
      <c r="H36" s="1">
        <v>5</v>
      </c>
      <c r="I36">
        <v>34</v>
      </c>
      <c r="J36">
        <v>59</v>
      </c>
      <c r="K36">
        <v>59</v>
      </c>
      <c r="L36">
        <v>7</v>
      </c>
      <c r="M36">
        <v>1</v>
      </c>
      <c r="N36" s="6">
        <f>(punkty_rekrutacyjne37[[#This Row],[GHP]]+punkty_rekrutacyjne37[[#This Row],[GHH]]+punkty_rekrutacyjne37[[#This Row],[GMM]]+punkty_rekrutacyjne37[[#This Row],[GMP]]+punkty_rekrutacyjne37[[#This Row],[GJP]])/10</f>
        <v>16</v>
      </c>
      <c r="O36">
        <f>VLOOKUP(E36,$Y$4:$Z$9,2,0)</f>
        <v>10</v>
      </c>
      <c r="P36">
        <f>VLOOKUP(F36,$Y$4:$Z$9,2,0)</f>
        <v>8</v>
      </c>
      <c r="Q36">
        <f>VLOOKUP(G36,$Y$4:$Z$9,2,0)</f>
        <v>6</v>
      </c>
      <c r="R36">
        <f>VLOOKUP(H36,$Y$4:$Z$9,2,0)</f>
        <v>8</v>
      </c>
      <c r="S36" s="6">
        <f>SUM(punkty_rekrutacyjne37[[#This Row],[punkty za JP]:[GEO]])</f>
        <v>32</v>
      </c>
      <c r="T36" s="6">
        <f>IF(punkty_rekrutacyjne37[[#This Row],[Zachowanie]]=6, 2, 0)+punkty_rekrutacyjne37[[#This Row],[Osiagniecia]]</f>
        <v>2</v>
      </c>
      <c r="U36" s="7">
        <f>punkty_rekrutacyjne37[[#This Row],[punkty za gimnazjalny]]+punkty_rekrutacyjne37[[#This Row],[SUMA PUNKTOW ZA OCENY]]+punkty_rekrutacyjne37[[#This Row],[DODATKOWE]]</f>
        <v>50</v>
      </c>
      <c r="V36" s="14">
        <f>COUNTIF(punkty_rekrutacyjne37[[#This Row],[GHP]:[GJP]], 100)</f>
        <v>0</v>
      </c>
      <c r="W36" s="7">
        <f>IF(punkty_rekrutacyjne37[[#This Row],[ILE SETEK]]&gt;=3, 1, 0)</f>
        <v>0</v>
      </c>
    </row>
    <row r="37" spans="1:23" hidden="1" x14ac:dyDescent="0.35">
      <c r="A37" s="1" t="s">
        <v>75</v>
      </c>
      <c r="B37" s="1" t="s">
        <v>76</v>
      </c>
      <c r="C37">
        <v>4</v>
      </c>
      <c r="D37">
        <v>6</v>
      </c>
      <c r="E37" s="1">
        <v>5</v>
      </c>
      <c r="F37" s="1">
        <v>5</v>
      </c>
      <c r="G37" s="1">
        <v>6</v>
      </c>
      <c r="H37" s="1">
        <v>4</v>
      </c>
      <c r="I37">
        <v>56</v>
      </c>
      <c r="J37">
        <v>75</v>
      </c>
      <c r="K37">
        <v>51</v>
      </c>
      <c r="L37">
        <v>47</v>
      </c>
      <c r="M37">
        <v>71</v>
      </c>
      <c r="N37" s="6">
        <f>(punkty_rekrutacyjne37[[#This Row],[GHP]]+punkty_rekrutacyjne37[[#This Row],[GHH]]+punkty_rekrutacyjne37[[#This Row],[GMM]]+punkty_rekrutacyjne37[[#This Row],[GMP]]+punkty_rekrutacyjne37[[#This Row],[GJP]])/10</f>
        <v>30</v>
      </c>
      <c r="O37">
        <f>VLOOKUP(E37,$Y$4:$Z$9,2,0)</f>
        <v>8</v>
      </c>
      <c r="P37">
        <f>VLOOKUP(F37,$Y$4:$Z$9,2,0)</f>
        <v>8</v>
      </c>
      <c r="Q37">
        <f>VLOOKUP(G37,$Y$4:$Z$9,2,0)</f>
        <v>10</v>
      </c>
      <c r="R37">
        <f>VLOOKUP(H37,$Y$4:$Z$9,2,0)</f>
        <v>6</v>
      </c>
      <c r="S37" s="6">
        <f>SUM(punkty_rekrutacyjne37[[#This Row],[punkty za JP]:[GEO]])</f>
        <v>32</v>
      </c>
      <c r="T37" s="6">
        <f>IF(punkty_rekrutacyjne37[[#This Row],[Zachowanie]]=6, 2, 0)+punkty_rekrutacyjne37[[#This Row],[Osiagniecia]]</f>
        <v>6</v>
      </c>
      <c r="U37" s="7">
        <f>punkty_rekrutacyjne37[[#This Row],[punkty za gimnazjalny]]+punkty_rekrutacyjne37[[#This Row],[SUMA PUNKTOW ZA OCENY]]+punkty_rekrutacyjne37[[#This Row],[DODATKOWE]]</f>
        <v>68</v>
      </c>
      <c r="V37" s="14">
        <f>COUNTIF(punkty_rekrutacyjne37[[#This Row],[GHP]:[GJP]], 100)</f>
        <v>0</v>
      </c>
      <c r="W37" s="7">
        <f>IF(punkty_rekrutacyjne37[[#This Row],[ILE SETEK]]&gt;=3, 1, 0)</f>
        <v>0</v>
      </c>
    </row>
    <row r="38" spans="1:23" hidden="1" x14ac:dyDescent="0.35">
      <c r="A38" s="1" t="s">
        <v>77</v>
      </c>
      <c r="B38" s="1" t="s">
        <v>78</v>
      </c>
      <c r="C38">
        <v>6</v>
      </c>
      <c r="D38">
        <v>4</v>
      </c>
      <c r="E38" s="1">
        <v>5</v>
      </c>
      <c r="F38" s="1">
        <v>5</v>
      </c>
      <c r="G38" s="1">
        <v>5</v>
      </c>
      <c r="H38" s="1">
        <v>4</v>
      </c>
      <c r="I38">
        <v>70</v>
      </c>
      <c r="J38">
        <v>71</v>
      </c>
      <c r="K38">
        <v>27</v>
      </c>
      <c r="L38">
        <v>77</v>
      </c>
      <c r="M38">
        <v>13</v>
      </c>
      <c r="N38" s="6">
        <f>(punkty_rekrutacyjne37[[#This Row],[GHP]]+punkty_rekrutacyjne37[[#This Row],[GHH]]+punkty_rekrutacyjne37[[#This Row],[GMM]]+punkty_rekrutacyjne37[[#This Row],[GMP]]+punkty_rekrutacyjne37[[#This Row],[GJP]])/10</f>
        <v>25.8</v>
      </c>
      <c r="O38">
        <f>VLOOKUP(E38,$Y$4:$Z$9,2,0)</f>
        <v>8</v>
      </c>
      <c r="P38">
        <f>VLOOKUP(F38,$Y$4:$Z$9,2,0)</f>
        <v>8</v>
      </c>
      <c r="Q38">
        <f>VLOOKUP(G38,$Y$4:$Z$9,2,0)</f>
        <v>8</v>
      </c>
      <c r="R38">
        <f>VLOOKUP(H38,$Y$4:$Z$9,2,0)</f>
        <v>6</v>
      </c>
      <c r="S38" s="6">
        <f>SUM(punkty_rekrutacyjne37[[#This Row],[punkty za JP]:[GEO]])</f>
        <v>30</v>
      </c>
      <c r="T38" s="6">
        <f>IF(punkty_rekrutacyjne37[[#This Row],[Zachowanie]]=6, 2, 0)+punkty_rekrutacyjne37[[#This Row],[Osiagniecia]]</f>
        <v>6</v>
      </c>
      <c r="U38" s="7">
        <f>punkty_rekrutacyjne37[[#This Row],[punkty za gimnazjalny]]+punkty_rekrutacyjne37[[#This Row],[SUMA PUNKTOW ZA OCENY]]+punkty_rekrutacyjne37[[#This Row],[DODATKOWE]]</f>
        <v>61.8</v>
      </c>
      <c r="V38" s="14">
        <f>COUNTIF(punkty_rekrutacyjne37[[#This Row],[GHP]:[GJP]], 100)</f>
        <v>0</v>
      </c>
      <c r="W38" s="7">
        <f>IF(punkty_rekrutacyjne37[[#This Row],[ILE SETEK]]&gt;=3, 1, 0)</f>
        <v>0</v>
      </c>
    </row>
    <row r="39" spans="1:23" hidden="1" x14ac:dyDescent="0.35">
      <c r="A39" s="1" t="s">
        <v>79</v>
      </c>
      <c r="B39" s="1" t="s">
        <v>80</v>
      </c>
      <c r="C39">
        <v>2</v>
      </c>
      <c r="D39">
        <v>2</v>
      </c>
      <c r="E39" s="1">
        <v>4</v>
      </c>
      <c r="F39" s="1">
        <v>4</v>
      </c>
      <c r="G39" s="1">
        <v>4</v>
      </c>
      <c r="H39" s="1">
        <v>6</v>
      </c>
      <c r="I39">
        <v>30</v>
      </c>
      <c r="J39">
        <v>55</v>
      </c>
      <c r="K39">
        <v>59</v>
      </c>
      <c r="L39">
        <v>77</v>
      </c>
      <c r="M39">
        <v>58</v>
      </c>
      <c r="N39" s="6">
        <f>(punkty_rekrutacyjne37[[#This Row],[GHP]]+punkty_rekrutacyjne37[[#This Row],[GHH]]+punkty_rekrutacyjne37[[#This Row],[GMM]]+punkty_rekrutacyjne37[[#This Row],[GMP]]+punkty_rekrutacyjne37[[#This Row],[GJP]])/10</f>
        <v>27.9</v>
      </c>
      <c r="O39">
        <f>VLOOKUP(E39,$Y$4:$Z$9,2,0)</f>
        <v>6</v>
      </c>
      <c r="P39">
        <f>VLOOKUP(F39,$Y$4:$Z$9,2,0)</f>
        <v>6</v>
      </c>
      <c r="Q39">
        <f>VLOOKUP(G39,$Y$4:$Z$9,2,0)</f>
        <v>6</v>
      </c>
      <c r="R39">
        <f>VLOOKUP(H39,$Y$4:$Z$9,2,0)</f>
        <v>10</v>
      </c>
      <c r="S39" s="6">
        <f>SUM(punkty_rekrutacyjne37[[#This Row],[punkty za JP]:[GEO]])</f>
        <v>28</v>
      </c>
      <c r="T39" s="6">
        <f>IF(punkty_rekrutacyjne37[[#This Row],[Zachowanie]]=6, 2, 0)+punkty_rekrutacyjne37[[#This Row],[Osiagniecia]]</f>
        <v>2</v>
      </c>
      <c r="U39" s="7">
        <f>punkty_rekrutacyjne37[[#This Row],[punkty za gimnazjalny]]+punkty_rekrutacyjne37[[#This Row],[SUMA PUNKTOW ZA OCENY]]+punkty_rekrutacyjne37[[#This Row],[DODATKOWE]]</f>
        <v>57.9</v>
      </c>
      <c r="V39" s="14">
        <f>COUNTIF(punkty_rekrutacyjne37[[#This Row],[GHP]:[GJP]], 100)</f>
        <v>0</v>
      </c>
      <c r="W39" s="7">
        <f>IF(punkty_rekrutacyjne37[[#This Row],[ILE SETEK]]&gt;=3, 1, 0)</f>
        <v>0</v>
      </c>
    </row>
    <row r="40" spans="1:23" hidden="1" x14ac:dyDescent="0.35">
      <c r="A40" s="1" t="s">
        <v>81</v>
      </c>
      <c r="B40" s="1" t="s">
        <v>38</v>
      </c>
      <c r="C40">
        <v>5</v>
      </c>
      <c r="D40">
        <v>6</v>
      </c>
      <c r="E40" s="1">
        <v>6</v>
      </c>
      <c r="F40" s="1">
        <v>6</v>
      </c>
      <c r="G40" s="1">
        <v>5</v>
      </c>
      <c r="H40" s="1">
        <v>5</v>
      </c>
      <c r="I40">
        <v>57</v>
      </c>
      <c r="J40">
        <v>22</v>
      </c>
      <c r="K40">
        <v>16</v>
      </c>
      <c r="L40">
        <v>20</v>
      </c>
      <c r="M40">
        <v>67</v>
      </c>
      <c r="N40" s="6">
        <f>(punkty_rekrutacyjne37[[#This Row],[GHP]]+punkty_rekrutacyjne37[[#This Row],[GHH]]+punkty_rekrutacyjne37[[#This Row],[GMM]]+punkty_rekrutacyjne37[[#This Row],[GMP]]+punkty_rekrutacyjne37[[#This Row],[GJP]])/10</f>
        <v>18.2</v>
      </c>
      <c r="O40">
        <f>VLOOKUP(E40,$Y$4:$Z$9,2,0)</f>
        <v>10</v>
      </c>
      <c r="P40">
        <f>VLOOKUP(F40,$Y$4:$Z$9,2,0)</f>
        <v>10</v>
      </c>
      <c r="Q40">
        <f>VLOOKUP(G40,$Y$4:$Z$9,2,0)</f>
        <v>8</v>
      </c>
      <c r="R40">
        <f>VLOOKUP(H40,$Y$4:$Z$9,2,0)</f>
        <v>8</v>
      </c>
      <c r="S40" s="6">
        <f>SUM(punkty_rekrutacyjne37[[#This Row],[punkty za JP]:[GEO]])</f>
        <v>36</v>
      </c>
      <c r="T40" s="6">
        <f>IF(punkty_rekrutacyjne37[[#This Row],[Zachowanie]]=6, 2, 0)+punkty_rekrutacyjne37[[#This Row],[Osiagniecia]]</f>
        <v>7</v>
      </c>
      <c r="U40" s="7">
        <f>punkty_rekrutacyjne37[[#This Row],[punkty za gimnazjalny]]+punkty_rekrutacyjne37[[#This Row],[SUMA PUNKTOW ZA OCENY]]+punkty_rekrutacyjne37[[#This Row],[DODATKOWE]]</f>
        <v>61.2</v>
      </c>
      <c r="V40" s="14">
        <f>COUNTIF(punkty_rekrutacyjne37[[#This Row],[GHP]:[GJP]], 100)</f>
        <v>0</v>
      </c>
      <c r="W40" s="7">
        <f>IF(punkty_rekrutacyjne37[[#This Row],[ILE SETEK]]&gt;=3, 1, 0)</f>
        <v>0</v>
      </c>
    </row>
    <row r="41" spans="1:23" hidden="1" x14ac:dyDescent="0.35">
      <c r="A41" s="1" t="s">
        <v>82</v>
      </c>
      <c r="B41" s="1" t="s">
        <v>83</v>
      </c>
      <c r="C41">
        <v>6</v>
      </c>
      <c r="D41">
        <v>2</v>
      </c>
      <c r="E41" s="1">
        <v>5</v>
      </c>
      <c r="F41" s="1">
        <v>3</v>
      </c>
      <c r="G41" s="1">
        <v>3</v>
      </c>
      <c r="H41" s="1">
        <v>6</v>
      </c>
      <c r="I41">
        <v>67</v>
      </c>
      <c r="J41">
        <v>98</v>
      </c>
      <c r="K41">
        <v>28</v>
      </c>
      <c r="L41">
        <v>6</v>
      </c>
      <c r="M41">
        <v>20</v>
      </c>
      <c r="N41" s="6">
        <f>(punkty_rekrutacyjne37[[#This Row],[GHP]]+punkty_rekrutacyjne37[[#This Row],[GHH]]+punkty_rekrutacyjne37[[#This Row],[GMM]]+punkty_rekrutacyjne37[[#This Row],[GMP]]+punkty_rekrutacyjne37[[#This Row],[GJP]])/10</f>
        <v>21.9</v>
      </c>
      <c r="O41">
        <f>VLOOKUP(E41,$Y$4:$Z$9,2,0)</f>
        <v>8</v>
      </c>
      <c r="P41">
        <f>VLOOKUP(F41,$Y$4:$Z$9,2,0)</f>
        <v>4</v>
      </c>
      <c r="Q41">
        <f>VLOOKUP(G41,$Y$4:$Z$9,2,0)</f>
        <v>4</v>
      </c>
      <c r="R41">
        <f>VLOOKUP(H41,$Y$4:$Z$9,2,0)</f>
        <v>10</v>
      </c>
      <c r="S41" s="6">
        <f>SUM(punkty_rekrutacyjne37[[#This Row],[punkty za JP]:[GEO]])</f>
        <v>26</v>
      </c>
      <c r="T41" s="6">
        <f>IF(punkty_rekrutacyjne37[[#This Row],[Zachowanie]]=6, 2, 0)+punkty_rekrutacyjne37[[#This Row],[Osiagniecia]]</f>
        <v>6</v>
      </c>
      <c r="U41" s="7">
        <f>punkty_rekrutacyjne37[[#This Row],[punkty za gimnazjalny]]+punkty_rekrutacyjne37[[#This Row],[SUMA PUNKTOW ZA OCENY]]+punkty_rekrutacyjne37[[#This Row],[DODATKOWE]]</f>
        <v>53.9</v>
      </c>
      <c r="V41" s="14">
        <f>COUNTIF(punkty_rekrutacyjne37[[#This Row],[GHP]:[GJP]], 100)</f>
        <v>0</v>
      </c>
      <c r="W41" s="7">
        <f>IF(punkty_rekrutacyjne37[[#This Row],[ILE SETEK]]&gt;=3, 1, 0)</f>
        <v>0</v>
      </c>
    </row>
    <row r="42" spans="1:23" hidden="1" x14ac:dyDescent="0.35">
      <c r="A42" s="1" t="s">
        <v>84</v>
      </c>
      <c r="B42" s="1" t="s">
        <v>38</v>
      </c>
      <c r="C42">
        <v>7</v>
      </c>
      <c r="D42">
        <v>4</v>
      </c>
      <c r="E42" s="1">
        <v>6</v>
      </c>
      <c r="F42" s="1">
        <v>4</v>
      </c>
      <c r="G42" s="1">
        <v>3</v>
      </c>
      <c r="H42" s="1">
        <v>3</v>
      </c>
      <c r="I42">
        <v>12</v>
      </c>
      <c r="J42">
        <v>86</v>
      </c>
      <c r="K42">
        <v>61</v>
      </c>
      <c r="L42">
        <v>94</v>
      </c>
      <c r="M42">
        <v>74</v>
      </c>
      <c r="N42" s="6">
        <f>(punkty_rekrutacyjne37[[#This Row],[GHP]]+punkty_rekrutacyjne37[[#This Row],[GHH]]+punkty_rekrutacyjne37[[#This Row],[GMM]]+punkty_rekrutacyjne37[[#This Row],[GMP]]+punkty_rekrutacyjne37[[#This Row],[GJP]])/10</f>
        <v>32.700000000000003</v>
      </c>
      <c r="O42">
        <f>VLOOKUP(E42,$Y$4:$Z$9,2,0)</f>
        <v>10</v>
      </c>
      <c r="P42">
        <f>VLOOKUP(F42,$Y$4:$Z$9,2,0)</f>
        <v>6</v>
      </c>
      <c r="Q42">
        <f>VLOOKUP(G42,$Y$4:$Z$9,2,0)</f>
        <v>4</v>
      </c>
      <c r="R42">
        <f>VLOOKUP(H42,$Y$4:$Z$9,2,0)</f>
        <v>4</v>
      </c>
      <c r="S42" s="6">
        <f>SUM(punkty_rekrutacyjne37[[#This Row],[punkty za JP]:[GEO]])</f>
        <v>24</v>
      </c>
      <c r="T42" s="6">
        <f>IF(punkty_rekrutacyjne37[[#This Row],[Zachowanie]]=6, 2, 0)+punkty_rekrutacyjne37[[#This Row],[Osiagniecia]]</f>
        <v>7</v>
      </c>
      <c r="U42" s="7">
        <f>punkty_rekrutacyjne37[[#This Row],[punkty za gimnazjalny]]+punkty_rekrutacyjne37[[#This Row],[SUMA PUNKTOW ZA OCENY]]+punkty_rekrutacyjne37[[#This Row],[DODATKOWE]]</f>
        <v>63.7</v>
      </c>
      <c r="V42" s="14">
        <f>COUNTIF(punkty_rekrutacyjne37[[#This Row],[GHP]:[GJP]], 100)</f>
        <v>0</v>
      </c>
      <c r="W42" s="7">
        <f>IF(punkty_rekrutacyjne37[[#This Row],[ILE SETEK]]&gt;=3, 1, 0)</f>
        <v>0</v>
      </c>
    </row>
    <row r="43" spans="1:23" hidden="1" x14ac:dyDescent="0.35">
      <c r="A43" s="1" t="s">
        <v>46</v>
      </c>
      <c r="B43" s="1" t="s">
        <v>16</v>
      </c>
      <c r="C43">
        <v>0</v>
      </c>
      <c r="D43">
        <v>3</v>
      </c>
      <c r="E43" s="1">
        <v>4</v>
      </c>
      <c r="F43" s="1">
        <v>3</v>
      </c>
      <c r="G43" s="1">
        <v>5</v>
      </c>
      <c r="H43" s="1">
        <v>2</v>
      </c>
      <c r="I43">
        <v>82</v>
      </c>
      <c r="J43">
        <v>70</v>
      </c>
      <c r="K43">
        <v>18</v>
      </c>
      <c r="L43">
        <v>28</v>
      </c>
      <c r="M43">
        <v>34</v>
      </c>
      <c r="N43" s="6">
        <f>(punkty_rekrutacyjne37[[#This Row],[GHP]]+punkty_rekrutacyjne37[[#This Row],[GHH]]+punkty_rekrutacyjne37[[#This Row],[GMM]]+punkty_rekrutacyjne37[[#This Row],[GMP]]+punkty_rekrutacyjne37[[#This Row],[GJP]])/10</f>
        <v>23.2</v>
      </c>
      <c r="O43">
        <f>VLOOKUP(E43,$Y$4:$Z$9,2,0)</f>
        <v>6</v>
      </c>
      <c r="P43">
        <f>VLOOKUP(F43,$Y$4:$Z$9,2,0)</f>
        <v>4</v>
      </c>
      <c r="Q43">
        <f>VLOOKUP(G43,$Y$4:$Z$9,2,0)</f>
        <v>8</v>
      </c>
      <c r="R43">
        <f>VLOOKUP(H43,$Y$4:$Z$9,2,0)</f>
        <v>0</v>
      </c>
      <c r="S43" s="6">
        <f>SUM(punkty_rekrutacyjne37[[#This Row],[punkty za JP]:[GEO]])</f>
        <v>18</v>
      </c>
      <c r="T43" s="6">
        <f>IF(punkty_rekrutacyjne37[[#This Row],[Zachowanie]]=6, 2, 0)+punkty_rekrutacyjne37[[#This Row],[Osiagniecia]]</f>
        <v>0</v>
      </c>
      <c r="U43" s="7">
        <f>punkty_rekrutacyjne37[[#This Row],[punkty za gimnazjalny]]+punkty_rekrutacyjne37[[#This Row],[SUMA PUNKTOW ZA OCENY]]+punkty_rekrutacyjne37[[#This Row],[DODATKOWE]]</f>
        <v>41.2</v>
      </c>
      <c r="V43" s="14">
        <f>COUNTIF(punkty_rekrutacyjne37[[#This Row],[GHP]:[GJP]], 100)</f>
        <v>0</v>
      </c>
      <c r="W43" s="7">
        <f>IF(punkty_rekrutacyjne37[[#This Row],[ILE SETEK]]&gt;=3, 1, 0)</f>
        <v>0</v>
      </c>
    </row>
    <row r="44" spans="1:23" hidden="1" x14ac:dyDescent="0.35">
      <c r="A44" s="1" t="s">
        <v>85</v>
      </c>
      <c r="B44" s="1" t="s">
        <v>86</v>
      </c>
      <c r="C44">
        <v>8</v>
      </c>
      <c r="D44">
        <v>5</v>
      </c>
      <c r="E44" s="1">
        <v>4</v>
      </c>
      <c r="F44" s="1">
        <v>6</v>
      </c>
      <c r="G44" s="1">
        <v>2</v>
      </c>
      <c r="H44" s="1">
        <v>6</v>
      </c>
      <c r="I44">
        <v>32</v>
      </c>
      <c r="J44">
        <v>88</v>
      </c>
      <c r="K44">
        <v>15</v>
      </c>
      <c r="L44">
        <v>45</v>
      </c>
      <c r="M44">
        <v>24</v>
      </c>
      <c r="N44" s="6">
        <f>(punkty_rekrutacyjne37[[#This Row],[GHP]]+punkty_rekrutacyjne37[[#This Row],[GHH]]+punkty_rekrutacyjne37[[#This Row],[GMM]]+punkty_rekrutacyjne37[[#This Row],[GMP]]+punkty_rekrutacyjne37[[#This Row],[GJP]])/10</f>
        <v>20.399999999999999</v>
      </c>
      <c r="O44">
        <f>VLOOKUP(E44,$Y$4:$Z$9,2,0)</f>
        <v>6</v>
      </c>
      <c r="P44">
        <f>VLOOKUP(F44,$Y$4:$Z$9,2,0)</f>
        <v>10</v>
      </c>
      <c r="Q44">
        <f>VLOOKUP(G44,$Y$4:$Z$9,2,0)</f>
        <v>0</v>
      </c>
      <c r="R44">
        <f>VLOOKUP(H44,$Y$4:$Z$9,2,0)</f>
        <v>10</v>
      </c>
      <c r="S44" s="6">
        <f>SUM(punkty_rekrutacyjne37[[#This Row],[punkty za JP]:[GEO]])</f>
        <v>26</v>
      </c>
      <c r="T44" s="6">
        <f>IF(punkty_rekrutacyjne37[[#This Row],[Zachowanie]]=6, 2, 0)+punkty_rekrutacyjne37[[#This Row],[Osiagniecia]]</f>
        <v>8</v>
      </c>
      <c r="U44" s="7">
        <f>punkty_rekrutacyjne37[[#This Row],[punkty za gimnazjalny]]+punkty_rekrutacyjne37[[#This Row],[SUMA PUNKTOW ZA OCENY]]+punkty_rekrutacyjne37[[#This Row],[DODATKOWE]]</f>
        <v>54.4</v>
      </c>
      <c r="V44" s="14">
        <f>COUNTIF(punkty_rekrutacyjne37[[#This Row],[GHP]:[GJP]], 100)</f>
        <v>0</v>
      </c>
      <c r="W44" s="7">
        <f>IF(punkty_rekrutacyjne37[[#This Row],[ILE SETEK]]&gt;=3, 1, 0)</f>
        <v>0</v>
      </c>
    </row>
    <row r="45" spans="1:23" hidden="1" x14ac:dyDescent="0.35">
      <c r="A45" s="1" t="s">
        <v>87</v>
      </c>
      <c r="B45" s="1" t="s">
        <v>55</v>
      </c>
      <c r="C45">
        <v>2</v>
      </c>
      <c r="D45">
        <v>2</v>
      </c>
      <c r="E45" s="1">
        <v>5</v>
      </c>
      <c r="F45" s="1">
        <v>5</v>
      </c>
      <c r="G45" s="1">
        <v>2</v>
      </c>
      <c r="H45" s="1">
        <v>2</v>
      </c>
      <c r="I45">
        <v>65</v>
      </c>
      <c r="J45">
        <v>87</v>
      </c>
      <c r="K45">
        <v>53</v>
      </c>
      <c r="L45">
        <v>98</v>
      </c>
      <c r="M45">
        <v>50</v>
      </c>
      <c r="N45" s="6">
        <f>(punkty_rekrutacyjne37[[#This Row],[GHP]]+punkty_rekrutacyjne37[[#This Row],[GHH]]+punkty_rekrutacyjne37[[#This Row],[GMM]]+punkty_rekrutacyjne37[[#This Row],[GMP]]+punkty_rekrutacyjne37[[#This Row],[GJP]])/10</f>
        <v>35.299999999999997</v>
      </c>
      <c r="O45">
        <f>VLOOKUP(E45,$Y$4:$Z$9,2,0)</f>
        <v>8</v>
      </c>
      <c r="P45">
        <f>VLOOKUP(F45,$Y$4:$Z$9,2,0)</f>
        <v>8</v>
      </c>
      <c r="Q45">
        <f>VLOOKUP(G45,$Y$4:$Z$9,2,0)</f>
        <v>0</v>
      </c>
      <c r="R45">
        <f>VLOOKUP(H45,$Y$4:$Z$9,2,0)</f>
        <v>0</v>
      </c>
      <c r="S45" s="6">
        <f>SUM(punkty_rekrutacyjne37[[#This Row],[punkty za JP]:[GEO]])</f>
        <v>16</v>
      </c>
      <c r="T45" s="6">
        <f>IF(punkty_rekrutacyjne37[[#This Row],[Zachowanie]]=6, 2, 0)+punkty_rekrutacyjne37[[#This Row],[Osiagniecia]]</f>
        <v>2</v>
      </c>
      <c r="U45" s="7">
        <f>punkty_rekrutacyjne37[[#This Row],[punkty za gimnazjalny]]+punkty_rekrutacyjne37[[#This Row],[SUMA PUNKTOW ZA OCENY]]+punkty_rekrutacyjne37[[#This Row],[DODATKOWE]]</f>
        <v>53.3</v>
      </c>
      <c r="V45" s="14">
        <f>COUNTIF(punkty_rekrutacyjne37[[#This Row],[GHP]:[GJP]], 100)</f>
        <v>0</v>
      </c>
      <c r="W45" s="7">
        <f>IF(punkty_rekrutacyjne37[[#This Row],[ILE SETEK]]&gt;=3, 1, 0)</f>
        <v>0</v>
      </c>
    </row>
    <row r="46" spans="1:23" hidden="1" x14ac:dyDescent="0.35">
      <c r="A46" s="1" t="s">
        <v>88</v>
      </c>
      <c r="B46" s="1" t="s">
        <v>26</v>
      </c>
      <c r="C46">
        <v>3</v>
      </c>
      <c r="D46">
        <v>2</v>
      </c>
      <c r="E46" s="1">
        <v>3</v>
      </c>
      <c r="F46" s="1">
        <v>3</v>
      </c>
      <c r="G46" s="1">
        <v>6</v>
      </c>
      <c r="H46" s="1">
        <v>6</v>
      </c>
      <c r="I46">
        <v>10</v>
      </c>
      <c r="J46">
        <v>21</v>
      </c>
      <c r="K46">
        <v>35</v>
      </c>
      <c r="L46">
        <v>98</v>
      </c>
      <c r="M46">
        <v>21</v>
      </c>
      <c r="N46" s="6">
        <f>(punkty_rekrutacyjne37[[#This Row],[GHP]]+punkty_rekrutacyjne37[[#This Row],[GHH]]+punkty_rekrutacyjne37[[#This Row],[GMM]]+punkty_rekrutacyjne37[[#This Row],[GMP]]+punkty_rekrutacyjne37[[#This Row],[GJP]])/10</f>
        <v>18.5</v>
      </c>
      <c r="O46">
        <f>VLOOKUP(E46,$Y$4:$Z$9,2,0)</f>
        <v>4</v>
      </c>
      <c r="P46">
        <f>VLOOKUP(F46,$Y$4:$Z$9,2,0)</f>
        <v>4</v>
      </c>
      <c r="Q46">
        <f>VLOOKUP(G46,$Y$4:$Z$9,2,0)</f>
        <v>10</v>
      </c>
      <c r="R46">
        <f>VLOOKUP(H46,$Y$4:$Z$9,2,0)</f>
        <v>10</v>
      </c>
      <c r="S46" s="6">
        <f>SUM(punkty_rekrutacyjne37[[#This Row],[punkty za JP]:[GEO]])</f>
        <v>28</v>
      </c>
      <c r="T46" s="6">
        <f>IF(punkty_rekrutacyjne37[[#This Row],[Zachowanie]]=6, 2, 0)+punkty_rekrutacyjne37[[#This Row],[Osiagniecia]]</f>
        <v>3</v>
      </c>
      <c r="U46" s="7">
        <f>punkty_rekrutacyjne37[[#This Row],[punkty za gimnazjalny]]+punkty_rekrutacyjne37[[#This Row],[SUMA PUNKTOW ZA OCENY]]+punkty_rekrutacyjne37[[#This Row],[DODATKOWE]]</f>
        <v>49.5</v>
      </c>
      <c r="V46" s="14">
        <f>COUNTIF(punkty_rekrutacyjne37[[#This Row],[GHP]:[GJP]], 100)</f>
        <v>0</v>
      </c>
      <c r="W46" s="7">
        <f>IF(punkty_rekrutacyjne37[[#This Row],[ILE SETEK]]&gt;=3, 1, 0)</f>
        <v>0</v>
      </c>
    </row>
    <row r="47" spans="1:23" hidden="1" x14ac:dyDescent="0.35">
      <c r="A47" s="1" t="s">
        <v>89</v>
      </c>
      <c r="B47" s="1" t="s">
        <v>90</v>
      </c>
      <c r="C47">
        <v>2</v>
      </c>
      <c r="D47">
        <v>3</v>
      </c>
      <c r="E47" s="1">
        <v>6</v>
      </c>
      <c r="F47" s="1">
        <v>3</v>
      </c>
      <c r="G47" s="1">
        <v>6</v>
      </c>
      <c r="H47" s="1">
        <v>3</v>
      </c>
      <c r="I47">
        <v>53</v>
      </c>
      <c r="J47">
        <v>50</v>
      </c>
      <c r="K47">
        <v>16</v>
      </c>
      <c r="L47">
        <v>44</v>
      </c>
      <c r="M47">
        <v>8</v>
      </c>
      <c r="N47" s="6">
        <f>(punkty_rekrutacyjne37[[#This Row],[GHP]]+punkty_rekrutacyjne37[[#This Row],[GHH]]+punkty_rekrutacyjne37[[#This Row],[GMM]]+punkty_rekrutacyjne37[[#This Row],[GMP]]+punkty_rekrutacyjne37[[#This Row],[GJP]])/10</f>
        <v>17.100000000000001</v>
      </c>
      <c r="O47">
        <f>VLOOKUP(E47,$Y$4:$Z$9,2,0)</f>
        <v>10</v>
      </c>
      <c r="P47">
        <f>VLOOKUP(F47,$Y$4:$Z$9,2,0)</f>
        <v>4</v>
      </c>
      <c r="Q47">
        <f>VLOOKUP(G47,$Y$4:$Z$9,2,0)</f>
        <v>10</v>
      </c>
      <c r="R47">
        <f>VLOOKUP(H47,$Y$4:$Z$9,2,0)</f>
        <v>4</v>
      </c>
      <c r="S47" s="6">
        <f>SUM(punkty_rekrutacyjne37[[#This Row],[punkty za JP]:[GEO]])</f>
        <v>28</v>
      </c>
      <c r="T47" s="6">
        <f>IF(punkty_rekrutacyjne37[[#This Row],[Zachowanie]]=6, 2, 0)+punkty_rekrutacyjne37[[#This Row],[Osiagniecia]]</f>
        <v>2</v>
      </c>
      <c r="U47" s="7">
        <f>punkty_rekrutacyjne37[[#This Row],[punkty za gimnazjalny]]+punkty_rekrutacyjne37[[#This Row],[SUMA PUNKTOW ZA OCENY]]+punkty_rekrutacyjne37[[#This Row],[DODATKOWE]]</f>
        <v>47.1</v>
      </c>
      <c r="V47" s="14">
        <f>COUNTIF(punkty_rekrutacyjne37[[#This Row],[GHP]:[GJP]], 100)</f>
        <v>0</v>
      </c>
      <c r="W47" s="7">
        <f>IF(punkty_rekrutacyjne37[[#This Row],[ILE SETEK]]&gt;=3, 1, 0)</f>
        <v>0</v>
      </c>
    </row>
    <row r="48" spans="1:23" hidden="1" x14ac:dyDescent="0.35">
      <c r="A48" s="1" t="s">
        <v>91</v>
      </c>
      <c r="B48" s="1" t="s">
        <v>70</v>
      </c>
      <c r="C48">
        <v>1</v>
      </c>
      <c r="D48">
        <v>5</v>
      </c>
      <c r="E48" s="1">
        <v>3</v>
      </c>
      <c r="F48" s="1">
        <v>6</v>
      </c>
      <c r="G48" s="1">
        <v>4</v>
      </c>
      <c r="H48" s="1">
        <v>4</v>
      </c>
      <c r="I48">
        <v>38</v>
      </c>
      <c r="J48">
        <v>43</v>
      </c>
      <c r="K48">
        <v>49</v>
      </c>
      <c r="L48">
        <v>89</v>
      </c>
      <c r="M48">
        <v>16</v>
      </c>
      <c r="N48" s="6">
        <f>(punkty_rekrutacyjne37[[#This Row],[GHP]]+punkty_rekrutacyjne37[[#This Row],[GHH]]+punkty_rekrutacyjne37[[#This Row],[GMM]]+punkty_rekrutacyjne37[[#This Row],[GMP]]+punkty_rekrutacyjne37[[#This Row],[GJP]])/10</f>
        <v>23.5</v>
      </c>
      <c r="O48">
        <f>VLOOKUP(E48,$Y$4:$Z$9,2,0)</f>
        <v>4</v>
      </c>
      <c r="P48">
        <f>VLOOKUP(F48,$Y$4:$Z$9,2,0)</f>
        <v>10</v>
      </c>
      <c r="Q48">
        <f>VLOOKUP(G48,$Y$4:$Z$9,2,0)</f>
        <v>6</v>
      </c>
      <c r="R48">
        <f>VLOOKUP(H48,$Y$4:$Z$9,2,0)</f>
        <v>6</v>
      </c>
      <c r="S48" s="6">
        <f>SUM(punkty_rekrutacyjne37[[#This Row],[punkty za JP]:[GEO]])</f>
        <v>26</v>
      </c>
      <c r="T48" s="6">
        <f>IF(punkty_rekrutacyjne37[[#This Row],[Zachowanie]]=6, 2, 0)+punkty_rekrutacyjne37[[#This Row],[Osiagniecia]]</f>
        <v>1</v>
      </c>
      <c r="U48" s="7">
        <f>punkty_rekrutacyjne37[[#This Row],[punkty za gimnazjalny]]+punkty_rekrutacyjne37[[#This Row],[SUMA PUNKTOW ZA OCENY]]+punkty_rekrutacyjne37[[#This Row],[DODATKOWE]]</f>
        <v>50.5</v>
      </c>
      <c r="V48" s="14">
        <f>COUNTIF(punkty_rekrutacyjne37[[#This Row],[GHP]:[GJP]], 100)</f>
        <v>0</v>
      </c>
      <c r="W48" s="7">
        <f>IF(punkty_rekrutacyjne37[[#This Row],[ILE SETEK]]&gt;=3, 1, 0)</f>
        <v>0</v>
      </c>
    </row>
    <row r="49" spans="1:23" hidden="1" x14ac:dyDescent="0.35">
      <c r="A49" s="1" t="s">
        <v>92</v>
      </c>
      <c r="B49" s="1" t="s">
        <v>45</v>
      </c>
      <c r="C49">
        <v>6</v>
      </c>
      <c r="D49">
        <v>6</v>
      </c>
      <c r="E49" s="1">
        <v>4</v>
      </c>
      <c r="F49" s="1">
        <v>6</v>
      </c>
      <c r="G49" s="1">
        <v>5</v>
      </c>
      <c r="H49" s="1">
        <v>3</v>
      </c>
      <c r="I49">
        <v>99</v>
      </c>
      <c r="J49">
        <v>95</v>
      </c>
      <c r="K49">
        <v>48</v>
      </c>
      <c r="L49">
        <v>16</v>
      </c>
      <c r="M49">
        <v>11</v>
      </c>
      <c r="N49" s="6">
        <f>(punkty_rekrutacyjne37[[#This Row],[GHP]]+punkty_rekrutacyjne37[[#This Row],[GHH]]+punkty_rekrutacyjne37[[#This Row],[GMM]]+punkty_rekrutacyjne37[[#This Row],[GMP]]+punkty_rekrutacyjne37[[#This Row],[GJP]])/10</f>
        <v>26.9</v>
      </c>
      <c r="O49">
        <f>VLOOKUP(E49,$Y$4:$Z$9,2,0)</f>
        <v>6</v>
      </c>
      <c r="P49">
        <f>VLOOKUP(F49,$Y$4:$Z$9,2,0)</f>
        <v>10</v>
      </c>
      <c r="Q49">
        <f>VLOOKUP(G49,$Y$4:$Z$9,2,0)</f>
        <v>8</v>
      </c>
      <c r="R49">
        <f>VLOOKUP(H49,$Y$4:$Z$9,2,0)</f>
        <v>4</v>
      </c>
      <c r="S49" s="6">
        <f>SUM(punkty_rekrutacyjne37[[#This Row],[punkty za JP]:[GEO]])</f>
        <v>28</v>
      </c>
      <c r="T49" s="6">
        <f>IF(punkty_rekrutacyjne37[[#This Row],[Zachowanie]]=6, 2, 0)+punkty_rekrutacyjne37[[#This Row],[Osiagniecia]]</f>
        <v>8</v>
      </c>
      <c r="U49" s="7">
        <f>punkty_rekrutacyjne37[[#This Row],[punkty za gimnazjalny]]+punkty_rekrutacyjne37[[#This Row],[SUMA PUNKTOW ZA OCENY]]+punkty_rekrutacyjne37[[#This Row],[DODATKOWE]]</f>
        <v>62.9</v>
      </c>
      <c r="V49" s="14">
        <f>COUNTIF(punkty_rekrutacyjne37[[#This Row],[GHP]:[GJP]], 100)</f>
        <v>0</v>
      </c>
      <c r="W49" s="7">
        <f>IF(punkty_rekrutacyjne37[[#This Row],[ILE SETEK]]&gt;=3, 1, 0)</f>
        <v>0</v>
      </c>
    </row>
    <row r="50" spans="1:23" hidden="1" x14ac:dyDescent="0.35">
      <c r="A50" s="1" t="s">
        <v>93</v>
      </c>
      <c r="B50" s="1" t="s">
        <v>32</v>
      </c>
      <c r="C50">
        <v>6</v>
      </c>
      <c r="D50">
        <v>5</v>
      </c>
      <c r="E50" s="1">
        <v>6</v>
      </c>
      <c r="F50" s="1">
        <v>5</v>
      </c>
      <c r="G50" s="1">
        <v>6</v>
      </c>
      <c r="H50" s="1">
        <v>3</v>
      </c>
      <c r="I50">
        <v>78</v>
      </c>
      <c r="J50">
        <v>22</v>
      </c>
      <c r="K50">
        <v>95</v>
      </c>
      <c r="L50">
        <v>18</v>
      </c>
      <c r="M50">
        <v>15</v>
      </c>
      <c r="N50" s="6">
        <f>(punkty_rekrutacyjne37[[#This Row],[GHP]]+punkty_rekrutacyjne37[[#This Row],[GHH]]+punkty_rekrutacyjne37[[#This Row],[GMM]]+punkty_rekrutacyjne37[[#This Row],[GMP]]+punkty_rekrutacyjne37[[#This Row],[GJP]])/10</f>
        <v>22.8</v>
      </c>
      <c r="O50">
        <f>VLOOKUP(E50,$Y$4:$Z$9,2,0)</f>
        <v>10</v>
      </c>
      <c r="P50">
        <f>VLOOKUP(F50,$Y$4:$Z$9,2,0)</f>
        <v>8</v>
      </c>
      <c r="Q50">
        <f>VLOOKUP(G50,$Y$4:$Z$9,2,0)</f>
        <v>10</v>
      </c>
      <c r="R50">
        <f>VLOOKUP(H50,$Y$4:$Z$9,2,0)</f>
        <v>4</v>
      </c>
      <c r="S50" s="6">
        <f>SUM(punkty_rekrutacyjne37[[#This Row],[punkty za JP]:[GEO]])</f>
        <v>32</v>
      </c>
      <c r="T50" s="6">
        <f>IF(punkty_rekrutacyjne37[[#This Row],[Zachowanie]]=6, 2, 0)+punkty_rekrutacyjne37[[#This Row],[Osiagniecia]]</f>
        <v>6</v>
      </c>
      <c r="U50" s="7">
        <f>punkty_rekrutacyjne37[[#This Row],[punkty za gimnazjalny]]+punkty_rekrutacyjne37[[#This Row],[SUMA PUNKTOW ZA OCENY]]+punkty_rekrutacyjne37[[#This Row],[DODATKOWE]]</f>
        <v>60.8</v>
      </c>
      <c r="V50" s="14">
        <f>COUNTIF(punkty_rekrutacyjne37[[#This Row],[GHP]:[GJP]], 100)</f>
        <v>0</v>
      </c>
      <c r="W50" s="7">
        <f>IF(punkty_rekrutacyjne37[[#This Row],[ILE SETEK]]&gt;=3, 1, 0)</f>
        <v>0</v>
      </c>
    </row>
    <row r="51" spans="1:23" hidden="1" x14ac:dyDescent="0.35">
      <c r="A51" s="1" t="s">
        <v>94</v>
      </c>
      <c r="B51" s="1" t="s">
        <v>48</v>
      </c>
      <c r="C51">
        <v>6</v>
      </c>
      <c r="D51">
        <v>3</v>
      </c>
      <c r="E51" s="1">
        <v>3</v>
      </c>
      <c r="F51" s="1">
        <v>6</v>
      </c>
      <c r="G51" s="1">
        <v>4</v>
      </c>
      <c r="H51" s="1">
        <v>5</v>
      </c>
      <c r="I51">
        <v>25</v>
      </c>
      <c r="J51">
        <v>73</v>
      </c>
      <c r="K51">
        <v>78</v>
      </c>
      <c r="L51">
        <v>61</v>
      </c>
      <c r="M51">
        <v>29</v>
      </c>
      <c r="N51" s="6">
        <f>(punkty_rekrutacyjne37[[#This Row],[GHP]]+punkty_rekrutacyjne37[[#This Row],[GHH]]+punkty_rekrutacyjne37[[#This Row],[GMM]]+punkty_rekrutacyjne37[[#This Row],[GMP]]+punkty_rekrutacyjne37[[#This Row],[GJP]])/10</f>
        <v>26.6</v>
      </c>
      <c r="O51">
        <f>VLOOKUP(E51,$Y$4:$Z$9,2,0)</f>
        <v>4</v>
      </c>
      <c r="P51">
        <f>VLOOKUP(F51,$Y$4:$Z$9,2,0)</f>
        <v>10</v>
      </c>
      <c r="Q51">
        <f>VLOOKUP(G51,$Y$4:$Z$9,2,0)</f>
        <v>6</v>
      </c>
      <c r="R51">
        <f>VLOOKUP(H51,$Y$4:$Z$9,2,0)</f>
        <v>8</v>
      </c>
      <c r="S51" s="6">
        <f>SUM(punkty_rekrutacyjne37[[#This Row],[punkty za JP]:[GEO]])</f>
        <v>28</v>
      </c>
      <c r="T51" s="6">
        <f>IF(punkty_rekrutacyjne37[[#This Row],[Zachowanie]]=6, 2, 0)+punkty_rekrutacyjne37[[#This Row],[Osiagniecia]]</f>
        <v>6</v>
      </c>
      <c r="U51" s="7">
        <f>punkty_rekrutacyjne37[[#This Row],[punkty za gimnazjalny]]+punkty_rekrutacyjne37[[#This Row],[SUMA PUNKTOW ZA OCENY]]+punkty_rekrutacyjne37[[#This Row],[DODATKOWE]]</f>
        <v>60.6</v>
      </c>
      <c r="V51" s="14">
        <f>COUNTIF(punkty_rekrutacyjne37[[#This Row],[GHP]:[GJP]], 100)</f>
        <v>0</v>
      </c>
      <c r="W51" s="7">
        <f>IF(punkty_rekrutacyjne37[[#This Row],[ILE SETEK]]&gt;=3, 1, 0)</f>
        <v>0</v>
      </c>
    </row>
    <row r="52" spans="1:23" hidden="1" x14ac:dyDescent="0.35">
      <c r="A52" s="1" t="s">
        <v>95</v>
      </c>
      <c r="B52" s="1" t="s">
        <v>96</v>
      </c>
      <c r="C52">
        <v>6</v>
      </c>
      <c r="D52">
        <v>5</v>
      </c>
      <c r="E52" s="1">
        <v>5</v>
      </c>
      <c r="F52" s="1">
        <v>6</v>
      </c>
      <c r="G52" s="1">
        <v>2</v>
      </c>
      <c r="H52" s="1">
        <v>4</v>
      </c>
      <c r="I52">
        <v>65</v>
      </c>
      <c r="J52">
        <v>66</v>
      </c>
      <c r="K52">
        <v>87</v>
      </c>
      <c r="L52">
        <v>5</v>
      </c>
      <c r="M52">
        <v>65</v>
      </c>
      <c r="N52" s="6">
        <f>(punkty_rekrutacyjne37[[#This Row],[GHP]]+punkty_rekrutacyjne37[[#This Row],[GHH]]+punkty_rekrutacyjne37[[#This Row],[GMM]]+punkty_rekrutacyjne37[[#This Row],[GMP]]+punkty_rekrutacyjne37[[#This Row],[GJP]])/10</f>
        <v>28.8</v>
      </c>
      <c r="O52">
        <f>VLOOKUP(E52,$Y$4:$Z$9,2,0)</f>
        <v>8</v>
      </c>
      <c r="P52">
        <f>VLOOKUP(F52,$Y$4:$Z$9,2,0)</f>
        <v>10</v>
      </c>
      <c r="Q52">
        <f>VLOOKUP(G52,$Y$4:$Z$9,2,0)</f>
        <v>0</v>
      </c>
      <c r="R52">
        <f>VLOOKUP(H52,$Y$4:$Z$9,2,0)</f>
        <v>6</v>
      </c>
      <c r="S52" s="6">
        <f>SUM(punkty_rekrutacyjne37[[#This Row],[punkty za JP]:[GEO]])</f>
        <v>24</v>
      </c>
      <c r="T52" s="6">
        <f>IF(punkty_rekrutacyjne37[[#This Row],[Zachowanie]]=6, 2, 0)+punkty_rekrutacyjne37[[#This Row],[Osiagniecia]]</f>
        <v>6</v>
      </c>
      <c r="U52" s="7">
        <f>punkty_rekrutacyjne37[[#This Row],[punkty za gimnazjalny]]+punkty_rekrutacyjne37[[#This Row],[SUMA PUNKTOW ZA OCENY]]+punkty_rekrutacyjne37[[#This Row],[DODATKOWE]]</f>
        <v>58.8</v>
      </c>
      <c r="V52" s="14">
        <f>COUNTIF(punkty_rekrutacyjne37[[#This Row],[GHP]:[GJP]], 100)</f>
        <v>0</v>
      </c>
      <c r="W52" s="7">
        <f>IF(punkty_rekrutacyjne37[[#This Row],[ILE SETEK]]&gt;=3, 1, 0)</f>
        <v>0</v>
      </c>
    </row>
    <row r="53" spans="1:23" hidden="1" x14ac:dyDescent="0.35">
      <c r="A53" s="1" t="s">
        <v>97</v>
      </c>
      <c r="B53" s="1" t="s">
        <v>90</v>
      </c>
      <c r="C53">
        <v>8</v>
      </c>
      <c r="D53">
        <v>2</v>
      </c>
      <c r="E53" s="1">
        <v>2</v>
      </c>
      <c r="F53" s="1">
        <v>3</v>
      </c>
      <c r="G53" s="1">
        <v>4</v>
      </c>
      <c r="H53" s="1">
        <v>3</v>
      </c>
      <c r="I53">
        <v>18</v>
      </c>
      <c r="J53">
        <v>83</v>
      </c>
      <c r="K53">
        <v>86</v>
      </c>
      <c r="L53">
        <v>67</v>
      </c>
      <c r="M53">
        <v>90</v>
      </c>
      <c r="N53" s="6">
        <f>(punkty_rekrutacyjne37[[#This Row],[GHP]]+punkty_rekrutacyjne37[[#This Row],[GHH]]+punkty_rekrutacyjne37[[#This Row],[GMM]]+punkty_rekrutacyjne37[[#This Row],[GMP]]+punkty_rekrutacyjne37[[#This Row],[GJP]])/10</f>
        <v>34.4</v>
      </c>
      <c r="O53">
        <f>VLOOKUP(E53,$Y$4:$Z$9,2,0)</f>
        <v>0</v>
      </c>
      <c r="P53">
        <f>VLOOKUP(F53,$Y$4:$Z$9,2,0)</f>
        <v>4</v>
      </c>
      <c r="Q53">
        <f>VLOOKUP(G53,$Y$4:$Z$9,2,0)</f>
        <v>6</v>
      </c>
      <c r="R53">
        <f>VLOOKUP(H53,$Y$4:$Z$9,2,0)</f>
        <v>4</v>
      </c>
      <c r="S53" s="6">
        <f>SUM(punkty_rekrutacyjne37[[#This Row],[punkty za JP]:[GEO]])</f>
        <v>14</v>
      </c>
      <c r="T53" s="6">
        <f>IF(punkty_rekrutacyjne37[[#This Row],[Zachowanie]]=6, 2, 0)+punkty_rekrutacyjne37[[#This Row],[Osiagniecia]]</f>
        <v>8</v>
      </c>
      <c r="U53" s="7">
        <f>punkty_rekrutacyjne37[[#This Row],[punkty za gimnazjalny]]+punkty_rekrutacyjne37[[#This Row],[SUMA PUNKTOW ZA OCENY]]+punkty_rekrutacyjne37[[#This Row],[DODATKOWE]]</f>
        <v>56.4</v>
      </c>
      <c r="V53" s="14">
        <f>COUNTIF(punkty_rekrutacyjne37[[#This Row],[GHP]:[GJP]], 100)</f>
        <v>0</v>
      </c>
      <c r="W53" s="7">
        <f>IF(punkty_rekrutacyjne37[[#This Row],[ILE SETEK]]&gt;=3, 1, 0)</f>
        <v>0</v>
      </c>
    </row>
    <row r="54" spans="1:23" hidden="1" x14ac:dyDescent="0.35">
      <c r="A54" s="1" t="s">
        <v>98</v>
      </c>
      <c r="B54" s="1" t="s">
        <v>99</v>
      </c>
      <c r="C54">
        <v>0</v>
      </c>
      <c r="D54">
        <v>3</v>
      </c>
      <c r="E54" s="1">
        <v>4</v>
      </c>
      <c r="F54" s="1">
        <v>6</v>
      </c>
      <c r="G54" s="1">
        <v>4</v>
      </c>
      <c r="H54" s="1">
        <v>4</v>
      </c>
      <c r="I54">
        <v>41</v>
      </c>
      <c r="J54">
        <v>88</v>
      </c>
      <c r="K54">
        <v>4</v>
      </c>
      <c r="L54">
        <v>24</v>
      </c>
      <c r="M54">
        <v>37</v>
      </c>
      <c r="N54" s="6">
        <f>(punkty_rekrutacyjne37[[#This Row],[GHP]]+punkty_rekrutacyjne37[[#This Row],[GHH]]+punkty_rekrutacyjne37[[#This Row],[GMM]]+punkty_rekrutacyjne37[[#This Row],[GMP]]+punkty_rekrutacyjne37[[#This Row],[GJP]])/10</f>
        <v>19.399999999999999</v>
      </c>
      <c r="O54">
        <f>VLOOKUP(E54,$Y$4:$Z$9,2,0)</f>
        <v>6</v>
      </c>
      <c r="P54">
        <f>VLOOKUP(F54,$Y$4:$Z$9,2,0)</f>
        <v>10</v>
      </c>
      <c r="Q54">
        <f>VLOOKUP(G54,$Y$4:$Z$9,2,0)</f>
        <v>6</v>
      </c>
      <c r="R54">
        <f>VLOOKUP(H54,$Y$4:$Z$9,2,0)</f>
        <v>6</v>
      </c>
      <c r="S54" s="6">
        <f>SUM(punkty_rekrutacyjne37[[#This Row],[punkty za JP]:[GEO]])</f>
        <v>28</v>
      </c>
      <c r="T54" s="6">
        <f>IF(punkty_rekrutacyjne37[[#This Row],[Zachowanie]]=6, 2, 0)+punkty_rekrutacyjne37[[#This Row],[Osiagniecia]]</f>
        <v>0</v>
      </c>
      <c r="U54" s="7">
        <f>punkty_rekrutacyjne37[[#This Row],[punkty za gimnazjalny]]+punkty_rekrutacyjne37[[#This Row],[SUMA PUNKTOW ZA OCENY]]+punkty_rekrutacyjne37[[#This Row],[DODATKOWE]]</f>
        <v>47.4</v>
      </c>
      <c r="V54" s="14">
        <f>COUNTIF(punkty_rekrutacyjne37[[#This Row],[GHP]:[GJP]], 100)</f>
        <v>0</v>
      </c>
      <c r="W54" s="7">
        <f>IF(punkty_rekrutacyjne37[[#This Row],[ILE SETEK]]&gt;=3, 1, 0)</f>
        <v>0</v>
      </c>
    </row>
    <row r="55" spans="1:23" hidden="1" x14ac:dyDescent="0.35">
      <c r="A55" s="1" t="s">
        <v>100</v>
      </c>
      <c r="B55" s="1" t="s">
        <v>101</v>
      </c>
      <c r="C55">
        <v>7</v>
      </c>
      <c r="D55">
        <v>3</v>
      </c>
      <c r="E55" s="1">
        <v>4</v>
      </c>
      <c r="F55" s="1">
        <v>4</v>
      </c>
      <c r="G55" s="1">
        <v>5</v>
      </c>
      <c r="H55" s="1">
        <v>6</v>
      </c>
      <c r="I55">
        <v>54</v>
      </c>
      <c r="J55">
        <v>42</v>
      </c>
      <c r="K55">
        <v>82</v>
      </c>
      <c r="L55">
        <v>99</v>
      </c>
      <c r="M55">
        <v>81</v>
      </c>
      <c r="N55" s="6">
        <f>(punkty_rekrutacyjne37[[#This Row],[GHP]]+punkty_rekrutacyjne37[[#This Row],[GHH]]+punkty_rekrutacyjne37[[#This Row],[GMM]]+punkty_rekrutacyjne37[[#This Row],[GMP]]+punkty_rekrutacyjne37[[#This Row],[GJP]])/10</f>
        <v>35.799999999999997</v>
      </c>
      <c r="O55">
        <f>VLOOKUP(E55,$Y$4:$Z$9,2,0)</f>
        <v>6</v>
      </c>
      <c r="P55">
        <f>VLOOKUP(F55,$Y$4:$Z$9,2,0)</f>
        <v>6</v>
      </c>
      <c r="Q55">
        <f>VLOOKUP(G55,$Y$4:$Z$9,2,0)</f>
        <v>8</v>
      </c>
      <c r="R55">
        <f>VLOOKUP(H55,$Y$4:$Z$9,2,0)</f>
        <v>10</v>
      </c>
      <c r="S55" s="6">
        <f>SUM(punkty_rekrutacyjne37[[#This Row],[punkty za JP]:[GEO]])</f>
        <v>30</v>
      </c>
      <c r="T55" s="6">
        <f>IF(punkty_rekrutacyjne37[[#This Row],[Zachowanie]]=6, 2, 0)+punkty_rekrutacyjne37[[#This Row],[Osiagniecia]]</f>
        <v>7</v>
      </c>
      <c r="U55" s="7">
        <f>punkty_rekrutacyjne37[[#This Row],[punkty za gimnazjalny]]+punkty_rekrutacyjne37[[#This Row],[SUMA PUNKTOW ZA OCENY]]+punkty_rekrutacyjne37[[#This Row],[DODATKOWE]]</f>
        <v>72.8</v>
      </c>
      <c r="V55" s="14">
        <f>COUNTIF(punkty_rekrutacyjne37[[#This Row],[GHP]:[GJP]], 100)</f>
        <v>0</v>
      </c>
      <c r="W55" s="7">
        <f>IF(punkty_rekrutacyjne37[[#This Row],[ILE SETEK]]&gt;=3, 1, 0)</f>
        <v>0</v>
      </c>
    </row>
    <row r="56" spans="1:23" hidden="1" x14ac:dyDescent="0.35">
      <c r="A56" s="1" t="s">
        <v>102</v>
      </c>
      <c r="B56" s="1" t="s">
        <v>70</v>
      </c>
      <c r="C56">
        <v>3</v>
      </c>
      <c r="D56">
        <v>6</v>
      </c>
      <c r="E56" s="1">
        <v>5</v>
      </c>
      <c r="F56" s="1">
        <v>2</v>
      </c>
      <c r="G56" s="1">
        <v>4</v>
      </c>
      <c r="H56" s="1">
        <v>6</v>
      </c>
      <c r="I56">
        <v>51</v>
      </c>
      <c r="J56">
        <v>96</v>
      </c>
      <c r="K56">
        <v>78</v>
      </c>
      <c r="L56">
        <v>72</v>
      </c>
      <c r="M56">
        <v>39</v>
      </c>
      <c r="N56" s="6">
        <f>(punkty_rekrutacyjne37[[#This Row],[GHP]]+punkty_rekrutacyjne37[[#This Row],[GHH]]+punkty_rekrutacyjne37[[#This Row],[GMM]]+punkty_rekrutacyjne37[[#This Row],[GMP]]+punkty_rekrutacyjne37[[#This Row],[GJP]])/10</f>
        <v>33.6</v>
      </c>
      <c r="O56">
        <f>VLOOKUP(E56,$Y$4:$Z$9,2,0)</f>
        <v>8</v>
      </c>
      <c r="P56">
        <f>VLOOKUP(F56,$Y$4:$Z$9,2,0)</f>
        <v>0</v>
      </c>
      <c r="Q56">
        <f>VLOOKUP(G56,$Y$4:$Z$9,2,0)</f>
        <v>6</v>
      </c>
      <c r="R56">
        <f>VLOOKUP(H56,$Y$4:$Z$9,2,0)</f>
        <v>10</v>
      </c>
      <c r="S56" s="6">
        <f>SUM(punkty_rekrutacyjne37[[#This Row],[punkty za JP]:[GEO]])</f>
        <v>24</v>
      </c>
      <c r="T56" s="6">
        <f>IF(punkty_rekrutacyjne37[[#This Row],[Zachowanie]]=6, 2, 0)+punkty_rekrutacyjne37[[#This Row],[Osiagniecia]]</f>
        <v>5</v>
      </c>
      <c r="U56" s="7">
        <f>punkty_rekrutacyjne37[[#This Row],[punkty za gimnazjalny]]+punkty_rekrutacyjne37[[#This Row],[SUMA PUNKTOW ZA OCENY]]+punkty_rekrutacyjne37[[#This Row],[DODATKOWE]]</f>
        <v>62.6</v>
      </c>
      <c r="V56" s="14">
        <f>COUNTIF(punkty_rekrutacyjne37[[#This Row],[GHP]:[GJP]], 100)</f>
        <v>0</v>
      </c>
      <c r="W56" s="7">
        <f>IF(punkty_rekrutacyjne37[[#This Row],[ILE SETEK]]&gt;=3, 1, 0)</f>
        <v>0</v>
      </c>
    </row>
    <row r="57" spans="1:23" hidden="1" x14ac:dyDescent="0.35">
      <c r="A57" s="1" t="s">
        <v>103</v>
      </c>
      <c r="B57" s="1" t="s">
        <v>55</v>
      </c>
      <c r="C57">
        <v>8</v>
      </c>
      <c r="D57">
        <v>6</v>
      </c>
      <c r="E57" s="1">
        <v>2</v>
      </c>
      <c r="F57" s="1">
        <v>2</v>
      </c>
      <c r="G57" s="1">
        <v>6</v>
      </c>
      <c r="H57" s="1">
        <v>6</v>
      </c>
      <c r="I57">
        <v>86</v>
      </c>
      <c r="J57">
        <v>67</v>
      </c>
      <c r="K57">
        <v>94</v>
      </c>
      <c r="L57">
        <v>38</v>
      </c>
      <c r="M57">
        <v>45</v>
      </c>
      <c r="N57" s="6">
        <f>(punkty_rekrutacyjne37[[#This Row],[GHP]]+punkty_rekrutacyjne37[[#This Row],[GHH]]+punkty_rekrutacyjne37[[#This Row],[GMM]]+punkty_rekrutacyjne37[[#This Row],[GMP]]+punkty_rekrutacyjne37[[#This Row],[GJP]])/10</f>
        <v>33</v>
      </c>
      <c r="O57">
        <f>VLOOKUP(E57,$Y$4:$Z$9,2,0)</f>
        <v>0</v>
      </c>
      <c r="P57">
        <f>VLOOKUP(F57,$Y$4:$Z$9,2,0)</f>
        <v>0</v>
      </c>
      <c r="Q57">
        <f>VLOOKUP(G57,$Y$4:$Z$9,2,0)</f>
        <v>10</v>
      </c>
      <c r="R57">
        <f>VLOOKUP(H57,$Y$4:$Z$9,2,0)</f>
        <v>10</v>
      </c>
      <c r="S57" s="6">
        <f>SUM(punkty_rekrutacyjne37[[#This Row],[punkty za JP]:[GEO]])</f>
        <v>20</v>
      </c>
      <c r="T57" s="6">
        <f>IF(punkty_rekrutacyjne37[[#This Row],[Zachowanie]]=6, 2, 0)+punkty_rekrutacyjne37[[#This Row],[Osiagniecia]]</f>
        <v>10</v>
      </c>
      <c r="U57" s="7">
        <f>punkty_rekrutacyjne37[[#This Row],[punkty za gimnazjalny]]+punkty_rekrutacyjne37[[#This Row],[SUMA PUNKTOW ZA OCENY]]+punkty_rekrutacyjne37[[#This Row],[DODATKOWE]]</f>
        <v>63</v>
      </c>
      <c r="V57" s="14">
        <f>COUNTIF(punkty_rekrutacyjne37[[#This Row],[GHP]:[GJP]], 100)</f>
        <v>0</v>
      </c>
      <c r="W57" s="7">
        <f>IF(punkty_rekrutacyjne37[[#This Row],[ILE SETEK]]&gt;=3, 1, 0)</f>
        <v>0</v>
      </c>
    </row>
    <row r="58" spans="1:23" hidden="1" x14ac:dyDescent="0.35">
      <c r="A58" s="1" t="s">
        <v>104</v>
      </c>
      <c r="B58" s="1" t="s">
        <v>32</v>
      </c>
      <c r="C58">
        <v>7</v>
      </c>
      <c r="D58">
        <v>5</v>
      </c>
      <c r="E58" s="1">
        <v>6</v>
      </c>
      <c r="F58" s="1">
        <v>4</v>
      </c>
      <c r="G58" s="1">
        <v>6</v>
      </c>
      <c r="H58" s="1">
        <v>5</v>
      </c>
      <c r="I58">
        <v>15</v>
      </c>
      <c r="J58">
        <v>79</v>
      </c>
      <c r="K58">
        <v>11</v>
      </c>
      <c r="L58">
        <v>20</v>
      </c>
      <c r="M58">
        <v>58</v>
      </c>
      <c r="N58" s="6">
        <f>(punkty_rekrutacyjne37[[#This Row],[GHP]]+punkty_rekrutacyjne37[[#This Row],[GHH]]+punkty_rekrutacyjne37[[#This Row],[GMM]]+punkty_rekrutacyjne37[[#This Row],[GMP]]+punkty_rekrutacyjne37[[#This Row],[GJP]])/10</f>
        <v>18.3</v>
      </c>
      <c r="O58">
        <f>VLOOKUP(E58,$Y$4:$Z$9,2,0)</f>
        <v>10</v>
      </c>
      <c r="P58">
        <f>VLOOKUP(F58,$Y$4:$Z$9,2,0)</f>
        <v>6</v>
      </c>
      <c r="Q58">
        <f>VLOOKUP(G58,$Y$4:$Z$9,2,0)</f>
        <v>10</v>
      </c>
      <c r="R58">
        <f>VLOOKUP(H58,$Y$4:$Z$9,2,0)</f>
        <v>8</v>
      </c>
      <c r="S58" s="6">
        <f>SUM(punkty_rekrutacyjne37[[#This Row],[punkty za JP]:[GEO]])</f>
        <v>34</v>
      </c>
      <c r="T58" s="6">
        <f>IF(punkty_rekrutacyjne37[[#This Row],[Zachowanie]]=6, 2, 0)+punkty_rekrutacyjne37[[#This Row],[Osiagniecia]]</f>
        <v>7</v>
      </c>
      <c r="U58" s="7">
        <f>punkty_rekrutacyjne37[[#This Row],[punkty za gimnazjalny]]+punkty_rekrutacyjne37[[#This Row],[SUMA PUNKTOW ZA OCENY]]+punkty_rekrutacyjne37[[#This Row],[DODATKOWE]]</f>
        <v>59.3</v>
      </c>
      <c r="V58" s="14">
        <f>COUNTIF(punkty_rekrutacyjne37[[#This Row],[GHP]:[GJP]], 100)</f>
        <v>0</v>
      </c>
      <c r="W58" s="7">
        <f>IF(punkty_rekrutacyjne37[[#This Row],[ILE SETEK]]&gt;=3, 1, 0)</f>
        <v>0</v>
      </c>
    </row>
    <row r="59" spans="1:23" hidden="1" x14ac:dyDescent="0.35">
      <c r="A59" s="1" t="s">
        <v>105</v>
      </c>
      <c r="B59" s="1" t="s">
        <v>70</v>
      </c>
      <c r="C59">
        <v>3</v>
      </c>
      <c r="D59">
        <v>6</v>
      </c>
      <c r="E59" s="1">
        <v>3</v>
      </c>
      <c r="F59" s="1">
        <v>5</v>
      </c>
      <c r="G59" s="1">
        <v>5</v>
      </c>
      <c r="H59" s="1">
        <v>2</v>
      </c>
      <c r="I59">
        <v>49</v>
      </c>
      <c r="J59">
        <v>99</v>
      </c>
      <c r="K59">
        <v>78</v>
      </c>
      <c r="L59">
        <v>70</v>
      </c>
      <c r="M59">
        <v>60</v>
      </c>
      <c r="N59" s="6">
        <f>(punkty_rekrutacyjne37[[#This Row],[GHP]]+punkty_rekrutacyjne37[[#This Row],[GHH]]+punkty_rekrutacyjne37[[#This Row],[GMM]]+punkty_rekrutacyjne37[[#This Row],[GMP]]+punkty_rekrutacyjne37[[#This Row],[GJP]])/10</f>
        <v>35.6</v>
      </c>
      <c r="O59">
        <f>VLOOKUP(E59,$Y$4:$Z$9,2,0)</f>
        <v>4</v>
      </c>
      <c r="P59">
        <f>VLOOKUP(F59,$Y$4:$Z$9,2,0)</f>
        <v>8</v>
      </c>
      <c r="Q59">
        <f>VLOOKUP(G59,$Y$4:$Z$9,2,0)</f>
        <v>8</v>
      </c>
      <c r="R59">
        <f>VLOOKUP(H59,$Y$4:$Z$9,2,0)</f>
        <v>0</v>
      </c>
      <c r="S59" s="6">
        <f>SUM(punkty_rekrutacyjne37[[#This Row],[punkty za JP]:[GEO]])</f>
        <v>20</v>
      </c>
      <c r="T59" s="6">
        <f>IF(punkty_rekrutacyjne37[[#This Row],[Zachowanie]]=6, 2, 0)+punkty_rekrutacyjne37[[#This Row],[Osiagniecia]]</f>
        <v>5</v>
      </c>
      <c r="U59" s="7">
        <f>punkty_rekrutacyjne37[[#This Row],[punkty za gimnazjalny]]+punkty_rekrutacyjne37[[#This Row],[SUMA PUNKTOW ZA OCENY]]+punkty_rekrutacyjne37[[#This Row],[DODATKOWE]]</f>
        <v>60.6</v>
      </c>
      <c r="V59" s="14">
        <f>COUNTIF(punkty_rekrutacyjne37[[#This Row],[GHP]:[GJP]], 100)</f>
        <v>0</v>
      </c>
      <c r="W59" s="7">
        <f>IF(punkty_rekrutacyjne37[[#This Row],[ILE SETEK]]&gt;=3, 1, 0)</f>
        <v>0</v>
      </c>
    </row>
    <row r="60" spans="1:23" hidden="1" x14ac:dyDescent="0.35">
      <c r="A60" s="1" t="s">
        <v>106</v>
      </c>
      <c r="B60" s="1" t="s">
        <v>107</v>
      </c>
      <c r="C60">
        <v>3</v>
      </c>
      <c r="D60">
        <v>6</v>
      </c>
      <c r="E60" s="1">
        <v>3</v>
      </c>
      <c r="F60" s="1">
        <v>5</v>
      </c>
      <c r="G60" s="1">
        <v>4</v>
      </c>
      <c r="H60" s="1">
        <v>2</v>
      </c>
      <c r="I60">
        <v>94</v>
      </c>
      <c r="J60">
        <v>27</v>
      </c>
      <c r="K60">
        <v>20</v>
      </c>
      <c r="L60">
        <v>13</v>
      </c>
      <c r="M60">
        <v>49</v>
      </c>
      <c r="N60" s="6">
        <f>(punkty_rekrutacyjne37[[#This Row],[GHP]]+punkty_rekrutacyjne37[[#This Row],[GHH]]+punkty_rekrutacyjne37[[#This Row],[GMM]]+punkty_rekrutacyjne37[[#This Row],[GMP]]+punkty_rekrutacyjne37[[#This Row],[GJP]])/10</f>
        <v>20.3</v>
      </c>
      <c r="O60">
        <f>VLOOKUP(E60,$Y$4:$Z$9,2,0)</f>
        <v>4</v>
      </c>
      <c r="P60">
        <f>VLOOKUP(F60,$Y$4:$Z$9,2,0)</f>
        <v>8</v>
      </c>
      <c r="Q60">
        <f>VLOOKUP(G60,$Y$4:$Z$9,2,0)</f>
        <v>6</v>
      </c>
      <c r="R60">
        <f>VLOOKUP(H60,$Y$4:$Z$9,2,0)</f>
        <v>0</v>
      </c>
      <c r="S60" s="6">
        <f>SUM(punkty_rekrutacyjne37[[#This Row],[punkty za JP]:[GEO]])</f>
        <v>18</v>
      </c>
      <c r="T60" s="6">
        <f>IF(punkty_rekrutacyjne37[[#This Row],[Zachowanie]]=6, 2, 0)+punkty_rekrutacyjne37[[#This Row],[Osiagniecia]]</f>
        <v>5</v>
      </c>
      <c r="U60" s="7">
        <f>punkty_rekrutacyjne37[[#This Row],[punkty za gimnazjalny]]+punkty_rekrutacyjne37[[#This Row],[SUMA PUNKTOW ZA OCENY]]+punkty_rekrutacyjne37[[#This Row],[DODATKOWE]]</f>
        <v>43.3</v>
      </c>
      <c r="V60" s="14">
        <f>COUNTIF(punkty_rekrutacyjne37[[#This Row],[GHP]:[GJP]], 100)</f>
        <v>0</v>
      </c>
      <c r="W60" s="7">
        <f>IF(punkty_rekrutacyjne37[[#This Row],[ILE SETEK]]&gt;=3, 1, 0)</f>
        <v>0</v>
      </c>
    </row>
    <row r="61" spans="1:23" hidden="1" x14ac:dyDescent="0.35">
      <c r="A61" s="1" t="s">
        <v>108</v>
      </c>
      <c r="B61" s="1" t="s">
        <v>83</v>
      </c>
      <c r="C61">
        <v>8</v>
      </c>
      <c r="D61">
        <v>4</v>
      </c>
      <c r="E61" s="1">
        <v>5</v>
      </c>
      <c r="F61" s="1">
        <v>6</v>
      </c>
      <c r="G61" s="1">
        <v>6</v>
      </c>
      <c r="H61" s="1">
        <v>2</v>
      </c>
      <c r="I61">
        <v>94</v>
      </c>
      <c r="J61">
        <v>99</v>
      </c>
      <c r="K61">
        <v>87</v>
      </c>
      <c r="L61">
        <v>99</v>
      </c>
      <c r="M61">
        <v>62</v>
      </c>
      <c r="N61" s="6">
        <f>(punkty_rekrutacyjne37[[#This Row],[GHP]]+punkty_rekrutacyjne37[[#This Row],[GHH]]+punkty_rekrutacyjne37[[#This Row],[GMM]]+punkty_rekrutacyjne37[[#This Row],[GMP]]+punkty_rekrutacyjne37[[#This Row],[GJP]])/10</f>
        <v>44.1</v>
      </c>
      <c r="O61">
        <f>VLOOKUP(E61,$Y$4:$Z$9,2,0)</f>
        <v>8</v>
      </c>
      <c r="P61">
        <f>VLOOKUP(F61,$Y$4:$Z$9,2,0)</f>
        <v>10</v>
      </c>
      <c r="Q61">
        <f>VLOOKUP(G61,$Y$4:$Z$9,2,0)</f>
        <v>10</v>
      </c>
      <c r="R61">
        <f>VLOOKUP(H61,$Y$4:$Z$9,2,0)</f>
        <v>0</v>
      </c>
      <c r="S61" s="6">
        <f>SUM(punkty_rekrutacyjne37[[#This Row],[punkty za JP]:[GEO]])</f>
        <v>28</v>
      </c>
      <c r="T61" s="6">
        <f>IF(punkty_rekrutacyjne37[[#This Row],[Zachowanie]]=6, 2, 0)+punkty_rekrutacyjne37[[#This Row],[Osiagniecia]]</f>
        <v>8</v>
      </c>
      <c r="U61" s="7">
        <f>punkty_rekrutacyjne37[[#This Row],[punkty za gimnazjalny]]+punkty_rekrutacyjne37[[#This Row],[SUMA PUNKTOW ZA OCENY]]+punkty_rekrutacyjne37[[#This Row],[DODATKOWE]]</f>
        <v>80.099999999999994</v>
      </c>
      <c r="V61" s="14">
        <f>COUNTIF(punkty_rekrutacyjne37[[#This Row],[GHP]:[GJP]], 100)</f>
        <v>0</v>
      </c>
      <c r="W61" s="7">
        <f>IF(punkty_rekrutacyjne37[[#This Row],[ILE SETEK]]&gt;=3, 1, 0)</f>
        <v>0</v>
      </c>
    </row>
    <row r="62" spans="1:23" hidden="1" x14ac:dyDescent="0.35">
      <c r="A62" s="1" t="s">
        <v>109</v>
      </c>
      <c r="B62" s="1" t="s">
        <v>110</v>
      </c>
      <c r="C62">
        <v>8</v>
      </c>
      <c r="D62">
        <v>2</v>
      </c>
      <c r="E62" s="1">
        <v>4</v>
      </c>
      <c r="F62" s="1">
        <v>5</v>
      </c>
      <c r="G62" s="1">
        <v>2</v>
      </c>
      <c r="H62" s="1">
        <v>4</v>
      </c>
      <c r="I62">
        <v>20</v>
      </c>
      <c r="J62">
        <v>78</v>
      </c>
      <c r="K62">
        <v>54</v>
      </c>
      <c r="L62">
        <v>34</v>
      </c>
      <c r="M62">
        <v>95</v>
      </c>
      <c r="N62" s="6">
        <f>(punkty_rekrutacyjne37[[#This Row],[GHP]]+punkty_rekrutacyjne37[[#This Row],[GHH]]+punkty_rekrutacyjne37[[#This Row],[GMM]]+punkty_rekrutacyjne37[[#This Row],[GMP]]+punkty_rekrutacyjne37[[#This Row],[GJP]])/10</f>
        <v>28.1</v>
      </c>
      <c r="O62">
        <f>VLOOKUP(E62,$Y$4:$Z$9,2,0)</f>
        <v>6</v>
      </c>
      <c r="P62">
        <f>VLOOKUP(F62,$Y$4:$Z$9,2,0)</f>
        <v>8</v>
      </c>
      <c r="Q62">
        <f>VLOOKUP(G62,$Y$4:$Z$9,2,0)</f>
        <v>0</v>
      </c>
      <c r="R62">
        <f>VLOOKUP(H62,$Y$4:$Z$9,2,0)</f>
        <v>6</v>
      </c>
      <c r="S62" s="6">
        <f>SUM(punkty_rekrutacyjne37[[#This Row],[punkty za JP]:[GEO]])</f>
        <v>20</v>
      </c>
      <c r="T62" s="6">
        <f>IF(punkty_rekrutacyjne37[[#This Row],[Zachowanie]]=6, 2, 0)+punkty_rekrutacyjne37[[#This Row],[Osiagniecia]]</f>
        <v>8</v>
      </c>
      <c r="U62" s="7">
        <f>punkty_rekrutacyjne37[[#This Row],[punkty za gimnazjalny]]+punkty_rekrutacyjne37[[#This Row],[SUMA PUNKTOW ZA OCENY]]+punkty_rekrutacyjne37[[#This Row],[DODATKOWE]]</f>
        <v>56.1</v>
      </c>
      <c r="V62" s="14">
        <f>COUNTIF(punkty_rekrutacyjne37[[#This Row],[GHP]:[GJP]], 100)</f>
        <v>0</v>
      </c>
      <c r="W62" s="7">
        <f>IF(punkty_rekrutacyjne37[[#This Row],[ILE SETEK]]&gt;=3, 1, 0)</f>
        <v>0</v>
      </c>
    </row>
    <row r="63" spans="1:23" hidden="1" x14ac:dyDescent="0.35">
      <c r="A63" s="1" t="s">
        <v>111</v>
      </c>
      <c r="B63" s="1" t="s">
        <v>74</v>
      </c>
      <c r="C63">
        <v>5</v>
      </c>
      <c r="D63">
        <v>2</v>
      </c>
      <c r="E63" s="1">
        <v>4</v>
      </c>
      <c r="F63" s="1">
        <v>5</v>
      </c>
      <c r="G63" s="1">
        <v>5</v>
      </c>
      <c r="H63" s="1">
        <v>3</v>
      </c>
      <c r="I63">
        <v>39</v>
      </c>
      <c r="J63">
        <v>16</v>
      </c>
      <c r="K63">
        <v>8</v>
      </c>
      <c r="L63">
        <v>66</v>
      </c>
      <c r="M63">
        <v>29</v>
      </c>
      <c r="N63" s="6">
        <f>(punkty_rekrutacyjne37[[#This Row],[GHP]]+punkty_rekrutacyjne37[[#This Row],[GHH]]+punkty_rekrutacyjne37[[#This Row],[GMM]]+punkty_rekrutacyjne37[[#This Row],[GMP]]+punkty_rekrutacyjne37[[#This Row],[GJP]])/10</f>
        <v>15.8</v>
      </c>
      <c r="O63">
        <f>VLOOKUP(E63,$Y$4:$Z$9,2,0)</f>
        <v>6</v>
      </c>
      <c r="P63">
        <f>VLOOKUP(F63,$Y$4:$Z$9,2,0)</f>
        <v>8</v>
      </c>
      <c r="Q63">
        <f>VLOOKUP(G63,$Y$4:$Z$9,2,0)</f>
        <v>8</v>
      </c>
      <c r="R63">
        <f>VLOOKUP(H63,$Y$4:$Z$9,2,0)</f>
        <v>4</v>
      </c>
      <c r="S63" s="6">
        <f>SUM(punkty_rekrutacyjne37[[#This Row],[punkty za JP]:[GEO]])</f>
        <v>26</v>
      </c>
      <c r="T63" s="6">
        <f>IF(punkty_rekrutacyjne37[[#This Row],[Zachowanie]]=6, 2, 0)+punkty_rekrutacyjne37[[#This Row],[Osiagniecia]]</f>
        <v>5</v>
      </c>
      <c r="U63" s="7">
        <f>punkty_rekrutacyjne37[[#This Row],[punkty za gimnazjalny]]+punkty_rekrutacyjne37[[#This Row],[SUMA PUNKTOW ZA OCENY]]+punkty_rekrutacyjne37[[#This Row],[DODATKOWE]]</f>
        <v>46.8</v>
      </c>
      <c r="V63" s="14">
        <f>COUNTIF(punkty_rekrutacyjne37[[#This Row],[GHP]:[GJP]], 100)</f>
        <v>0</v>
      </c>
      <c r="W63" s="7">
        <f>IF(punkty_rekrutacyjne37[[#This Row],[ILE SETEK]]&gt;=3, 1, 0)</f>
        <v>0</v>
      </c>
    </row>
    <row r="64" spans="1:23" hidden="1" x14ac:dyDescent="0.35">
      <c r="A64" s="1" t="s">
        <v>112</v>
      </c>
      <c r="B64" s="1" t="s">
        <v>113</v>
      </c>
      <c r="C64">
        <v>0</v>
      </c>
      <c r="D64">
        <v>6</v>
      </c>
      <c r="E64" s="1">
        <v>3</v>
      </c>
      <c r="F64" s="1">
        <v>5</v>
      </c>
      <c r="G64" s="1">
        <v>4</v>
      </c>
      <c r="H64" s="1">
        <v>2</v>
      </c>
      <c r="I64">
        <v>77</v>
      </c>
      <c r="J64">
        <v>80</v>
      </c>
      <c r="K64">
        <v>92</v>
      </c>
      <c r="L64">
        <v>43</v>
      </c>
      <c r="M64">
        <v>100</v>
      </c>
      <c r="N64" s="6">
        <f>(punkty_rekrutacyjne37[[#This Row],[GHP]]+punkty_rekrutacyjne37[[#This Row],[GHH]]+punkty_rekrutacyjne37[[#This Row],[GMM]]+punkty_rekrutacyjne37[[#This Row],[GMP]]+punkty_rekrutacyjne37[[#This Row],[GJP]])/10</f>
        <v>39.200000000000003</v>
      </c>
      <c r="O64">
        <f>VLOOKUP(E64,$Y$4:$Z$9,2,0)</f>
        <v>4</v>
      </c>
      <c r="P64">
        <f>VLOOKUP(F64,$Y$4:$Z$9,2,0)</f>
        <v>8</v>
      </c>
      <c r="Q64">
        <f>VLOOKUP(G64,$Y$4:$Z$9,2,0)</f>
        <v>6</v>
      </c>
      <c r="R64">
        <f>VLOOKUP(H64,$Y$4:$Z$9,2,0)</f>
        <v>0</v>
      </c>
      <c r="S64" s="6">
        <f>SUM(punkty_rekrutacyjne37[[#This Row],[punkty za JP]:[GEO]])</f>
        <v>18</v>
      </c>
      <c r="T64" s="6">
        <f>IF(punkty_rekrutacyjne37[[#This Row],[Zachowanie]]=6, 2, 0)+punkty_rekrutacyjne37[[#This Row],[Osiagniecia]]</f>
        <v>2</v>
      </c>
      <c r="U64" s="7">
        <f>punkty_rekrutacyjne37[[#This Row],[punkty za gimnazjalny]]+punkty_rekrutacyjne37[[#This Row],[SUMA PUNKTOW ZA OCENY]]+punkty_rekrutacyjne37[[#This Row],[DODATKOWE]]</f>
        <v>59.2</v>
      </c>
      <c r="V64" s="14">
        <f>COUNTIF(punkty_rekrutacyjne37[[#This Row],[GHP]:[GJP]], 100)</f>
        <v>1</v>
      </c>
      <c r="W64" s="7">
        <f>IF(punkty_rekrutacyjne37[[#This Row],[ILE SETEK]]&gt;=3, 1, 0)</f>
        <v>0</v>
      </c>
    </row>
    <row r="65" spans="1:23" hidden="1" x14ac:dyDescent="0.35">
      <c r="A65" s="1" t="s">
        <v>114</v>
      </c>
      <c r="B65" s="1" t="s">
        <v>101</v>
      </c>
      <c r="C65">
        <v>1</v>
      </c>
      <c r="D65">
        <v>4</v>
      </c>
      <c r="E65" s="1">
        <v>6</v>
      </c>
      <c r="F65" s="1">
        <v>3</v>
      </c>
      <c r="G65" s="1">
        <v>4</v>
      </c>
      <c r="H65" s="1">
        <v>2</v>
      </c>
      <c r="I65">
        <v>70</v>
      </c>
      <c r="J65">
        <v>39</v>
      </c>
      <c r="K65">
        <v>65</v>
      </c>
      <c r="L65">
        <v>57</v>
      </c>
      <c r="M65">
        <v>90</v>
      </c>
      <c r="N65" s="6">
        <f>(punkty_rekrutacyjne37[[#This Row],[GHP]]+punkty_rekrutacyjne37[[#This Row],[GHH]]+punkty_rekrutacyjne37[[#This Row],[GMM]]+punkty_rekrutacyjne37[[#This Row],[GMP]]+punkty_rekrutacyjne37[[#This Row],[GJP]])/10</f>
        <v>32.1</v>
      </c>
      <c r="O65">
        <f>VLOOKUP(E65,$Y$4:$Z$9,2,0)</f>
        <v>10</v>
      </c>
      <c r="P65">
        <f>VLOOKUP(F65,$Y$4:$Z$9,2,0)</f>
        <v>4</v>
      </c>
      <c r="Q65">
        <f>VLOOKUP(G65,$Y$4:$Z$9,2,0)</f>
        <v>6</v>
      </c>
      <c r="R65">
        <f>VLOOKUP(H65,$Y$4:$Z$9,2,0)</f>
        <v>0</v>
      </c>
      <c r="S65" s="6">
        <f>SUM(punkty_rekrutacyjne37[[#This Row],[punkty za JP]:[GEO]])</f>
        <v>20</v>
      </c>
      <c r="T65" s="6">
        <f>IF(punkty_rekrutacyjne37[[#This Row],[Zachowanie]]=6, 2, 0)+punkty_rekrutacyjne37[[#This Row],[Osiagniecia]]</f>
        <v>1</v>
      </c>
      <c r="U65" s="7">
        <f>punkty_rekrutacyjne37[[#This Row],[punkty za gimnazjalny]]+punkty_rekrutacyjne37[[#This Row],[SUMA PUNKTOW ZA OCENY]]+punkty_rekrutacyjne37[[#This Row],[DODATKOWE]]</f>
        <v>53.1</v>
      </c>
      <c r="V65" s="14">
        <f>COUNTIF(punkty_rekrutacyjne37[[#This Row],[GHP]:[GJP]], 100)</f>
        <v>0</v>
      </c>
      <c r="W65" s="7">
        <f>IF(punkty_rekrutacyjne37[[#This Row],[ILE SETEK]]&gt;=3, 1, 0)</f>
        <v>0</v>
      </c>
    </row>
    <row r="66" spans="1:23" hidden="1" x14ac:dyDescent="0.35">
      <c r="A66" s="1" t="s">
        <v>115</v>
      </c>
      <c r="B66" s="1" t="s">
        <v>41</v>
      </c>
      <c r="C66">
        <v>0</v>
      </c>
      <c r="D66">
        <v>4</v>
      </c>
      <c r="E66" s="1">
        <v>5</v>
      </c>
      <c r="F66" s="1">
        <v>4</v>
      </c>
      <c r="G66" s="1">
        <v>6</v>
      </c>
      <c r="H66" s="1">
        <v>2</v>
      </c>
      <c r="I66">
        <v>4</v>
      </c>
      <c r="J66">
        <v>85</v>
      </c>
      <c r="K66">
        <v>83</v>
      </c>
      <c r="L66">
        <v>10</v>
      </c>
      <c r="M66">
        <v>33</v>
      </c>
      <c r="N66" s="6">
        <f>(punkty_rekrutacyjne37[[#This Row],[GHP]]+punkty_rekrutacyjne37[[#This Row],[GHH]]+punkty_rekrutacyjne37[[#This Row],[GMM]]+punkty_rekrutacyjne37[[#This Row],[GMP]]+punkty_rekrutacyjne37[[#This Row],[GJP]])/10</f>
        <v>21.5</v>
      </c>
      <c r="O66">
        <f>VLOOKUP(E66,$Y$4:$Z$9,2,0)</f>
        <v>8</v>
      </c>
      <c r="P66">
        <f>VLOOKUP(F66,$Y$4:$Z$9,2,0)</f>
        <v>6</v>
      </c>
      <c r="Q66">
        <f>VLOOKUP(G66,$Y$4:$Z$9,2,0)</f>
        <v>10</v>
      </c>
      <c r="R66">
        <f>VLOOKUP(H66,$Y$4:$Z$9,2,0)</f>
        <v>0</v>
      </c>
      <c r="S66" s="6">
        <f>SUM(punkty_rekrutacyjne37[[#This Row],[punkty za JP]:[GEO]])</f>
        <v>24</v>
      </c>
      <c r="T66" s="6">
        <f>IF(punkty_rekrutacyjne37[[#This Row],[Zachowanie]]=6, 2, 0)+punkty_rekrutacyjne37[[#This Row],[Osiagniecia]]</f>
        <v>0</v>
      </c>
      <c r="U66" s="7">
        <f>punkty_rekrutacyjne37[[#This Row],[punkty za gimnazjalny]]+punkty_rekrutacyjne37[[#This Row],[SUMA PUNKTOW ZA OCENY]]+punkty_rekrutacyjne37[[#This Row],[DODATKOWE]]</f>
        <v>45.5</v>
      </c>
      <c r="V66" s="14">
        <f>COUNTIF(punkty_rekrutacyjne37[[#This Row],[GHP]:[GJP]], 100)</f>
        <v>0</v>
      </c>
      <c r="W66" s="7">
        <f>IF(punkty_rekrutacyjne37[[#This Row],[ILE SETEK]]&gt;=3, 1, 0)</f>
        <v>0</v>
      </c>
    </row>
    <row r="67" spans="1:23" hidden="1" x14ac:dyDescent="0.35">
      <c r="A67" s="1" t="s">
        <v>116</v>
      </c>
      <c r="B67" s="1" t="s">
        <v>117</v>
      </c>
      <c r="C67">
        <v>8</v>
      </c>
      <c r="D67">
        <v>5</v>
      </c>
      <c r="E67" s="1">
        <v>5</v>
      </c>
      <c r="F67" s="1">
        <v>4</v>
      </c>
      <c r="G67" s="1">
        <v>3</v>
      </c>
      <c r="H67" s="1">
        <v>3</v>
      </c>
      <c r="I67">
        <v>80</v>
      </c>
      <c r="J67">
        <v>91</v>
      </c>
      <c r="K67">
        <v>16</v>
      </c>
      <c r="L67">
        <v>12</v>
      </c>
      <c r="M67">
        <v>73</v>
      </c>
      <c r="N67" s="6">
        <f>(punkty_rekrutacyjne37[[#This Row],[GHP]]+punkty_rekrutacyjne37[[#This Row],[GHH]]+punkty_rekrutacyjne37[[#This Row],[GMM]]+punkty_rekrutacyjne37[[#This Row],[GMP]]+punkty_rekrutacyjne37[[#This Row],[GJP]])/10</f>
        <v>27.2</v>
      </c>
      <c r="O67">
        <f>VLOOKUP(E67,$Y$4:$Z$9,2,0)</f>
        <v>8</v>
      </c>
      <c r="P67">
        <f>VLOOKUP(F67,$Y$4:$Z$9,2,0)</f>
        <v>6</v>
      </c>
      <c r="Q67">
        <f>VLOOKUP(G67,$Y$4:$Z$9,2,0)</f>
        <v>4</v>
      </c>
      <c r="R67">
        <f>VLOOKUP(H67,$Y$4:$Z$9,2,0)</f>
        <v>4</v>
      </c>
      <c r="S67" s="6">
        <f>SUM(punkty_rekrutacyjne37[[#This Row],[punkty za JP]:[GEO]])</f>
        <v>22</v>
      </c>
      <c r="T67" s="6">
        <f>IF(punkty_rekrutacyjne37[[#This Row],[Zachowanie]]=6, 2, 0)+punkty_rekrutacyjne37[[#This Row],[Osiagniecia]]</f>
        <v>8</v>
      </c>
      <c r="U67" s="7">
        <f>punkty_rekrutacyjne37[[#This Row],[punkty za gimnazjalny]]+punkty_rekrutacyjne37[[#This Row],[SUMA PUNKTOW ZA OCENY]]+punkty_rekrutacyjne37[[#This Row],[DODATKOWE]]</f>
        <v>57.2</v>
      </c>
      <c r="V67" s="14">
        <f>COUNTIF(punkty_rekrutacyjne37[[#This Row],[GHP]:[GJP]], 100)</f>
        <v>0</v>
      </c>
      <c r="W67" s="7">
        <f>IF(punkty_rekrutacyjne37[[#This Row],[ILE SETEK]]&gt;=3, 1, 0)</f>
        <v>0</v>
      </c>
    </row>
    <row r="68" spans="1:23" hidden="1" x14ac:dyDescent="0.35">
      <c r="A68" s="1" t="s">
        <v>118</v>
      </c>
      <c r="B68" s="1" t="s">
        <v>119</v>
      </c>
      <c r="C68">
        <v>6</v>
      </c>
      <c r="D68">
        <v>6</v>
      </c>
      <c r="E68" s="1">
        <v>2</v>
      </c>
      <c r="F68" s="1">
        <v>3</v>
      </c>
      <c r="G68" s="1">
        <v>6</v>
      </c>
      <c r="H68" s="1">
        <v>5</v>
      </c>
      <c r="I68">
        <v>27</v>
      </c>
      <c r="J68">
        <v>6</v>
      </c>
      <c r="K68">
        <v>19</v>
      </c>
      <c r="L68">
        <v>61</v>
      </c>
      <c r="M68">
        <v>63</v>
      </c>
      <c r="N68" s="6">
        <f>(punkty_rekrutacyjne37[[#This Row],[GHP]]+punkty_rekrutacyjne37[[#This Row],[GHH]]+punkty_rekrutacyjne37[[#This Row],[GMM]]+punkty_rekrutacyjne37[[#This Row],[GMP]]+punkty_rekrutacyjne37[[#This Row],[GJP]])/10</f>
        <v>17.600000000000001</v>
      </c>
      <c r="O68">
        <f>VLOOKUP(E68,$Y$4:$Z$9,2,0)</f>
        <v>0</v>
      </c>
      <c r="P68">
        <f>VLOOKUP(F68,$Y$4:$Z$9,2,0)</f>
        <v>4</v>
      </c>
      <c r="Q68">
        <f>VLOOKUP(G68,$Y$4:$Z$9,2,0)</f>
        <v>10</v>
      </c>
      <c r="R68">
        <f>VLOOKUP(H68,$Y$4:$Z$9,2,0)</f>
        <v>8</v>
      </c>
      <c r="S68" s="6">
        <f>SUM(punkty_rekrutacyjne37[[#This Row],[punkty za JP]:[GEO]])</f>
        <v>22</v>
      </c>
      <c r="T68" s="6">
        <f>IF(punkty_rekrutacyjne37[[#This Row],[Zachowanie]]=6, 2, 0)+punkty_rekrutacyjne37[[#This Row],[Osiagniecia]]</f>
        <v>8</v>
      </c>
      <c r="U68" s="7">
        <f>punkty_rekrutacyjne37[[#This Row],[punkty za gimnazjalny]]+punkty_rekrutacyjne37[[#This Row],[SUMA PUNKTOW ZA OCENY]]+punkty_rekrutacyjne37[[#This Row],[DODATKOWE]]</f>
        <v>47.6</v>
      </c>
      <c r="V68" s="14">
        <f>COUNTIF(punkty_rekrutacyjne37[[#This Row],[GHP]:[GJP]], 100)</f>
        <v>0</v>
      </c>
      <c r="W68" s="7">
        <f>IF(punkty_rekrutacyjne37[[#This Row],[ILE SETEK]]&gt;=3, 1, 0)</f>
        <v>0</v>
      </c>
    </row>
    <row r="69" spans="1:23" hidden="1" x14ac:dyDescent="0.35">
      <c r="A69" s="1" t="s">
        <v>120</v>
      </c>
      <c r="B69" s="1" t="s">
        <v>121</v>
      </c>
      <c r="C69">
        <v>0</v>
      </c>
      <c r="D69">
        <v>5</v>
      </c>
      <c r="E69" s="1">
        <v>5</v>
      </c>
      <c r="F69" s="1">
        <v>3</v>
      </c>
      <c r="G69" s="1">
        <v>2</v>
      </c>
      <c r="H69" s="1">
        <v>6</v>
      </c>
      <c r="I69">
        <v>26</v>
      </c>
      <c r="J69">
        <v>23</v>
      </c>
      <c r="K69">
        <v>48</v>
      </c>
      <c r="L69">
        <v>73</v>
      </c>
      <c r="M69">
        <v>63</v>
      </c>
      <c r="N69" s="6">
        <f>(punkty_rekrutacyjne37[[#This Row],[GHP]]+punkty_rekrutacyjne37[[#This Row],[GHH]]+punkty_rekrutacyjne37[[#This Row],[GMM]]+punkty_rekrutacyjne37[[#This Row],[GMP]]+punkty_rekrutacyjne37[[#This Row],[GJP]])/10</f>
        <v>23.3</v>
      </c>
      <c r="O69">
        <f>VLOOKUP(E69,$Y$4:$Z$9,2,0)</f>
        <v>8</v>
      </c>
      <c r="P69">
        <f>VLOOKUP(F69,$Y$4:$Z$9,2,0)</f>
        <v>4</v>
      </c>
      <c r="Q69">
        <f>VLOOKUP(G69,$Y$4:$Z$9,2,0)</f>
        <v>0</v>
      </c>
      <c r="R69">
        <f>VLOOKUP(H69,$Y$4:$Z$9,2,0)</f>
        <v>10</v>
      </c>
      <c r="S69" s="6">
        <f>SUM(punkty_rekrutacyjne37[[#This Row],[punkty za JP]:[GEO]])</f>
        <v>22</v>
      </c>
      <c r="T69" s="6">
        <f>IF(punkty_rekrutacyjne37[[#This Row],[Zachowanie]]=6, 2, 0)+punkty_rekrutacyjne37[[#This Row],[Osiagniecia]]</f>
        <v>0</v>
      </c>
      <c r="U69" s="7">
        <f>punkty_rekrutacyjne37[[#This Row],[punkty za gimnazjalny]]+punkty_rekrutacyjne37[[#This Row],[SUMA PUNKTOW ZA OCENY]]+punkty_rekrutacyjne37[[#This Row],[DODATKOWE]]</f>
        <v>45.3</v>
      </c>
      <c r="V69" s="14">
        <f>COUNTIF(punkty_rekrutacyjne37[[#This Row],[GHP]:[GJP]], 100)</f>
        <v>0</v>
      </c>
      <c r="W69" s="7">
        <f>IF(punkty_rekrutacyjne37[[#This Row],[ILE SETEK]]&gt;=3, 1, 0)</f>
        <v>0</v>
      </c>
    </row>
    <row r="70" spans="1:23" hidden="1" x14ac:dyDescent="0.35">
      <c r="A70" s="1" t="s">
        <v>122</v>
      </c>
      <c r="B70" s="1" t="s">
        <v>121</v>
      </c>
      <c r="C70">
        <v>8</v>
      </c>
      <c r="D70">
        <v>3</v>
      </c>
      <c r="E70" s="1">
        <v>5</v>
      </c>
      <c r="F70" s="1">
        <v>5</v>
      </c>
      <c r="G70" s="1">
        <v>6</v>
      </c>
      <c r="H70" s="1">
        <v>3</v>
      </c>
      <c r="I70">
        <v>28</v>
      </c>
      <c r="J70">
        <v>69</v>
      </c>
      <c r="K70">
        <v>99</v>
      </c>
      <c r="L70">
        <v>45</v>
      </c>
      <c r="M70">
        <v>61</v>
      </c>
      <c r="N70" s="6">
        <f>(punkty_rekrutacyjne37[[#This Row],[GHP]]+punkty_rekrutacyjne37[[#This Row],[GHH]]+punkty_rekrutacyjne37[[#This Row],[GMM]]+punkty_rekrutacyjne37[[#This Row],[GMP]]+punkty_rekrutacyjne37[[#This Row],[GJP]])/10</f>
        <v>30.2</v>
      </c>
      <c r="O70">
        <f>VLOOKUP(E70,$Y$4:$Z$9,2,0)</f>
        <v>8</v>
      </c>
      <c r="P70">
        <f>VLOOKUP(F70,$Y$4:$Z$9,2,0)</f>
        <v>8</v>
      </c>
      <c r="Q70">
        <f>VLOOKUP(G70,$Y$4:$Z$9,2,0)</f>
        <v>10</v>
      </c>
      <c r="R70">
        <f>VLOOKUP(H70,$Y$4:$Z$9,2,0)</f>
        <v>4</v>
      </c>
      <c r="S70" s="6">
        <f>SUM(punkty_rekrutacyjne37[[#This Row],[punkty za JP]:[GEO]])</f>
        <v>30</v>
      </c>
      <c r="T70" s="6">
        <f>IF(punkty_rekrutacyjne37[[#This Row],[Zachowanie]]=6, 2, 0)+punkty_rekrutacyjne37[[#This Row],[Osiagniecia]]</f>
        <v>8</v>
      </c>
      <c r="U70" s="7">
        <f>punkty_rekrutacyjne37[[#This Row],[punkty za gimnazjalny]]+punkty_rekrutacyjne37[[#This Row],[SUMA PUNKTOW ZA OCENY]]+punkty_rekrutacyjne37[[#This Row],[DODATKOWE]]</f>
        <v>68.2</v>
      </c>
      <c r="V70" s="14">
        <f>COUNTIF(punkty_rekrutacyjne37[[#This Row],[GHP]:[GJP]], 100)</f>
        <v>0</v>
      </c>
      <c r="W70" s="7">
        <f>IF(punkty_rekrutacyjne37[[#This Row],[ILE SETEK]]&gt;=3, 1, 0)</f>
        <v>0</v>
      </c>
    </row>
    <row r="71" spans="1:23" hidden="1" x14ac:dyDescent="0.35">
      <c r="A71" s="1" t="s">
        <v>123</v>
      </c>
      <c r="B71" s="1" t="s">
        <v>119</v>
      </c>
      <c r="C71">
        <v>1</v>
      </c>
      <c r="D71">
        <v>2</v>
      </c>
      <c r="E71" s="1">
        <v>3</v>
      </c>
      <c r="F71" s="1">
        <v>2</v>
      </c>
      <c r="G71" s="1">
        <v>3</v>
      </c>
      <c r="H71" s="1">
        <v>6</v>
      </c>
      <c r="I71">
        <v>51</v>
      </c>
      <c r="J71">
        <v>14</v>
      </c>
      <c r="K71">
        <v>33</v>
      </c>
      <c r="L71">
        <v>28</v>
      </c>
      <c r="M71">
        <v>43</v>
      </c>
      <c r="N71" s="6">
        <f>(punkty_rekrutacyjne37[[#This Row],[GHP]]+punkty_rekrutacyjne37[[#This Row],[GHH]]+punkty_rekrutacyjne37[[#This Row],[GMM]]+punkty_rekrutacyjne37[[#This Row],[GMP]]+punkty_rekrutacyjne37[[#This Row],[GJP]])/10</f>
        <v>16.899999999999999</v>
      </c>
      <c r="O71">
        <f>VLOOKUP(E71,$Y$4:$Z$9,2,0)</f>
        <v>4</v>
      </c>
      <c r="P71">
        <f>VLOOKUP(F71,$Y$4:$Z$9,2,0)</f>
        <v>0</v>
      </c>
      <c r="Q71">
        <f>VLOOKUP(G71,$Y$4:$Z$9,2,0)</f>
        <v>4</v>
      </c>
      <c r="R71">
        <f>VLOOKUP(H71,$Y$4:$Z$9,2,0)</f>
        <v>10</v>
      </c>
      <c r="S71" s="6">
        <f>SUM(punkty_rekrutacyjne37[[#This Row],[punkty za JP]:[GEO]])</f>
        <v>18</v>
      </c>
      <c r="T71" s="6">
        <f>IF(punkty_rekrutacyjne37[[#This Row],[Zachowanie]]=6, 2, 0)+punkty_rekrutacyjne37[[#This Row],[Osiagniecia]]</f>
        <v>1</v>
      </c>
      <c r="U71" s="7">
        <f>punkty_rekrutacyjne37[[#This Row],[punkty za gimnazjalny]]+punkty_rekrutacyjne37[[#This Row],[SUMA PUNKTOW ZA OCENY]]+punkty_rekrutacyjne37[[#This Row],[DODATKOWE]]</f>
        <v>35.9</v>
      </c>
      <c r="V71" s="14">
        <f>COUNTIF(punkty_rekrutacyjne37[[#This Row],[GHP]:[GJP]], 100)</f>
        <v>0</v>
      </c>
      <c r="W71" s="7">
        <f>IF(punkty_rekrutacyjne37[[#This Row],[ILE SETEK]]&gt;=3, 1, 0)</f>
        <v>0</v>
      </c>
    </row>
    <row r="72" spans="1:23" hidden="1" x14ac:dyDescent="0.35">
      <c r="A72" s="1" t="s">
        <v>124</v>
      </c>
      <c r="B72" s="1" t="s">
        <v>41</v>
      </c>
      <c r="C72">
        <v>3</v>
      </c>
      <c r="D72">
        <v>5</v>
      </c>
      <c r="E72" s="1">
        <v>6</v>
      </c>
      <c r="F72" s="1">
        <v>5</v>
      </c>
      <c r="G72" s="1">
        <v>2</v>
      </c>
      <c r="H72" s="1">
        <v>5</v>
      </c>
      <c r="I72">
        <v>73</v>
      </c>
      <c r="J72">
        <v>84</v>
      </c>
      <c r="K72">
        <v>48</v>
      </c>
      <c r="L72">
        <v>36</v>
      </c>
      <c r="M72">
        <v>4</v>
      </c>
      <c r="N72" s="6">
        <f>(punkty_rekrutacyjne37[[#This Row],[GHP]]+punkty_rekrutacyjne37[[#This Row],[GHH]]+punkty_rekrutacyjne37[[#This Row],[GMM]]+punkty_rekrutacyjne37[[#This Row],[GMP]]+punkty_rekrutacyjne37[[#This Row],[GJP]])/10</f>
        <v>24.5</v>
      </c>
      <c r="O72">
        <f>VLOOKUP(E72,$Y$4:$Z$9,2,0)</f>
        <v>10</v>
      </c>
      <c r="P72">
        <f>VLOOKUP(F72,$Y$4:$Z$9,2,0)</f>
        <v>8</v>
      </c>
      <c r="Q72">
        <f>VLOOKUP(G72,$Y$4:$Z$9,2,0)</f>
        <v>0</v>
      </c>
      <c r="R72">
        <f>VLOOKUP(H72,$Y$4:$Z$9,2,0)</f>
        <v>8</v>
      </c>
      <c r="S72" s="6">
        <f>SUM(punkty_rekrutacyjne37[[#This Row],[punkty za JP]:[GEO]])</f>
        <v>26</v>
      </c>
      <c r="T72" s="6">
        <f>IF(punkty_rekrutacyjne37[[#This Row],[Zachowanie]]=6, 2, 0)+punkty_rekrutacyjne37[[#This Row],[Osiagniecia]]</f>
        <v>3</v>
      </c>
      <c r="U72" s="7">
        <f>punkty_rekrutacyjne37[[#This Row],[punkty za gimnazjalny]]+punkty_rekrutacyjne37[[#This Row],[SUMA PUNKTOW ZA OCENY]]+punkty_rekrutacyjne37[[#This Row],[DODATKOWE]]</f>
        <v>53.5</v>
      </c>
      <c r="V72" s="14">
        <f>COUNTIF(punkty_rekrutacyjne37[[#This Row],[GHP]:[GJP]], 100)</f>
        <v>0</v>
      </c>
      <c r="W72" s="7">
        <f>IF(punkty_rekrutacyjne37[[#This Row],[ILE SETEK]]&gt;=3, 1, 0)</f>
        <v>0</v>
      </c>
    </row>
    <row r="73" spans="1:23" hidden="1" x14ac:dyDescent="0.35">
      <c r="A73" s="1" t="s">
        <v>125</v>
      </c>
      <c r="B73" s="1" t="s">
        <v>126</v>
      </c>
      <c r="C73">
        <v>4</v>
      </c>
      <c r="D73">
        <v>4</v>
      </c>
      <c r="E73" s="1">
        <v>5</v>
      </c>
      <c r="F73" s="1">
        <v>5</v>
      </c>
      <c r="G73" s="1">
        <v>3</v>
      </c>
      <c r="H73" s="1">
        <v>6</v>
      </c>
      <c r="I73">
        <v>44</v>
      </c>
      <c r="J73">
        <v>16</v>
      </c>
      <c r="K73">
        <v>68</v>
      </c>
      <c r="L73">
        <v>55</v>
      </c>
      <c r="M73">
        <v>66</v>
      </c>
      <c r="N73" s="6">
        <f>(punkty_rekrutacyjne37[[#This Row],[GHP]]+punkty_rekrutacyjne37[[#This Row],[GHH]]+punkty_rekrutacyjne37[[#This Row],[GMM]]+punkty_rekrutacyjne37[[#This Row],[GMP]]+punkty_rekrutacyjne37[[#This Row],[GJP]])/10</f>
        <v>24.9</v>
      </c>
      <c r="O73">
        <f>VLOOKUP(E73,$Y$4:$Z$9,2,0)</f>
        <v>8</v>
      </c>
      <c r="P73">
        <f>VLOOKUP(F73,$Y$4:$Z$9,2,0)</f>
        <v>8</v>
      </c>
      <c r="Q73">
        <f>VLOOKUP(G73,$Y$4:$Z$9,2,0)</f>
        <v>4</v>
      </c>
      <c r="R73">
        <f>VLOOKUP(H73,$Y$4:$Z$9,2,0)</f>
        <v>10</v>
      </c>
      <c r="S73" s="6">
        <f>SUM(punkty_rekrutacyjne37[[#This Row],[punkty za JP]:[GEO]])</f>
        <v>30</v>
      </c>
      <c r="T73" s="6">
        <f>IF(punkty_rekrutacyjne37[[#This Row],[Zachowanie]]=6, 2, 0)+punkty_rekrutacyjne37[[#This Row],[Osiagniecia]]</f>
        <v>4</v>
      </c>
      <c r="U73" s="7">
        <f>punkty_rekrutacyjne37[[#This Row],[punkty za gimnazjalny]]+punkty_rekrutacyjne37[[#This Row],[SUMA PUNKTOW ZA OCENY]]+punkty_rekrutacyjne37[[#This Row],[DODATKOWE]]</f>
        <v>58.9</v>
      </c>
      <c r="V73" s="14">
        <f>COUNTIF(punkty_rekrutacyjne37[[#This Row],[GHP]:[GJP]], 100)</f>
        <v>0</v>
      </c>
      <c r="W73" s="7">
        <f>IF(punkty_rekrutacyjne37[[#This Row],[ILE SETEK]]&gt;=3, 1, 0)</f>
        <v>0</v>
      </c>
    </row>
    <row r="74" spans="1:23" hidden="1" x14ac:dyDescent="0.35">
      <c r="A74" s="1" t="s">
        <v>127</v>
      </c>
      <c r="B74" s="1" t="s">
        <v>90</v>
      </c>
      <c r="C74">
        <v>2</v>
      </c>
      <c r="D74">
        <v>6</v>
      </c>
      <c r="E74" s="1">
        <v>6</v>
      </c>
      <c r="F74" s="1">
        <v>3</v>
      </c>
      <c r="G74" s="1">
        <v>6</v>
      </c>
      <c r="H74" s="1">
        <v>2</v>
      </c>
      <c r="I74">
        <v>71</v>
      </c>
      <c r="J74">
        <v>95</v>
      </c>
      <c r="K74">
        <v>90</v>
      </c>
      <c r="L74">
        <v>50</v>
      </c>
      <c r="M74">
        <v>91</v>
      </c>
      <c r="N74" s="6">
        <f>(punkty_rekrutacyjne37[[#This Row],[GHP]]+punkty_rekrutacyjne37[[#This Row],[GHH]]+punkty_rekrutacyjne37[[#This Row],[GMM]]+punkty_rekrutacyjne37[[#This Row],[GMP]]+punkty_rekrutacyjne37[[#This Row],[GJP]])/10</f>
        <v>39.700000000000003</v>
      </c>
      <c r="O74">
        <f>VLOOKUP(E74,$Y$4:$Z$9,2,0)</f>
        <v>10</v>
      </c>
      <c r="P74">
        <f>VLOOKUP(F74,$Y$4:$Z$9,2,0)</f>
        <v>4</v>
      </c>
      <c r="Q74">
        <f>VLOOKUP(G74,$Y$4:$Z$9,2,0)</f>
        <v>10</v>
      </c>
      <c r="R74">
        <f>VLOOKUP(H74,$Y$4:$Z$9,2,0)</f>
        <v>0</v>
      </c>
      <c r="S74" s="6">
        <f>SUM(punkty_rekrutacyjne37[[#This Row],[punkty za JP]:[GEO]])</f>
        <v>24</v>
      </c>
      <c r="T74" s="6">
        <f>IF(punkty_rekrutacyjne37[[#This Row],[Zachowanie]]=6, 2, 0)+punkty_rekrutacyjne37[[#This Row],[Osiagniecia]]</f>
        <v>4</v>
      </c>
      <c r="U74" s="7">
        <f>punkty_rekrutacyjne37[[#This Row],[punkty za gimnazjalny]]+punkty_rekrutacyjne37[[#This Row],[SUMA PUNKTOW ZA OCENY]]+punkty_rekrutacyjne37[[#This Row],[DODATKOWE]]</f>
        <v>67.7</v>
      </c>
      <c r="V74" s="14">
        <f>COUNTIF(punkty_rekrutacyjne37[[#This Row],[GHP]:[GJP]], 100)</f>
        <v>0</v>
      </c>
      <c r="W74" s="7">
        <f>IF(punkty_rekrutacyjne37[[#This Row],[ILE SETEK]]&gt;=3, 1, 0)</f>
        <v>0</v>
      </c>
    </row>
    <row r="75" spans="1:23" hidden="1" x14ac:dyDescent="0.35">
      <c r="A75" s="1" t="s">
        <v>128</v>
      </c>
      <c r="B75" s="1" t="s">
        <v>45</v>
      </c>
      <c r="C75">
        <v>5</v>
      </c>
      <c r="D75">
        <v>5</v>
      </c>
      <c r="E75" s="1">
        <v>2</v>
      </c>
      <c r="F75" s="1">
        <v>6</v>
      </c>
      <c r="G75" s="1">
        <v>2</v>
      </c>
      <c r="H75" s="1">
        <v>2</v>
      </c>
      <c r="I75">
        <v>90</v>
      </c>
      <c r="J75">
        <v>88</v>
      </c>
      <c r="K75">
        <v>73</v>
      </c>
      <c r="L75">
        <v>83</v>
      </c>
      <c r="M75">
        <v>51</v>
      </c>
      <c r="N75" s="6">
        <f>(punkty_rekrutacyjne37[[#This Row],[GHP]]+punkty_rekrutacyjne37[[#This Row],[GHH]]+punkty_rekrutacyjne37[[#This Row],[GMM]]+punkty_rekrutacyjne37[[#This Row],[GMP]]+punkty_rekrutacyjne37[[#This Row],[GJP]])/10</f>
        <v>38.5</v>
      </c>
      <c r="O75">
        <f>VLOOKUP(E75,$Y$4:$Z$9,2,0)</f>
        <v>0</v>
      </c>
      <c r="P75">
        <f>VLOOKUP(F75,$Y$4:$Z$9,2,0)</f>
        <v>10</v>
      </c>
      <c r="Q75">
        <f>VLOOKUP(G75,$Y$4:$Z$9,2,0)</f>
        <v>0</v>
      </c>
      <c r="R75">
        <f>VLOOKUP(H75,$Y$4:$Z$9,2,0)</f>
        <v>0</v>
      </c>
      <c r="S75" s="6">
        <f>SUM(punkty_rekrutacyjne37[[#This Row],[punkty za JP]:[GEO]])</f>
        <v>10</v>
      </c>
      <c r="T75" s="6">
        <f>IF(punkty_rekrutacyjne37[[#This Row],[Zachowanie]]=6, 2, 0)+punkty_rekrutacyjne37[[#This Row],[Osiagniecia]]</f>
        <v>5</v>
      </c>
      <c r="U75" s="7">
        <f>punkty_rekrutacyjne37[[#This Row],[punkty za gimnazjalny]]+punkty_rekrutacyjne37[[#This Row],[SUMA PUNKTOW ZA OCENY]]+punkty_rekrutacyjne37[[#This Row],[DODATKOWE]]</f>
        <v>53.5</v>
      </c>
      <c r="V75" s="14">
        <f>COUNTIF(punkty_rekrutacyjne37[[#This Row],[GHP]:[GJP]], 100)</f>
        <v>0</v>
      </c>
      <c r="W75" s="7">
        <f>IF(punkty_rekrutacyjne37[[#This Row],[ILE SETEK]]&gt;=3, 1, 0)</f>
        <v>0</v>
      </c>
    </row>
    <row r="76" spans="1:23" hidden="1" x14ac:dyDescent="0.35">
      <c r="A76" s="1" t="s">
        <v>129</v>
      </c>
      <c r="B76" s="1" t="s">
        <v>130</v>
      </c>
      <c r="C76">
        <v>1</v>
      </c>
      <c r="D76">
        <v>5</v>
      </c>
      <c r="E76" s="1">
        <v>2</v>
      </c>
      <c r="F76" s="1">
        <v>2</v>
      </c>
      <c r="G76" s="1">
        <v>3</v>
      </c>
      <c r="H76" s="1">
        <v>5</v>
      </c>
      <c r="I76">
        <v>11</v>
      </c>
      <c r="J76">
        <v>24</v>
      </c>
      <c r="K76">
        <v>35</v>
      </c>
      <c r="L76">
        <v>70</v>
      </c>
      <c r="M76">
        <v>6</v>
      </c>
      <c r="N76" s="6">
        <f>(punkty_rekrutacyjne37[[#This Row],[GHP]]+punkty_rekrutacyjne37[[#This Row],[GHH]]+punkty_rekrutacyjne37[[#This Row],[GMM]]+punkty_rekrutacyjne37[[#This Row],[GMP]]+punkty_rekrutacyjne37[[#This Row],[GJP]])/10</f>
        <v>14.6</v>
      </c>
      <c r="O76">
        <f>VLOOKUP(E76,$Y$4:$Z$9,2,0)</f>
        <v>0</v>
      </c>
      <c r="P76">
        <f>VLOOKUP(F76,$Y$4:$Z$9,2,0)</f>
        <v>0</v>
      </c>
      <c r="Q76">
        <f>VLOOKUP(G76,$Y$4:$Z$9,2,0)</f>
        <v>4</v>
      </c>
      <c r="R76">
        <f>VLOOKUP(H76,$Y$4:$Z$9,2,0)</f>
        <v>8</v>
      </c>
      <c r="S76" s="6">
        <f>SUM(punkty_rekrutacyjne37[[#This Row],[punkty za JP]:[GEO]])</f>
        <v>12</v>
      </c>
      <c r="T76" s="6">
        <f>IF(punkty_rekrutacyjne37[[#This Row],[Zachowanie]]=6, 2, 0)+punkty_rekrutacyjne37[[#This Row],[Osiagniecia]]</f>
        <v>1</v>
      </c>
      <c r="U76" s="7">
        <f>punkty_rekrutacyjne37[[#This Row],[punkty za gimnazjalny]]+punkty_rekrutacyjne37[[#This Row],[SUMA PUNKTOW ZA OCENY]]+punkty_rekrutacyjne37[[#This Row],[DODATKOWE]]</f>
        <v>27.6</v>
      </c>
      <c r="V76" s="14">
        <f>COUNTIF(punkty_rekrutacyjne37[[#This Row],[GHP]:[GJP]], 100)</f>
        <v>0</v>
      </c>
      <c r="W76" s="7">
        <f>IF(punkty_rekrutacyjne37[[#This Row],[ILE SETEK]]&gt;=3, 1, 0)</f>
        <v>0</v>
      </c>
    </row>
    <row r="77" spans="1:23" hidden="1" x14ac:dyDescent="0.35">
      <c r="A77" s="1" t="s">
        <v>131</v>
      </c>
      <c r="B77" s="1" t="s">
        <v>70</v>
      </c>
      <c r="C77">
        <v>5</v>
      </c>
      <c r="D77">
        <v>2</v>
      </c>
      <c r="E77" s="1">
        <v>2</v>
      </c>
      <c r="F77" s="1">
        <v>6</v>
      </c>
      <c r="G77" s="1">
        <v>5</v>
      </c>
      <c r="H77" s="1">
        <v>6</v>
      </c>
      <c r="I77">
        <v>44</v>
      </c>
      <c r="J77">
        <v>43</v>
      </c>
      <c r="K77">
        <v>19</v>
      </c>
      <c r="L77">
        <v>86</v>
      </c>
      <c r="M77">
        <v>18</v>
      </c>
      <c r="N77" s="6">
        <f>(punkty_rekrutacyjne37[[#This Row],[GHP]]+punkty_rekrutacyjne37[[#This Row],[GHH]]+punkty_rekrutacyjne37[[#This Row],[GMM]]+punkty_rekrutacyjne37[[#This Row],[GMP]]+punkty_rekrutacyjne37[[#This Row],[GJP]])/10</f>
        <v>21</v>
      </c>
      <c r="O77">
        <f>VLOOKUP(E77,$Y$4:$Z$9,2,0)</f>
        <v>0</v>
      </c>
      <c r="P77">
        <f>VLOOKUP(F77,$Y$4:$Z$9,2,0)</f>
        <v>10</v>
      </c>
      <c r="Q77">
        <f>VLOOKUP(G77,$Y$4:$Z$9,2,0)</f>
        <v>8</v>
      </c>
      <c r="R77">
        <f>VLOOKUP(H77,$Y$4:$Z$9,2,0)</f>
        <v>10</v>
      </c>
      <c r="S77" s="6">
        <f>SUM(punkty_rekrutacyjne37[[#This Row],[punkty za JP]:[GEO]])</f>
        <v>28</v>
      </c>
      <c r="T77" s="6">
        <f>IF(punkty_rekrutacyjne37[[#This Row],[Zachowanie]]=6, 2, 0)+punkty_rekrutacyjne37[[#This Row],[Osiagniecia]]</f>
        <v>5</v>
      </c>
      <c r="U77" s="7">
        <f>punkty_rekrutacyjne37[[#This Row],[punkty za gimnazjalny]]+punkty_rekrutacyjne37[[#This Row],[SUMA PUNKTOW ZA OCENY]]+punkty_rekrutacyjne37[[#This Row],[DODATKOWE]]</f>
        <v>54</v>
      </c>
      <c r="V77" s="14">
        <f>COUNTIF(punkty_rekrutacyjne37[[#This Row],[GHP]:[GJP]], 100)</f>
        <v>0</v>
      </c>
      <c r="W77" s="7">
        <f>IF(punkty_rekrutacyjne37[[#This Row],[ILE SETEK]]&gt;=3, 1, 0)</f>
        <v>0</v>
      </c>
    </row>
    <row r="78" spans="1:23" hidden="1" x14ac:dyDescent="0.35">
      <c r="A78" s="1" t="s">
        <v>132</v>
      </c>
      <c r="B78" s="1" t="s">
        <v>133</v>
      </c>
      <c r="C78">
        <v>2</v>
      </c>
      <c r="D78">
        <v>5</v>
      </c>
      <c r="E78" s="1">
        <v>4</v>
      </c>
      <c r="F78" s="1">
        <v>3</v>
      </c>
      <c r="G78" s="1">
        <v>6</v>
      </c>
      <c r="H78" s="1">
        <v>6</v>
      </c>
      <c r="I78">
        <v>15</v>
      </c>
      <c r="J78">
        <v>69</v>
      </c>
      <c r="K78">
        <v>48</v>
      </c>
      <c r="L78">
        <v>14</v>
      </c>
      <c r="M78">
        <v>32</v>
      </c>
      <c r="N78" s="6">
        <f>(punkty_rekrutacyjne37[[#This Row],[GHP]]+punkty_rekrutacyjne37[[#This Row],[GHH]]+punkty_rekrutacyjne37[[#This Row],[GMM]]+punkty_rekrutacyjne37[[#This Row],[GMP]]+punkty_rekrutacyjne37[[#This Row],[GJP]])/10</f>
        <v>17.8</v>
      </c>
      <c r="O78">
        <f>VLOOKUP(E78,$Y$4:$Z$9,2,0)</f>
        <v>6</v>
      </c>
      <c r="P78">
        <f>VLOOKUP(F78,$Y$4:$Z$9,2,0)</f>
        <v>4</v>
      </c>
      <c r="Q78">
        <f>VLOOKUP(G78,$Y$4:$Z$9,2,0)</f>
        <v>10</v>
      </c>
      <c r="R78">
        <f>VLOOKUP(H78,$Y$4:$Z$9,2,0)</f>
        <v>10</v>
      </c>
      <c r="S78" s="6">
        <f>SUM(punkty_rekrutacyjne37[[#This Row],[punkty za JP]:[GEO]])</f>
        <v>30</v>
      </c>
      <c r="T78" s="6">
        <f>IF(punkty_rekrutacyjne37[[#This Row],[Zachowanie]]=6, 2, 0)+punkty_rekrutacyjne37[[#This Row],[Osiagniecia]]</f>
        <v>2</v>
      </c>
      <c r="U78" s="7">
        <f>punkty_rekrutacyjne37[[#This Row],[punkty za gimnazjalny]]+punkty_rekrutacyjne37[[#This Row],[SUMA PUNKTOW ZA OCENY]]+punkty_rekrutacyjne37[[#This Row],[DODATKOWE]]</f>
        <v>49.8</v>
      </c>
      <c r="V78" s="14">
        <f>COUNTIF(punkty_rekrutacyjne37[[#This Row],[GHP]:[GJP]], 100)</f>
        <v>0</v>
      </c>
      <c r="W78" s="7">
        <f>IF(punkty_rekrutacyjne37[[#This Row],[ILE SETEK]]&gt;=3, 1, 0)</f>
        <v>0</v>
      </c>
    </row>
    <row r="79" spans="1:23" hidden="1" x14ac:dyDescent="0.35">
      <c r="A79" s="1" t="s">
        <v>134</v>
      </c>
      <c r="B79" s="1" t="s">
        <v>45</v>
      </c>
      <c r="C79">
        <v>6</v>
      </c>
      <c r="D79">
        <v>3</v>
      </c>
      <c r="E79" s="1">
        <v>4</v>
      </c>
      <c r="F79" s="1">
        <v>5</v>
      </c>
      <c r="G79" s="1">
        <v>3</v>
      </c>
      <c r="H79" s="1">
        <v>4</v>
      </c>
      <c r="I79">
        <v>38</v>
      </c>
      <c r="J79">
        <v>48</v>
      </c>
      <c r="K79">
        <v>3</v>
      </c>
      <c r="L79">
        <v>38</v>
      </c>
      <c r="M79">
        <v>91</v>
      </c>
      <c r="N79" s="6">
        <f>(punkty_rekrutacyjne37[[#This Row],[GHP]]+punkty_rekrutacyjne37[[#This Row],[GHH]]+punkty_rekrutacyjne37[[#This Row],[GMM]]+punkty_rekrutacyjne37[[#This Row],[GMP]]+punkty_rekrutacyjne37[[#This Row],[GJP]])/10</f>
        <v>21.8</v>
      </c>
      <c r="O79">
        <f>VLOOKUP(E79,$Y$4:$Z$9,2,0)</f>
        <v>6</v>
      </c>
      <c r="P79">
        <f>VLOOKUP(F79,$Y$4:$Z$9,2,0)</f>
        <v>8</v>
      </c>
      <c r="Q79">
        <f>VLOOKUP(G79,$Y$4:$Z$9,2,0)</f>
        <v>4</v>
      </c>
      <c r="R79">
        <f>VLOOKUP(H79,$Y$4:$Z$9,2,0)</f>
        <v>6</v>
      </c>
      <c r="S79" s="6">
        <f>SUM(punkty_rekrutacyjne37[[#This Row],[punkty za JP]:[GEO]])</f>
        <v>24</v>
      </c>
      <c r="T79" s="6">
        <f>IF(punkty_rekrutacyjne37[[#This Row],[Zachowanie]]=6, 2, 0)+punkty_rekrutacyjne37[[#This Row],[Osiagniecia]]</f>
        <v>6</v>
      </c>
      <c r="U79" s="7">
        <f>punkty_rekrutacyjne37[[#This Row],[punkty za gimnazjalny]]+punkty_rekrutacyjne37[[#This Row],[SUMA PUNKTOW ZA OCENY]]+punkty_rekrutacyjne37[[#This Row],[DODATKOWE]]</f>
        <v>51.8</v>
      </c>
      <c r="V79" s="14">
        <f>COUNTIF(punkty_rekrutacyjne37[[#This Row],[GHP]:[GJP]], 100)</f>
        <v>0</v>
      </c>
      <c r="W79" s="7">
        <f>IF(punkty_rekrutacyjne37[[#This Row],[ILE SETEK]]&gt;=3, 1, 0)</f>
        <v>0</v>
      </c>
    </row>
    <row r="80" spans="1:23" hidden="1" x14ac:dyDescent="0.35">
      <c r="A80" s="1" t="s">
        <v>135</v>
      </c>
      <c r="B80" s="1" t="s">
        <v>38</v>
      </c>
      <c r="C80">
        <v>3</v>
      </c>
      <c r="D80">
        <v>6</v>
      </c>
      <c r="E80" s="1">
        <v>3</v>
      </c>
      <c r="F80" s="1">
        <v>6</v>
      </c>
      <c r="G80" s="1">
        <v>3</v>
      </c>
      <c r="H80" s="1">
        <v>5</v>
      </c>
      <c r="I80">
        <v>66</v>
      </c>
      <c r="J80">
        <v>42</v>
      </c>
      <c r="K80">
        <v>40</v>
      </c>
      <c r="L80">
        <v>91</v>
      </c>
      <c r="M80">
        <v>74</v>
      </c>
      <c r="N80" s="6">
        <f>(punkty_rekrutacyjne37[[#This Row],[GHP]]+punkty_rekrutacyjne37[[#This Row],[GHH]]+punkty_rekrutacyjne37[[#This Row],[GMM]]+punkty_rekrutacyjne37[[#This Row],[GMP]]+punkty_rekrutacyjne37[[#This Row],[GJP]])/10</f>
        <v>31.3</v>
      </c>
      <c r="O80">
        <f>VLOOKUP(E80,$Y$4:$Z$9,2,0)</f>
        <v>4</v>
      </c>
      <c r="P80">
        <f>VLOOKUP(F80,$Y$4:$Z$9,2,0)</f>
        <v>10</v>
      </c>
      <c r="Q80">
        <f>VLOOKUP(G80,$Y$4:$Z$9,2,0)</f>
        <v>4</v>
      </c>
      <c r="R80">
        <f>VLOOKUP(H80,$Y$4:$Z$9,2,0)</f>
        <v>8</v>
      </c>
      <c r="S80" s="6">
        <f>SUM(punkty_rekrutacyjne37[[#This Row],[punkty za JP]:[GEO]])</f>
        <v>26</v>
      </c>
      <c r="T80" s="6">
        <f>IF(punkty_rekrutacyjne37[[#This Row],[Zachowanie]]=6, 2, 0)+punkty_rekrutacyjne37[[#This Row],[Osiagniecia]]</f>
        <v>5</v>
      </c>
      <c r="U80" s="7">
        <f>punkty_rekrutacyjne37[[#This Row],[punkty za gimnazjalny]]+punkty_rekrutacyjne37[[#This Row],[SUMA PUNKTOW ZA OCENY]]+punkty_rekrutacyjne37[[#This Row],[DODATKOWE]]</f>
        <v>62.3</v>
      </c>
      <c r="V80" s="14">
        <f>COUNTIF(punkty_rekrutacyjne37[[#This Row],[GHP]:[GJP]], 100)</f>
        <v>0</v>
      </c>
      <c r="W80" s="7">
        <f>IF(punkty_rekrutacyjne37[[#This Row],[ILE SETEK]]&gt;=3, 1, 0)</f>
        <v>0</v>
      </c>
    </row>
    <row r="81" spans="1:23" hidden="1" x14ac:dyDescent="0.35">
      <c r="A81" s="1" t="s">
        <v>136</v>
      </c>
      <c r="B81" s="1" t="s">
        <v>137</v>
      </c>
      <c r="C81">
        <v>7</v>
      </c>
      <c r="D81">
        <v>4</v>
      </c>
      <c r="E81" s="1">
        <v>2</v>
      </c>
      <c r="F81" s="1">
        <v>4</v>
      </c>
      <c r="G81" s="1">
        <v>6</v>
      </c>
      <c r="H81" s="1">
        <v>5</v>
      </c>
      <c r="I81">
        <v>28</v>
      </c>
      <c r="J81">
        <v>1</v>
      </c>
      <c r="K81">
        <v>36</v>
      </c>
      <c r="L81">
        <v>63</v>
      </c>
      <c r="M81">
        <v>49</v>
      </c>
      <c r="N81" s="6">
        <f>(punkty_rekrutacyjne37[[#This Row],[GHP]]+punkty_rekrutacyjne37[[#This Row],[GHH]]+punkty_rekrutacyjne37[[#This Row],[GMM]]+punkty_rekrutacyjne37[[#This Row],[GMP]]+punkty_rekrutacyjne37[[#This Row],[GJP]])/10</f>
        <v>17.7</v>
      </c>
      <c r="O81">
        <f>VLOOKUP(E81,$Y$4:$Z$9,2,0)</f>
        <v>0</v>
      </c>
      <c r="P81">
        <f>VLOOKUP(F81,$Y$4:$Z$9,2,0)</f>
        <v>6</v>
      </c>
      <c r="Q81">
        <f>VLOOKUP(G81,$Y$4:$Z$9,2,0)</f>
        <v>10</v>
      </c>
      <c r="R81">
        <f>VLOOKUP(H81,$Y$4:$Z$9,2,0)</f>
        <v>8</v>
      </c>
      <c r="S81" s="6">
        <f>SUM(punkty_rekrutacyjne37[[#This Row],[punkty za JP]:[GEO]])</f>
        <v>24</v>
      </c>
      <c r="T81" s="6">
        <f>IF(punkty_rekrutacyjne37[[#This Row],[Zachowanie]]=6, 2, 0)+punkty_rekrutacyjne37[[#This Row],[Osiagniecia]]</f>
        <v>7</v>
      </c>
      <c r="U81" s="7">
        <f>punkty_rekrutacyjne37[[#This Row],[punkty za gimnazjalny]]+punkty_rekrutacyjne37[[#This Row],[SUMA PUNKTOW ZA OCENY]]+punkty_rekrutacyjne37[[#This Row],[DODATKOWE]]</f>
        <v>48.7</v>
      </c>
      <c r="V81" s="14">
        <f>COUNTIF(punkty_rekrutacyjne37[[#This Row],[GHP]:[GJP]], 100)</f>
        <v>0</v>
      </c>
      <c r="W81" s="7">
        <f>IF(punkty_rekrutacyjne37[[#This Row],[ILE SETEK]]&gt;=3, 1, 0)</f>
        <v>0</v>
      </c>
    </row>
    <row r="82" spans="1:23" hidden="1" x14ac:dyDescent="0.35">
      <c r="A82" s="1" t="s">
        <v>138</v>
      </c>
      <c r="B82" s="1" t="s">
        <v>139</v>
      </c>
      <c r="C82">
        <v>0</v>
      </c>
      <c r="D82">
        <v>6</v>
      </c>
      <c r="E82" s="1">
        <v>5</v>
      </c>
      <c r="F82" s="1">
        <v>6</v>
      </c>
      <c r="G82" s="1">
        <v>5</v>
      </c>
      <c r="H82" s="1">
        <v>6</v>
      </c>
      <c r="I82">
        <v>12</v>
      </c>
      <c r="J82">
        <v>20</v>
      </c>
      <c r="K82">
        <v>10</v>
      </c>
      <c r="L82">
        <v>73</v>
      </c>
      <c r="M82">
        <v>68</v>
      </c>
      <c r="N82" s="6">
        <f>(punkty_rekrutacyjne37[[#This Row],[GHP]]+punkty_rekrutacyjne37[[#This Row],[GHH]]+punkty_rekrutacyjne37[[#This Row],[GMM]]+punkty_rekrutacyjne37[[#This Row],[GMP]]+punkty_rekrutacyjne37[[#This Row],[GJP]])/10</f>
        <v>18.3</v>
      </c>
      <c r="O82">
        <f>VLOOKUP(E82,$Y$4:$Z$9,2,0)</f>
        <v>8</v>
      </c>
      <c r="P82">
        <f>VLOOKUP(F82,$Y$4:$Z$9,2,0)</f>
        <v>10</v>
      </c>
      <c r="Q82">
        <f>VLOOKUP(G82,$Y$4:$Z$9,2,0)</f>
        <v>8</v>
      </c>
      <c r="R82">
        <f>VLOOKUP(H82,$Y$4:$Z$9,2,0)</f>
        <v>10</v>
      </c>
      <c r="S82" s="6">
        <f>SUM(punkty_rekrutacyjne37[[#This Row],[punkty za JP]:[GEO]])</f>
        <v>36</v>
      </c>
      <c r="T82" s="6">
        <f>IF(punkty_rekrutacyjne37[[#This Row],[Zachowanie]]=6, 2, 0)+punkty_rekrutacyjne37[[#This Row],[Osiagniecia]]</f>
        <v>2</v>
      </c>
      <c r="U82" s="7">
        <f>punkty_rekrutacyjne37[[#This Row],[punkty za gimnazjalny]]+punkty_rekrutacyjne37[[#This Row],[SUMA PUNKTOW ZA OCENY]]+punkty_rekrutacyjne37[[#This Row],[DODATKOWE]]</f>
        <v>56.3</v>
      </c>
      <c r="V82" s="14">
        <f>COUNTIF(punkty_rekrutacyjne37[[#This Row],[GHP]:[GJP]], 100)</f>
        <v>0</v>
      </c>
      <c r="W82" s="7">
        <f>IF(punkty_rekrutacyjne37[[#This Row],[ILE SETEK]]&gt;=3, 1, 0)</f>
        <v>0</v>
      </c>
    </row>
    <row r="83" spans="1:23" hidden="1" x14ac:dyDescent="0.35">
      <c r="A83" s="1" t="s">
        <v>140</v>
      </c>
      <c r="B83" s="1" t="s">
        <v>45</v>
      </c>
      <c r="C83">
        <v>4</v>
      </c>
      <c r="D83">
        <v>5</v>
      </c>
      <c r="E83" s="1">
        <v>4</v>
      </c>
      <c r="F83" s="1">
        <v>2</v>
      </c>
      <c r="G83" s="1">
        <v>3</v>
      </c>
      <c r="H83" s="1">
        <v>4</v>
      </c>
      <c r="I83">
        <v>21</v>
      </c>
      <c r="J83">
        <v>58</v>
      </c>
      <c r="K83">
        <v>66</v>
      </c>
      <c r="L83">
        <v>93</v>
      </c>
      <c r="M83">
        <v>89</v>
      </c>
      <c r="N83" s="6">
        <f>(punkty_rekrutacyjne37[[#This Row],[GHP]]+punkty_rekrutacyjne37[[#This Row],[GHH]]+punkty_rekrutacyjne37[[#This Row],[GMM]]+punkty_rekrutacyjne37[[#This Row],[GMP]]+punkty_rekrutacyjne37[[#This Row],[GJP]])/10</f>
        <v>32.700000000000003</v>
      </c>
      <c r="O83">
        <f>VLOOKUP(E83,$Y$4:$Z$9,2,0)</f>
        <v>6</v>
      </c>
      <c r="P83">
        <f>VLOOKUP(F83,$Y$4:$Z$9,2,0)</f>
        <v>0</v>
      </c>
      <c r="Q83">
        <f>VLOOKUP(G83,$Y$4:$Z$9,2,0)</f>
        <v>4</v>
      </c>
      <c r="R83">
        <f>VLOOKUP(H83,$Y$4:$Z$9,2,0)</f>
        <v>6</v>
      </c>
      <c r="S83" s="6">
        <f>SUM(punkty_rekrutacyjne37[[#This Row],[punkty za JP]:[GEO]])</f>
        <v>16</v>
      </c>
      <c r="T83" s="6">
        <f>IF(punkty_rekrutacyjne37[[#This Row],[Zachowanie]]=6, 2, 0)+punkty_rekrutacyjne37[[#This Row],[Osiagniecia]]</f>
        <v>4</v>
      </c>
      <c r="U83" s="7">
        <f>punkty_rekrutacyjne37[[#This Row],[punkty za gimnazjalny]]+punkty_rekrutacyjne37[[#This Row],[SUMA PUNKTOW ZA OCENY]]+punkty_rekrutacyjne37[[#This Row],[DODATKOWE]]</f>
        <v>52.7</v>
      </c>
      <c r="V83" s="14">
        <f>COUNTIF(punkty_rekrutacyjne37[[#This Row],[GHP]:[GJP]], 100)</f>
        <v>0</v>
      </c>
      <c r="W83" s="7">
        <f>IF(punkty_rekrutacyjne37[[#This Row],[ILE SETEK]]&gt;=3, 1, 0)</f>
        <v>0</v>
      </c>
    </row>
    <row r="84" spans="1:23" hidden="1" x14ac:dyDescent="0.35">
      <c r="A84" s="1" t="s">
        <v>141</v>
      </c>
      <c r="B84" s="1" t="s">
        <v>99</v>
      </c>
      <c r="C84">
        <v>0</v>
      </c>
      <c r="D84">
        <v>2</v>
      </c>
      <c r="E84" s="1">
        <v>2</v>
      </c>
      <c r="F84" s="1">
        <v>4</v>
      </c>
      <c r="G84" s="1">
        <v>3</v>
      </c>
      <c r="H84" s="1">
        <v>3</v>
      </c>
      <c r="I84">
        <v>3</v>
      </c>
      <c r="J84">
        <v>25</v>
      </c>
      <c r="K84">
        <v>93</v>
      </c>
      <c r="L84">
        <v>92</v>
      </c>
      <c r="M84">
        <v>73</v>
      </c>
      <c r="N84" s="6">
        <f>(punkty_rekrutacyjne37[[#This Row],[GHP]]+punkty_rekrutacyjne37[[#This Row],[GHH]]+punkty_rekrutacyjne37[[#This Row],[GMM]]+punkty_rekrutacyjne37[[#This Row],[GMP]]+punkty_rekrutacyjne37[[#This Row],[GJP]])/10</f>
        <v>28.6</v>
      </c>
      <c r="O84">
        <f>VLOOKUP(E84,$Y$4:$Z$9,2,0)</f>
        <v>0</v>
      </c>
      <c r="P84">
        <f>VLOOKUP(F84,$Y$4:$Z$9,2,0)</f>
        <v>6</v>
      </c>
      <c r="Q84">
        <f>VLOOKUP(G84,$Y$4:$Z$9,2,0)</f>
        <v>4</v>
      </c>
      <c r="R84">
        <f>VLOOKUP(H84,$Y$4:$Z$9,2,0)</f>
        <v>4</v>
      </c>
      <c r="S84" s="6">
        <f>SUM(punkty_rekrutacyjne37[[#This Row],[punkty za JP]:[GEO]])</f>
        <v>14</v>
      </c>
      <c r="T84" s="6">
        <f>IF(punkty_rekrutacyjne37[[#This Row],[Zachowanie]]=6, 2, 0)+punkty_rekrutacyjne37[[#This Row],[Osiagniecia]]</f>
        <v>0</v>
      </c>
      <c r="U84" s="7">
        <f>punkty_rekrutacyjne37[[#This Row],[punkty za gimnazjalny]]+punkty_rekrutacyjne37[[#This Row],[SUMA PUNKTOW ZA OCENY]]+punkty_rekrutacyjne37[[#This Row],[DODATKOWE]]</f>
        <v>42.6</v>
      </c>
      <c r="V84" s="14">
        <f>COUNTIF(punkty_rekrutacyjne37[[#This Row],[GHP]:[GJP]], 100)</f>
        <v>0</v>
      </c>
      <c r="W84" s="7">
        <f>IF(punkty_rekrutacyjne37[[#This Row],[ILE SETEK]]&gt;=3, 1, 0)</f>
        <v>0</v>
      </c>
    </row>
    <row r="85" spans="1:23" hidden="1" x14ac:dyDescent="0.35">
      <c r="A85" s="1" t="s">
        <v>142</v>
      </c>
      <c r="B85" s="1" t="s">
        <v>130</v>
      </c>
      <c r="C85">
        <v>4</v>
      </c>
      <c r="D85">
        <v>4</v>
      </c>
      <c r="E85" s="1">
        <v>2</v>
      </c>
      <c r="F85" s="1">
        <v>6</v>
      </c>
      <c r="G85" s="1">
        <v>5</v>
      </c>
      <c r="H85" s="1">
        <v>2</v>
      </c>
      <c r="I85">
        <v>81</v>
      </c>
      <c r="J85">
        <v>5</v>
      </c>
      <c r="K85">
        <v>60</v>
      </c>
      <c r="L85">
        <v>2</v>
      </c>
      <c r="M85">
        <v>91</v>
      </c>
      <c r="N85" s="6">
        <f>(punkty_rekrutacyjne37[[#This Row],[GHP]]+punkty_rekrutacyjne37[[#This Row],[GHH]]+punkty_rekrutacyjne37[[#This Row],[GMM]]+punkty_rekrutacyjne37[[#This Row],[GMP]]+punkty_rekrutacyjne37[[#This Row],[GJP]])/10</f>
        <v>23.9</v>
      </c>
      <c r="O85">
        <f>VLOOKUP(E85,$Y$4:$Z$9,2,0)</f>
        <v>0</v>
      </c>
      <c r="P85">
        <f>VLOOKUP(F85,$Y$4:$Z$9,2,0)</f>
        <v>10</v>
      </c>
      <c r="Q85">
        <f>VLOOKUP(G85,$Y$4:$Z$9,2,0)</f>
        <v>8</v>
      </c>
      <c r="R85">
        <f>VLOOKUP(H85,$Y$4:$Z$9,2,0)</f>
        <v>0</v>
      </c>
      <c r="S85" s="6">
        <f>SUM(punkty_rekrutacyjne37[[#This Row],[punkty za JP]:[GEO]])</f>
        <v>18</v>
      </c>
      <c r="T85" s="6">
        <f>IF(punkty_rekrutacyjne37[[#This Row],[Zachowanie]]=6, 2, 0)+punkty_rekrutacyjne37[[#This Row],[Osiagniecia]]</f>
        <v>4</v>
      </c>
      <c r="U85" s="7">
        <f>punkty_rekrutacyjne37[[#This Row],[punkty za gimnazjalny]]+punkty_rekrutacyjne37[[#This Row],[SUMA PUNKTOW ZA OCENY]]+punkty_rekrutacyjne37[[#This Row],[DODATKOWE]]</f>
        <v>45.9</v>
      </c>
      <c r="V85" s="14">
        <f>COUNTIF(punkty_rekrutacyjne37[[#This Row],[GHP]:[GJP]], 100)</f>
        <v>0</v>
      </c>
      <c r="W85" s="7">
        <f>IF(punkty_rekrutacyjne37[[#This Row],[ILE SETEK]]&gt;=3, 1, 0)</f>
        <v>0</v>
      </c>
    </row>
    <row r="86" spans="1:23" x14ac:dyDescent="0.35">
      <c r="A86" s="1" t="s">
        <v>143</v>
      </c>
      <c r="B86" s="1" t="s">
        <v>70</v>
      </c>
      <c r="C86">
        <v>1</v>
      </c>
      <c r="D86">
        <v>4</v>
      </c>
      <c r="E86" s="1">
        <v>6</v>
      </c>
      <c r="F86" s="1">
        <v>4</v>
      </c>
      <c r="G86" s="1">
        <v>3</v>
      </c>
      <c r="H86" s="1">
        <v>6</v>
      </c>
      <c r="I86">
        <v>100</v>
      </c>
      <c r="J86">
        <v>100</v>
      </c>
      <c r="K86">
        <v>100</v>
      </c>
      <c r="L86">
        <v>36</v>
      </c>
      <c r="M86">
        <v>10</v>
      </c>
      <c r="N86" s="6">
        <f>(punkty_rekrutacyjne37[[#This Row],[GHP]]+punkty_rekrutacyjne37[[#This Row],[GHH]]+punkty_rekrutacyjne37[[#This Row],[GMM]]+punkty_rekrutacyjne37[[#This Row],[GMP]]+punkty_rekrutacyjne37[[#This Row],[GJP]])/10</f>
        <v>34.6</v>
      </c>
      <c r="O86">
        <f>VLOOKUP(E86,$Y$4:$Z$9,2,0)</f>
        <v>10</v>
      </c>
      <c r="P86">
        <f>VLOOKUP(F86,$Y$4:$Z$9,2,0)</f>
        <v>6</v>
      </c>
      <c r="Q86">
        <f>VLOOKUP(G86,$Y$4:$Z$9,2,0)</f>
        <v>4</v>
      </c>
      <c r="R86">
        <f>VLOOKUP(H86,$Y$4:$Z$9,2,0)</f>
        <v>10</v>
      </c>
      <c r="S86" s="6">
        <f>SUM(punkty_rekrutacyjne37[[#This Row],[punkty za JP]:[GEO]])</f>
        <v>30</v>
      </c>
      <c r="T86" s="6">
        <f>IF(punkty_rekrutacyjne37[[#This Row],[Zachowanie]]=6, 2, 0)+punkty_rekrutacyjne37[[#This Row],[Osiagniecia]]</f>
        <v>1</v>
      </c>
      <c r="U86" s="7">
        <f>punkty_rekrutacyjne37[[#This Row],[punkty za gimnazjalny]]+punkty_rekrutacyjne37[[#This Row],[SUMA PUNKTOW ZA OCENY]]+punkty_rekrutacyjne37[[#This Row],[DODATKOWE]]</f>
        <v>65.599999999999994</v>
      </c>
      <c r="V86" s="14">
        <f>COUNTIF(punkty_rekrutacyjne37[[#This Row],[GHP]:[GJP]], 100)</f>
        <v>3</v>
      </c>
      <c r="W86" s="7">
        <f>IF(punkty_rekrutacyjne37[[#This Row],[ILE SETEK]]&gt;=3, 1, 0)</f>
        <v>1</v>
      </c>
    </row>
    <row r="87" spans="1:23" hidden="1" x14ac:dyDescent="0.35">
      <c r="A87" s="1" t="s">
        <v>144</v>
      </c>
      <c r="B87" s="1" t="s">
        <v>145</v>
      </c>
      <c r="C87">
        <v>2</v>
      </c>
      <c r="D87">
        <v>3</v>
      </c>
      <c r="E87" s="1">
        <v>3</v>
      </c>
      <c r="F87" s="1">
        <v>5</v>
      </c>
      <c r="G87" s="1">
        <v>6</v>
      </c>
      <c r="H87" s="1">
        <v>6</v>
      </c>
      <c r="I87">
        <v>32</v>
      </c>
      <c r="J87">
        <v>27</v>
      </c>
      <c r="K87">
        <v>15</v>
      </c>
      <c r="L87">
        <v>59</v>
      </c>
      <c r="M87">
        <v>26</v>
      </c>
      <c r="N87" s="6">
        <f>(punkty_rekrutacyjne37[[#This Row],[GHP]]+punkty_rekrutacyjne37[[#This Row],[GHH]]+punkty_rekrutacyjne37[[#This Row],[GMM]]+punkty_rekrutacyjne37[[#This Row],[GMP]]+punkty_rekrutacyjne37[[#This Row],[GJP]])/10</f>
        <v>15.9</v>
      </c>
      <c r="O87">
        <f>VLOOKUP(E87,$Y$4:$Z$9,2,0)</f>
        <v>4</v>
      </c>
      <c r="P87">
        <f>VLOOKUP(F87,$Y$4:$Z$9,2,0)</f>
        <v>8</v>
      </c>
      <c r="Q87">
        <f>VLOOKUP(G87,$Y$4:$Z$9,2,0)</f>
        <v>10</v>
      </c>
      <c r="R87">
        <f>VLOOKUP(H87,$Y$4:$Z$9,2,0)</f>
        <v>10</v>
      </c>
      <c r="S87" s="6">
        <f>SUM(punkty_rekrutacyjne37[[#This Row],[punkty za JP]:[GEO]])</f>
        <v>32</v>
      </c>
      <c r="T87" s="6">
        <f>IF(punkty_rekrutacyjne37[[#This Row],[Zachowanie]]=6, 2, 0)+punkty_rekrutacyjne37[[#This Row],[Osiagniecia]]</f>
        <v>2</v>
      </c>
      <c r="U87" s="7">
        <f>punkty_rekrutacyjne37[[#This Row],[punkty za gimnazjalny]]+punkty_rekrutacyjne37[[#This Row],[SUMA PUNKTOW ZA OCENY]]+punkty_rekrutacyjne37[[#This Row],[DODATKOWE]]</f>
        <v>49.9</v>
      </c>
      <c r="V87" s="14">
        <f>COUNTIF(punkty_rekrutacyjne37[[#This Row],[GHP]:[GJP]], 100)</f>
        <v>0</v>
      </c>
      <c r="W87" s="7">
        <f>IF(punkty_rekrutacyjne37[[#This Row],[ILE SETEK]]&gt;=3, 1, 0)</f>
        <v>0</v>
      </c>
    </row>
    <row r="88" spans="1:23" hidden="1" x14ac:dyDescent="0.35">
      <c r="A88" s="1" t="s">
        <v>146</v>
      </c>
      <c r="B88" s="1" t="s">
        <v>147</v>
      </c>
      <c r="C88">
        <v>3</v>
      </c>
      <c r="D88">
        <v>5</v>
      </c>
      <c r="E88" s="1">
        <v>2</v>
      </c>
      <c r="F88" s="1">
        <v>6</v>
      </c>
      <c r="G88" s="1">
        <v>3</v>
      </c>
      <c r="H88" s="1">
        <v>3</v>
      </c>
      <c r="I88">
        <v>95</v>
      </c>
      <c r="J88">
        <v>15</v>
      </c>
      <c r="K88">
        <v>44</v>
      </c>
      <c r="L88">
        <v>29</v>
      </c>
      <c r="M88">
        <v>14</v>
      </c>
      <c r="N88" s="6">
        <f>(punkty_rekrutacyjne37[[#This Row],[GHP]]+punkty_rekrutacyjne37[[#This Row],[GHH]]+punkty_rekrutacyjne37[[#This Row],[GMM]]+punkty_rekrutacyjne37[[#This Row],[GMP]]+punkty_rekrutacyjne37[[#This Row],[GJP]])/10</f>
        <v>19.7</v>
      </c>
      <c r="O88">
        <f>VLOOKUP(E88,$Y$4:$Z$9,2,0)</f>
        <v>0</v>
      </c>
      <c r="P88">
        <f>VLOOKUP(F88,$Y$4:$Z$9,2,0)</f>
        <v>10</v>
      </c>
      <c r="Q88">
        <f>VLOOKUP(G88,$Y$4:$Z$9,2,0)</f>
        <v>4</v>
      </c>
      <c r="R88">
        <f>VLOOKUP(H88,$Y$4:$Z$9,2,0)</f>
        <v>4</v>
      </c>
      <c r="S88" s="6">
        <f>SUM(punkty_rekrutacyjne37[[#This Row],[punkty za JP]:[GEO]])</f>
        <v>18</v>
      </c>
      <c r="T88" s="6">
        <f>IF(punkty_rekrutacyjne37[[#This Row],[Zachowanie]]=6, 2, 0)+punkty_rekrutacyjne37[[#This Row],[Osiagniecia]]</f>
        <v>3</v>
      </c>
      <c r="U88" s="7">
        <f>punkty_rekrutacyjne37[[#This Row],[punkty za gimnazjalny]]+punkty_rekrutacyjne37[[#This Row],[SUMA PUNKTOW ZA OCENY]]+punkty_rekrutacyjne37[[#This Row],[DODATKOWE]]</f>
        <v>40.700000000000003</v>
      </c>
      <c r="V88" s="14">
        <f>COUNTIF(punkty_rekrutacyjne37[[#This Row],[GHP]:[GJP]], 100)</f>
        <v>0</v>
      </c>
      <c r="W88" s="7">
        <f>IF(punkty_rekrutacyjne37[[#This Row],[ILE SETEK]]&gt;=3, 1, 0)</f>
        <v>0</v>
      </c>
    </row>
    <row r="89" spans="1:23" hidden="1" x14ac:dyDescent="0.35">
      <c r="A89" s="1" t="s">
        <v>148</v>
      </c>
      <c r="B89" s="1" t="s">
        <v>28</v>
      </c>
      <c r="C89">
        <v>2</v>
      </c>
      <c r="D89">
        <v>4</v>
      </c>
      <c r="E89" s="1">
        <v>2</v>
      </c>
      <c r="F89" s="1">
        <v>6</v>
      </c>
      <c r="G89" s="1">
        <v>4</v>
      </c>
      <c r="H89" s="1">
        <v>4</v>
      </c>
      <c r="I89">
        <v>84</v>
      </c>
      <c r="J89">
        <v>95</v>
      </c>
      <c r="K89">
        <v>31</v>
      </c>
      <c r="L89">
        <v>8</v>
      </c>
      <c r="M89">
        <v>54</v>
      </c>
      <c r="N89" s="6">
        <f>(punkty_rekrutacyjne37[[#This Row],[GHP]]+punkty_rekrutacyjne37[[#This Row],[GHH]]+punkty_rekrutacyjne37[[#This Row],[GMM]]+punkty_rekrutacyjne37[[#This Row],[GMP]]+punkty_rekrutacyjne37[[#This Row],[GJP]])/10</f>
        <v>27.2</v>
      </c>
      <c r="O89">
        <f>VLOOKUP(E89,$Y$4:$Z$9,2,0)</f>
        <v>0</v>
      </c>
      <c r="P89">
        <f>VLOOKUP(F89,$Y$4:$Z$9,2,0)</f>
        <v>10</v>
      </c>
      <c r="Q89">
        <f>VLOOKUP(G89,$Y$4:$Z$9,2,0)</f>
        <v>6</v>
      </c>
      <c r="R89">
        <f>VLOOKUP(H89,$Y$4:$Z$9,2,0)</f>
        <v>6</v>
      </c>
      <c r="S89" s="6">
        <f>SUM(punkty_rekrutacyjne37[[#This Row],[punkty za JP]:[GEO]])</f>
        <v>22</v>
      </c>
      <c r="T89" s="6">
        <f>IF(punkty_rekrutacyjne37[[#This Row],[Zachowanie]]=6, 2, 0)+punkty_rekrutacyjne37[[#This Row],[Osiagniecia]]</f>
        <v>2</v>
      </c>
      <c r="U89" s="7">
        <f>punkty_rekrutacyjne37[[#This Row],[punkty za gimnazjalny]]+punkty_rekrutacyjne37[[#This Row],[SUMA PUNKTOW ZA OCENY]]+punkty_rekrutacyjne37[[#This Row],[DODATKOWE]]</f>
        <v>51.2</v>
      </c>
      <c r="V89" s="14">
        <f>COUNTIF(punkty_rekrutacyjne37[[#This Row],[GHP]:[GJP]], 100)</f>
        <v>0</v>
      </c>
      <c r="W89" s="7">
        <f>IF(punkty_rekrutacyjne37[[#This Row],[ILE SETEK]]&gt;=3, 1, 0)</f>
        <v>0</v>
      </c>
    </row>
    <row r="90" spans="1:23" hidden="1" x14ac:dyDescent="0.35">
      <c r="A90" s="1" t="s">
        <v>149</v>
      </c>
      <c r="B90" s="1" t="s">
        <v>150</v>
      </c>
      <c r="C90">
        <v>5</v>
      </c>
      <c r="D90">
        <v>2</v>
      </c>
      <c r="E90" s="1">
        <v>3</v>
      </c>
      <c r="F90" s="1">
        <v>4</v>
      </c>
      <c r="G90" s="1">
        <v>3</v>
      </c>
      <c r="H90" s="1">
        <v>6</v>
      </c>
      <c r="I90">
        <v>30</v>
      </c>
      <c r="J90">
        <v>24</v>
      </c>
      <c r="K90">
        <v>66</v>
      </c>
      <c r="L90">
        <v>41</v>
      </c>
      <c r="M90">
        <v>82</v>
      </c>
      <c r="N90" s="6">
        <f>(punkty_rekrutacyjne37[[#This Row],[GHP]]+punkty_rekrutacyjne37[[#This Row],[GHH]]+punkty_rekrutacyjne37[[#This Row],[GMM]]+punkty_rekrutacyjne37[[#This Row],[GMP]]+punkty_rekrutacyjne37[[#This Row],[GJP]])/10</f>
        <v>24.3</v>
      </c>
      <c r="O90">
        <f>VLOOKUP(E90,$Y$4:$Z$9,2,0)</f>
        <v>4</v>
      </c>
      <c r="P90">
        <f>VLOOKUP(F90,$Y$4:$Z$9,2,0)</f>
        <v>6</v>
      </c>
      <c r="Q90">
        <f>VLOOKUP(G90,$Y$4:$Z$9,2,0)</f>
        <v>4</v>
      </c>
      <c r="R90">
        <f>VLOOKUP(H90,$Y$4:$Z$9,2,0)</f>
        <v>10</v>
      </c>
      <c r="S90" s="6">
        <f>SUM(punkty_rekrutacyjne37[[#This Row],[punkty za JP]:[GEO]])</f>
        <v>24</v>
      </c>
      <c r="T90" s="6">
        <f>IF(punkty_rekrutacyjne37[[#This Row],[Zachowanie]]=6, 2, 0)+punkty_rekrutacyjne37[[#This Row],[Osiagniecia]]</f>
        <v>5</v>
      </c>
      <c r="U90" s="7">
        <f>punkty_rekrutacyjne37[[#This Row],[punkty za gimnazjalny]]+punkty_rekrutacyjne37[[#This Row],[SUMA PUNKTOW ZA OCENY]]+punkty_rekrutacyjne37[[#This Row],[DODATKOWE]]</f>
        <v>53.3</v>
      </c>
      <c r="V90" s="14">
        <f>COUNTIF(punkty_rekrutacyjne37[[#This Row],[GHP]:[GJP]], 100)</f>
        <v>0</v>
      </c>
      <c r="W90" s="7">
        <f>IF(punkty_rekrutacyjne37[[#This Row],[ILE SETEK]]&gt;=3, 1, 0)</f>
        <v>0</v>
      </c>
    </row>
    <row r="91" spans="1:23" x14ac:dyDescent="0.35">
      <c r="A91" s="1" t="s">
        <v>50</v>
      </c>
      <c r="B91" s="1" t="s">
        <v>51</v>
      </c>
      <c r="C91">
        <v>7</v>
      </c>
      <c r="D91">
        <v>4</v>
      </c>
      <c r="E91" s="1">
        <v>6</v>
      </c>
      <c r="F91" s="1">
        <v>4</v>
      </c>
      <c r="G91" s="1">
        <v>6</v>
      </c>
      <c r="H91" s="1">
        <v>5</v>
      </c>
      <c r="I91">
        <v>95</v>
      </c>
      <c r="J91">
        <v>100</v>
      </c>
      <c r="K91">
        <v>100</v>
      </c>
      <c r="L91">
        <v>40</v>
      </c>
      <c r="M91">
        <v>100</v>
      </c>
      <c r="N91" s="6">
        <f>(punkty_rekrutacyjne37[[#This Row],[GHP]]+punkty_rekrutacyjne37[[#This Row],[GHH]]+punkty_rekrutacyjne37[[#This Row],[GMM]]+punkty_rekrutacyjne37[[#This Row],[GMP]]+punkty_rekrutacyjne37[[#This Row],[GJP]])/10</f>
        <v>43.5</v>
      </c>
      <c r="O91">
        <f>VLOOKUP(E91,$Y$4:$Z$9,2,0)</f>
        <v>10</v>
      </c>
      <c r="P91">
        <f>VLOOKUP(F91,$Y$4:$Z$9,2,0)</f>
        <v>6</v>
      </c>
      <c r="Q91">
        <f>VLOOKUP(G91,$Y$4:$Z$9,2,0)</f>
        <v>10</v>
      </c>
      <c r="R91">
        <f>VLOOKUP(H91,$Y$4:$Z$9,2,0)</f>
        <v>8</v>
      </c>
      <c r="S91" s="6">
        <f>SUM(punkty_rekrutacyjne37[[#This Row],[punkty za JP]:[GEO]])</f>
        <v>34</v>
      </c>
      <c r="T91" s="6">
        <f>IF(punkty_rekrutacyjne37[[#This Row],[Zachowanie]]=6, 2, 0)+punkty_rekrutacyjne37[[#This Row],[Osiagniecia]]</f>
        <v>7</v>
      </c>
      <c r="U91" s="7">
        <f>punkty_rekrutacyjne37[[#This Row],[punkty za gimnazjalny]]+punkty_rekrutacyjne37[[#This Row],[SUMA PUNKTOW ZA OCENY]]+punkty_rekrutacyjne37[[#This Row],[DODATKOWE]]</f>
        <v>84.5</v>
      </c>
      <c r="V91" s="14">
        <f>COUNTIF(punkty_rekrutacyjne37[[#This Row],[GHP]:[GJP]], 100)</f>
        <v>3</v>
      </c>
      <c r="W91" s="7">
        <f>IF(punkty_rekrutacyjne37[[#This Row],[ILE SETEK]]&gt;=3, 1, 0)</f>
        <v>1</v>
      </c>
    </row>
    <row r="92" spans="1:23" hidden="1" x14ac:dyDescent="0.35">
      <c r="A92" s="1" t="s">
        <v>152</v>
      </c>
      <c r="B92" s="1" t="s">
        <v>153</v>
      </c>
      <c r="C92">
        <v>1</v>
      </c>
      <c r="D92">
        <v>5</v>
      </c>
      <c r="E92" s="1">
        <v>4</v>
      </c>
      <c r="F92" s="1">
        <v>2</v>
      </c>
      <c r="G92" s="1">
        <v>5</v>
      </c>
      <c r="H92" s="1">
        <v>6</v>
      </c>
      <c r="I92">
        <v>54</v>
      </c>
      <c r="J92">
        <v>50</v>
      </c>
      <c r="K92">
        <v>9</v>
      </c>
      <c r="L92">
        <v>59</v>
      </c>
      <c r="M92">
        <v>54</v>
      </c>
      <c r="N92" s="6">
        <f>(punkty_rekrutacyjne37[[#This Row],[GHP]]+punkty_rekrutacyjne37[[#This Row],[GHH]]+punkty_rekrutacyjne37[[#This Row],[GMM]]+punkty_rekrutacyjne37[[#This Row],[GMP]]+punkty_rekrutacyjne37[[#This Row],[GJP]])/10</f>
        <v>22.6</v>
      </c>
      <c r="O92">
        <f t="shared" ref="O67:R130" si="1">VLOOKUP(E92,$Y$4:$Z$9,2,0)</f>
        <v>6</v>
      </c>
      <c r="P92">
        <f t="shared" si="1"/>
        <v>0</v>
      </c>
      <c r="Q92">
        <f t="shared" si="1"/>
        <v>8</v>
      </c>
      <c r="R92">
        <f t="shared" ref="R66:R129" si="2">VLOOKUP(H92,$Y$4:$Z$9,2,0)</f>
        <v>10</v>
      </c>
      <c r="S92" s="6">
        <f>SUM(punkty_rekrutacyjne37[[#This Row],[punkty za JP]:[GEO]])</f>
        <v>24</v>
      </c>
      <c r="T92" s="6">
        <f>IF(punkty_rekrutacyjne37[[#This Row],[Zachowanie]]=6, 2, 0)+punkty_rekrutacyjne37[[#This Row],[Osiagniecia]]</f>
        <v>1</v>
      </c>
      <c r="U92" s="7">
        <f>punkty_rekrutacyjne37[[#This Row],[punkty za gimnazjalny]]+punkty_rekrutacyjne37[[#This Row],[SUMA PUNKTOW ZA OCENY]]+punkty_rekrutacyjne37[[#This Row],[DODATKOWE]]</f>
        <v>47.6</v>
      </c>
      <c r="V92" s="14">
        <f>COUNTIF(punkty_rekrutacyjne37[[#This Row],[GHP]:[GJP]], 100)</f>
        <v>0</v>
      </c>
      <c r="W92" s="7">
        <f>IF(punkty_rekrutacyjne37[[#This Row],[ILE SETEK]]&gt;=3, 1, 0)</f>
        <v>0</v>
      </c>
    </row>
    <row r="93" spans="1:23" hidden="1" x14ac:dyDescent="0.35">
      <c r="A93" s="1" t="s">
        <v>154</v>
      </c>
      <c r="B93" s="1" t="s">
        <v>155</v>
      </c>
      <c r="C93">
        <v>6</v>
      </c>
      <c r="D93">
        <v>2</v>
      </c>
      <c r="E93" s="1">
        <v>3</v>
      </c>
      <c r="F93" s="1">
        <v>5</v>
      </c>
      <c r="G93" s="1">
        <v>4</v>
      </c>
      <c r="H93" s="1">
        <v>4</v>
      </c>
      <c r="I93">
        <v>50</v>
      </c>
      <c r="J93">
        <v>30</v>
      </c>
      <c r="K93">
        <v>14</v>
      </c>
      <c r="L93">
        <v>20</v>
      </c>
      <c r="M93">
        <v>88</v>
      </c>
      <c r="N93" s="6">
        <f>(punkty_rekrutacyjne37[[#This Row],[GHP]]+punkty_rekrutacyjne37[[#This Row],[GHH]]+punkty_rekrutacyjne37[[#This Row],[GMM]]+punkty_rekrutacyjne37[[#This Row],[GMP]]+punkty_rekrutacyjne37[[#This Row],[GJP]])/10</f>
        <v>20.2</v>
      </c>
      <c r="O93">
        <f t="shared" si="1"/>
        <v>4</v>
      </c>
      <c r="P93">
        <f t="shared" si="1"/>
        <v>8</v>
      </c>
      <c r="Q93">
        <f t="shared" si="1"/>
        <v>6</v>
      </c>
      <c r="R93">
        <f t="shared" si="2"/>
        <v>6</v>
      </c>
      <c r="S93" s="6">
        <f>SUM(punkty_rekrutacyjne37[[#This Row],[punkty za JP]:[GEO]])</f>
        <v>24</v>
      </c>
      <c r="T93" s="6">
        <f>IF(punkty_rekrutacyjne37[[#This Row],[Zachowanie]]=6, 2, 0)+punkty_rekrutacyjne37[[#This Row],[Osiagniecia]]</f>
        <v>6</v>
      </c>
      <c r="U93" s="7">
        <f>punkty_rekrutacyjne37[[#This Row],[punkty za gimnazjalny]]+punkty_rekrutacyjne37[[#This Row],[SUMA PUNKTOW ZA OCENY]]+punkty_rekrutacyjne37[[#This Row],[DODATKOWE]]</f>
        <v>50.2</v>
      </c>
      <c r="V93" s="14">
        <f>COUNTIF(punkty_rekrutacyjne37[[#This Row],[GHP]:[GJP]], 100)</f>
        <v>0</v>
      </c>
      <c r="W93" s="7">
        <f>IF(punkty_rekrutacyjne37[[#This Row],[ILE SETEK]]&gt;=3, 1, 0)</f>
        <v>0</v>
      </c>
    </row>
    <row r="94" spans="1:23" hidden="1" x14ac:dyDescent="0.35">
      <c r="A94" s="1" t="s">
        <v>156</v>
      </c>
      <c r="B94" s="1" t="s">
        <v>157</v>
      </c>
      <c r="C94">
        <v>6</v>
      </c>
      <c r="D94">
        <v>3</v>
      </c>
      <c r="E94" s="1">
        <v>6</v>
      </c>
      <c r="F94" s="1">
        <v>5</v>
      </c>
      <c r="G94" s="1">
        <v>4</v>
      </c>
      <c r="H94" s="1">
        <v>5</v>
      </c>
      <c r="I94">
        <v>62</v>
      </c>
      <c r="J94">
        <v>47</v>
      </c>
      <c r="K94">
        <v>19</v>
      </c>
      <c r="L94">
        <v>10</v>
      </c>
      <c r="M94">
        <v>40</v>
      </c>
      <c r="N94" s="6">
        <f>(punkty_rekrutacyjne37[[#This Row],[GHP]]+punkty_rekrutacyjne37[[#This Row],[GHH]]+punkty_rekrutacyjne37[[#This Row],[GMM]]+punkty_rekrutacyjne37[[#This Row],[GMP]]+punkty_rekrutacyjne37[[#This Row],[GJP]])/10</f>
        <v>17.8</v>
      </c>
      <c r="O94">
        <f t="shared" si="1"/>
        <v>10</v>
      </c>
      <c r="P94">
        <f t="shared" si="1"/>
        <v>8</v>
      </c>
      <c r="Q94">
        <f t="shared" si="1"/>
        <v>6</v>
      </c>
      <c r="R94">
        <f t="shared" si="2"/>
        <v>8</v>
      </c>
      <c r="S94" s="6">
        <f>SUM(punkty_rekrutacyjne37[[#This Row],[punkty za JP]:[GEO]])</f>
        <v>32</v>
      </c>
      <c r="T94" s="6">
        <f>IF(punkty_rekrutacyjne37[[#This Row],[Zachowanie]]=6, 2, 0)+punkty_rekrutacyjne37[[#This Row],[Osiagniecia]]</f>
        <v>6</v>
      </c>
      <c r="U94" s="7">
        <f>punkty_rekrutacyjne37[[#This Row],[punkty za gimnazjalny]]+punkty_rekrutacyjne37[[#This Row],[SUMA PUNKTOW ZA OCENY]]+punkty_rekrutacyjne37[[#This Row],[DODATKOWE]]</f>
        <v>55.8</v>
      </c>
      <c r="V94" s="14">
        <f>COUNTIF(punkty_rekrutacyjne37[[#This Row],[GHP]:[GJP]], 100)</f>
        <v>0</v>
      </c>
      <c r="W94" s="7">
        <f>IF(punkty_rekrutacyjne37[[#This Row],[ILE SETEK]]&gt;=3, 1, 0)</f>
        <v>0</v>
      </c>
    </row>
    <row r="95" spans="1:23" hidden="1" x14ac:dyDescent="0.35">
      <c r="A95" s="1" t="s">
        <v>158</v>
      </c>
      <c r="B95" s="1" t="s">
        <v>159</v>
      </c>
      <c r="C95">
        <v>0</v>
      </c>
      <c r="D95">
        <v>3</v>
      </c>
      <c r="E95" s="1">
        <v>6</v>
      </c>
      <c r="F95" s="1">
        <v>3</v>
      </c>
      <c r="G95" s="1">
        <v>5</v>
      </c>
      <c r="H95" s="1">
        <v>6</v>
      </c>
      <c r="I95">
        <v>12</v>
      </c>
      <c r="J95">
        <v>60</v>
      </c>
      <c r="K95">
        <v>63</v>
      </c>
      <c r="L95">
        <v>37</v>
      </c>
      <c r="M95">
        <v>71</v>
      </c>
      <c r="N95" s="6">
        <f>(punkty_rekrutacyjne37[[#This Row],[GHP]]+punkty_rekrutacyjne37[[#This Row],[GHH]]+punkty_rekrutacyjne37[[#This Row],[GMM]]+punkty_rekrutacyjne37[[#This Row],[GMP]]+punkty_rekrutacyjne37[[#This Row],[GJP]])/10</f>
        <v>24.3</v>
      </c>
      <c r="O95">
        <f t="shared" si="1"/>
        <v>10</v>
      </c>
      <c r="P95">
        <f t="shared" si="1"/>
        <v>4</v>
      </c>
      <c r="Q95">
        <f t="shared" si="1"/>
        <v>8</v>
      </c>
      <c r="R95">
        <f t="shared" si="2"/>
        <v>10</v>
      </c>
      <c r="S95" s="6">
        <f>SUM(punkty_rekrutacyjne37[[#This Row],[punkty za JP]:[GEO]])</f>
        <v>32</v>
      </c>
      <c r="T95" s="6">
        <f>IF(punkty_rekrutacyjne37[[#This Row],[Zachowanie]]=6, 2, 0)+punkty_rekrutacyjne37[[#This Row],[Osiagniecia]]</f>
        <v>0</v>
      </c>
      <c r="U95" s="7">
        <f>punkty_rekrutacyjne37[[#This Row],[punkty za gimnazjalny]]+punkty_rekrutacyjne37[[#This Row],[SUMA PUNKTOW ZA OCENY]]+punkty_rekrutacyjne37[[#This Row],[DODATKOWE]]</f>
        <v>56.3</v>
      </c>
      <c r="V95" s="14">
        <f>COUNTIF(punkty_rekrutacyjne37[[#This Row],[GHP]:[GJP]], 100)</f>
        <v>0</v>
      </c>
      <c r="W95" s="7">
        <f>IF(punkty_rekrutacyjne37[[#This Row],[ILE SETEK]]&gt;=3, 1, 0)</f>
        <v>0</v>
      </c>
    </row>
    <row r="96" spans="1:23" hidden="1" x14ac:dyDescent="0.35">
      <c r="A96" s="1" t="s">
        <v>160</v>
      </c>
      <c r="B96" s="1" t="s">
        <v>161</v>
      </c>
      <c r="C96">
        <v>2</v>
      </c>
      <c r="D96">
        <v>3</v>
      </c>
      <c r="E96" s="1">
        <v>2</v>
      </c>
      <c r="F96" s="1">
        <v>2</v>
      </c>
      <c r="G96" s="1">
        <v>3</v>
      </c>
      <c r="H96" s="1">
        <v>2</v>
      </c>
      <c r="I96">
        <v>56</v>
      </c>
      <c r="J96">
        <v>63</v>
      </c>
      <c r="K96">
        <v>26</v>
      </c>
      <c r="L96">
        <v>92</v>
      </c>
      <c r="M96">
        <v>13</v>
      </c>
      <c r="N96" s="6">
        <f>(punkty_rekrutacyjne37[[#This Row],[GHP]]+punkty_rekrutacyjne37[[#This Row],[GHH]]+punkty_rekrutacyjne37[[#This Row],[GMM]]+punkty_rekrutacyjne37[[#This Row],[GMP]]+punkty_rekrutacyjne37[[#This Row],[GJP]])/10</f>
        <v>25</v>
      </c>
      <c r="O96">
        <f t="shared" si="1"/>
        <v>0</v>
      </c>
      <c r="P96">
        <f t="shared" si="1"/>
        <v>0</v>
      </c>
      <c r="Q96">
        <f t="shared" si="1"/>
        <v>4</v>
      </c>
      <c r="R96">
        <f t="shared" si="2"/>
        <v>0</v>
      </c>
      <c r="S96" s="6">
        <f>SUM(punkty_rekrutacyjne37[[#This Row],[punkty za JP]:[GEO]])</f>
        <v>4</v>
      </c>
      <c r="T96" s="6">
        <f>IF(punkty_rekrutacyjne37[[#This Row],[Zachowanie]]=6, 2, 0)+punkty_rekrutacyjne37[[#This Row],[Osiagniecia]]</f>
        <v>2</v>
      </c>
      <c r="U96" s="7">
        <f>punkty_rekrutacyjne37[[#This Row],[punkty za gimnazjalny]]+punkty_rekrutacyjne37[[#This Row],[SUMA PUNKTOW ZA OCENY]]+punkty_rekrutacyjne37[[#This Row],[DODATKOWE]]</f>
        <v>31</v>
      </c>
      <c r="V96" s="14">
        <f>COUNTIF(punkty_rekrutacyjne37[[#This Row],[GHP]:[GJP]], 100)</f>
        <v>0</v>
      </c>
      <c r="W96" s="7">
        <f>IF(punkty_rekrutacyjne37[[#This Row],[ILE SETEK]]&gt;=3, 1, 0)</f>
        <v>0</v>
      </c>
    </row>
    <row r="97" spans="1:23" hidden="1" x14ac:dyDescent="0.35">
      <c r="A97" s="1" t="s">
        <v>162</v>
      </c>
      <c r="B97" s="1" t="s">
        <v>30</v>
      </c>
      <c r="C97">
        <v>5</v>
      </c>
      <c r="D97">
        <v>5</v>
      </c>
      <c r="E97" s="1">
        <v>6</v>
      </c>
      <c r="F97" s="1">
        <v>6</v>
      </c>
      <c r="G97" s="1">
        <v>5</v>
      </c>
      <c r="H97" s="1">
        <v>6</v>
      </c>
      <c r="I97">
        <v>45</v>
      </c>
      <c r="J97">
        <v>97</v>
      </c>
      <c r="K97">
        <v>5</v>
      </c>
      <c r="L97">
        <v>73</v>
      </c>
      <c r="M97">
        <v>12</v>
      </c>
      <c r="N97" s="6">
        <f>(punkty_rekrutacyjne37[[#This Row],[GHP]]+punkty_rekrutacyjne37[[#This Row],[GHH]]+punkty_rekrutacyjne37[[#This Row],[GMM]]+punkty_rekrutacyjne37[[#This Row],[GMP]]+punkty_rekrutacyjne37[[#This Row],[GJP]])/10</f>
        <v>23.2</v>
      </c>
      <c r="O97">
        <f t="shared" si="1"/>
        <v>10</v>
      </c>
      <c r="P97">
        <f t="shared" si="1"/>
        <v>10</v>
      </c>
      <c r="Q97">
        <f t="shared" si="1"/>
        <v>8</v>
      </c>
      <c r="R97">
        <f t="shared" si="2"/>
        <v>10</v>
      </c>
      <c r="S97" s="6">
        <f>SUM(punkty_rekrutacyjne37[[#This Row],[punkty za JP]:[GEO]])</f>
        <v>38</v>
      </c>
      <c r="T97" s="6">
        <f>IF(punkty_rekrutacyjne37[[#This Row],[Zachowanie]]=6, 2, 0)+punkty_rekrutacyjne37[[#This Row],[Osiagniecia]]</f>
        <v>5</v>
      </c>
      <c r="U97" s="7">
        <f>punkty_rekrutacyjne37[[#This Row],[punkty za gimnazjalny]]+punkty_rekrutacyjne37[[#This Row],[SUMA PUNKTOW ZA OCENY]]+punkty_rekrutacyjne37[[#This Row],[DODATKOWE]]</f>
        <v>66.2</v>
      </c>
      <c r="V97" s="14">
        <f>COUNTIF(punkty_rekrutacyjne37[[#This Row],[GHP]:[GJP]], 100)</f>
        <v>0</v>
      </c>
      <c r="W97" s="7">
        <f>IF(punkty_rekrutacyjne37[[#This Row],[ILE SETEK]]&gt;=3, 1, 0)</f>
        <v>0</v>
      </c>
    </row>
    <row r="98" spans="1:23" hidden="1" x14ac:dyDescent="0.35">
      <c r="A98" s="1" t="s">
        <v>163</v>
      </c>
      <c r="B98" s="1" t="s">
        <v>164</v>
      </c>
      <c r="C98">
        <v>2</v>
      </c>
      <c r="D98">
        <v>4</v>
      </c>
      <c r="E98" s="1">
        <v>5</v>
      </c>
      <c r="F98" s="1">
        <v>2</v>
      </c>
      <c r="G98" s="1">
        <v>4</v>
      </c>
      <c r="H98" s="1">
        <v>6</v>
      </c>
      <c r="I98">
        <v>96</v>
      </c>
      <c r="J98">
        <v>60</v>
      </c>
      <c r="K98">
        <v>4</v>
      </c>
      <c r="L98">
        <v>45</v>
      </c>
      <c r="M98">
        <v>21</v>
      </c>
      <c r="N98" s="6">
        <f>(punkty_rekrutacyjne37[[#This Row],[GHP]]+punkty_rekrutacyjne37[[#This Row],[GHH]]+punkty_rekrutacyjne37[[#This Row],[GMM]]+punkty_rekrutacyjne37[[#This Row],[GMP]]+punkty_rekrutacyjne37[[#This Row],[GJP]])/10</f>
        <v>22.6</v>
      </c>
      <c r="O98">
        <f t="shared" si="1"/>
        <v>8</v>
      </c>
      <c r="P98">
        <f t="shared" si="1"/>
        <v>0</v>
      </c>
      <c r="Q98">
        <f t="shared" si="1"/>
        <v>6</v>
      </c>
      <c r="R98">
        <f t="shared" si="2"/>
        <v>10</v>
      </c>
      <c r="S98" s="6">
        <f>SUM(punkty_rekrutacyjne37[[#This Row],[punkty za JP]:[GEO]])</f>
        <v>24</v>
      </c>
      <c r="T98" s="6">
        <f>IF(punkty_rekrutacyjne37[[#This Row],[Zachowanie]]=6, 2, 0)+punkty_rekrutacyjne37[[#This Row],[Osiagniecia]]</f>
        <v>2</v>
      </c>
      <c r="U98" s="7">
        <f>punkty_rekrutacyjne37[[#This Row],[punkty za gimnazjalny]]+punkty_rekrutacyjne37[[#This Row],[SUMA PUNKTOW ZA OCENY]]+punkty_rekrutacyjne37[[#This Row],[DODATKOWE]]</f>
        <v>48.6</v>
      </c>
      <c r="V98" s="14">
        <f>COUNTIF(punkty_rekrutacyjne37[[#This Row],[GHP]:[GJP]], 100)</f>
        <v>0</v>
      </c>
      <c r="W98" s="7">
        <f>IF(punkty_rekrutacyjne37[[#This Row],[ILE SETEK]]&gt;=3, 1, 0)</f>
        <v>0</v>
      </c>
    </row>
    <row r="99" spans="1:23" hidden="1" x14ac:dyDescent="0.35">
      <c r="A99" s="1" t="s">
        <v>165</v>
      </c>
      <c r="B99" s="1" t="s">
        <v>166</v>
      </c>
      <c r="C99">
        <v>7</v>
      </c>
      <c r="D99">
        <v>3</v>
      </c>
      <c r="E99" s="1">
        <v>3</v>
      </c>
      <c r="F99" s="1">
        <v>6</v>
      </c>
      <c r="G99" s="1">
        <v>5</v>
      </c>
      <c r="H99" s="1">
        <v>5</v>
      </c>
      <c r="I99">
        <v>57</v>
      </c>
      <c r="J99">
        <v>31</v>
      </c>
      <c r="K99">
        <v>22</v>
      </c>
      <c r="L99">
        <v>59</v>
      </c>
      <c r="M99">
        <v>61</v>
      </c>
      <c r="N99" s="6">
        <f>(punkty_rekrutacyjne37[[#This Row],[GHP]]+punkty_rekrutacyjne37[[#This Row],[GHH]]+punkty_rekrutacyjne37[[#This Row],[GMM]]+punkty_rekrutacyjne37[[#This Row],[GMP]]+punkty_rekrutacyjne37[[#This Row],[GJP]])/10</f>
        <v>23</v>
      </c>
      <c r="O99">
        <f t="shared" si="1"/>
        <v>4</v>
      </c>
      <c r="P99">
        <f t="shared" si="1"/>
        <v>10</v>
      </c>
      <c r="Q99">
        <f t="shared" si="1"/>
        <v>8</v>
      </c>
      <c r="R99">
        <f t="shared" si="2"/>
        <v>8</v>
      </c>
      <c r="S99" s="6">
        <f>SUM(punkty_rekrutacyjne37[[#This Row],[punkty za JP]:[GEO]])</f>
        <v>30</v>
      </c>
      <c r="T99" s="6">
        <f>IF(punkty_rekrutacyjne37[[#This Row],[Zachowanie]]=6, 2, 0)+punkty_rekrutacyjne37[[#This Row],[Osiagniecia]]</f>
        <v>7</v>
      </c>
      <c r="U99" s="7">
        <f>punkty_rekrutacyjne37[[#This Row],[punkty za gimnazjalny]]+punkty_rekrutacyjne37[[#This Row],[SUMA PUNKTOW ZA OCENY]]+punkty_rekrutacyjne37[[#This Row],[DODATKOWE]]</f>
        <v>60</v>
      </c>
      <c r="V99" s="14">
        <f>COUNTIF(punkty_rekrutacyjne37[[#This Row],[GHP]:[GJP]], 100)</f>
        <v>0</v>
      </c>
      <c r="W99" s="7">
        <f>IF(punkty_rekrutacyjne37[[#This Row],[ILE SETEK]]&gt;=3, 1, 0)</f>
        <v>0</v>
      </c>
    </row>
    <row r="100" spans="1:23" hidden="1" x14ac:dyDescent="0.35">
      <c r="A100" s="1" t="s">
        <v>167</v>
      </c>
      <c r="B100" s="1" t="s">
        <v>18</v>
      </c>
      <c r="C100">
        <v>5</v>
      </c>
      <c r="D100">
        <v>6</v>
      </c>
      <c r="E100" s="1">
        <v>4</v>
      </c>
      <c r="F100" s="1">
        <v>2</v>
      </c>
      <c r="G100" s="1">
        <v>5</v>
      </c>
      <c r="H100" s="1">
        <v>5</v>
      </c>
      <c r="I100">
        <v>18</v>
      </c>
      <c r="J100">
        <v>86</v>
      </c>
      <c r="K100">
        <v>25</v>
      </c>
      <c r="L100">
        <v>29</v>
      </c>
      <c r="M100">
        <v>9</v>
      </c>
      <c r="N100" s="6">
        <f>(punkty_rekrutacyjne37[[#This Row],[GHP]]+punkty_rekrutacyjne37[[#This Row],[GHH]]+punkty_rekrutacyjne37[[#This Row],[GMM]]+punkty_rekrutacyjne37[[#This Row],[GMP]]+punkty_rekrutacyjne37[[#This Row],[GJP]])/10</f>
        <v>16.7</v>
      </c>
      <c r="O100">
        <f t="shared" si="1"/>
        <v>6</v>
      </c>
      <c r="P100">
        <f t="shared" si="1"/>
        <v>0</v>
      </c>
      <c r="Q100">
        <f t="shared" si="1"/>
        <v>8</v>
      </c>
      <c r="R100">
        <f t="shared" si="2"/>
        <v>8</v>
      </c>
      <c r="S100" s="6">
        <f>SUM(punkty_rekrutacyjne37[[#This Row],[punkty za JP]:[GEO]])</f>
        <v>22</v>
      </c>
      <c r="T100" s="6">
        <f>IF(punkty_rekrutacyjne37[[#This Row],[Zachowanie]]=6, 2, 0)+punkty_rekrutacyjne37[[#This Row],[Osiagniecia]]</f>
        <v>7</v>
      </c>
      <c r="U100" s="7">
        <f>punkty_rekrutacyjne37[[#This Row],[punkty za gimnazjalny]]+punkty_rekrutacyjne37[[#This Row],[SUMA PUNKTOW ZA OCENY]]+punkty_rekrutacyjne37[[#This Row],[DODATKOWE]]</f>
        <v>45.7</v>
      </c>
      <c r="V100" s="14">
        <f>COUNTIF(punkty_rekrutacyjne37[[#This Row],[GHP]:[GJP]], 100)</f>
        <v>0</v>
      </c>
      <c r="W100" s="7">
        <f>IF(punkty_rekrutacyjne37[[#This Row],[ILE SETEK]]&gt;=3, 1, 0)</f>
        <v>0</v>
      </c>
    </row>
    <row r="101" spans="1:23" hidden="1" x14ac:dyDescent="0.35">
      <c r="A101" s="1" t="s">
        <v>168</v>
      </c>
      <c r="B101" s="1" t="s">
        <v>169</v>
      </c>
      <c r="C101">
        <v>5</v>
      </c>
      <c r="D101">
        <v>4</v>
      </c>
      <c r="E101" s="1">
        <v>6</v>
      </c>
      <c r="F101" s="1">
        <v>2</v>
      </c>
      <c r="G101" s="1">
        <v>5</v>
      </c>
      <c r="H101" s="1">
        <v>4</v>
      </c>
      <c r="I101">
        <v>93</v>
      </c>
      <c r="J101">
        <v>47</v>
      </c>
      <c r="K101">
        <v>47</v>
      </c>
      <c r="L101">
        <v>34</v>
      </c>
      <c r="M101">
        <v>39</v>
      </c>
      <c r="N101" s="6">
        <f>(punkty_rekrutacyjne37[[#This Row],[GHP]]+punkty_rekrutacyjne37[[#This Row],[GHH]]+punkty_rekrutacyjne37[[#This Row],[GMM]]+punkty_rekrutacyjne37[[#This Row],[GMP]]+punkty_rekrutacyjne37[[#This Row],[GJP]])/10</f>
        <v>26</v>
      </c>
      <c r="O101">
        <f t="shared" si="1"/>
        <v>10</v>
      </c>
      <c r="P101">
        <f t="shared" si="1"/>
        <v>0</v>
      </c>
      <c r="Q101">
        <f t="shared" si="1"/>
        <v>8</v>
      </c>
      <c r="R101">
        <f t="shared" si="2"/>
        <v>6</v>
      </c>
      <c r="S101" s="6">
        <f>SUM(punkty_rekrutacyjne37[[#This Row],[punkty za JP]:[GEO]])</f>
        <v>24</v>
      </c>
      <c r="T101" s="6">
        <f>IF(punkty_rekrutacyjne37[[#This Row],[Zachowanie]]=6, 2, 0)+punkty_rekrutacyjne37[[#This Row],[Osiagniecia]]</f>
        <v>5</v>
      </c>
      <c r="U101" s="7">
        <f>punkty_rekrutacyjne37[[#This Row],[punkty za gimnazjalny]]+punkty_rekrutacyjne37[[#This Row],[SUMA PUNKTOW ZA OCENY]]+punkty_rekrutacyjne37[[#This Row],[DODATKOWE]]</f>
        <v>55</v>
      </c>
      <c r="V101" s="14">
        <f>COUNTIF(punkty_rekrutacyjne37[[#This Row],[GHP]:[GJP]], 100)</f>
        <v>0</v>
      </c>
      <c r="W101" s="7">
        <f>IF(punkty_rekrutacyjne37[[#This Row],[ILE SETEK]]&gt;=3, 1, 0)</f>
        <v>0</v>
      </c>
    </row>
    <row r="102" spans="1:23" hidden="1" x14ac:dyDescent="0.35">
      <c r="A102" s="1" t="s">
        <v>170</v>
      </c>
      <c r="B102" s="1" t="s">
        <v>171</v>
      </c>
      <c r="C102">
        <v>3</v>
      </c>
      <c r="D102">
        <v>6</v>
      </c>
      <c r="E102" s="1">
        <v>2</v>
      </c>
      <c r="F102" s="1">
        <v>3</v>
      </c>
      <c r="G102" s="1">
        <v>2</v>
      </c>
      <c r="H102" s="1">
        <v>6</v>
      </c>
      <c r="I102">
        <v>89</v>
      </c>
      <c r="J102">
        <v>30</v>
      </c>
      <c r="K102">
        <v>43</v>
      </c>
      <c r="L102">
        <v>25</v>
      </c>
      <c r="M102">
        <v>1</v>
      </c>
      <c r="N102" s="6">
        <f>(punkty_rekrutacyjne37[[#This Row],[GHP]]+punkty_rekrutacyjne37[[#This Row],[GHH]]+punkty_rekrutacyjne37[[#This Row],[GMM]]+punkty_rekrutacyjne37[[#This Row],[GMP]]+punkty_rekrutacyjne37[[#This Row],[GJP]])/10</f>
        <v>18.8</v>
      </c>
      <c r="O102">
        <f t="shared" si="1"/>
        <v>0</v>
      </c>
      <c r="P102">
        <f t="shared" si="1"/>
        <v>4</v>
      </c>
      <c r="Q102">
        <f t="shared" si="1"/>
        <v>0</v>
      </c>
      <c r="R102">
        <f t="shared" si="2"/>
        <v>10</v>
      </c>
      <c r="S102" s="6">
        <f>SUM(punkty_rekrutacyjne37[[#This Row],[punkty za JP]:[GEO]])</f>
        <v>14</v>
      </c>
      <c r="T102" s="6">
        <f>IF(punkty_rekrutacyjne37[[#This Row],[Zachowanie]]=6, 2, 0)+punkty_rekrutacyjne37[[#This Row],[Osiagniecia]]</f>
        <v>5</v>
      </c>
      <c r="U102" s="7">
        <f>punkty_rekrutacyjne37[[#This Row],[punkty za gimnazjalny]]+punkty_rekrutacyjne37[[#This Row],[SUMA PUNKTOW ZA OCENY]]+punkty_rekrutacyjne37[[#This Row],[DODATKOWE]]</f>
        <v>37.799999999999997</v>
      </c>
      <c r="V102" s="14">
        <f>COUNTIF(punkty_rekrutacyjne37[[#This Row],[GHP]:[GJP]], 100)</f>
        <v>0</v>
      </c>
      <c r="W102" s="7">
        <f>IF(punkty_rekrutacyjne37[[#This Row],[ILE SETEK]]&gt;=3, 1, 0)</f>
        <v>0</v>
      </c>
    </row>
    <row r="103" spans="1:23" hidden="1" x14ac:dyDescent="0.35">
      <c r="A103" s="1" t="s">
        <v>172</v>
      </c>
      <c r="B103" s="1" t="s">
        <v>130</v>
      </c>
      <c r="C103">
        <v>6</v>
      </c>
      <c r="D103">
        <v>2</v>
      </c>
      <c r="E103" s="1">
        <v>3</v>
      </c>
      <c r="F103" s="1">
        <v>2</v>
      </c>
      <c r="G103" s="1">
        <v>3</v>
      </c>
      <c r="H103" s="1">
        <v>6</v>
      </c>
      <c r="I103">
        <v>67</v>
      </c>
      <c r="J103">
        <v>74</v>
      </c>
      <c r="K103">
        <v>49</v>
      </c>
      <c r="L103">
        <v>43</v>
      </c>
      <c r="M103">
        <v>52</v>
      </c>
      <c r="N103" s="6">
        <f>(punkty_rekrutacyjne37[[#This Row],[GHP]]+punkty_rekrutacyjne37[[#This Row],[GHH]]+punkty_rekrutacyjne37[[#This Row],[GMM]]+punkty_rekrutacyjne37[[#This Row],[GMP]]+punkty_rekrutacyjne37[[#This Row],[GJP]])/10</f>
        <v>28.5</v>
      </c>
      <c r="O103">
        <f t="shared" si="1"/>
        <v>4</v>
      </c>
      <c r="P103">
        <f t="shared" si="1"/>
        <v>0</v>
      </c>
      <c r="Q103">
        <f t="shared" si="1"/>
        <v>4</v>
      </c>
      <c r="R103">
        <f t="shared" si="2"/>
        <v>10</v>
      </c>
      <c r="S103" s="6">
        <f>SUM(punkty_rekrutacyjne37[[#This Row],[punkty za JP]:[GEO]])</f>
        <v>18</v>
      </c>
      <c r="T103" s="6">
        <f>IF(punkty_rekrutacyjne37[[#This Row],[Zachowanie]]=6, 2, 0)+punkty_rekrutacyjne37[[#This Row],[Osiagniecia]]</f>
        <v>6</v>
      </c>
      <c r="U103" s="7">
        <f>punkty_rekrutacyjne37[[#This Row],[punkty za gimnazjalny]]+punkty_rekrutacyjne37[[#This Row],[SUMA PUNKTOW ZA OCENY]]+punkty_rekrutacyjne37[[#This Row],[DODATKOWE]]</f>
        <v>52.5</v>
      </c>
      <c r="V103" s="14">
        <f>COUNTIF(punkty_rekrutacyjne37[[#This Row],[GHP]:[GJP]], 100)</f>
        <v>0</v>
      </c>
      <c r="W103" s="7">
        <f>IF(punkty_rekrutacyjne37[[#This Row],[ILE SETEK]]&gt;=3, 1, 0)</f>
        <v>0</v>
      </c>
    </row>
    <row r="104" spans="1:23" hidden="1" x14ac:dyDescent="0.35">
      <c r="A104" s="1" t="s">
        <v>173</v>
      </c>
      <c r="B104" s="1" t="s">
        <v>174</v>
      </c>
      <c r="C104">
        <v>8</v>
      </c>
      <c r="D104">
        <v>3</v>
      </c>
      <c r="E104" s="1">
        <v>2</v>
      </c>
      <c r="F104" s="1">
        <v>6</v>
      </c>
      <c r="G104" s="1">
        <v>5</v>
      </c>
      <c r="H104" s="1">
        <v>3</v>
      </c>
      <c r="I104">
        <v>41</v>
      </c>
      <c r="J104">
        <v>29</v>
      </c>
      <c r="K104">
        <v>52</v>
      </c>
      <c r="L104">
        <v>81</v>
      </c>
      <c r="M104">
        <v>26</v>
      </c>
      <c r="N104" s="6">
        <f>(punkty_rekrutacyjne37[[#This Row],[GHP]]+punkty_rekrutacyjne37[[#This Row],[GHH]]+punkty_rekrutacyjne37[[#This Row],[GMM]]+punkty_rekrutacyjne37[[#This Row],[GMP]]+punkty_rekrutacyjne37[[#This Row],[GJP]])/10</f>
        <v>22.9</v>
      </c>
      <c r="O104">
        <f t="shared" si="1"/>
        <v>0</v>
      </c>
      <c r="P104">
        <f t="shared" si="1"/>
        <v>10</v>
      </c>
      <c r="Q104">
        <f t="shared" si="1"/>
        <v>8</v>
      </c>
      <c r="R104">
        <f t="shared" si="2"/>
        <v>4</v>
      </c>
      <c r="S104" s="6">
        <f>SUM(punkty_rekrutacyjne37[[#This Row],[punkty za JP]:[GEO]])</f>
        <v>22</v>
      </c>
      <c r="T104" s="6">
        <f>IF(punkty_rekrutacyjne37[[#This Row],[Zachowanie]]=6, 2, 0)+punkty_rekrutacyjne37[[#This Row],[Osiagniecia]]</f>
        <v>8</v>
      </c>
      <c r="U104" s="7">
        <f>punkty_rekrutacyjne37[[#This Row],[punkty za gimnazjalny]]+punkty_rekrutacyjne37[[#This Row],[SUMA PUNKTOW ZA OCENY]]+punkty_rekrutacyjne37[[#This Row],[DODATKOWE]]</f>
        <v>52.9</v>
      </c>
      <c r="V104" s="14">
        <f>COUNTIF(punkty_rekrutacyjne37[[#This Row],[GHP]:[GJP]], 100)</f>
        <v>0</v>
      </c>
      <c r="W104" s="7">
        <f>IF(punkty_rekrutacyjne37[[#This Row],[ILE SETEK]]&gt;=3, 1, 0)</f>
        <v>0</v>
      </c>
    </row>
    <row r="105" spans="1:23" hidden="1" x14ac:dyDescent="0.35">
      <c r="A105" s="1" t="s">
        <v>175</v>
      </c>
      <c r="B105" s="1" t="s">
        <v>45</v>
      </c>
      <c r="C105">
        <v>8</v>
      </c>
      <c r="D105">
        <v>2</v>
      </c>
      <c r="E105" s="1">
        <v>4</v>
      </c>
      <c r="F105" s="1">
        <v>3</v>
      </c>
      <c r="G105" s="1">
        <v>5</v>
      </c>
      <c r="H105" s="1">
        <v>4</v>
      </c>
      <c r="I105">
        <v>32</v>
      </c>
      <c r="J105">
        <v>83</v>
      </c>
      <c r="K105">
        <v>14</v>
      </c>
      <c r="L105">
        <v>77</v>
      </c>
      <c r="M105">
        <v>71</v>
      </c>
      <c r="N105" s="6">
        <f>(punkty_rekrutacyjne37[[#This Row],[GHP]]+punkty_rekrutacyjne37[[#This Row],[GHH]]+punkty_rekrutacyjne37[[#This Row],[GMM]]+punkty_rekrutacyjne37[[#This Row],[GMP]]+punkty_rekrutacyjne37[[#This Row],[GJP]])/10</f>
        <v>27.7</v>
      </c>
      <c r="O105">
        <f t="shared" si="1"/>
        <v>6</v>
      </c>
      <c r="P105">
        <f t="shared" si="1"/>
        <v>4</v>
      </c>
      <c r="Q105">
        <f t="shared" si="1"/>
        <v>8</v>
      </c>
      <c r="R105">
        <f t="shared" si="2"/>
        <v>6</v>
      </c>
      <c r="S105" s="6">
        <f>SUM(punkty_rekrutacyjne37[[#This Row],[punkty za JP]:[GEO]])</f>
        <v>24</v>
      </c>
      <c r="T105" s="6">
        <f>IF(punkty_rekrutacyjne37[[#This Row],[Zachowanie]]=6, 2, 0)+punkty_rekrutacyjne37[[#This Row],[Osiagniecia]]</f>
        <v>8</v>
      </c>
      <c r="U105" s="7">
        <f>punkty_rekrutacyjne37[[#This Row],[punkty za gimnazjalny]]+punkty_rekrutacyjne37[[#This Row],[SUMA PUNKTOW ZA OCENY]]+punkty_rekrutacyjne37[[#This Row],[DODATKOWE]]</f>
        <v>59.7</v>
      </c>
      <c r="V105" s="14">
        <f>COUNTIF(punkty_rekrutacyjne37[[#This Row],[GHP]:[GJP]], 100)</f>
        <v>0</v>
      </c>
      <c r="W105" s="7">
        <f>IF(punkty_rekrutacyjne37[[#This Row],[ILE SETEK]]&gt;=3, 1, 0)</f>
        <v>0</v>
      </c>
    </row>
    <row r="106" spans="1:23" hidden="1" x14ac:dyDescent="0.35">
      <c r="A106" s="1" t="s">
        <v>176</v>
      </c>
      <c r="B106" s="1" t="s">
        <v>177</v>
      </c>
      <c r="C106">
        <v>6</v>
      </c>
      <c r="D106">
        <v>5</v>
      </c>
      <c r="E106" s="1">
        <v>2</v>
      </c>
      <c r="F106" s="1">
        <v>6</v>
      </c>
      <c r="G106" s="1">
        <v>6</v>
      </c>
      <c r="H106" s="1">
        <v>4</v>
      </c>
      <c r="I106">
        <v>48</v>
      </c>
      <c r="J106">
        <v>39</v>
      </c>
      <c r="K106">
        <v>45</v>
      </c>
      <c r="L106">
        <v>39</v>
      </c>
      <c r="M106">
        <v>59</v>
      </c>
      <c r="N106" s="6">
        <f>(punkty_rekrutacyjne37[[#This Row],[GHP]]+punkty_rekrutacyjne37[[#This Row],[GHH]]+punkty_rekrutacyjne37[[#This Row],[GMM]]+punkty_rekrutacyjne37[[#This Row],[GMP]]+punkty_rekrutacyjne37[[#This Row],[GJP]])/10</f>
        <v>23</v>
      </c>
      <c r="O106">
        <f t="shared" si="1"/>
        <v>0</v>
      </c>
      <c r="P106">
        <f t="shared" si="1"/>
        <v>10</v>
      </c>
      <c r="Q106">
        <f t="shared" si="1"/>
        <v>10</v>
      </c>
      <c r="R106">
        <f t="shared" si="2"/>
        <v>6</v>
      </c>
      <c r="S106" s="6">
        <f>SUM(punkty_rekrutacyjne37[[#This Row],[punkty za JP]:[GEO]])</f>
        <v>26</v>
      </c>
      <c r="T106" s="6">
        <f>IF(punkty_rekrutacyjne37[[#This Row],[Zachowanie]]=6, 2, 0)+punkty_rekrutacyjne37[[#This Row],[Osiagniecia]]</f>
        <v>6</v>
      </c>
      <c r="U106" s="7">
        <f>punkty_rekrutacyjne37[[#This Row],[punkty za gimnazjalny]]+punkty_rekrutacyjne37[[#This Row],[SUMA PUNKTOW ZA OCENY]]+punkty_rekrutacyjne37[[#This Row],[DODATKOWE]]</f>
        <v>55</v>
      </c>
      <c r="V106" s="14">
        <f>COUNTIF(punkty_rekrutacyjne37[[#This Row],[GHP]:[GJP]], 100)</f>
        <v>0</v>
      </c>
      <c r="W106" s="7">
        <f>IF(punkty_rekrutacyjne37[[#This Row],[ILE SETEK]]&gt;=3, 1, 0)</f>
        <v>0</v>
      </c>
    </row>
    <row r="107" spans="1:23" hidden="1" x14ac:dyDescent="0.35">
      <c r="A107" s="1" t="s">
        <v>178</v>
      </c>
      <c r="B107" s="1" t="s">
        <v>119</v>
      </c>
      <c r="C107">
        <v>1</v>
      </c>
      <c r="D107">
        <v>3</v>
      </c>
      <c r="E107" s="1">
        <v>2</v>
      </c>
      <c r="F107" s="1">
        <v>3</v>
      </c>
      <c r="G107" s="1">
        <v>5</v>
      </c>
      <c r="H107" s="1">
        <v>2</v>
      </c>
      <c r="I107">
        <v>11</v>
      </c>
      <c r="J107">
        <v>23</v>
      </c>
      <c r="K107">
        <v>92</v>
      </c>
      <c r="L107">
        <v>50</v>
      </c>
      <c r="M107">
        <v>36</v>
      </c>
      <c r="N107" s="6">
        <f>(punkty_rekrutacyjne37[[#This Row],[GHP]]+punkty_rekrutacyjne37[[#This Row],[GHH]]+punkty_rekrutacyjne37[[#This Row],[GMM]]+punkty_rekrutacyjne37[[#This Row],[GMP]]+punkty_rekrutacyjne37[[#This Row],[GJP]])/10</f>
        <v>21.2</v>
      </c>
      <c r="O107">
        <f t="shared" si="1"/>
        <v>0</v>
      </c>
      <c r="P107">
        <f t="shared" si="1"/>
        <v>4</v>
      </c>
      <c r="Q107">
        <f t="shared" si="1"/>
        <v>8</v>
      </c>
      <c r="R107">
        <f t="shared" si="2"/>
        <v>0</v>
      </c>
      <c r="S107" s="6">
        <f>SUM(punkty_rekrutacyjne37[[#This Row],[punkty za JP]:[GEO]])</f>
        <v>12</v>
      </c>
      <c r="T107" s="6">
        <f>IF(punkty_rekrutacyjne37[[#This Row],[Zachowanie]]=6, 2, 0)+punkty_rekrutacyjne37[[#This Row],[Osiagniecia]]</f>
        <v>1</v>
      </c>
      <c r="U107" s="7">
        <f>punkty_rekrutacyjne37[[#This Row],[punkty za gimnazjalny]]+punkty_rekrutacyjne37[[#This Row],[SUMA PUNKTOW ZA OCENY]]+punkty_rekrutacyjne37[[#This Row],[DODATKOWE]]</f>
        <v>34.200000000000003</v>
      </c>
      <c r="V107" s="14">
        <f>COUNTIF(punkty_rekrutacyjne37[[#This Row],[GHP]:[GJP]], 100)</f>
        <v>0</v>
      </c>
      <c r="W107" s="7">
        <f>IF(punkty_rekrutacyjne37[[#This Row],[ILE SETEK]]&gt;=3, 1, 0)</f>
        <v>0</v>
      </c>
    </row>
    <row r="108" spans="1:23" hidden="1" x14ac:dyDescent="0.35">
      <c r="A108" s="1" t="s">
        <v>179</v>
      </c>
      <c r="B108" s="1" t="s">
        <v>180</v>
      </c>
      <c r="C108">
        <v>0</v>
      </c>
      <c r="D108">
        <v>5</v>
      </c>
      <c r="E108" s="1">
        <v>3</v>
      </c>
      <c r="F108" s="1">
        <v>5</v>
      </c>
      <c r="G108" s="1">
        <v>2</v>
      </c>
      <c r="H108" s="1">
        <v>5</v>
      </c>
      <c r="I108">
        <v>20</v>
      </c>
      <c r="J108">
        <v>51</v>
      </c>
      <c r="K108">
        <v>64</v>
      </c>
      <c r="L108">
        <v>67</v>
      </c>
      <c r="M108">
        <v>72</v>
      </c>
      <c r="N108" s="6">
        <f>(punkty_rekrutacyjne37[[#This Row],[GHP]]+punkty_rekrutacyjne37[[#This Row],[GHH]]+punkty_rekrutacyjne37[[#This Row],[GMM]]+punkty_rekrutacyjne37[[#This Row],[GMP]]+punkty_rekrutacyjne37[[#This Row],[GJP]])/10</f>
        <v>27.4</v>
      </c>
      <c r="O108">
        <f t="shared" si="1"/>
        <v>4</v>
      </c>
      <c r="P108">
        <f t="shared" si="1"/>
        <v>8</v>
      </c>
      <c r="Q108">
        <f t="shared" si="1"/>
        <v>0</v>
      </c>
      <c r="R108">
        <f t="shared" si="2"/>
        <v>8</v>
      </c>
      <c r="S108" s="6">
        <f>SUM(punkty_rekrutacyjne37[[#This Row],[punkty za JP]:[GEO]])</f>
        <v>20</v>
      </c>
      <c r="T108" s="6">
        <f>IF(punkty_rekrutacyjne37[[#This Row],[Zachowanie]]=6, 2, 0)+punkty_rekrutacyjne37[[#This Row],[Osiagniecia]]</f>
        <v>0</v>
      </c>
      <c r="U108" s="7">
        <f>punkty_rekrutacyjne37[[#This Row],[punkty za gimnazjalny]]+punkty_rekrutacyjne37[[#This Row],[SUMA PUNKTOW ZA OCENY]]+punkty_rekrutacyjne37[[#This Row],[DODATKOWE]]</f>
        <v>47.4</v>
      </c>
      <c r="V108" s="14">
        <f>COUNTIF(punkty_rekrutacyjne37[[#This Row],[GHP]:[GJP]], 100)</f>
        <v>0</v>
      </c>
      <c r="W108" s="7">
        <f>IF(punkty_rekrutacyjne37[[#This Row],[ILE SETEK]]&gt;=3, 1, 0)</f>
        <v>0</v>
      </c>
    </row>
    <row r="109" spans="1:23" hidden="1" x14ac:dyDescent="0.35">
      <c r="A109" s="1" t="s">
        <v>181</v>
      </c>
      <c r="B109" s="1" t="s">
        <v>182</v>
      </c>
      <c r="C109">
        <v>7</v>
      </c>
      <c r="D109">
        <v>4</v>
      </c>
      <c r="E109" s="1">
        <v>6</v>
      </c>
      <c r="F109" s="1">
        <v>2</v>
      </c>
      <c r="G109" s="1">
        <v>5</v>
      </c>
      <c r="H109" s="1">
        <v>5</v>
      </c>
      <c r="I109">
        <v>90</v>
      </c>
      <c r="J109">
        <v>9</v>
      </c>
      <c r="K109">
        <v>61</v>
      </c>
      <c r="L109">
        <v>28</v>
      </c>
      <c r="M109">
        <v>92</v>
      </c>
      <c r="N109" s="6">
        <f>(punkty_rekrutacyjne37[[#This Row],[GHP]]+punkty_rekrutacyjne37[[#This Row],[GHH]]+punkty_rekrutacyjne37[[#This Row],[GMM]]+punkty_rekrutacyjne37[[#This Row],[GMP]]+punkty_rekrutacyjne37[[#This Row],[GJP]])/10</f>
        <v>28</v>
      </c>
      <c r="O109">
        <f t="shared" si="1"/>
        <v>10</v>
      </c>
      <c r="P109">
        <f t="shared" si="1"/>
        <v>0</v>
      </c>
      <c r="Q109">
        <f t="shared" si="1"/>
        <v>8</v>
      </c>
      <c r="R109">
        <f t="shared" si="2"/>
        <v>8</v>
      </c>
      <c r="S109" s="6">
        <f>SUM(punkty_rekrutacyjne37[[#This Row],[punkty za JP]:[GEO]])</f>
        <v>26</v>
      </c>
      <c r="T109" s="6">
        <f>IF(punkty_rekrutacyjne37[[#This Row],[Zachowanie]]=6, 2, 0)+punkty_rekrutacyjne37[[#This Row],[Osiagniecia]]</f>
        <v>7</v>
      </c>
      <c r="U109" s="7">
        <f>punkty_rekrutacyjne37[[#This Row],[punkty za gimnazjalny]]+punkty_rekrutacyjne37[[#This Row],[SUMA PUNKTOW ZA OCENY]]+punkty_rekrutacyjne37[[#This Row],[DODATKOWE]]</f>
        <v>61</v>
      </c>
      <c r="V109" s="14">
        <f>COUNTIF(punkty_rekrutacyjne37[[#This Row],[GHP]:[GJP]], 100)</f>
        <v>0</v>
      </c>
      <c r="W109" s="7">
        <f>IF(punkty_rekrutacyjne37[[#This Row],[ILE SETEK]]&gt;=3, 1, 0)</f>
        <v>0</v>
      </c>
    </row>
    <row r="110" spans="1:23" hidden="1" x14ac:dyDescent="0.35">
      <c r="A110" s="1" t="s">
        <v>183</v>
      </c>
      <c r="B110" s="1" t="s">
        <v>155</v>
      </c>
      <c r="C110">
        <v>4</v>
      </c>
      <c r="D110">
        <v>2</v>
      </c>
      <c r="E110" s="1">
        <v>6</v>
      </c>
      <c r="F110" s="1">
        <v>6</v>
      </c>
      <c r="G110" s="1">
        <v>6</v>
      </c>
      <c r="H110" s="1">
        <v>4</v>
      </c>
      <c r="I110">
        <v>91</v>
      </c>
      <c r="J110">
        <v>63</v>
      </c>
      <c r="K110">
        <v>88</v>
      </c>
      <c r="L110">
        <v>68</v>
      </c>
      <c r="M110">
        <v>75</v>
      </c>
      <c r="N110" s="6">
        <f>(punkty_rekrutacyjne37[[#This Row],[GHP]]+punkty_rekrutacyjne37[[#This Row],[GHH]]+punkty_rekrutacyjne37[[#This Row],[GMM]]+punkty_rekrutacyjne37[[#This Row],[GMP]]+punkty_rekrutacyjne37[[#This Row],[GJP]])/10</f>
        <v>38.5</v>
      </c>
      <c r="O110">
        <f t="shared" si="1"/>
        <v>10</v>
      </c>
      <c r="P110">
        <f t="shared" si="1"/>
        <v>10</v>
      </c>
      <c r="Q110">
        <f t="shared" si="1"/>
        <v>10</v>
      </c>
      <c r="R110">
        <f t="shared" si="2"/>
        <v>6</v>
      </c>
      <c r="S110" s="6">
        <f>SUM(punkty_rekrutacyjne37[[#This Row],[punkty za JP]:[GEO]])</f>
        <v>36</v>
      </c>
      <c r="T110" s="6">
        <f>IF(punkty_rekrutacyjne37[[#This Row],[Zachowanie]]=6, 2, 0)+punkty_rekrutacyjne37[[#This Row],[Osiagniecia]]</f>
        <v>4</v>
      </c>
      <c r="U110" s="7">
        <f>punkty_rekrutacyjne37[[#This Row],[punkty za gimnazjalny]]+punkty_rekrutacyjne37[[#This Row],[SUMA PUNKTOW ZA OCENY]]+punkty_rekrutacyjne37[[#This Row],[DODATKOWE]]</f>
        <v>78.5</v>
      </c>
      <c r="V110" s="14">
        <f>COUNTIF(punkty_rekrutacyjne37[[#This Row],[GHP]:[GJP]], 100)</f>
        <v>0</v>
      </c>
      <c r="W110" s="7">
        <f>IF(punkty_rekrutacyjne37[[#This Row],[ILE SETEK]]&gt;=3, 1, 0)</f>
        <v>0</v>
      </c>
    </row>
    <row r="111" spans="1:23" hidden="1" x14ac:dyDescent="0.35">
      <c r="A111" s="1" t="s">
        <v>184</v>
      </c>
      <c r="B111" s="1" t="s">
        <v>185</v>
      </c>
      <c r="C111">
        <v>3</v>
      </c>
      <c r="D111">
        <v>3</v>
      </c>
      <c r="E111" s="1">
        <v>4</v>
      </c>
      <c r="F111" s="1">
        <v>5</v>
      </c>
      <c r="G111" s="1">
        <v>6</v>
      </c>
      <c r="H111" s="1">
        <v>3</v>
      </c>
      <c r="I111">
        <v>59</v>
      </c>
      <c r="J111">
        <v>13</v>
      </c>
      <c r="K111">
        <v>14</v>
      </c>
      <c r="L111">
        <v>22</v>
      </c>
      <c r="M111">
        <v>96</v>
      </c>
      <c r="N111" s="6">
        <f>(punkty_rekrutacyjne37[[#This Row],[GHP]]+punkty_rekrutacyjne37[[#This Row],[GHH]]+punkty_rekrutacyjne37[[#This Row],[GMM]]+punkty_rekrutacyjne37[[#This Row],[GMP]]+punkty_rekrutacyjne37[[#This Row],[GJP]])/10</f>
        <v>20.399999999999999</v>
      </c>
      <c r="O111">
        <f t="shared" si="1"/>
        <v>6</v>
      </c>
      <c r="P111">
        <f t="shared" si="1"/>
        <v>8</v>
      </c>
      <c r="Q111">
        <f t="shared" si="1"/>
        <v>10</v>
      </c>
      <c r="R111">
        <f t="shared" si="2"/>
        <v>4</v>
      </c>
      <c r="S111" s="6">
        <f>SUM(punkty_rekrutacyjne37[[#This Row],[punkty za JP]:[GEO]])</f>
        <v>28</v>
      </c>
      <c r="T111" s="6">
        <f>IF(punkty_rekrutacyjne37[[#This Row],[Zachowanie]]=6, 2, 0)+punkty_rekrutacyjne37[[#This Row],[Osiagniecia]]</f>
        <v>3</v>
      </c>
      <c r="U111" s="7">
        <f>punkty_rekrutacyjne37[[#This Row],[punkty za gimnazjalny]]+punkty_rekrutacyjne37[[#This Row],[SUMA PUNKTOW ZA OCENY]]+punkty_rekrutacyjne37[[#This Row],[DODATKOWE]]</f>
        <v>51.4</v>
      </c>
      <c r="V111" s="14">
        <f>COUNTIF(punkty_rekrutacyjne37[[#This Row],[GHP]:[GJP]], 100)</f>
        <v>0</v>
      </c>
      <c r="W111" s="7">
        <f>IF(punkty_rekrutacyjne37[[#This Row],[ILE SETEK]]&gt;=3, 1, 0)</f>
        <v>0</v>
      </c>
    </row>
    <row r="112" spans="1:23" hidden="1" x14ac:dyDescent="0.35">
      <c r="A112" s="1" t="s">
        <v>186</v>
      </c>
      <c r="B112" s="1" t="s">
        <v>70</v>
      </c>
      <c r="C112">
        <v>1</v>
      </c>
      <c r="D112">
        <v>3</v>
      </c>
      <c r="E112" s="1">
        <v>3</v>
      </c>
      <c r="F112" s="1">
        <v>4</v>
      </c>
      <c r="G112" s="1">
        <v>3</v>
      </c>
      <c r="H112" s="1">
        <v>4</v>
      </c>
      <c r="I112">
        <v>7</v>
      </c>
      <c r="J112">
        <v>13</v>
      </c>
      <c r="K112">
        <v>73</v>
      </c>
      <c r="L112">
        <v>73</v>
      </c>
      <c r="M112">
        <v>78</v>
      </c>
      <c r="N112" s="6">
        <f>(punkty_rekrutacyjne37[[#This Row],[GHP]]+punkty_rekrutacyjne37[[#This Row],[GHH]]+punkty_rekrutacyjne37[[#This Row],[GMM]]+punkty_rekrutacyjne37[[#This Row],[GMP]]+punkty_rekrutacyjne37[[#This Row],[GJP]])/10</f>
        <v>24.4</v>
      </c>
      <c r="O112">
        <f t="shared" si="1"/>
        <v>4</v>
      </c>
      <c r="P112">
        <f t="shared" si="1"/>
        <v>6</v>
      </c>
      <c r="Q112">
        <f t="shared" si="1"/>
        <v>4</v>
      </c>
      <c r="R112">
        <f t="shared" si="2"/>
        <v>6</v>
      </c>
      <c r="S112" s="6">
        <f>SUM(punkty_rekrutacyjne37[[#This Row],[punkty za JP]:[GEO]])</f>
        <v>20</v>
      </c>
      <c r="T112" s="6">
        <f>IF(punkty_rekrutacyjne37[[#This Row],[Zachowanie]]=6, 2, 0)+punkty_rekrutacyjne37[[#This Row],[Osiagniecia]]</f>
        <v>1</v>
      </c>
      <c r="U112" s="7">
        <f>punkty_rekrutacyjne37[[#This Row],[punkty za gimnazjalny]]+punkty_rekrutacyjne37[[#This Row],[SUMA PUNKTOW ZA OCENY]]+punkty_rekrutacyjne37[[#This Row],[DODATKOWE]]</f>
        <v>45.4</v>
      </c>
      <c r="V112" s="14">
        <f>COUNTIF(punkty_rekrutacyjne37[[#This Row],[GHP]:[GJP]], 100)</f>
        <v>0</v>
      </c>
      <c r="W112" s="7">
        <f>IF(punkty_rekrutacyjne37[[#This Row],[ILE SETEK]]&gt;=3, 1, 0)</f>
        <v>0</v>
      </c>
    </row>
    <row r="113" spans="1:23" hidden="1" x14ac:dyDescent="0.35">
      <c r="A113" s="1" t="s">
        <v>187</v>
      </c>
      <c r="B113" s="1" t="s">
        <v>188</v>
      </c>
      <c r="C113">
        <v>7</v>
      </c>
      <c r="D113">
        <v>3</v>
      </c>
      <c r="E113" s="1">
        <v>6</v>
      </c>
      <c r="F113" s="1">
        <v>2</v>
      </c>
      <c r="G113" s="1">
        <v>4</v>
      </c>
      <c r="H113" s="1">
        <v>6</v>
      </c>
      <c r="I113">
        <v>39</v>
      </c>
      <c r="J113">
        <v>69</v>
      </c>
      <c r="K113">
        <v>10</v>
      </c>
      <c r="L113">
        <v>10</v>
      </c>
      <c r="M113">
        <v>91</v>
      </c>
      <c r="N113" s="6">
        <f>(punkty_rekrutacyjne37[[#This Row],[GHP]]+punkty_rekrutacyjne37[[#This Row],[GHH]]+punkty_rekrutacyjne37[[#This Row],[GMM]]+punkty_rekrutacyjne37[[#This Row],[GMP]]+punkty_rekrutacyjne37[[#This Row],[GJP]])/10</f>
        <v>21.9</v>
      </c>
      <c r="O113">
        <f t="shared" si="1"/>
        <v>10</v>
      </c>
      <c r="P113">
        <f t="shared" si="1"/>
        <v>0</v>
      </c>
      <c r="Q113">
        <f t="shared" si="1"/>
        <v>6</v>
      </c>
      <c r="R113">
        <f t="shared" si="2"/>
        <v>10</v>
      </c>
      <c r="S113" s="6">
        <f>SUM(punkty_rekrutacyjne37[[#This Row],[punkty za JP]:[GEO]])</f>
        <v>26</v>
      </c>
      <c r="T113" s="6">
        <f>IF(punkty_rekrutacyjne37[[#This Row],[Zachowanie]]=6, 2, 0)+punkty_rekrutacyjne37[[#This Row],[Osiagniecia]]</f>
        <v>7</v>
      </c>
      <c r="U113" s="7">
        <f>punkty_rekrutacyjne37[[#This Row],[punkty za gimnazjalny]]+punkty_rekrutacyjne37[[#This Row],[SUMA PUNKTOW ZA OCENY]]+punkty_rekrutacyjne37[[#This Row],[DODATKOWE]]</f>
        <v>54.9</v>
      </c>
      <c r="V113" s="14">
        <f>COUNTIF(punkty_rekrutacyjne37[[#This Row],[GHP]:[GJP]], 100)</f>
        <v>0</v>
      </c>
      <c r="W113" s="7">
        <f>IF(punkty_rekrutacyjne37[[#This Row],[ILE SETEK]]&gt;=3, 1, 0)</f>
        <v>0</v>
      </c>
    </row>
    <row r="114" spans="1:23" hidden="1" x14ac:dyDescent="0.35">
      <c r="A114" s="1" t="s">
        <v>189</v>
      </c>
      <c r="B114" s="1" t="s">
        <v>70</v>
      </c>
      <c r="C114">
        <v>5</v>
      </c>
      <c r="D114">
        <v>6</v>
      </c>
      <c r="E114" s="1">
        <v>4</v>
      </c>
      <c r="F114" s="1">
        <v>3</v>
      </c>
      <c r="G114" s="1">
        <v>5</v>
      </c>
      <c r="H114" s="1">
        <v>2</v>
      </c>
      <c r="I114">
        <v>18</v>
      </c>
      <c r="J114">
        <v>29</v>
      </c>
      <c r="K114">
        <v>18</v>
      </c>
      <c r="L114">
        <v>5</v>
      </c>
      <c r="M114">
        <v>64</v>
      </c>
      <c r="N114" s="6">
        <f>(punkty_rekrutacyjne37[[#This Row],[GHP]]+punkty_rekrutacyjne37[[#This Row],[GHH]]+punkty_rekrutacyjne37[[#This Row],[GMM]]+punkty_rekrutacyjne37[[#This Row],[GMP]]+punkty_rekrutacyjne37[[#This Row],[GJP]])/10</f>
        <v>13.4</v>
      </c>
      <c r="O114">
        <f t="shared" si="1"/>
        <v>6</v>
      </c>
      <c r="P114">
        <f t="shared" si="1"/>
        <v>4</v>
      </c>
      <c r="Q114">
        <f t="shared" si="1"/>
        <v>8</v>
      </c>
      <c r="R114">
        <f t="shared" si="2"/>
        <v>0</v>
      </c>
      <c r="S114" s="6">
        <f>SUM(punkty_rekrutacyjne37[[#This Row],[punkty za JP]:[GEO]])</f>
        <v>18</v>
      </c>
      <c r="T114" s="6">
        <f>IF(punkty_rekrutacyjne37[[#This Row],[Zachowanie]]=6, 2, 0)+punkty_rekrutacyjne37[[#This Row],[Osiagniecia]]</f>
        <v>7</v>
      </c>
      <c r="U114" s="7">
        <f>punkty_rekrutacyjne37[[#This Row],[punkty za gimnazjalny]]+punkty_rekrutacyjne37[[#This Row],[SUMA PUNKTOW ZA OCENY]]+punkty_rekrutacyjne37[[#This Row],[DODATKOWE]]</f>
        <v>38.4</v>
      </c>
      <c r="V114" s="14">
        <f>COUNTIF(punkty_rekrutacyjne37[[#This Row],[GHP]:[GJP]], 100)</f>
        <v>0</v>
      </c>
      <c r="W114" s="7">
        <f>IF(punkty_rekrutacyjne37[[#This Row],[ILE SETEK]]&gt;=3, 1, 0)</f>
        <v>0</v>
      </c>
    </row>
    <row r="115" spans="1:23" hidden="1" x14ac:dyDescent="0.35">
      <c r="A115" s="1" t="s">
        <v>190</v>
      </c>
      <c r="B115" s="1" t="s">
        <v>101</v>
      </c>
      <c r="C115">
        <v>3</v>
      </c>
      <c r="D115">
        <v>3</v>
      </c>
      <c r="E115" s="1">
        <v>3</v>
      </c>
      <c r="F115" s="1">
        <v>6</v>
      </c>
      <c r="G115" s="1">
        <v>2</v>
      </c>
      <c r="H115" s="1">
        <v>2</v>
      </c>
      <c r="I115">
        <v>80</v>
      </c>
      <c r="J115">
        <v>5</v>
      </c>
      <c r="K115">
        <v>4</v>
      </c>
      <c r="L115">
        <v>59</v>
      </c>
      <c r="M115">
        <v>5</v>
      </c>
      <c r="N115" s="6">
        <f>(punkty_rekrutacyjne37[[#This Row],[GHP]]+punkty_rekrutacyjne37[[#This Row],[GHH]]+punkty_rekrutacyjne37[[#This Row],[GMM]]+punkty_rekrutacyjne37[[#This Row],[GMP]]+punkty_rekrutacyjne37[[#This Row],[GJP]])/10</f>
        <v>15.3</v>
      </c>
      <c r="O115">
        <f t="shared" si="1"/>
        <v>4</v>
      </c>
      <c r="P115">
        <f t="shared" si="1"/>
        <v>10</v>
      </c>
      <c r="Q115">
        <f t="shared" si="1"/>
        <v>0</v>
      </c>
      <c r="R115">
        <f t="shared" si="2"/>
        <v>0</v>
      </c>
      <c r="S115" s="6">
        <f>SUM(punkty_rekrutacyjne37[[#This Row],[punkty za JP]:[GEO]])</f>
        <v>14</v>
      </c>
      <c r="T115" s="6">
        <f>IF(punkty_rekrutacyjne37[[#This Row],[Zachowanie]]=6, 2, 0)+punkty_rekrutacyjne37[[#This Row],[Osiagniecia]]</f>
        <v>3</v>
      </c>
      <c r="U115" s="7">
        <f>punkty_rekrutacyjne37[[#This Row],[punkty za gimnazjalny]]+punkty_rekrutacyjne37[[#This Row],[SUMA PUNKTOW ZA OCENY]]+punkty_rekrutacyjne37[[#This Row],[DODATKOWE]]</f>
        <v>32.299999999999997</v>
      </c>
      <c r="V115" s="14">
        <f>COUNTIF(punkty_rekrutacyjne37[[#This Row],[GHP]:[GJP]], 100)</f>
        <v>0</v>
      </c>
      <c r="W115" s="7">
        <f>IF(punkty_rekrutacyjne37[[#This Row],[ILE SETEK]]&gt;=3, 1, 0)</f>
        <v>0</v>
      </c>
    </row>
    <row r="116" spans="1:23" hidden="1" x14ac:dyDescent="0.35">
      <c r="A116" s="1" t="s">
        <v>191</v>
      </c>
      <c r="B116" s="1" t="s">
        <v>16</v>
      </c>
      <c r="C116">
        <v>2</v>
      </c>
      <c r="D116">
        <v>4</v>
      </c>
      <c r="E116" s="1">
        <v>6</v>
      </c>
      <c r="F116" s="1">
        <v>3</v>
      </c>
      <c r="G116" s="1">
        <v>6</v>
      </c>
      <c r="H116" s="1">
        <v>6</v>
      </c>
      <c r="I116">
        <v>72</v>
      </c>
      <c r="J116">
        <v>51</v>
      </c>
      <c r="K116">
        <v>1</v>
      </c>
      <c r="L116">
        <v>33</v>
      </c>
      <c r="M116">
        <v>91</v>
      </c>
      <c r="N116" s="6">
        <f>(punkty_rekrutacyjne37[[#This Row],[GHP]]+punkty_rekrutacyjne37[[#This Row],[GHH]]+punkty_rekrutacyjne37[[#This Row],[GMM]]+punkty_rekrutacyjne37[[#This Row],[GMP]]+punkty_rekrutacyjne37[[#This Row],[GJP]])/10</f>
        <v>24.8</v>
      </c>
      <c r="O116">
        <f t="shared" si="1"/>
        <v>10</v>
      </c>
      <c r="P116">
        <f t="shared" si="1"/>
        <v>4</v>
      </c>
      <c r="Q116">
        <f t="shared" si="1"/>
        <v>10</v>
      </c>
      <c r="R116">
        <f t="shared" si="2"/>
        <v>10</v>
      </c>
      <c r="S116" s="6">
        <f>SUM(punkty_rekrutacyjne37[[#This Row],[punkty za JP]:[GEO]])</f>
        <v>34</v>
      </c>
      <c r="T116" s="6">
        <f>IF(punkty_rekrutacyjne37[[#This Row],[Zachowanie]]=6, 2, 0)+punkty_rekrutacyjne37[[#This Row],[Osiagniecia]]</f>
        <v>2</v>
      </c>
      <c r="U116" s="7">
        <f>punkty_rekrutacyjne37[[#This Row],[punkty za gimnazjalny]]+punkty_rekrutacyjne37[[#This Row],[SUMA PUNKTOW ZA OCENY]]+punkty_rekrutacyjne37[[#This Row],[DODATKOWE]]</f>
        <v>60.8</v>
      </c>
      <c r="V116" s="14">
        <f>COUNTIF(punkty_rekrutacyjne37[[#This Row],[GHP]:[GJP]], 100)</f>
        <v>0</v>
      </c>
      <c r="W116" s="7">
        <f>IF(punkty_rekrutacyjne37[[#This Row],[ILE SETEK]]&gt;=3, 1, 0)</f>
        <v>0</v>
      </c>
    </row>
    <row r="117" spans="1:23" hidden="1" x14ac:dyDescent="0.35">
      <c r="A117" s="1" t="s">
        <v>192</v>
      </c>
      <c r="B117" s="1" t="s">
        <v>30</v>
      </c>
      <c r="C117">
        <v>1</v>
      </c>
      <c r="D117">
        <v>4</v>
      </c>
      <c r="E117" s="1">
        <v>4</v>
      </c>
      <c r="F117" s="1">
        <v>3</v>
      </c>
      <c r="G117" s="1">
        <v>3</v>
      </c>
      <c r="H117" s="1">
        <v>6</v>
      </c>
      <c r="I117">
        <v>25</v>
      </c>
      <c r="J117">
        <v>23</v>
      </c>
      <c r="K117">
        <v>20</v>
      </c>
      <c r="L117">
        <v>93</v>
      </c>
      <c r="M117">
        <v>78</v>
      </c>
      <c r="N117" s="6">
        <f>(punkty_rekrutacyjne37[[#This Row],[GHP]]+punkty_rekrutacyjne37[[#This Row],[GHH]]+punkty_rekrutacyjne37[[#This Row],[GMM]]+punkty_rekrutacyjne37[[#This Row],[GMP]]+punkty_rekrutacyjne37[[#This Row],[GJP]])/10</f>
        <v>23.9</v>
      </c>
      <c r="O117">
        <f t="shared" si="1"/>
        <v>6</v>
      </c>
      <c r="P117">
        <f t="shared" si="1"/>
        <v>4</v>
      </c>
      <c r="Q117">
        <f t="shared" si="1"/>
        <v>4</v>
      </c>
      <c r="R117">
        <f t="shared" si="2"/>
        <v>10</v>
      </c>
      <c r="S117" s="6">
        <f>SUM(punkty_rekrutacyjne37[[#This Row],[punkty za JP]:[GEO]])</f>
        <v>24</v>
      </c>
      <c r="T117" s="6">
        <f>IF(punkty_rekrutacyjne37[[#This Row],[Zachowanie]]=6, 2, 0)+punkty_rekrutacyjne37[[#This Row],[Osiagniecia]]</f>
        <v>1</v>
      </c>
      <c r="U117" s="7">
        <f>punkty_rekrutacyjne37[[#This Row],[punkty za gimnazjalny]]+punkty_rekrutacyjne37[[#This Row],[SUMA PUNKTOW ZA OCENY]]+punkty_rekrutacyjne37[[#This Row],[DODATKOWE]]</f>
        <v>48.9</v>
      </c>
      <c r="V117" s="14">
        <f>COUNTIF(punkty_rekrutacyjne37[[#This Row],[GHP]:[GJP]], 100)</f>
        <v>0</v>
      </c>
      <c r="W117" s="7">
        <f>IF(punkty_rekrutacyjne37[[#This Row],[ILE SETEK]]&gt;=3, 1, 0)</f>
        <v>0</v>
      </c>
    </row>
    <row r="118" spans="1:23" hidden="1" x14ac:dyDescent="0.35">
      <c r="A118" s="1" t="s">
        <v>148</v>
      </c>
      <c r="B118" s="1" t="s">
        <v>193</v>
      </c>
      <c r="C118">
        <v>4</v>
      </c>
      <c r="D118">
        <v>5</v>
      </c>
      <c r="E118" s="1">
        <v>5</v>
      </c>
      <c r="F118" s="1">
        <v>3</v>
      </c>
      <c r="G118" s="1">
        <v>5</v>
      </c>
      <c r="H118" s="1">
        <v>2</v>
      </c>
      <c r="I118">
        <v>79</v>
      </c>
      <c r="J118">
        <v>53</v>
      </c>
      <c r="K118">
        <v>97</v>
      </c>
      <c r="L118">
        <v>34</v>
      </c>
      <c r="M118">
        <v>92</v>
      </c>
      <c r="N118" s="6">
        <f>(punkty_rekrutacyjne37[[#This Row],[GHP]]+punkty_rekrutacyjne37[[#This Row],[GHH]]+punkty_rekrutacyjne37[[#This Row],[GMM]]+punkty_rekrutacyjne37[[#This Row],[GMP]]+punkty_rekrutacyjne37[[#This Row],[GJP]])/10</f>
        <v>35.5</v>
      </c>
      <c r="O118">
        <f t="shared" si="1"/>
        <v>8</v>
      </c>
      <c r="P118">
        <f t="shared" si="1"/>
        <v>4</v>
      </c>
      <c r="Q118">
        <f t="shared" si="1"/>
        <v>8</v>
      </c>
      <c r="R118">
        <f t="shared" si="2"/>
        <v>0</v>
      </c>
      <c r="S118" s="6">
        <f>SUM(punkty_rekrutacyjne37[[#This Row],[punkty za JP]:[GEO]])</f>
        <v>20</v>
      </c>
      <c r="T118" s="6">
        <f>IF(punkty_rekrutacyjne37[[#This Row],[Zachowanie]]=6, 2, 0)+punkty_rekrutacyjne37[[#This Row],[Osiagniecia]]</f>
        <v>4</v>
      </c>
      <c r="U118" s="7">
        <f>punkty_rekrutacyjne37[[#This Row],[punkty za gimnazjalny]]+punkty_rekrutacyjne37[[#This Row],[SUMA PUNKTOW ZA OCENY]]+punkty_rekrutacyjne37[[#This Row],[DODATKOWE]]</f>
        <v>59.5</v>
      </c>
      <c r="V118" s="14">
        <f>COUNTIF(punkty_rekrutacyjne37[[#This Row],[GHP]:[GJP]], 100)</f>
        <v>0</v>
      </c>
      <c r="W118" s="7">
        <f>IF(punkty_rekrutacyjne37[[#This Row],[ILE SETEK]]&gt;=3, 1, 0)</f>
        <v>0</v>
      </c>
    </row>
    <row r="119" spans="1:23" hidden="1" x14ac:dyDescent="0.35">
      <c r="A119" s="1" t="s">
        <v>194</v>
      </c>
      <c r="B119" s="1" t="s">
        <v>86</v>
      </c>
      <c r="C119">
        <v>4</v>
      </c>
      <c r="D119">
        <v>2</v>
      </c>
      <c r="E119" s="1">
        <v>6</v>
      </c>
      <c r="F119" s="1">
        <v>4</v>
      </c>
      <c r="G119" s="1">
        <v>3</v>
      </c>
      <c r="H119" s="1">
        <v>2</v>
      </c>
      <c r="I119">
        <v>13</v>
      </c>
      <c r="J119">
        <v>81</v>
      </c>
      <c r="K119">
        <v>58</v>
      </c>
      <c r="L119">
        <v>45</v>
      </c>
      <c r="M119">
        <v>11</v>
      </c>
      <c r="N119" s="6">
        <f>(punkty_rekrutacyjne37[[#This Row],[GHP]]+punkty_rekrutacyjne37[[#This Row],[GHH]]+punkty_rekrutacyjne37[[#This Row],[GMM]]+punkty_rekrutacyjne37[[#This Row],[GMP]]+punkty_rekrutacyjne37[[#This Row],[GJP]])/10</f>
        <v>20.8</v>
      </c>
      <c r="O119">
        <f t="shared" si="1"/>
        <v>10</v>
      </c>
      <c r="P119">
        <f t="shared" si="1"/>
        <v>6</v>
      </c>
      <c r="Q119">
        <f t="shared" si="1"/>
        <v>4</v>
      </c>
      <c r="R119">
        <f t="shared" si="2"/>
        <v>0</v>
      </c>
      <c r="S119" s="6">
        <f>SUM(punkty_rekrutacyjne37[[#This Row],[punkty za JP]:[GEO]])</f>
        <v>20</v>
      </c>
      <c r="T119" s="6">
        <f>IF(punkty_rekrutacyjne37[[#This Row],[Zachowanie]]=6, 2, 0)+punkty_rekrutacyjne37[[#This Row],[Osiagniecia]]</f>
        <v>4</v>
      </c>
      <c r="U119" s="7">
        <f>punkty_rekrutacyjne37[[#This Row],[punkty za gimnazjalny]]+punkty_rekrutacyjne37[[#This Row],[SUMA PUNKTOW ZA OCENY]]+punkty_rekrutacyjne37[[#This Row],[DODATKOWE]]</f>
        <v>44.8</v>
      </c>
      <c r="V119" s="14">
        <f>COUNTIF(punkty_rekrutacyjne37[[#This Row],[GHP]:[GJP]], 100)</f>
        <v>0</v>
      </c>
      <c r="W119" s="7">
        <f>IF(punkty_rekrutacyjne37[[#This Row],[ILE SETEK]]&gt;=3, 1, 0)</f>
        <v>0</v>
      </c>
    </row>
    <row r="120" spans="1:23" hidden="1" x14ac:dyDescent="0.35">
      <c r="A120" s="1" t="s">
        <v>195</v>
      </c>
      <c r="B120" s="1" t="s">
        <v>155</v>
      </c>
      <c r="C120">
        <v>5</v>
      </c>
      <c r="D120">
        <v>2</v>
      </c>
      <c r="E120" s="1">
        <v>3</v>
      </c>
      <c r="F120" s="1">
        <v>3</v>
      </c>
      <c r="G120" s="1">
        <v>2</v>
      </c>
      <c r="H120" s="1">
        <v>6</v>
      </c>
      <c r="I120">
        <v>93</v>
      </c>
      <c r="J120">
        <v>31</v>
      </c>
      <c r="K120">
        <v>9</v>
      </c>
      <c r="L120">
        <v>50</v>
      </c>
      <c r="M120">
        <v>41</v>
      </c>
      <c r="N120" s="6">
        <f>(punkty_rekrutacyjne37[[#This Row],[GHP]]+punkty_rekrutacyjne37[[#This Row],[GHH]]+punkty_rekrutacyjne37[[#This Row],[GMM]]+punkty_rekrutacyjne37[[#This Row],[GMP]]+punkty_rekrutacyjne37[[#This Row],[GJP]])/10</f>
        <v>22.4</v>
      </c>
      <c r="O120">
        <f t="shared" si="1"/>
        <v>4</v>
      </c>
      <c r="P120">
        <f t="shared" si="1"/>
        <v>4</v>
      </c>
      <c r="Q120">
        <f t="shared" si="1"/>
        <v>0</v>
      </c>
      <c r="R120">
        <f t="shared" si="2"/>
        <v>10</v>
      </c>
      <c r="S120" s="6">
        <f>SUM(punkty_rekrutacyjne37[[#This Row],[punkty za JP]:[GEO]])</f>
        <v>18</v>
      </c>
      <c r="T120" s="6">
        <f>IF(punkty_rekrutacyjne37[[#This Row],[Zachowanie]]=6, 2, 0)+punkty_rekrutacyjne37[[#This Row],[Osiagniecia]]</f>
        <v>5</v>
      </c>
      <c r="U120" s="7">
        <f>punkty_rekrutacyjne37[[#This Row],[punkty za gimnazjalny]]+punkty_rekrutacyjne37[[#This Row],[SUMA PUNKTOW ZA OCENY]]+punkty_rekrutacyjne37[[#This Row],[DODATKOWE]]</f>
        <v>45.4</v>
      </c>
      <c r="V120" s="14">
        <f>COUNTIF(punkty_rekrutacyjne37[[#This Row],[GHP]:[GJP]], 100)</f>
        <v>0</v>
      </c>
      <c r="W120" s="7">
        <f>IF(punkty_rekrutacyjne37[[#This Row],[ILE SETEK]]&gt;=3, 1, 0)</f>
        <v>0</v>
      </c>
    </row>
    <row r="121" spans="1:23" hidden="1" x14ac:dyDescent="0.35">
      <c r="A121" s="1" t="s">
        <v>196</v>
      </c>
      <c r="B121" s="1" t="s">
        <v>197</v>
      </c>
      <c r="C121">
        <v>2</v>
      </c>
      <c r="D121">
        <v>2</v>
      </c>
      <c r="E121" s="1">
        <v>2</v>
      </c>
      <c r="F121" s="1">
        <v>2</v>
      </c>
      <c r="G121" s="1">
        <v>2</v>
      </c>
      <c r="H121" s="1">
        <v>2</v>
      </c>
      <c r="I121">
        <v>10</v>
      </c>
      <c r="J121">
        <v>93</v>
      </c>
      <c r="K121">
        <v>88</v>
      </c>
      <c r="L121">
        <v>23</v>
      </c>
      <c r="M121">
        <v>43</v>
      </c>
      <c r="N121" s="6">
        <f>(punkty_rekrutacyjne37[[#This Row],[GHP]]+punkty_rekrutacyjne37[[#This Row],[GHH]]+punkty_rekrutacyjne37[[#This Row],[GMM]]+punkty_rekrutacyjne37[[#This Row],[GMP]]+punkty_rekrutacyjne37[[#This Row],[GJP]])/10</f>
        <v>25.7</v>
      </c>
      <c r="O121">
        <f t="shared" si="1"/>
        <v>0</v>
      </c>
      <c r="P121">
        <f t="shared" si="1"/>
        <v>0</v>
      </c>
      <c r="Q121">
        <f t="shared" si="1"/>
        <v>0</v>
      </c>
      <c r="R121">
        <f t="shared" si="2"/>
        <v>0</v>
      </c>
      <c r="S121" s="6">
        <f>SUM(punkty_rekrutacyjne37[[#This Row],[punkty za JP]:[GEO]])</f>
        <v>0</v>
      </c>
      <c r="T121" s="6">
        <f>IF(punkty_rekrutacyjne37[[#This Row],[Zachowanie]]=6, 2, 0)+punkty_rekrutacyjne37[[#This Row],[Osiagniecia]]</f>
        <v>2</v>
      </c>
      <c r="U121" s="7">
        <f>punkty_rekrutacyjne37[[#This Row],[punkty za gimnazjalny]]+punkty_rekrutacyjne37[[#This Row],[SUMA PUNKTOW ZA OCENY]]+punkty_rekrutacyjne37[[#This Row],[DODATKOWE]]</f>
        <v>27.7</v>
      </c>
      <c r="V121" s="14">
        <f>COUNTIF(punkty_rekrutacyjne37[[#This Row],[GHP]:[GJP]], 100)</f>
        <v>0</v>
      </c>
      <c r="W121" s="7">
        <f>IF(punkty_rekrutacyjne37[[#This Row],[ILE SETEK]]&gt;=3, 1, 0)</f>
        <v>0</v>
      </c>
    </row>
    <row r="122" spans="1:23" hidden="1" x14ac:dyDescent="0.35">
      <c r="A122" s="1" t="s">
        <v>198</v>
      </c>
      <c r="B122" s="1" t="s">
        <v>199</v>
      </c>
      <c r="C122">
        <v>0</v>
      </c>
      <c r="D122">
        <v>3</v>
      </c>
      <c r="E122" s="1">
        <v>3</v>
      </c>
      <c r="F122" s="1">
        <v>2</v>
      </c>
      <c r="G122" s="1">
        <v>3</v>
      </c>
      <c r="H122" s="1">
        <v>6</v>
      </c>
      <c r="I122">
        <v>7</v>
      </c>
      <c r="J122">
        <v>69</v>
      </c>
      <c r="K122">
        <v>31</v>
      </c>
      <c r="L122">
        <v>13</v>
      </c>
      <c r="M122">
        <v>61</v>
      </c>
      <c r="N122" s="6">
        <f>(punkty_rekrutacyjne37[[#This Row],[GHP]]+punkty_rekrutacyjne37[[#This Row],[GHH]]+punkty_rekrutacyjne37[[#This Row],[GMM]]+punkty_rekrutacyjne37[[#This Row],[GMP]]+punkty_rekrutacyjne37[[#This Row],[GJP]])/10</f>
        <v>18.100000000000001</v>
      </c>
      <c r="O122">
        <f t="shared" si="1"/>
        <v>4</v>
      </c>
      <c r="P122">
        <f t="shared" si="1"/>
        <v>0</v>
      </c>
      <c r="Q122">
        <f t="shared" si="1"/>
        <v>4</v>
      </c>
      <c r="R122">
        <f t="shared" si="2"/>
        <v>10</v>
      </c>
      <c r="S122" s="6">
        <f>SUM(punkty_rekrutacyjne37[[#This Row],[punkty za JP]:[GEO]])</f>
        <v>18</v>
      </c>
      <c r="T122" s="6">
        <f>IF(punkty_rekrutacyjne37[[#This Row],[Zachowanie]]=6, 2, 0)+punkty_rekrutacyjne37[[#This Row],[Osiagniecia]]</f>
        <v>0</v>
      </c>
      <c r="U122" s="7">
        <f>punkty_rekrutacyjne37[[#This Row],[punkty za gimnazjalny]]+punkty_rekrutacyjne37[[#This Row],[SUMA PUNKTOW ZA OCENY]]+punkty_rekrutacyjne37[[#This Row],[DODATKOWE]]</f>
        <v>36.1</v>
      </c>
      <c r="V122" s="14">
        <f>COUNTIF(punkty_rekrutacyjne37[[#This Row],[GHP]:[GJP]], 100)</f>
        <v>0</v>
      </c>
      <c r="W122" s="7">
        <f>IF(punkty_rekrutacyjne37[[#This Row],[ILE SETEK]]&gt;=3, 1, 0)</f>
        <v>0</v>
      </c>
    </row>
    <row r="123" spans="1:23" hidden="1" x14ac:dyDescent="0.35">
      <c r="A123" s="1" t="s">
        <v>200</v>
      </c>
      <c r="B123" s="1" t="s">
        <v>201</v>
      </c>
      <c r="C123">
        <v>5</v>
      </c>
      <c r="D123">
        <v>3</v>
      </c>
      <c r="E123" s="1">
        <v>2</v>
      </c>
      <c r="F123" s="1">
        <v>2</v>
      </c>
      <c r="G123" s="1">
        <v>4</v>
      </c>
      <c r="H123" s="1">
        <v>6</v>
      </c>
      <c r="I123">
        <v>24</v>
      </c>
      <c r="J123">
        <v>79</v>
      </c>
      <c r="K123">
        <v>99</v>
      </c>
      <c r="L123">
        <v>6</v>
      </c>
      <c r="M123">
        <v>89</v>
      </c>
      <c r="N123" s="6">
        <f>(punkty_rekrutacyjne37[[#This Row],[GHP]]+punkty_rekrutacyjne37[[#This Row],[GHH]]+punkty_rekrutacyjne37[[#This Row],[GMM]]+punkty_rekrutacyjne37[[#This Row],[GMP]]+punkty_rekrutacyjne37[[#This Row],[GJP]])/10</f>
        <v>29.7</v>
      </c>
      <c r="O123">
        <f t="shared" si="1"/>
        <v>0</v>
      </c>
      <c r="P123">
        <f t="shared" si="1"/>
        <v>0</v>
      </c>
      <c r="Q123">
        <f t="shared" si="1"/>
        <v>6</v>
      </c>
      <c r="R123">
        <f t="shared" si="2"/>
        <v>10</v>
      </c>
      <c r="S123" s="6">
        <f>SUM(punkty_rekrutacyjne37[[#This Row],[punkty za JP]:[GEO]])</f>
        <v>16</v>
      </c>
      <c r="T123" s="6">
        <f>IF(punkty_rekrutacyjne37[[#This Row],[Zachowanie]]=6, 2, 0)+punkty_rekrutacyjne37[[#This Row],[Osiagniecia]]</f>
        <v>5</v>
      </c>
      <c r="U123" s="7">
        <f>punkty_rekrutacyjne37[[#This Row],[punkty za gimnazjalny]]+punkty_rekrutacyjne37[[#This Row],[SUMA PUNKTOW ZA OCENY]]+punkty_rekrutacyjne37[[#This Row],[DODATKOWE]]</f>
        <v>50.7</v>
      </c>
      <c r="V123" s="14">
        <f>COUNTIF(punkty_rekrutacyjne37[[#This Row],[GHP]:[GJP]], 100)</f>
        <v>0</v>
      </c>
      <c r="W123" s="7">
        <f>IF(punkty_rekrutacyjne37[[#This Row],[ILE SETEK]]&gt;=3, 1, 0)</f>
        <v>0</v>
      </c>
    </row>
    <row r="124" spans="1:23" hidden="1" x14ac:dyDescent="0.35">
      <c r="A124" s="1" t="s">
        <v>202</v>
      </c>
      <c r="B124" s="1" t="s">
        <v>203</v>
      </c>
      <c r="C124">
        <v>7</v>
      </c>
      <c r="D124">
        <v>2</v>
      </c>
      <c r="E124" s="1">
        <v>2</v>
      </c>
      <c r="F124" s="1">
        <v>4</v>
      </c>
      <c r="G124" s="1">
        <v>4</v>
      </c>
      <c r="H124" s="1">
        <v>6</v>
      </c>
      <c r="I124">
        <v>57</v>
      </c>
      <c r="J124">
        <v>11</v>
      </c>
      <c r="K124">
        <v>80</v>
      </c>
      <c r="L124">
        <v>27</v>
      </c>
      <c r="M124">
        <v>21</v>
      </c>
      <c r="N124" s="6">
        <f>(punkty_rekrutacyjne37[[#This Row],[GHP]]+punkty_rekrutacyjne37[[#This Row],[GHH]]+punkty_rekrutacyjne37[[#This Row],[GMM]]+punkty_rekrutacyjne37[[#This Row],[GMP]]+punkty_rekrutacyjne37[[#This Row],[GJP]])/10</f>
        <v>19.600000000000001</v>
      </c>
      <c r="O124">
        <f t="shared" si="1"/>
        <v>0</v>
      </c>
      <c r="P124">
        <f t="shared" si="1"/>
        <v>6</v>
      </c>
      <c r="Q124">
        <f t="shared" si="1"/>
        <v>6</v>
      </c>
      <c r="R124">
        <f t="shared" si="2"/>
        <v>10</v>
      </c>
      <c r="S124" s="6">
        <f>SUM(punkty_rekrutacyjne37[[#This Row],[punkty za JP]:[GEO]])</f>
        <v>22</v>
      </c>
      <c r="T124" s="6">
        <f>IF(punkty_rekrutacyjne37[[#This Row],[Zachowanie]]=6, 2, 0)+punkty_rekrutacyjne37[[#This Row],[Osiagniecia]]</f>
        <v>7</v>
      </c>
      <c r="U124" s="7">
        <f>punkty_rekrutacyjne37[[#This Row],[punkty za gimnazjalny]]+punkty_rekrutacyjne37[[#This Row],[SUMA PUNKTOW ZA OCENY]]+punkty_rekrutacyjne37[[#This Row],[DODATKOWE]]</f>
        <v>48.6</v>
      </c>
      <c r="V124" s="14">
        <f>COUNTIF(punkty_rekrutacyjne37[[#This Row],[GHP]:[GJP]], 100)</f>
        <v>0</v>
      </c>
      <c r="W124" s="7">
        <f>IF(punkty_rekrutacyjne37[[#This Row],[ILE SETEK]]&gt;=3, 1, 0)</f>
        <v>0</v>
      </c>
    </row>
    <row r="125" spans="1:23" hidden="1" x14ac:dyDescent="0.35">
      <c r="A125" s="1" t="s">
        <v>204</v>
      </c>
      <c r="B125" s="1" t="s">
        <v>205</v>
      </c>
      <c r="C125">
        <v>7</v>
      </c>
      <c r="D125">
        <v>6</v>
      </c>
      <c r="E125" s="1">
        <v>6</v>
      </c>
      <c r="F125" s="1">
        <v>2</v>
      </c>
      <c r="G125" s="1">
        <v>2</v>
      </c>
      <c r="H125" s="1">
        <v>4</v>
      </c>
      <c r="I125">
        <v>2</v>
      </c>
      <c r="J125">
        <v>65</v>
      </c>
      <c r="K125">
        <v>47</v>
      </c>
      <c r="L125">
        <v>64</v>
      </c>
      <c r="M125">
        <v>89</v>
      </c>
      <c r="N125" s="6">
        <f>(punkty_rekrutacyjne37[[#This Row],[GHP]]+punkty_rekrutacyjne37[[#This Row],[GHH]]+punkty_rekrutacyjne37[[#This Row],[GMM]]+punkty_rekrutacyjne37[[#This Row],[GMP]]+punkty_rekrutacyjne37[[#This Row],[GJP]])/10</f>
        <v>26.7</v>
      </c>
      <c r="O125">
        <f t="shared" si="1"/>
        <v>10</v>
      </c>
      <c r="P125">
        <f t="shared" si="1"/>
        <v>0</v>
      </c>
      <c r="Q125">
        <f t="shared" si="1"/>
        <v>0</v>
      </c>
      <c r="R125">
        <f t="shared" si="2"/>
        <v>6</v>
      </c>
      <c r="S125" s="6">
        <f>SUM(punkty_rekrutacyjne37[[#This Row],[punkty za JP]:[GEO]])</f>
        <v>16</v>
      </c>
      <c r="T125" s="6">
        <f>IF(punkty_rekrutacyjne37[[#This Row],[Zachowanie]]=6, 2, 0)+punkty_rekrutacyjne37[[#This Row],[Osiagniecia]]</f>
        <v>9</v>
      </c>
      <c r="U125" s="7">
        <f>punkty_rekrutacyjne37[[#This Row],[punkty za gimnazjalny]]+punkty_rekrutacyjne37[[#This Row],[SUMA PUNKTOW ZA OCENY]]+punkty_rekrutacyjne37[[#This Row],[DODATKOWE]]</f>
        <v>51.7</v>
      </c>
      <c r="V125" s="14">
        <f>COUNTIF(punkty_rekrutacyjne37[[#This Row],[GHP]:[GJP]], 100)</f>
        <v>0</v>
      </c>
      <c r="W125" s="7">
        <f>IF(punkty_rekrutacyjne37[[#This Row],[ILE SETEK]]&gt;=3, 1, 0)</f>
        <v>0</v>
      </c>
    </row>
    <row r="126" spans="1:23" hidden="1" x14ac:dyDescent="0.35">
      <c r="A126" s="1" t="s">
        <v>206</v>
      </c>
      <c r="B126" s="1" t="s">
        <v>155</v>
      </c>
      <c r="C126">
        <v>6</v>
      </c>
      <c r="D126">
        <v>4</v>
      </c>
      <c r="E126" s="1">
        <v>5</v>
      </c>
      <c r="F126" s="1">
        <v>3</v>
      </c>
      <c r="G126" s="1">
        <v>6</v>
      </c>
      <c r="H126" s="1">
        <v>2</v>
      </c>
      <c r="I126">
        <v>46</v>
      </c>
      <c r="J126">
        <v>75</v>
      </c>
      <c r="K126">
        <v>6</v>
      </c>
      <c r="L126">
        <v>45</v>
      </c>
      <c r="M126">
        <v>9</v>
      </c>
      <c r="N126" s="6">
        <f>(punkty_rekrutacyjne37[[#This Row],[GHP]]+punkty_rekrutacyjne37[[#This Row],[GHH]]+punkty_rekrutacyjne37[[#This Row],[GMM]]+punkty_rekrutacyjne37[[#This Row],[GMP]]+punkty_rekrutacyjne37[[#This Row],[GJP]])/10</f>
        <v>18.100000000000001</v>
      </c>
      <c r="O126">
        <f t="shared" si="1"/>
        <v>8</v>
      </c>
      <c r="P126">
        <f t="shared" si="1"/>
        <v>4</v>
      </c>
      <c r="Q126">
        <f t="shared" si="1"/>
        <v>10</v>
      </c>
      <c r="R126">
        <f t="shared" si="2"/>
        <v>0</v>
      </c>
      <c r="S126" s="6">
        <f>SUM(punkty_rekrutacyjne37[[#This Row],[punkty za JP]:[GEO]])</f>
        <v>22</v>
      </c>
      <c r="T126" s="6">
        <f>IF(punkty_rekrutacyjne37[[#This Row],[Zachowanie]]=6, 2, 0)+punkty_rekrutacyjne37[[#This Row],[Osiagniecia]]</f>
        <v>6</v>
      </c>
      <c r="U126" s="7">
        <f>punkty_rekrutacyjne37[[#This Row],[punkty za gimnazjalny]]+punkty_rekrutacyjne37[[#This Row],[SUMA PUNKTOW ZA OCENY]]+punkty_rekrutacyjne37[[#This Row],[DODATKOWE]]</f>
        <v>46.1</v>
      </c>
      <c r="V126" s="14">
        <f>COUNTIF(punkty_rekrutacyjne37[[#This Row],[GHP]:[GJP]], 100)</f>
        <v>0</v>
      </c>
      <c r="W126" s="7">
        <f>IF(punkty_rekrutacyjne37[[#This Row],[ILE SETEK]]&gt;=3, 1, 0)</f>
        <v>0</v>
      </c>
    </row>
    <row r="127" spans="1:23" hidden="1" x14ac:dyDescent="0.35">
      <c r="A127" s="1" t="s">
        <v>207</v>
      </c>
      <c r="B127" s="1" t="s">
        <v>51</v>
      </c>
      <c r="C127">
        <v>8</v>
      </c>
      <c r="D127">
        <v>3</v>
      </c>
      <c r="E127" s="1">
        <v>6</v>
      </c>
      <c r="F127" s="1">
        <v>4</v>
      </c>
      <c r="G127" s="1">
        <v>5</v>
      </c>
      <c r="H127" s="1">
        <v>2</v>
      </c>
      <c r="I127">
        <v>8</v>
      </c>
      <c r="J127">
        <v>35</v>
      </c>
      <c r="K127">
        <v>65</v>
      </c>
      <c r="L127">
        <v>30</v>
      </c>
      <c r="M127">
        <v>5</v>
      </c>
      <c r="N127" s="6">
        <f>(punkty_rekrutacyjne37[[#This Row],[GHP]]+punkty_rekrutacyjne37[[#This Row],[GHH]]+punkty_rekrutacyjne37[[#This Row],[GMM]]+punkty_rekrutacyjne37[[#This Row],[GMP]]+punkty_rekrutacyjne37[[#This Row],[GJP]])/10</f>
        <v>14.3</v>
      </c>
      <c r="O127">
        <f t="shared" si="1"/>
        <v>10</v>
      </c>
      <c r="P127">
        <f t="shared" si="1"/>
        <v>6</v>
      </c>
      <c r="Q127">
        <f t="shared" si="1"/>
        <v>8</v>
      </c>
      <c r="R127">
        <f t="shared" si="2"/>
        <v>0</v>
      </c>
      <c r="S127" s="6">
        <f>SUM(punkty_rekrutacyjne37[[#This Row],[punkty za JP]:[GEO]])</f>
        <v>24</v>
      </c>
      <c r="T127" s="6">
        <f>IF(punkty_rekrutacyjne37[[#This Row],[Zachowanie]]=6, 2, 0)+punkty_rekrutacyjne37[[#This Row],[Osiagniecia]]</f>
        <v>8</v>
      </c>
      <c r="U127" s="7">
        <f>punkty_rekrutacyjne37[[#This Row],[punkty za gimnazjalny]]+punkty_rekrutacyjne37[[#This Row],[SUMA PUNKTOW ZA OCENY]]+punkty_rekrutacyjne37[[#This Row],[DODATKOWE]]</f>
        <v>46.3</v>
      </c>
      <c r="V127" s="14">
        <f>COUNTIF(punkty_rekrutacyjne37[[#This Row],[GHP]:[GJP]], 100)</f>
        <v>0</v>
      </c>
      <c r="W127" s="7">
        <f>IF(punkty_rekrutacyjne37[[#This Row],[ILE SETEK]]&gt;=3, 1, 0)</f>
        <v>0</v>
      </c>
    </row>
    <row r="128" spans="1:23" hidden="1" x14ac:dyDescent="0.35">
      <c r="A128" s="1" t="s">
        <v>208</v>
      </c>
      <c r="B128" s="1" t="s">
        <v>30</v>
      </c>
      <c r="C128">
        <v>3</v>
      </c>
      <c r="D128">
        <v>6</v>
      </c>
      <c r="E128" s="1">
        <v>6</v>
      </c>
      <c r="F128" s="1">
        <v>3</v>
      </c>
      <c r="G128" s="1">
        <v>4</v>
      </c>
      <c r="H128" s="1">
        <v>5</v>
      </c>
      <c r="I128">
        <v>35</v>
      </c>
      <c r="J128">
        <v>1</v>
      </c>
      <c r="K128">
        <v>100</v>
      </c>
      <c r="L128">
        <v>65</v>
      </c>
      <c r="M128">
        <v>86</v>
      </c>
      <c r="N128" s="6">
        <f>(punkty_rekrutacyjne37[[#This Row],[GHP]]+punkty_rekrutacyjne37[[#This Row],[GHH]]+punkty_rekrutacyjne37[[#This Row],[GMM]]+punkty_rekrutacyjne37[[#This Row],[GMP]]+punkty_rekrutacyjne37[[#This Row],[GJP]])/10</f>
        <v>28.7</v>
      </c>
      <c r="O128">
        <f t="shared" si="1"/>
        <v>10</v>
      </c>
      <c r="P128">
        <f t="shared" si="1"/>
        <v>4</v>
      </c>
      <c r="Q128">
        <f t="shared" si="1"/>
        <v>6</v>
      </c>
      <c r="R128">
        <f t="shared" si="2"/>
        <v>8</v>
      </c>
      <c r="S128" s="6">
        <f>SUM(punkty_rekrutacyjne37[[#This Row],[punkty za JP]:[GEO]])</f>
        <v>28</v>
      </c>
      <c r="T128" s="6">
        <f>IF(punkty_rekrutacyjne37[[#This Row],[Zachowanie]]=6, 2, 0)+punkty_rekrutacyjne37[[#This Row],[Osiagniecia]]</f>
        <v>5</v>
      </c>
      <c r="U128" s="7">
        <f>punkty_rekrutacyjne37[[#This Row],[punkty za gimnazjalny]]+punkty_rekrutacyjne37[[#This Row],[SUMA PUNKTOW ZA OCENY]]+punkty_rekrutacyjne37[[#This Row],[DODATKOWE]]</f>
        <v>61.7</v>
      </c>
      <c r="V128" s="14">
        <f>COUNTIF(punkty_rekrutacyjne37[[#This Row],[GHP]:[GJP]], 100)</f>
        <v>1</v>
      </c>
      <c r="W128" s="7">
        <f>IF(punkty_rekrutacyjne37[[#This Row],[ILE SETEK]]&gt;=3, 1, 0)</f>
        <v>0</v>
      </c>
    </row>
    <row r="129" spans="1:23" hidden="1" x14ac:dyDescent="0.35">
      <c r="A129" s="1" t="s">
        <v>209</v>
      </c>
      <c r="B129" s="1" t="s">
        <v>210</v>
      </c>
      <c r="C129">
        <v>8</v>
      </c>
      <c r="D129">
        <v>3</v>
      </c>
      <c r="E129" s="1">
        <v>2</v>
      </c>
      <c r="F129" s="1">
        <v>3</v>
      </c>
      <c r="G129" s="1">
        <v>5</v>
      </c>
      <c r="H129" s="1">
        <v>5</v>
      </c>
      <c r="I129">
        <v>31</v>
      </c>
      <c r="J129">
        <v>75</v>
      </c>
      <c r="K129">
        <v>10</v>
      </c>
      <c r="L129">
        <v>37</v>
      </c>
      <c r="M129">
        <v>48</v>
      </c>
      <c r="N129" s="6">
        <f>(punkty_rekrutacyjne37[[#This Row],[GHP]]+punkty_rekrutacyjne37[[#This Row],[GHH]]+punkty_rekrutacyjne37[[#This Row],[GMM]]+punkty_rekrutacyjne37[[#This Row],[GMP]]+punkty_rekrutacyjne37[[#This Row],[GJP]])/10</f>
        <v>20.100000000000001</v>
      </c>
      <c r="O129">
        <f t="shared" si="1"/>
        <v>0</v>
      </c>
      <c r="P129">
        <f t="shared" si="1"/>
        <v>4</v>
      </c>
      <c r="Q129">
        <f t="shared" si="1"/>
        <v>8</v>
      </c>
      <c r="R129">
        <f t="shared" si="2"/>
        <v>8</v>
      </c>
      <c r="S129" s="6">
        <f>SUM(punkty_rekrutacyjne37[[#This Row],[punkty za JP]:[GEO]])</f>
        <v>20</v>
      </c>
      <c r="T129" s="6">
        <f>IF(punkty_rekrutacyjne37[[#This Row],[Zachowanie]]=6, 2, 0)+punkty_rekrutacyjne37[[#This Row],[Osiagniecia]]</f>
        <v>8</v>
      </c>
      <c r="U129" s="7">
        <f>punkty_rekrutacyjne37[[#This Row],[punkty za gimnazjalny]]+punkty_rekrutacyjne37[[#This Row],[SUMA PUNKTOW ZA OCENY]]+punkty_rekrutacyjne37[[#This Row],[DODATKOWE]]</f>
        <v>48.1</v>
      </c>
      <c r="V129" s="14">
        <f>COUNTIF(punkty_rekrutacyjne37[[#This Row],[GHP]:[GJP]], 100)</f>
        <v>0</v>
      </c>
      <c r="W129" s="7">
        <f>IF(punkty_rekrutacyjne37[[#This Row],[ILE SETEK]]&gt;=3, 1, 0)</f>
        <v>0</v>
      </c>
    </row>
    <row r="130" spans="1:23" hidden="1" x14ac:dyDescent="0.35">
      <c r="A130" s="1" t="s">
        <v>211</v>
      </c>
      <c r="B130" s="1" t="s">
        <v>78</v>
      </c>
      <c r="C130">
        <v>4</v>
      </c>
      <c r="D130">
        <v>3</v>
      </c>
      <c r="E130" s="1">
        <v>4</v>
      </c>
      <c r="F130" s="1">
        <v>2</v>
      </c>
      <c r="G130" s="1">
        <v>5</v>
      </c>
      <c r="H130" s="1">
        <v>6</v>
      </c>
      <c r="I130">
        <v>53</v>
      </c>
      <c r="J130">
        <v>74</v>
      </c>
      <c r="K130">
        <v>66</v>
      </c>
      <c r="L130">
        <v>37</v>
      </c>
      <c r="M130">
        <v>55</v>
      </c>
      <c r="N130" s="6">
        <f>(punkty_rekrutacyjne37[[#This Row],[GHP]]+punkty_rekrutacyjne37[[#This Row],[GHH]]+punkty_rekrutacyjne37[[#This Row],[GMM]]+punkty_rekrutacyjne37[[#This Row],[GMP]]+punkty_rekrutacyjne37[[#This Row],[GJP]])/10</f>
        <v>28.5</v>
      </c>
      <c r="O130">
        <f t="shared" si="1"/>
        <v>6</v>
      </c>
      <c r="P130">
        <f t="shared" si="1"/>
        <v>0</v>
      </c>
      <c r="Q130">
        <f t="shared" si="1"/>
        <v>8</v>
      </c>
      <c r="R130">
        <f t="shared" si="1"/>
        <v>10</v>
      </c>
      <c r="S130" s="6">
        <f>SUM(punkty_rekrutacyjne37[[#This Row],[punkty za JP]:[GEO]])</f>
        <v>24</v>
      </c>
      <c r="T130" s="6">
        <f>IF(punkty_rekrutacyjne37[[#This Row],[Zachowanie]]=6, 2, 0)+punkty_rekrutacyjne37[[#This Row],[Osiagniecia]]</f>
        <v>4</v>
      </c>
      <c r="U130" s="7">
        <f>punkty_rekrutacyjne37[[#This Row],[punkty za gimnazjalny]]+punkty_rekrutacyjne37[[#This Row],[SUMA PUNKTOW ZA OCENY]]+punkty_rekrutacyjne37[[#This Row],[DODATKOWE]]</f>
        <v>56.5</v>
      </c>
      <c r="V130" s="14">
        <f>COUNTIF(punkty_rekrutacyjne37[[#This Row],[GHP]:[GJP]], 100)</f>
        <v>0</v>
      </c>
      <c r="W130" s="7">
        <f>IF(punkty_rekrutacyjne37[[#This Row],[ILE SETEK]]&gt;=3, 1, 0)</f>
        <v>0</v>
      </c>
    </row>
    <row r="131" spans="1:23" hidden="1" x14ac:dyDescent="0.35">
      <c r="A131" s="1" t="s">
        <v>212</v>
      </c>
      <c r="B131" s="1" t="s">
        <v>101</v>
      </c>
      <c r="C131">
        <v>4</v>
      </c>
      <c r="D131">
        <v>6</v>
      </c>
      <c r="E131" s="1">
        <v>5</v>
      </c>
      <c r="F131" s="1">
        <v>3</v>
      </c>
      <c r="G131" s="1">
        <v>4</v>
      </c>
      <c r="H131" s="1">
        <v>4</v>
      </c>
      <c r="I131">
        <v>43</v>
      </c>
      <c r="J131">
        <v>49</v>
      </c>
      <c r="K131">
        <v>12</v>
      </c>
      <c r="L131">
        <v>36</v>
      </c>
      <c r="M131">
        <v>87</v>
      </c>
      <c r="N131" s="6">
        <f>(punkty_rekrutacyjne37[[#This Row],[GHP]]+punkty_rekrutacyjne37[[#This Row],[GHH]]+punkty_rekrutacyjne37[[#This Row],[GMM]]+punkty_rekrutacyjne37[[#This Row],[GMP]]+punkty_rekrutacyjne37[[#This Row],[GJP]])/10</f>
        <v>22.7</v>
      </c>
      <c r="O131">
        <f t="shared" ref="O131:R194" si="3">VLOOKUP(E131,$Y$4:$Z$9,2,0)</f>
        <v>8</v>
      </c>
      <c r="P131">
        <f t="shared" si="3"/>
        <v>4</v>
      </c>
      <c r="Q131">
        <f t="shared" si="3"/>
        <v>6</v>
      </c>
      <c r="R131">
        <f t="shared" si="3"/>
        <v>6</v>
      </c>
      <c r="S131" s="6">
        <f>SUM(punkty_rekrutacyjne37[[#This Row],[punkty za JP]:[GEO]])</f>
        <v>24</v>
      </c>
      <c r="T131" s="6">
        <f>IF(punkty_rekrutacyjne37[[#This Row],[Zachowanie]]=6, 2, 0)+punkty_rekrutacyjne37[[#This Row],[Osiagniecia]]</f>
        <v>6</v>
      </c>
      <c r="U131" s="7">
        <f>punkty_rekrutacyjne37[[#This Row],[punkty za gimnazjalny]]+punkty_rekrutacyjne37[[#This Row],[SUMA PUNKTOW ZA OCENY]]+punkty_rekrutacyjne37[[#This Row],[DODATKOWE]]</f>
        <v>52.7</v>
      </c>
      <c r="V131" s="14">
        <f>COUNTIF(punkty_rekrutacyjne37[[#This Row],[GHP]:[GJP]], 100)</f>
        <v>0</v>
      </c>
      <c r="W131" s="7">
        <f>IF(punkty_rekrutacyjne37[[#This Row],[ILE SETEK]]&gt;=3, 1, 0)</f>
        <v>0</v>
      </c>
    </row>
    <row r="132" spans="1:23" hidden="1" x14ac:dyDescent="0.35">
      <c r="A132" s="1" t="s">
        <v>213</v>
      </c>
      <c r="B132" s="1" t="s">
        <v>72</v>
      </c>
      <c r="C132">
        <v>4</v>
      </c>
      <c r="D132">
        <v>4</v>
      </c>
      <c r="E132" s="1">
        <v>6</v>
      </c>
      <c r="F132" s="1">
        <v>2</v>
      </c>
      <c r="G132" s="1">
        <v>5</v>
      </c>
      <c r="H132" s="1">
        <v>2</v>
      </c>
      <c r="I132">
        <v>60</v>
      </c>
      <c r="J132">
        <v>75</v>
      </c>
      <c r="K132">
        <v>10</v>
      </c>
      <c r="L132">
        <v>59</v>
      </c>
      <c r="M132">
        <v>5</v>
      </c>
      <c r="N132" s="6">
        <f>(punkty_rekrutacyjne37[[#This Row],[GHP]]+punkty_rekrutacyjne37[[#This Row],[GHH]]+punkty_rekrutacyjne37[[#This Row],[GMM]]+punkty_rekrutacyjne37[[#This Row],[GMP]]+punkty_rekrutacyjne37[[#This Row],[GJP]])/10</f>
        <v>20.9</v>
      </c>
      <c r="O132">
        <f t="shared" si="3"/>
        <v>10</v>
      </c>
      <c r="P132">
        <f t="shared" si="3"/>
        <v>0</v>
      </c>
      <c r="Q132">
        <f t="shared" si="3"/>
        <v>8</v>
      </c>
      <c r="R132">
        <f t="shared" si="3"/>
        <v>0</v>
      </c>
      <c r="S132" s="6">
        <f>SUM(punkty_rekrutacyjne37[[#This Row],[punkty za JP]:[GEO]])</f>
        <v>18</v>
      </c>
      <c r="T132" s="6">
        <f>IF(punkty_rekrutacyjne37[[#This Row],[Zachowanie]]=6, 2, 0)+punkty_rekrutacyjne37[[#This Row],[Osiagniecia]]</f>
        <v>4</v>
      </c>
      <c r="U132" s="7">
        <f>punkty_rekrutacyjne37[[#This Row],[punkty za gimnazjalny]]+punkty_rekrutacyjne37[[#This Row],[SUMA PUNKTOW ZA OCENY]]+punkty_rekrutacyjne37[[#This Row],[DODATKOWE]]</f>
        <v>42.9</v>
      </c>
      <c r="V132" s="14">
        <f>COUNTIF(punkty_rekrutacyjne37[[#This Row],[GHP]:[GJP]], 100)</f>
        <v>0</v>
      </c>
      <c r="W132" s="7">
        <f>IF(punkty_rekrutacyjne37[[#This Row],[ILE SETEK]]&gt;=3, 1, 0)</f>
        <v>0</v>
      </c>
    </row>
    <row r="133" spans="1:23" hidden="1" x14ac:dyDescent="0.35">
      <c r="A133" s="1" t="s">
        <v>214</v>
      </c>
      <c r="B133" s="1" t="s">
        <v>197</v>
      </c>
      <c r="C133">
        <v>7</v>
      </c>
      <c r="D133">
        <v>6</v>
      </c>
      <c r="E133" s="1">
        <v>4</v>
      </c>
      <c r="F133" s="1">
        <v>2</v>
      </c>
      <c r="G133" s="1">
        <v>2</v>
      </c>
      <c r="H133" s="1">
        <v>3</v>
      </c>
      <c r="I133">
        <v>89</v>
      </c>
      <c r="J133">
        <v>29</v>
      </c>
      <c r="K133">
        <v>58</v>
      </c>
      <c r="L133">
        <v>19</v>
      </c>
      <c r="M133">
        <v>97</v>
      </c>
      <c r="N133" s="6">
        <f>(punkty_rekrutacyjne37[[#This Row],[GHP]]+punkty_rekrutacyjne37[[#This Row],[GHH]]+punkty_rekrutacyjne37[[#This Row],[GMM]]+punkty_rekrutacyjne37[[#This Row],[GMP]]+punkty_rekrutacyjne37[[#This Row],[GJP]])/10</f>
        <v>29.2</v>
      </c>
      <c r="O133">
        <f t="shared" si="3"/>
        <v>6</v>
      </c>
      <c r="P133">
        <f t="shared" si="3"/>
        <v>0</v>
      </c>
      <c r="Q133">
        <f t="shared" si="3"/>
        <v>0</v>
      </c>
      <c r="R133">
        <f t="shared" si="3"/>
        <v>4</v>
      </c>
      <c r="S133" s="6">
        <f>SUM(punkty_rekrutacyjne37[[#This Row],[punkty za JP]:[GEO]])</f>
        <v>10</v>
      </c>
      <c r="T133" s="6">
        <f>IF(punkty_rekrutacyjne37[[#This Row],[Zachowanie]]=6, 2, 0)+punkty_rekrutacyjne37[[#This Row],[Osiagniecia]]</f>
        <v>9</v>
      </c>
      <c r="U133" s="7">
        <f>punkty_rekrutacyjne37[[#This Row],[punkty za gimnazjalny]]+punkty_rekrutacyjne37[[#This Row],[SUMA PUNKTOW ZA OCENY]]+punkty_rekrutacyjne37[[#This Row],[DODATKOWE]]</f>
        <v>48.2</v>
      </c>
      <c r="V133" s="14">
        <f>COUNTIF(punkty_rekrutacyjne37[[#This Row],[GHP]:[GJP]], 100)</f>
        <v>0</v>
      </c>
      <c r="W133" s="7">
        <f>IF(punkty_rekrutacyjne37[[#This Row],[ILE SETEK]]&gt;=3, 1, 0)</f>
        <v>0</v>
      </c>
    </row>
    <row r="134" spans="1:23" hidden="1" x14ac:dyDescent="0.35">
      <c r="A134" s="1" t="s">
        <v>215</v>
      </c>
      <c r="B134" s="1" t="s">
        <v>216</v>
      </c>
      <c r="C134">
        <v>5</v>
      </c>
      <c r="D134">
        <v>6</v>
      </c>
      <c r="E134" s="1">
        <v>5</v>
      </c>
      <c r="F134" s="1">
        <v>3</v>
      </c>
      <c r="G134" s="1">
        <v>5</v>
      </c>
      <c r="H134" s="1">
        <v>3</v>
      </c>
      <c r="I134">
        <v>61</v>
      </c>
      <c r="J134">
        <v>95</v>
      </c>
      <c r="K134">
        <v>36</v>
      </c>
      <c r="L134">
        <v>86</v>
      </c>
      <c r="M134">
        <v>36</v>
      </c>
      <c r="N134" s="6">
        <f>(punkty_rekrutacyjne37[[#This Row],[GHP]]+punkty_rekrutacyjne37[[#This Row],[GHH]]+punkty_rekrutacyjne37[[#This Row],[GMM]]+punkty_rekrutacyjne37[[#This Row],[GMP]]+punkty_rekrutacyjne37[[#This Row],[GJP]])/10</f>
        <v>31.4</v>
      </c>
      <c r="O134">
        <f t="shared" si="3"/>
        <v>8</v>
      </c>
      <c r="P134">
        <f t="shared" si="3"/>
        <v>4</v>
      </c>
      <c r="Q134">
        <f t="shared" si="3"/>
        <v>8</v>
      </c>
      <c r="R134">
        <f t="shared" si="3"/>
        <v>4</v>
      </c>
      <c r="S134" s="6">
        <f>SUM(punkty_rekrutacyjne37[[#This Row],[punkty za JP]:[GEO]])</f>
        <v>24</v>
      </c>
      <c r="T134" s="6">
        <f>IF(punkty_rekrutacyjne37[[#This Row],[Zachowanie]]=6, 2, 0)+punkty_rekrutacyjne37[[#This Row],[Osiagniecia]]</f>
        <v>7</v>
      </c>
      <c r="U134" s="7">
        <f>punkty_rekrutacyjne37[[#This Row],[punkty za gimnazjalny]]+punkty_rekrutacyjne37[[#This Row],[SUMA PUNKTOW ZA OCENY]]+punkty_rekrutacyjne37[[#This Row],[DODATKOWE]]</f>
        <v>62.4</v>
      </c>
      <c r="V134" s="14">
        <f>COUNTIF(punkty_rekrutacyjne37[[#This Row],[GHP]:[GJP]], 100)</f>
        <v>0</v>
      </c>
      <c r="W134" s="7">
        <f>IF(punkty_rekrutacyjne37[[#This Row],[ILE SETEK]]&gt;=3, 1, 0)</f>
        <v>0</v>
      </c>
    </row>
    <row r="135" spans="1:23" hidden="1" x14ac:dyDescent="0.35">
      <c r="A135" s="1" t="s">
        <v>217</v>
      </c>
      <c r="B135" s="1" t="s">
        <v>218</v>
      </c>
      <c r="C135">
        <v>7</v>
      </c>
      <c r="D135">
        <v>6</v>
      </c>
      <c r="E135" s="1">
        <v>2</v>
      </c>
      <c r="F135" s="1">
        <v>3</v>
      </c>
      <c r="G135" s="1">
        <v>3</v>
      </c>
      <c r="H135" s="1">
        <v>2</v>
      </c>
      <c r="I135">
        <v>2</v>
      </c>
      <c r="J135">
        <v>9</v>
      </c>
      <c r="K135">
        <v>56</v>
      </c>
      <c r="L135">
        <v>86</v>
      </c>
      <c r="M135">
        <v>71</v>
      </c>
      <c r="N135" s="6">
        <f>(punkty_rekrutacyjne37[[#This Row],[GHP]]+punkty_rekrutacyjne37[[#This Row],[GHH]]+punkty_rekrutacyjne37[[#This Row],[GMM]]+punkty_rekrutacyjne37[[#This Row],[GMP]]+punkty_rekrutacyjne37[[#This Row],[GJP]])/10</f>
        <v>22.4</v>
      </c>
      <c r="O135">
        <f t="shared" si="3"/>
        <v>0</v>
      </c>
      <c r="P135">
        <f t="shared" si="3"/>
        <v>4</v>
      </c>
      <c r="Q135">
        <f t="shared" si="3"/>
        <v>4</v>
      </c>
      <c r="R135">
        <f t="shared" si="3"/>
        <v>0</v>
      </c>
      <c r="S135" s="6">
        <f>SUM(punkty_rekrutacyjne37[[#This Row],[punkty za JP]:[GEO]])</f>
        <v>8</v>
      </c>
      <c r="T135" s="6">
        <f>IF(punkty_rekrutacyjne37[[#This Row],[Zachowanie]]=6, 2, 0)+punkty_rekrutacyjne37[[#This Row],[Osiagniecia]]</f>
        <v>9</v>
      </c>
      <c r="U135" s="7">
        <f>punkty_rekrutacyjne37[[#This Row],[punkty za gimnazjalny]]+punkty_rekrutacyjne37[[#This Row],[SUMA PUNKTOW ZA OCENY]]+punkty_rekrutacyjne37[[#This Row],[DODATKOWE]]</f>
        <v>39.4</v>
      </c>
      <c r="V135" s="14">
        <f>COUNTIF(punkty_rekrutacyjne37[[#This Row],[GHP]:[GJP]], 100)</f>
        <v>0</v>
      </c>
      <c r="W135" s="7">
        <f>IF(punkty_rekrutacyjne37[[#This Row],[ILE SETEK]]&gt;=3, 1, 0)</f>
        <v>0</v>
      </c>
    </row>
    <row r="136" spans="1:23" hidden="1" x14ac:dyDescent="0.35">
      <c r="A136" s="1" t="s">
        <v>219</v>
      </c>
      <c r="B136" s="1" t="s">
        <v>16</v>
      </c>
      <c r="C136">
        <v>6</v>
      </c>
      <c r="D136">
        <v>2</v>
      </c>
      <c r="E136" s="1">
        <v>4</v>
      </c>
      <c r="F136" s="1">
        <v>5</v>
      </c>
      <c r="G136" s="1">
        <v>6</v>
      </c>
      <c r="H136" s="1">
        <v>4</v>
      </c>
      <c r="I136">
        <v>21</v>
      </c>
      <c r="J136">
        <v>73</v>
      </c>
      <c r="K136">
        <v>39</v>
      </c>
      <c r="L136">
        <v>28</v>
      </c>
      <c r="M136">
        <v>25</v>
      </c>
      <c r="N136" s="6">
        <f>(punkty_rekrutacyjne37[[#This Row],[GHP]]+punkty_rekrutacyjne37[[#This Row],[GHH]]+punkty_rekrutacyjne37[[#This Row],[GMM]]+punkty_rekrutacyjne37[[#This Row],[GMP]]+punkty_rekrutacyjne37[[#This Row],[GJP]])/10</f>
        <v>18.600000000000001</v>
      </c>
      <c r="O136">
        <f t="shared" si="3"/>
        <v>6</v>
      </c>
      <c r="P136">
        <f t="shared" si="3"/>
        <v>8</v>
      </c>
      <c r="Q136">
        <f t="shared" si="3"/>
        <v>10</v>
      </c>
      <c r="R136">
        <f t="shared" si="3"/>
        <v>6</v>
      </c>
      <c r="S136" s="6">
        <f>SUM(punkty_rekrutacyjne37[[#This Row],[punkty za JP]:[GEO]])</f>
        <v>30</v>
      </c>
      <c r="T136" s="6">
        <f>IF(punkty_rekrutacyjne37[[#This Row],[Zachowanie]]=6, 2, 0)+punkty_rekrutacyjne37[[#This Row],[Osiagniecia]]</f>
        <v>6</v>
      </c>
      <c r="U136" s="7">
        <f>punkty_rekrutacyjne37[[#This Row],[punkty za gimnazjalny]]+punkty_rekrutacyjne37[[#This Row],[SUMA PUNKTOW ZA OCENY]]+punkty_rekrutacyjne37[[#This Row],[DODATKOWE]]</f>
        <v>54.6</v>
      </c>
      <c r="V136" s="14">
        <f>COUNTIF(punkty_rekrutacyjne37[[#This Row],[GHP]:[GJP]], 100)</f>
        <v>0</v>
      </c>
      <c r="W136" s="7">
        <f>IF(punkty_rekrutacyjne37[[#This Row],[ILE SETEK]]&gt;=3, 1, 0)</f>
        <v>0</v>
      </c>
    </row>
    <row r="137" spans="1:23" hidden="1" x14ac:dyDescent="0.35">
      <c r="A137" s="1" t="s">
        <v>220</v>
      </c>
      <c r="B137" s="1" t="s">
        <v>130</v>
      </c>
      <c r="C137">
        <v>0</v>
      </c>
      <c r="D137">
        <v>5</v>
      </c>
      <c r="E137" s="1">
        <v>2</v>
      </c>
      <c r="F137" s="1">
        <v>4</v>
      </c>
      <c r="G137" s="1">
        <v>3</v>
      </c>
      <c r="H137" s="1">
        <v>3</v>
      </c>
      <c r="I137">
        <v>52</v>
      </c>
      <c r="J137">
        <v>74</v>
      </c>
      <c r="K137">
        <v>79</v>
      </c>
      <c r="L137">
        <v>92</v>
      </c>
      <c r="M137">
        <v>69</v>
      </c>
      <c r="N137" s="6">
        <f>(punkty_rekrutacyjne37[[#This Row],[GHP]]+punkty_rekrutacyjne37[[#This Row],[GHH]]+punkty_rekrutacyjne37[[#This Row],[GMM]]+punkty_rekrutacyjne37[[#This Row],[GMP]]+punkty_rekrutacyjne37[[#This Row],[GJP]])/10</f>
        <v>36.6</v>
      </c>
      <c r="O137">
        <f t="shared" si="3"/>
        <v>0</v>
      </c>
      <c r="P137">
        <f t="shared" si="3"/>
        <v>6</v>
      </c>
      <c r="Q137">
        <f t="shared" si="3"/>
        <v>4</v>
      </c>
      <c r="R137">
        <f t="shared" si="3"/>
        <v>4</v>
      </c>
      <c r="S137" s="6">
        <f>SUM(punkty_rekrutacyjne37[[#This Row],[punkty za JP]:[GEO]])</f>
        <v>14</v>
      </c>
      <c r="T137" s="6">
        <f>IF(punkty_rekrutacyjne37[[#This Row],[Zachowanie]]=6, 2, 0)+punkty_rekrutacyjne37[[#This Row],[Osiagniecia]]</f>
        <v>0</v>
      </c>
      <c r="U137" s="7">
        <f>punkty_rekrutacyjne37[[#This Row],[punkty za gimnazjalny]]+punkty_rekrutacyjne37[[#This Row],[SUMA PUNKTOW ZA OCENY]]+punkty_rekrutacyjne37[[#This Row],[DODATKOWE]]</f>
        <v>50.6</v>
      </c>
      <c r="V137" s="14">
        <f>COUNTIF(punkty_rekrutacyjne37[[#This Row],[GHP]:[GJP]], 100)</f>
        <v>0</v>
      </c>
      <c r="W137" s="7">
        <f>IF(punkty_rekrutacyjne37[[#This Row],[ILE SETEK]]&gt;=3, 1, 0)</f>
        <v>0</v>
      </c>
    </row>
    <row r="138" spans="1:23" hidden="1" x14ac:dyDescent="0.35">
      <c r="A138" s="1" t="s">
        <v>221</v>
      </c>
      <c r="B138" s="1" t="s">
        <v>222</v>
      </c>
      <c r="C138">
        <v>1</v>
      </c>
      <c r="D138">
        <v>2</v>
      </c>
      <c r="E138" s="1">
        <v>2</v>
      </c>
      <c r="F138" s="1">
        <v>4</v>
      </c>
      <c r="G138" s="1">
        <v>5</v>
      </c>
      <c r="H138" s="1">
        <v>3</v>
      </c>
      <c r="I138">
        <v>97</v>
      </c>
      <c r="J138">
        <v>51</v>
      </c>
      <c r="K138">
        <v>38</v>
      </c>
      <c r="L138">
        <v>17</v>
      </c>
      <c r="M138">
        <v>5</v>
      </c>
      <c r="N138" s="6">
        <f>(punkty_rekrutacyjne37[[#This Row],[GHP]]+punkty_rekrutacyjne37[[#This Row],[GHH]]+punkty_rekrutacyjne37[[#This Row],[GMM]]+punkty_rekrutacyjne37[[#This Row],[GMP]]+punkty_rekrutacyjne37[[#This Row],[GJP]])/10</f>
        <v>20.8</v>
      </c>
      <c r="O138">
        <f t="shared" si="3"/>
        <v>0</v>
      </c>
      <c r="P138">
        <f t="shared" si="3"/>
        <v>6</v>
      </c>
      <c r="Q138">
        <f t="shared" si="3"/>
        <v>8</v>
      </c>
      <c r="R138">
        <f t="shared" si="3"/>
        <v>4</v>
      </c>
      <c r="S138" s="6">
        <f>SUM(punkty_rekrutacyjne37[[#This Row],[punkty za JP]:[GEO]])</f>
        <v>18</v>
      </c>
      <c r="T138" s="6">
        <f>IF(punkty_rekrutacyjne37[[#This Row],[Zachowanie]]=6, 2, 0)+punkty_rekrutacyjne37[[#This Row],[Osiagniecia]]</f>
        <v>1</v>
      </c>
      <c r="U138" s="7">
        <f>punkty_rekrutacyjne37[[#This Row],[punkty za gimnazjalny]]+punkty_rekrutacyjne37[[#This Row],[SUMA PUNKTOW ZA OCENY]]+punkty_rekrutacyjne37[[#This Row],[DODATKOWE]]</f>
        <v>39.799999999999997</v>
      </c>
      <c r="V138" s="14">
        <f>COUNTIF(punkty_rekrutacyjne37[[#This Row],[GHP]:[GJP]], 100)</f>
        <v>0</v>
      </c>
      <c r="W138" s="7">
        <f>IF(punkty_rekrutacyjne37[[#This Row],[ILE SETEK]]&gt;=3, 1, 0)</f>
        <v>0</v>
      </c>
    </row>
    <row r="139" spans="1:23" hidden="1" x14ac:dyDescent="0.35">
      <c r="A139" s="1" t="s">
        <v>223</v>
      </c>
      <c r="B139" s="1" t="s">
        <v>145</v>
      </c>
      <c r="C139">
        <v>3</v>
      </c>
      <c r="D139">
        <v>3</v>
      </c>
      <c r="E139" s="1">
        <v>2</v>
      </c>
      <c r="F139" s="1">
        <v>5</v>
      </c>
      <c r="G139" s="1">
        <v>3</v>
      </c>
      <c r="H139" s="1">
        <v>5</v>
      </c>
      <c r="I139">
        <v>68</v>
      </c>
      <c r="J139">
        <v>38</v>
      </c>
      <c r="K139">
        <v>31</v>
      </c>
      <c r="L139">
        <v>14</v>
      </c>
      <c r="M139">
        <v>54</v>
      </c>
      <c r="N139" s="6">
        <f>(punkty_rekrutacyjne37[[#This Row],[GHP]]+punkty_rekrutacyjne37[[#This Row],[GHH]]+punkty_rekrutacyjne37[[#This Row],[GMM]]+punkty_rekrutacyjne37[[#This Row],[GMP]]+punkty_rekrutacyjne37[[#This Row],[GJP]])/10</f>
        <v>20.5</v>
      </c>
      <c r="O139">
        <f t="shared" si="3"/>
        <v>0</v>
      </c>
      <c r="P139">
        <f t="shared" si="3"/>
        <v>8</v>
      </c>
      <c r="Q139">
        <f t="shared" si="3"/>
        <v>4</v>
      </c>
      <c r="R139">
        <f t="shared" si="3"/>
        <v>8</v>
      </c>
      <c r="S139" s="6">
        <f>SUM(punkty_rekrutacyjne37[[#This Row],[punkty za JP]:[GEO]])</f>
        <v>20</v>
      </c>
      <c r="T139" s="6">
        <f>IF(punkty_rekrutacyjne37[[#This Row],[Zachowanie]]=6, 2, 0)+punkty_rekrutacyjne37[[#This Row],[Osiagniecia]]</f>
        <v>3</v>
      </c>
      <c r="U139" s="7">
        <f>punkty_rekrutacyjne37[[#This Row],[punkty za gimnazjalny]]+punkty_rekrutacyjne37[[#This Row],[SUMA PUNKTOW ZA OCENY]]+punkty_rekrutacyjne37[[#This Row],[DODATKOWE]]</f>
        <v>43.5</v>
      </c>
      <c r="V139" s="14">
        <f>COUNTIF(punkty_rekrutacyjne37[[#This Row],[GHP]:[GJP]], 100)</f>
        <v>0</v>
      </c>
      <c r="W139" s="7">
        <f>IF(punkty_rekrutacyjne37[[#This Row],[ILE SETEK]]&gt;=3, 1, 0)</f>
        <v>0</v>
      </c>
    </row>
    <row r="140" spans="1:23" hidden="1" x14ac:dyDescent="0.35">
      <c r="A140" s="1" t="s">
        <v>224</v>
      </c>
      <c r="B140" s="1" t="s">
        <v>225</v>
      </c>
      <c r="C140">
        <v>7</v>
      </c>
      <c r="D140">
        <v>6</v>
      </c>
      <c r="E140" s="1">
        <v>2</v>
      </c>
      <c r="F140" s="1">
        <v>5</v>
      </c>
      <c r="G140" s="1">
        <v>6</v>
      </c>
      <c r="H140" s="1">
        <v>5</v>
      </c>
      <c r="I140">
        <v>19</v>
      </c>
      <c r="J140">
        <v>56</v>
      </c>
      <c r="K140">
        <v>50</v>
      </c>
      <c r="L140">
        <v>43</v>
      </c>
      <c r="M140">
        <v>66</v>
      </c>
      <c r="N140" s="6">
        <f>(punkty_rekrutacyjne37[[#This Row],[GHP]]+punkty_rekrutacyjne37[[#This Row],[GHH]]+punkty_rekrutacyjne37[[#This Row],[GMM]]+punkty_rekrutacyjne37[[#This Row],[GMP]]+punkty_rekrutacyjne37[[#This Row],[GJP]])/10</f>
        <v>23.4</v>
      </c>
      <c r="O140">
        <f t="shared" si="3"/>
        <v>0</v>
      </c>
      <c r="P140">
        <f t="shared" si="3"/>
        <v>8</v>
      </c>
      <c r="Q140">
        <f t="shared" si="3"/>
        <v>10</v>
      </c>
      <c r="R140">
        <f t="shared" si="3"/>
        <v>8</v>
      </c>
      <c r="S140" s="6">
        <f>SUM(punkty_rekrutacyjne37[[#This Row],[punkty za JP]:[GEO]])</f>
        <v>26</v>
      </c>
      <c r="T140" s="6">
        <f>IF(punkty_rekrutacyjne37[[#This Row],[Zachowanie]]=6, 2, 0)+punkty_rekrutacyjne37[[#This Row],[Osiagniecia]]</f>
        <v>9</v>
      </c>
      <c r="U140" s="7">
        <f>punkty_rekrutacyjne37[[#This Row],[punkty za gimnazjalny]]+punkty_rekrutacyjne37[[#This Row],[SUMA PUNKTOW ZA OCENY]]+punkty_rekrutacyjne37[[#This Row],[DODATKOWE]]</f>
        <v>58.4</v>
      </c>
      <c r="V140" s="14">
        <f>COUNTIF(punkty_rekrutacyjne37[[#This Row],[GHP]:[GJP]], 100)</f>
        <v>0</v>
      </c>
      <c r="W140" s="7">
        <f>IF(punkty_rekrutacyjne37[[#This Row],[ILE SETEK]]&gt;=3, 1, 0)</f>
        <v>0</v>
      </c>
    </row>
    <row r="141" spans="1:23" hidden="1" x14ac:dyDescent="0.35">
      <c r="A141" s="1" t="s">
        <v>226</v>
      </c>
      <c r="B141" s="1" t="s">
        <v>74</v>
      </c>
      <c r="C141">
        <v>6</v>
      </c>
      <c r="D141">
        <v>6</v>
      </c>
      <c r="E141" s="1">
        <v>5</v>
      </c>
      <c r="F141" s="1">
        <v>3</v>
      </c>
      <c r="G141" s="1">
        <v>2</v>
      </c>
      <c r="H141" s="1">
        <v>3</v>
      </c>
      <c r="I141">
        <v>16</v>
      </c>
      <c r="J141">
        <v>95</v>
      </c>
      <c r="K141">
        <v>97</v>
      </c>
      <c r="L141">
        <v>62</v>
      </c>
      <c r="M141">
        <v>46</v>
      </c>
      <c r="N141" s="6">
        <f>(punkty_rekrutacyjne37[[#This Row],[GHP]]+punkty_rekrutacyjne37[[#This Row],[GHH]]+punkty_rekrutacyjne37[[#This Row],[GMM]]+punkty_rekrutacyjne37[[#This Row],[GMP]]+punkty_rekrutacyjne37[[#This Row],[GJP]])/10</f>
        <v>31.6</v>
      </c>
      <c r="O141">
        <f t="shared" si="3"/>
        <v>8</v>
      </c>
      <c r="P141">
        <f t="shared" si="3"/>
        <v>4</v>
      </c>
      <c r="Q141">
        <f t="shared" si="3"/>
        <v>0</v>
      </c>
      <c r="R141">
        <f t="shared" si="3"/>
        <v>4</v>
      </c>
      <c r="S141" s="6">
        <f>SUM(punkty_rekrutacyjne37[[#This Row],[punkty za JP]:[GEO]])</f>
        <v>16</v>
      </c>
      <c r="T141" s="6">
        <f>IF(punkty_rekrutacyjne37[[#This Row],[Zachowanie]]=6, 2, 0)+punkty_rekrutacyjne37[[#This Row],[Osiagniecia]]</f>
        <v>8</v>
      </c>
      <c r="U141" s="7">
        <f>punkty_rekrutacyjne37[[#This Row],[punkty za gimnazjalny]]+punkty_rekrutacyjne37[[#This Row],[SUMA PUNKTOW ZA OCENY]]+punkty_rekrutacyjne37[[#This Row],[DODATKOWE]]</f>
        <v>55.6</v>
      </c>
      <c r="V141" s="14">
        <f>COUNTIF(punkty_rekrutacyjne37[[#This Row],[GHP]:[GJP]], 100)</f>
        <v>0</v>
      </c>
      <c r="W141" s="7">
        <f>IF(punkty_rekrutacyjne37[[#This Row],[ILE SETEK]]&gt;=3, 1, 0)</f>
        <v>0</v>
      </c>
    </row>
    <row r="142" spans="1:23" hidden="1" x14ac:dyDescent="0.35">
      <c r="A142" s="1" t="s">
        <v>227</v>
      </c>
      <c r="B142" s="1" t="s">
        <v>78</v>
      </c>
      <c r="C142">
        <v>6</v>
      </c>
      <c r="D142">
        <v>5</v>
      </c>
      <c r="E142" s="1">
        <v>3</v>
      </c>
      <c r="F142" s="1">
        <v>2</v>
      </c>
      <c r="G142" s="1">
        <v>3</v>
      </c>
      <c r="H142" s="1">
        <v>5</v>
      </c>
      <c r="I142">
        <v>55</v>
      </c>
      <c r="J142">
        <v>2</v>
      </c>
      <c r="K142">
        <v>64</v>
      </c>
      <c r="L142">
        <v>13</v>
      </c>
      <c r="M142">
        <v>72</v>
      </c>
      <c r="N142" s="6">
        <f>(punkty_rekrutacyjne37[[#This Row],[GHP]]+punkty_rekrutacyjne37[[#This Row],[GHH]]+punkty_rekrutacyjne37[[#This Row],[GMM]]+punkty_rekrutacyjne37[[#This Row],[GMP]]+punkty_rekrutacyjne37[[#This Row],[GJP]])/10</f>
        <v>20.6</v>
      </c>
      <c r="O142">
        <f t="shared" si="3"/>
        <v>4</v>
      </c>
      <c r="P142">
        <f t="shared" si="3"/>
        <v>0</v>
      </c>
      <c r="Q142">
        <f t="shared" si="3"/>
        <v>4</v>
      </c>
      <c r="R142">
        <f t="shared" si="3"/>
        <v>8</v>
      </c>
      <c r="S142" s="6">
        <f>SUM(punkty_rekrutacyjne37[[#This Row],[punkty za JP]:[GEO]])</f>
        <v>16</v>
      </c>
      <c r="T142" s="6">
        <f>IF(punkty_rekrutacyjne37[[#This Row],[Zachowanie]]=6, 2, 0)+punkty_rekrutacyjne37[[#This Row],[Osiagniecia]]</f>
        <v>6</v>
      </c>
      <c r="U142" s="7">
        <f>punkty_rekrutacyjne37[[#This Row],[punkty za gimnazjalny]]+punkty_rekrutacyjne37[[#This Row],[SUMA PUNKTOW ZA OCENY]]+punkty_rekrutacyjne37[[#This Row],[DODATKOWE]]</f>
        <v>42.6</v>
      </c>
      <c r="V142" s="14">
        <f>COUNTIF(punkty_rekrutacyjne37[[#This Row],[GHP]:[GJP]], 100)</f>
        <v>0</v>
      </c>
      <c r="W142" s="7">
        <f>IF(punkty_rekrutacyjne37[[#This Row],[ILE SETEK]]&gt;=3, 1, 0)</f>
        <v>0</v>
      </c>
    </row>
    <row r="143" spans="1:23" hidden="1" x14ac:dyDescent="0.35">
      <c r="A143" s="1" t="s">
        <v>228</v>
      </c>
      <c r="B143" s="1" t="s">
        <v>166</v>
      </c>
      <c r="C143">
        <v>6</v>
      </c>
      <c r="D143">
        <v>2</v>
      </c>
      <c r="E143" s="1">
        <v>4</v>
      </c>
      <c r="F143" s="1">
        <v>3</v>
      </c>
      <c r="G143" s="1">
        <v>3</v>
      </c>
      <c r="H143" s="1">
        <v>2</v>
      </c>
      <c r="I143">
        <v>54</v>
      </c>
      <c r="J143">
        <v>83</v>
      </c>
      <c r="K143">
        <v>36</v>
      </c>
      <c r="L143">
        <v>27</v>
      </c>
      <c r="M143">
        <v>21</v>
      </c>
      <c r="N143" s="6">
        <f>(punkty_rekrutacyjne37[[#This Row],[GHP]]+punkty_rekrutacyjne37[[#This Row],[GHH]]+punkty_rekrutacyjne37[[#This Row],[GMM]]+punkty_rekrutacyjne37[[#This Row],[GMP]]+punkty_rekrutacyjne37[[#This Row],[GJP]])/10</f>
        <v>22.1</v>
      </c>
      <c r="O143">
        <f t="shared" si="3"/>
        <v>6</v>
      </c>
      <c r="P143">
        <f t="shared" si="3"/>
        <v>4</v>
      </c>
      <c r="Q143">
        <f t="shared" si="3"/>
        <v>4</v>
      </c>
      <c r="R143">
        <f t="shared" si="3"/>
        <v>0</v>
      </c>
      <c r="S143" s="6">
        <f>SUM(punkty_rekrutacyjne37[[#This Row],[punkty za JP]:[GEO]])</f>
        <v>14</v>
      </c>
      <c r="T143" s="6">
        <f>IF(punkty_rekrutacyjne37[[#This Row],[Zachowanie]]=6, 2, 0)+punkty_rekrutacyjne37[[#This Row],[Osiagniecia]]</f>
        <v>6</v>
      </c>
      <c r="U143" s="7">
        <f>punkty_rekrutacyjne37[[#This Row],[punkty za gimnazjalny]]+punkty_rekrutacyjne37[[#This Row],[SUMA PUNKTOW ZA OCENY]]+punkty_rekrutacyjne37[[#This Row],[DODATKOWE]]</f>
        <v>42.1</v>
      </c>
      <c r="V143" s="14">
        <f>COUNTIF(punkty_rekrutacyjne37[[#This Row],[GHP]:[GJP]], 100)</f>
        <v>0</v>
      </c>
      <c r="W143" s="7">
        <f>IF(punkty_rekrutacyjne37[[#This Row],[ILE SETEK]]&gt;=3, 1, 0)</f>
        <v>0</v>
      </c>
    </row>
    <row r="144" spans="1:23" hidden="1" x14ac:dyDescent="0.35">
      <c r="A144" s="1" t="s">
        <v>229</v>
      </c>
      <c r="B144" s="1" t="s">
        <v>174</v>
      </c>
      <c r="C144">
        <v>1</v>
      </c>
      <c r="D144">
        <v>5</v>
      </c>
      <c r="E144" s="1">
        <v>2</v>
      </c>
      <c r="F144" s="1">
        <v>2</v>
      </c>
      <c r="G144" s="1">
        <v>4</v>
      </c>
      <c r="H144" s="1">
        <v>5</v>
      </c>
      <c r="I144">
        <v>19</v>
      </c>
      <c r="J144">
        <v>92</v>
      </c>
      <c r="K144">
        <v>24</v>
      </c>
      <c r="L144">
        <v>32</v>
      </c>
      <c r="M144">
        <v>91</v>
      </c>
      <c r="N144" s="6">
        <f>(punkty_rekrutacyjne37[[#This Row],[GHP]]+punkty_rekrutacyjne37[[#This Row],[GHH]]+punkty_rekrutacyjne37[[#This Row],[GMM]]+punkty_rekrutacyjne37[[#This Row],[GMP]]+punkty_rekrutacyjne37[[#This Row],[GJP]])/10</f>
        <v>25.8</v>
      </c>
      <c r="O144">
        <f t="shared" si="3"/>
        <v>0</v>
      </c>
      <c r="P144">
        <f t="shared" si="3"/>
        <v>0</v>
      </c>
      <c r="Q144">
        <f t="shared" si="3"/>
        <v>6</v>
      </c>
      <c r="R144">
        <f t="shared" si="3"/>
        <v>8</v>
      </c>
      <c r="S144" s="6">
        <f>SUM(punkty_rekrutacyjne37[[#This Row],[punkty za JP]:[GEO]])</f>
        <v>14</v>
      </c>
      <c r="T144" s="6">
        <f>IF(punkty_rekrutacyjne37[[#This Row],[Zachowanie]]=6, 2, 0)+punkty_rekrutacyjne37[[#This Row],[Osiagniecia]]</f>
        <v>1</v>
      </c>
      <c r="U144" s="7">
        <f>punkty_rekrutacyjne37[[#This Row],[punkty za gimnazjalny]]+punkty_rekrutacyjne37[[#This Row],[SUMA PUNKTOW ZA OCENY]]+punkty_rekrutacyjne37[[#This Row],[DODATKOWE]]</f>
        <v>40.799999999999997</v>
      </c>
      <c r="V144" s="14">
        <f>COUNTIF(punkty_rekrutacyjne37[[#This Row],[GHP]:[GJP]], 100)</f>
        <v>0</v>
      </c>
      <c r="W144" s="7">
        <f>IF(punkty_rekrutacyjne37[[#This Row],[ILE SETEK]]&gt;=3, 1, 0)</f>
        <v>0</v>
      </c>
    </row>
    <row r="145" spans="1:23" hidden="1" x14ac:dyDescent="0.35">
      <c r="A145" s="1" t="s">
        <v>230</v>
      </c>
      <c r="B145" s="1" t="s">
        <v>137</v>
      </c>
      <c r="C145">
        <v>7</v>
      </c>
      <c r="D145">
        <v>3</v>
      </c>
      <c r="E145" s="1">
        <v>2</v>
      </c>
      <c r="F145" s="1">
        <v>3</v>
      </c>
      <c r="G145" s="1">
        <v>5</v>
      </c>
      <c r="H145" s="1">
        <v>6</v>
      </c>
      <c r="I145">
        <v>25</v>
      </c>
      <c r="J145">
        <v>14</v>
      </c>
      <c r="K145">
        <v>19</v>
      </c>
      <c r="L145">
        <v>95</v>
      </c>
      <c r="M145">
        <v>91</v>
      </c>
      <c r="N145" s="6">
        <f>(punkty_rekrutacyjne37[[#This Row],[GHP]]+punkty_rekrutacyjne37[[#This Row],[GHH]]+punkty_rekrutacyjne37[[#This Row],[GMM]]+punkty_rekrutacyjne37[[#This Row],[GMP]]+punkty_rekrutacyjne37[[#This Row],[GJP]])/10</f>
        <v>24.4</v>
      </c>
      <c r="O145">
        <f t="shared" si="3"/>
        <v>0</v>
      </c>
      <c r="P145">
        <f t="shared" si="3"/>
        <v>4</v>
      </c>
      <c r="Q145">
        <f t="shared" si="3"/>
        <v>8</v>
      </c>
      <c r="R145">
        <f t="shared" si="3"/>
        <v>10</v>
      </c>
      <c r="S145" s="6">
        <f>SUM(punkty_rekrutacyjne37[[#This Row],[punkty za JP]:[GEO]])</f>
        <v>22</v>
      </c>
      <c r="T145" s="6">
        <f>IF(punkty_rekrutacyjne37[[#This Row],[Zachowanie]]=6, 2, 0)+punkty_rekrutacyjne37[[#This Row],[Osiagniecia]]</f>
        <v>7</v>
      </c>
      <c r="U145" s="7">
        <f>punkty_rekrutacyjne37[[#This Row],[punkty za gimnazjalny]]+punkty_rekrutacyjne37[[#This Row],[SUMA PUNKTOW ZA OCENY]]+punkty_rekrutacyjne37[[#This Row],[DODATKOWE]]</f>
        <v>53.4</v>
      </c>
      <c r="V145" s="14">
        <f>COUNTIF(punkty_rekrutacyjne37[[#This Row],[GHP]:[GJP]], 100)</f>
        <v>0</v>
      </c>
      <c r="W145" s="7">
        <f>IF(punkty_rekrutacyjne37[[#This Row],[ILE SETEK]]&gt;=3, 1, 0)</f>
        <v>0</v>
      </c>
    </row>
    <row r="146" spans="1:23" hidden="1" x14ac:dyDescent="0.35">
      <c r="A146" s="1" t="s">
        <v>231</v>
      </c>
      <c r="B146" s="1" t="s">
        <v>232</v>
      </c>
      <c r="C146">
        <v>8</v>
      </c>
      <c r="D146">
        <v>4</v>
      </c>
      <c r="E146" s="1">
        <v>3</v>
      </c>
      <c r="F146" s="1">
        <v>2</v>
      </c>
      <c r="G146" s="1">
        <v>3</v>
      </c>
      <c r="H146" s="1">
        <v>4</v>
      </c>
      <c r="I146">
        <v>37</v>
      </c>
      <c r="J146">
        <v>69</v>
      </c>
      <c r="K146">
        <v>12</v>
      </c>
      <c r="L146">
        <v>17</v>
      </c>
      <c r="M146">
        <v>48</v>
      </c>
      <c r="N146" s="6">
        <f>(punkty_rekrutacyjne37[[#This Row],[GHP]]+punkty_rekrutacyjne37[[#This Row],[GHH]]+punkty_rekrutacyjne37[[#This Row],[GMM]]+punkty_rekrutacyjne37[[#This Row],[GMP]]+punkty_rekrutacyjne37[[#This Row],[GJP]])/10</f>
        <v>18.3</v>
      </c>
      <c r="O146">
        <f t="shared" si="3"/>
        <v>4</v>
      </c>
      <c r="P146">
        <f t="shared" si="3"/>
        <v>0</v>
      </c>
      <c r="Q146">
        <f t="shared" si="3"/>
        <v>4</v>
      </c>
      <c r="R146">
        <f t="shared" si="3"/>
        <v>6</v>
      </c>
      <c r="S146" s="6">
        <f>SUM(punkty_rekrutacyjne37[[#This Row],[punkty za JP]:[GEO]])</f>
        <v>14</v>
      </c>
      <c r="T146" s="6">
        <f>IF(punkty_rekrutacyjne37[[#This Row],[Zachowanie]]=6, 2, 0)+punkty_rekrutacyjne37[[#This Row],[Osiagniecia]]</f>
        <v>8</v>
      </c>
      <c r="U146" s="7">
        <f>punkty_rekrutacyjne37[[#This Row],[punkty za gimnazjalny]]+punkty_rekrutacyjne37[[#This Row],[SUMA PUNKTOW ZA OCENY]]+punkty_rekrutacyjne37[[#This Row],[DODATKOWE]]</f>
        <v>40.299999999999997</v>
      </c>
      <c r="V146" s="14">
        <f>COUNTIF(punkty_rekrutacyjne37[[#This Row],[GHP]:[GJP]], 100)</f>
        <v>0</v>
      </c>
      <c r="W146" s="7">
        <f>IF(punkty_rekrutacyjne37[[#This Row],[ILE SETEK]]&gt;=3, 1, 0)</f>
        <v>0</v>
      </c>
    </row>
    <row r="147" spans="1:23" hidden="1" x14ac:dyDescent="0.35">
      <c r="A147" s="1" t="s">
        <v>233</v>
      </c>
      <c r="B147" s="1" t="s">
        <v>145</v>
      </c>
      <c r="C147">
        <v>3</v>
      </c>
      <c r="D147">
        <v>6</v>
      </c>
      <c r="E147" s="1">
        <v>6</v>
      </c>
      <c r="F147" s="1">
        <v>6</v>
      </c>
      <c r="G147" s="1">
        <v>3</v>
      </c>
      <c r="H147" s="1">
        <v>4</v>
      </c>
      <c r="I147">
        <v>79</v>
      </c>
      <c r="J147">
        <v>23</v>
      </c>
      <c r="K147">
        <v>17</v>
      </c>
      <c r="L147">
        <v>99</v>
      </c>
      <c r="M147">
        <v>29</v>
      </c>
      <c r="N147" s="6">
        <f>(punkty_rekrutacyjne37[[#This Row],[GHP]]+punkty_rekrutacyjne37[[#This Row],[GHH]]+punkty_rekrutacyjne37[[#This Row],[GMM]]+punkty_rekrutacyjne37[[#This Row],[GMP]]+punkty_rekrutacyjne37[[#This Row],[GJP]])/10</f>
        <v>24.7</v>
      </c>
      <c r="O147">
        <f t="shared" si="3"/>
        <v>10</v>
      </c>
      <c r="P147">
        <f t="shared" si="3"/>
        <v>10</v>
      </c>
      <c r="Q147">
        <f t="shared" si="3"/>
        <v>4</v>
      </c>
      <c r="R147">
        <f t="shared" si="3"/>
        <v>6</v>
      </c>
      <c r="S147" s="6">
        <f>SUM(punkty_rekrutacyjne37[[#This Row],[punkty za JP]:[GEO]])</f>
        <v>30</v>
      </c>
      <c r="T147" s="6">
        <f>IF(punkty_rekrutacyjne37[[#This Row],[Zachowanie]]=6, 2, 0)+punkty_rekrutacyjne37[[#This Row],[Osiagniecia]]</f>
        <v>5</v>
      </c>
      <c r="U147" s="7">
        <f>punkty_rekrutacyjne37[[#This Row],[punkty za gimnazjalny]]+punkty_rekrutacyjne37[[#This Row],[SUMA PUNKTOW ZA OCENY]]+punkty_rekrutacyjne37[[#This Row],[DODATKOWE]]</f>
        <v>59.7</v>
      </c>
      <c r="V147" s="14">
        <f>COUNTIF(punkty_rekrutacyjne37[[#This Row],[GHP]:[GJP]], 100)</f>
        <v>0</v>
      </c>
      <c r="W147" s="7">
        <f>IF(punkty_rekrutacyjne37[[#This Row],[ILE SETEK]]&gt;=3, 1, 0)</f>
        <v>0</v>
      </c>
    </row>
    <row r="148" spans="1:23" hidden="1" x14ac:dyDescent="0.35">
      <c r="A148" s="1" t="s">
        <v>234</v>
      </c>
      <c r="B148" s="1" t="s">
        <v>159</v>
      </c>
      <c r="C148">
        <v>4</v>
      </c>
      <c r="D148">
        <v>5</v>
      </c>
      <c r="E148" s="1">
        <v>2</v>
      </c>
      <c r="F148" s="1">
        <v>5</v>
      </c>
      <c r="G148" s="1">
        <v>4</v>
      </c>
      <c r="H148" s="1">
        <v>3</v>
      </c>
      <c r="I148">
        <v>41</v>
      </c>
      <c r="J148">
        <v>64</v>
      </c>
      <c r="K148">
        <v>91</v>
      </c>
      <c r="L148">
        <v>82</v>
      </c>
      <c r="M148">
        <v>100</v>
      </c>
      <c r="N148" s="6">
        <f>(punkty_rekrutacyjne37[[#This Row],[GHP]]+punkty_rekrutacyjne37[[#This Row],[GHH]]+punkty_rekrutacyjne37[[#This Row],[GMM]]+punkty_rekrutacyjne37[[#This Row],[GMP]]+punkty_rekrutacyjne37[[#This Row],[GJP]])/10</f>
        <v>37.799999999999997</v>
      </c>
      <c r="O148">
        <f t="shared" si="3"/>
        <v>0</v>
      </c>
      <c r="P148">
        <f t="shared" si="3"/>
        <v>8</v>
      </c>
      <c r="Q148">
        <f t="shared" si="3"/>
        <v>6</v>
      </c>
      <c r="R148">
        <f t="shared" si="3"/>
        <v>4</v>
      </c>
      <c r="S148" s="6">
        <f>SUM(punkty_rekrutacyjne37[[#This Row],[punkty za JP]:[GEO]])</f>
        <v>18</v>
      </c>
      <c r="T148" s="6">
        <f>IF(punkty_rekrutacyjne37[[#This Row],[Zachowanie]]=6, 2, 0)+punkty_rekrutacyjne37[[#This Row],[Osiagniecia]]</f>
        <v>4</v>
      </c>
      <c r="U148" s="7">
        <f>punkty_rekrutacyjne37[[#This Row],[punkty za gimnazjalny]]+punkty_rekrutacyjne37[[#This Row],[SUMA PUNKTOW ZA OCENY]]+punkty_rekrutacyjne37[[#This Row],[DODATKOWE]]</f>
        <v>59.8</v>
      </c>
      <c r="V148" s="14">
        <f>COUNTIF(punkty_rekrutacyjne37[[#This Row],[GHP]:[GJP]], 100)</f>
        <v>1</v>
      </c>
      <c r="W148" s="7">
        <f>IF(punkty_rekrutacyjne37[[#This Row],[ILE SETEK]]&gt;=3, 1, 0)</f>
        <v>0</v>
      </c>
    </row>
    <row r="149" spans="1:23" hidden="1" x14ac:dyDescent="0.35">
      <c r="A149" s="1" t="s">
        <v>235</v>
      </c>
      <c r="B149" s="1" t="s">
        <v>101</v>
      </c>
      <c r="C149">
        <v>5</v>
      </c>
      <c r="D149">
        <v>4</v>
      </c>
      <c r="E149" s="1">
        <v>5</v>
      </c>
      <c r="F149" s="1">
        <v>2</v>
      </c>
      <c r="G149" s="1">
        <v>3</v>
      </c>
      <c r="H149" s="1">
        <v>2</v>
      </c>
      <c r="I149">
        <v>87</v>
      </c>
      <c r="J149">
        <v>45</v>
      </c>
      <c r="K149">
        <v>47</v>
      </c>
      <c r="L149">
        <v>75</v>
      </c>
      <c r="M149">
        <v>51</v>
      </c>
      <c r="N149" s="6">
        <f>(punkty_rekrutacyjne37[[#This Row],[GHP]]+punkty_rekrutacyjne37[[#This Row],[GHH]]+punkty_rekrutacyjne37[[#This Row],[GMM]]+punkty_rekrutacyjne37[[#This Row],[GMP]]+punkty_rekrutacyjne37[[#This Row],[GJP]])/10</f>
        <v>30.5</v>
      </c>
      <c r="O149">
        <f t="shared" si="3"/>
        <v>8</v>
      </c>
      <c r="P149">
        <f t="shared" si="3"/>
        <v>0</v>
      </c>
      <c r="Q149">
        <f t="shared" si="3"/>
        <v>4</v>
      </c>
      <c r="R149">
        <f t="shared" si="3"/>
        <v>0</v>
      </c>
      <c r="S149" s="6">
        <f>SUM(punkty_rekrutacyjne37[[#This Row],[punkty za JP]:[GEO]])</f>
        <v>12</v>
      </c>
      <c r="T149" s="6">
        <f>IF(punkty_rekrutacyjne37[[#This Row],[Zachowanie]]=6, 2, 0)+punkty_rekrutacyjne37[[#This Row],[Osiagniecia]]</f>
        <v>5</v>
      </c>
      <c r="U149" s="7">
        <f>punkty_rekrutacyjne37[[#This Row],[punkty za gimnazjalny]]+punkty_rekrutacyjne37[[#This Row],[SUMA PUNKTOW ZA OCENY]]+punkty_rekrutacyjne37[[#This Row],[DODATKOWE]]</f>
        <v>47.5</v>
      </c>
      <c r="V149" s="14">
        <f>COUNTIF(punkty_rekrutacyjne37[[#This Row],[GHP]:[GJP]], 100)</f>
        <v>0</v>
      </c>
      <c r="W149" s="7">
        <f>IF(punkty_rekrutacyjne37[[#This Row],[ILE SETEK]]&gt;=3, 1, 0)</f>
        <v>0</v>
      </c>
    </row>
    <row r="150" spans="1:23" hidden="1" x14ac:dyDescent="0.35">
      <c r="A150" s="1" t="s">
        <v>236</v>
      </c>
      <c r="B150" s="1" t="s">
        <v>90</v>
      </c>
      <c r="C150">
        <v>8</v>
      </c>
      <c r="D150">
        <v>3</v>
      </c>
      <c r="E150" s="1">
        <v>6</v>
      </c>
      <c r="F150" s="1">
        <v>3</v>
      </c>
      <c r="G150" s="1">
        <v>6</v>
      </c>
      <c r="H150" s="1">
        <v>2</v>
      </c>
      <c r="I150">
        <v>84</v>
      </c>
      <c r="J150">
        <v>77</v>
      </c>
      <c r="K150">
        <v>71</v>
      </c>
      <c r="L150">
        <v>71</v>
      </c>
      <c r="M150">
        <v>9</v>
      </c>
      <c r="N150" s="6">
        <f>(punkty_rekrutacyjne37[[#This Row],[GHP]]+punkty_rekrutacyjne37[[#This Row],[GHH]]+punkty_rekrutacyjne37[[#This Row],[GMM]]+punkty_rekrutacyjne37[[#This Row],[GMP]]+punkty_rekrutacyjne37[[#This Row],[GJP]])/10</f>
        <v>31.2</v>
      </c>
      <c r="O150">
        <f t="shared" si="3"/>
        <v>10</v>
      </c>
      <c r="P150">
        <f t="shared" si="3"/>
        <v>4</v>
      </c>
      <c r="Q150">
        <f t="shared" si="3"/>
        <v>10</v>
      </c>
      <c r="R150">
        <f t="shared" si="3"/>
        <v>0</v>
      </c>
      <c r="S150" s="6">
        <f>SUM(punkty_rekrutacyjne37[[#This Row],[punkty za JP]:[GEO]])</f>
        <v>24</v>
      </c>
      <c r="T150" s="6">
        <f>IF(punkty_rekrutacyjne37[[#This Row],[Zachowanie]]=6, 2, 0)+punkty_rekrutacyjne37[[#This Row],[Osiagniecia]]</f>
        <v>8</v>
      </c>
      <c r="U150" s="7">
        <f>punkty_rekrutacyjne37[[#This Row],[punkty za gimnazjalny]]+punkty_rekrutacyjne37[[#This Row],[SUMA PUNKTOW ZA OCENY]]+punkty_rekrutacyjne37[[#This Row],[DODATKOWE]]</f>
        <v>63.2</v>
      </c>
      <c r="V150" s="14">
        <f>COUNTIF(punkty_rekrutacyjne37[[#This Row],[GHP]:[GJP]], 100)</f>
        <v>0</v>
      </c>
      <c r="W150" s="7">
        <f>IF(punkty_rekrutacyjne37[[#This Row],[ILE SETEK]]&gt;=3, 1, 0)</f>
        <v>0</v>
      </c>
    </row>
    <row r="151" spans="1:23" hidden="1" x14ac:dyDescent="0.35">
      <c r="A151" s="1" t="s">
        <v>237</v>
      </c>
      <c r="B151" s="1" t="s">
        <v>90</v>
      </c>
      <c r="C151">
        <v>1</v>
      </c>
      <c r="D151">
        <v>2</v>
      </c>
      <c r="E151" s="1">
        <v>4</v>
      </c>
      <c r="F151" s="1">
        <v>4</v>
      </c>
      <c r="G151" s="1">
        <v>5</v>
      </c>
      <c r="H151" s="1">
        <v>5</v>
      </c>
      <c r="I151">
        <v>20</v>
      </c>
      <c r="J151">
        <v>93</v>
      </c>
      <c r="K151">
        <v>68</v>
      </c>
      <c r="L151">
        <v>58</v>
      </c>
      <c r="M151">
        <v>23</v>
      </c>
      <c r="N151" s="6">
        <f>(punkty_rekrutacyjne37[[#This Row],[GHP]]+punkty_rekrutacyjne37[[#This Row],[GHH]]+punkty_rekrutacyjne37[[#This Row],[GMM]]+punkty_rekrutacyjne37[[#This Row],[GMP]]+punkty_rekrutacyjne37[[#This Row],[GJP]])/10</f>
        <v>26.2</v>
      </c>
      <c r="O151">
        <f t="shared" si="3"/>
        <v>6</v>
      </c>
      <c r="P151">
        <f t="shared" si="3"/>
        <v>6</v>
      </c>
      <c r="Q151">
        <f t="shared" si="3"/>
        <v>8</v>
      </c>
      <c r="R151">
        <f t="shared" si="3"/>
        <v>8</v>
      </c>
      <c r="S151" s="6">
        <f>SUM(punkty_rekrutacyjne37[[#This Row],[punkty za JP]:[GEO]])</f>
        <v>28</v>
      </c>
      <c r="T151" s="6">
        <f>IF(punkty_rekrutacyjne37[[#This Row],[Zachowanie]]=6, 2, 0)+punkty_rekrutacyjne37[[#This Row],[Osiagniecia]]</f>
        <v>1</v>
      </c>
      <c r="U151" s="7">
        <f>punkty_rekrutacyjne37[[#This Row],[punkty za gimnazjalny]]+punkty_rekrutacyjne37[[#This Row],[SUMA PUNKTOW ZA OCENY]]+punkty_rekrutacyjne37[[#This Row],[DODATKOWE]]</f>
        <v>55.2</v>
      </c>
      <c r="V151" s="14">
        <f>COUNTIF(punkty_rekrutacyjne37[[#This Row],[GHP]:[GJP]], 100)</f>
        <v>0</v>
      </c>
      <c r="W151" s="7">
        <f>IF(punkty_rekrutacyjne37[[#This Row],[ILE SETEK]]&gt;=3, 1, 0)</f>
        <v>0</v>
      </c>
    </row>
    <row r="152" spans="1:23" hidden="1" x14ac:dyDescent="0.35">
      <c r="A152" s="1" t="s">
        <v>238</v>
      </c>
      <c r="B152" s="1" t="s">
        <v>239</v>
      </c>
      <c r="C152">
        <v>7</v>
      </c>
      <c r="D152">
        <v>5</v>
      </c>
      <c r="E152" s="1">
        <v>6</v>
      </c>
      <c r="F152" s="1">
        <v>6</v>
      </c>
      <c r="G152" s="1">
        <v>2</v>
      </c>
      <c r="H152" s="1">
        <v>5</v>
      </c>
      <c r="I152">
        <v>80</v>
      </c>
      <c r="J152">
        <v>90</v>
      </c>
      <c r="K152">
        <v>62</v>
      </c>
      <c r="L152">
        <v>97</v>
      </c>
      <c r="M152">
        <v>3</v>
      </c>
      <c r="N152" s="6">
        <f>(punkty_rekrutacyjne37[[#This Row],[GHP]]+punkty_rekrutacyjne37[[#This Row],[GHH]]+punkty_rekrutacyjne37[[#This Row],[GMM]]+punkty_rekrutacyjne37[[#This Row],[GMP]]+punkty_rekrutacyjne37[[#This Row],[GJP]])/10</f>
        <v>33.200000000000003</v>
      </c>
      <c r="O152">
        <f t="shared" si="3"/>
        <v>10</v>
      </c>
      <c r="P152">
        <f t="shared" si="3"/>
        <v>10</v>
      </c>
      <c r="Q152">
        <f t="shared" si="3"/>
        <v>0</v>
      </c>
      <c r="R152">
        <f t="shared" si="3"/>
        <v>8</v>
      </c>
      <c r="S152" s="6">
        <f>SUM(punkty_rekrutacyjne37[[#This Row],[punkty za JP]:[GEO]])</f>
        <v>28</v>
      </c>
      <c r="T152" s="6">
        <f>IF(punkty_rekrutacyjne37[[#This Row],[Zachowanie]]=6, 2, 0)+punkty_rekrutacyjne37[[#This Row],[Osiagniecia]]</f>
        <v>7</v>
      </c>
      <c r="U152" s="7">
        <f>punkty_rekrutacyjne37[[#This Row],[punkty za gimnazjalny]]+punkty_rekrutacyjne37[[#This Row],[SUMA PUNKTOW ZA OCENY]]+punkty_rekrutacyjne37[[#This Row],[DODATKOWE]]</f>
        <v>68.2</v>
      </c>
      <c r="V152" s="14">
        <f>COUNTIF(punkty_rekrutacyjne37[[#This Row],[GHP]:[GJP]], 100)</f>
        <v>0</v>
      </c>
      <c r="W152" s="7">
        <f>IF(punkty_rekrutacyjne37[[#This Row],[ILE SETEK]]&gt;=3, 1, 0)</f>
        <v>0</v>
      </c>
    </row>
    <row r="153" spans="1:23" hidden="1" x14ac:dyDescent="0.35">
      <c r="A153" s="1" t="s">
        <v>240</v>
      </c>
      <c r="B153" s="1" t="s">
        <v>232</v>
      </c>
      <c r="C153">
        <v>6</v>
      </c>
      <c r="D153">
        <v>6</v>
      </c>
      <c r="E153" s="1">
        <v>6</v>
      </c>
      <c r="F153" s="1">
        <v>4</v>
      </c>
      <c r="G153" s="1">
        <v>4</v>
      </c>
      <c r="H153" s="1">
        <v>5</v>
      </c>
      <c r="I153">
        <v>77</v>
      </c>
      <c r="J153">
        <v>40</v>
      </c>
      <c r="K153">
        <v>93</v>
      </c>
      <c r="L153">
        <v>80</v>
      </c>
      <c r="M153">
        <v>71</v>
      </c>
      <c r="N153" s="6">
        <f>(punkty_rekrutacyjne37[[#This Row],[GHP]]+punkty_rekrutacyjne37[[#This Row],[GHH]]+punkty_rekrutacyjne37[[#This Row],[GMM]]+punkty_rekrutacyjne37[[#This Row],[GMP]]+punkty_rekrutacyjne37[[#This Row],[GJP]])/10</f>
        <v>36.1</v>
      </c>
      <c r="O153">
        <f t="shared" si="3"/>
        <v>10</v>
      </c>
      <c r="P153">
        <f t="shared" si="3"/>
        <v>6</v>
      </c>
      <c r="Q153">
        <f t="shared" si="3"/>
        <v>6</v>
      </c>
      <c r="R153">
        <f t="shared" si="3"/>
        <v>8</v>
      </c>
      <c r="S153" s="6">
        <f>SUM(punkty_rekrutacyjne37[[#This Row],[punkty za JP]:[GEO]])</f>
        <v>30</v>
      </c>
      <c r="T153" s="6">
        <f>IF(punkty_rekrutacyjne37[[#This Row],[Zachowanie]]=6, 2, 0)+punkty_rekrutacyjne37[[#This Row],[Osiagniecia]]</f>
        <v>8</v>
      </c>
      <c r="U153" s="7">
        <f>punkty_rekrutacyjne37[[#This Row],[punkty za gimnazjalny]]+punkty_rekrutacyjne37[[#This Row],[SUMA PUNKTOW ZA OCENY]]+punkty_rekrutacyjne37[[#This Row],[DODATKOWE]]</f>
        <v>74.099999999999994</v>
      </c>
      <c r="V153" s="14">
        <f>COUNTIF(punkty_rekrutacyjne37[[#This Row],[GHP]:[GJP]], 100)</f>
        <v>0</v>
      </c>
      <c r="W153" s="7">
        <f>IF(punkty_rekrutacyjne37[[#This Row],[ILE SETEK]]&gt;=3, 1, 0)</f>
        <v>0</v>
      </c>
    </row>
    <row r="154" spans="1:23" hidden="1" x14ac:dyDescent="0.35">
      <c r="A154" s="1" t="s">
        <v>241</v>
      </c>
      <c r="B154" s="1" t="s">
        <v>242</v>
      </c>
      <c r="C154">
        <v>4</v>
      </c>
      <c r="D154">
        <v>6</v>
      </c>
      <c r="E154" s="1">
        <v>5</v>
      </c>
      <c r="F154" s="1">
        <v>3</v>
      </c>
      <c r="G154" s="1">
        <v>5</v>
      </c>
      <c r="H154" s="1">
        <v>4</v>
      </c>
      <c r="I154">
        <v>65</v>
      </c>
      <c r="J154">
        <v>34</v>
      </c>
      <c r="K154">
        <v>51</v>
      </c>
      <c r="L154">
        <v>38</v>
      </c>
      <c r="M154">
        <v>65</v>
      </c>
      <c r="N154" s="6">
        <f>(punkty_rekrutacyjne37[[#This Row],[GHP]]+punkty_rekrutacyjne37[[#This Row],[GHH]]+punkty_rekrutacyjne37[[#This Row],[GMM]]+punkty_rekrutacyjne37[[#This Row],[GMP]]+punkty_rekrutacyjne37[[#This Row],[GJP]])/10</f>
        <v>25.3</v>
      </c>
      <c r="O154">
        <f t="shared" si="3"/>
        <v>8</v>
      </c>
      <c r="P154">
        <f t="shared" si="3"/>
        <v>4</v>
      </c>
      <c r="Q154">
        <f t="shared" si="3"/>
        <v>8</v>
      </c>
      <c r="R154">
        <f t="shared" si="3"/>
        <v>6</v>
      </c>
      <c r="S154" s="6">
        <f>SUM(punkty_rekrutacyjne37[[#This Row],[punkty za JP]:[GEO]])</f>
        <v>26</v>
      </c>
      <c r="T154" s="6">
        <f>IF(punkty_rekrutacyjne37[[#This Row],[Zachowanie]]=6, 2, 0)+punkty_rekrutacyjne37[[#This Row],[Osiagniecia]]</f>
        <v>6</v>
      </c>
      <c r="U154" s="7">
        <f>punkty_rekrutacyjne37[[#This Row],[punkty za gimnazjalny]]+punkty_rekrutacyjne37[[#This Row],[SUMA PUNKTOW ZA OCENY]]+punkty_rekrutacyjne37[[#This Row],[DODATKOWE]]</f>
        <v>57.3</v>
      </c>
      <c r="V154" s="14">
        <f>COUNTIF(punkty_rekrutacyjne37[[#This Row],[GHP]:[GJP]], 100)</f>
        <v>0</v>
      </c>
      <c r="W154" s="7">
        <f>IF(punkty_rekrutacyjne37[[#This Row],[ILE SETEK]]&gt;=3, 1, 0)</f>
        <v>0</v>
      </c>
    </row>
    <row r="155" spans="1:23" hidden="1" x14ac:dyDescent="0.35">
      <c r="A155" s="1" t="s">
        <v>243</v>
      </c>
      <c r="B155" s="1" t="s">
        <v>244</v>
      </c>
      <c r="C155">
        <v>0</v>
      </c>
      <c r="D155">
        <v>6</v>
      </c>
      <c r="E155" s="1">
        <v>4</v>
      </c>
      <c r="F155" s="1">
        <v>3</v>
      </c>
      <c r="G155" s="1">
        <v>3</v>
      </c>
      <c r="H155" s="1">
        <v>2</v>
      </c>
      <c r="I155">
        <v>62</v>
      </c>
      <c r="J155">
        <v>62</v>
      </c>
      <c r="K155">
        <v>86</v>
      </c>
      <c r="L155">
        <v>10</v>
      </c>
      <c r="M155">
        <v>2</v>
      </c>
      <c r="N155" s="6">
        <f>(punkty_rekrutacyjne37[[#This Row],[GHP]]+punkty_rekrutacyjne37[[#This Row],[GHH]]+punkty_rekrutacyjne37[[#This Row],[GMM]]+punkty_rekrutacyjne37[[#This Row],[GMP]]+punkty_rekrutacyjne37[[#This Row],[GJP]])/10</f>
        <v>22.2</v>
      </c>
      <c r="O155">
        <f t="shared" si="3"/>
        <v>6</v>
      </c>
      <c r="P155">
        <f t="shared" si="3"/>
        <v>4</v>
      </c>
      <c r="Q155">
        <f t="shared" si="3"/>
        <v>4</v>
      </c>
      <c r="R155">
        <f t="shared" si="3"/>
        <v>0</v>
      </c>
      <c r="S155" s="6">
        <f>SUM(punkty_rekrutacyjne37[[#This Row],[punkty za JP]:[GEO]])</f>
        <v>14</v>
      </c>
      <c r="T155" s="6">
        <f>IF(punkty_rekrutacyjne37[[#This Row],[Zachowanie]]=6, 2, 0)+punkty_rekrutacyjne37[[#This Row],[Osiagniecia]]</f>
        <v>2</v>
      </c>
      <c r="U155" s="7">
        <f>punkty_rekrutacyjne37[[#This Row],[punkty za gimnazjalny]]+punkty_rekrutacyjne37[[#This Row],[SUMA PUNKTOW ZA OCENY]]+punkty_rekrutacyjne37[[#This Row],[DODATKOWE]]</f>
        <v>38.200000000000003</v>
      </c>
      <c r="V155" s="14">
        <f>COUNTIF(punkty_rekrutacyjne37[[#This Row],[GHP]:[GJP]], 100)</f>
        <v>0</v>
      </c>
      <c r="W155" s="7">
        <f>IF(punkty_rekrutacyjne37[[#This Row],[ILE SETEK]]&gt;=3, 1, 0)</f>
        <v>0</v>
      </c>
    </row>
    <row r="156" spans="1:23" hidden="1" x14ac:dyDescent="0.35">
      <c r="A156" s="1" t="s">
        <v>245</v>
      </c>
      <c r="B156" s="1" t="s">
        <v>246</v>
      </c>
      <c r="C156">
        <v>8</v>
      </c>
      <c r="D156">
        <v>5</v>
      </c>
      <c r="E156" s="1">
        <v>4</v>
      </c>
      <c r="F156" s="1">
        <v>2</v>
      </c>
      <c r="G156" s="1">
        <v>4</v>
      </c>
      <c r="H156" s="1">
        <v>2</v>
      </c>
      <c r="I156">
        <v>70</v>
      </c>
      <c r="J156">
        <v>4</v>
      </c>
      <c r="K156">
        <v>92</v>
      </c>
      <c r="L156">
        <v>91</v>
      </c>
      <c r="M156">
        <v>21</v>
      </c>
      <c r="N156" s="6">
        <f>(punkty_rekrutacyjne37[[#This Row],[GHP]]+punkty_rekrutacyjne37[[#This Row],[GHH]]+punkty_rekrutacyjne37[[#This Row],[GMM]]+punkty_rekrutacyjne37[[#This Row],[GMP]]+punkty_rekrutacyjne37[[#This Row],[GJP]])/10</f>
        <v>27.8</v>
      </c>
      <c r="O156">
        <f t="shared" si="3"/>
        <v>6</v>
      </c>
      <c r="P156">
        <f t="shared" si="3"/>
        <v>0</v>
      </c>
      <c r="Q156">
        <f t="shared" si="3"/>
        <v>6</v>
      </c>
      <c r="R156">
        <f t="shared" si="3"/>
        <v>0</v>
      </c>
      <c r="S156" s="6">
        <f>SUM(punkty_rekrutacyjne37[[#This Row],[punkty za JP]:[GEO]])</f>
        <v>12</v>
      </c>
      <c r="T156" s="6">
        <f>IF(punkty_rekrutacyjne37[[#This Row],[Zachowanie]]=6, 2, 0)+punkty_rekrutacyjne37[[#This Row],[Osiagniecia]]</f>
        <v>8</v>
      </c>
      <c r="U156" s="7">
        <f>punkty_rekrutacyjne37[[#This Row],[punkty za gimnazjalny]]+punkty_rekrutacyjne37[[#This Row],[SUMA PUNKTOW ZA OCENY]]+punkty_rekrutacyjne37[[#This Row],[DODATKOWE]]</f>
        <v>47.8</v>
      </c>
      <c r="V156" s="14">
        <f>COUNTIF(punkty_rekrutacyjne37[[#This Row],[GHP]:[GJP]], 100)</f>
        <v>0</v>
      </c>
      <c r="W156" s="7">
        <f>IF(punkty_rekrutacyjne37[[#This Row],[ILE SETEK]]&gt;=3, 1, 0)</f>
        <v>0</v>
      </c>
    </row>
    <row r="157" spans="1:23" hidden="1" x14ac:dyDescent="0.35">
      <c r="A157" s="1" t="s">
        <v>247</v>
      </c>
      <c r="B157" s="1" t="s">
        <v>164</v>
      </c>
      <c r="C157">
        <v>1</v>
      </c>
      <c r="D157">
        <v>2</v>
      </c>
      <c r="E157" s="1">
        <v>6</v>
      </c>
      <c r="F157" s="1">
        <v>5</v>
      </c>
      <c r="G157" s="1">
        <v>6</v>
      </c>
      <c r="H157" s="1">
        <v>4</v>
      </c>
      <c r="I157">
        <v>66</v>
      </c>
      <c r="J157">
        <v>78</v>
      </c>
      <c r="K157">
        <v>26</v>
      </c>
      <c r="L157">
        <v>98</v>
      </c>
      <c r="M157">
        <v>56</v>
      </c>
      <c r="N157" s="6">
        <f>(punkty_rekrutacyjne37[[#This Row],[GHP]]+punkty_rekrutacyjne37[[#This Row],[GHH]]+punkty_rekrutacyjne37[[#This Row],[GMM]]+punkty_rekrutacyjne37[[#This Row],[GMP]]+punkty_rekrutacyjne37[[#This Row],[GJP]])/10</f>
        <v>32.4</v>
      </c>
      <c r="O157">
        <f t="shared" si="3"/>
        <v>10</v>
      </c>
      <c r="P157">
        <f t="shared" si="3"/>
        <v>8</v>
      </c>
      <c r="Q157">
        <f t="shared" si="3"/>
        <v>10</v>
      </c>
      <c r="R157">
        <f t="shared" si="3"/>
        <v>6</v>
      </c>
      <c r="S157" s="6">
        <f>SUM(punkty_rekrutacyjne37[[#This Row],[punkty za JP]:[GEO]])</f>
        <v>34</v>
      </c>
      <c r="T157" s="6">
        <f>IF(punkty_rekrutacyjne37[[#This Row],[Zachowanie]]=6, 2, 0)+punkty_rekrutacyjne37[[#This Row],[Osiagniecia]]</f>
        <v>1</v>
      </c>
      <c r="U157" s="7">
        <f>punkty_rekrutacyjne37[[#This Row],[punkty za gimnazjalny]]+punkty_rekrutacyjne37[[#This Row],[SUMA PUNKTOW ZA OCENY]]+punkty_rekrutacyjne37[[#This Row],[DODATKOWE]]</f>
        <v>67.400000000000006</v>
      </c>
      <c r="V157" s="14">
        <f>COUNTIF(punkty_rekrutacyjne37[[#This Row],[GHP]:[GJP]], 100)</f>
        <v>0</v>
      </c>
      <c r="W157" s="7">
        <f>IF(punkty_rekrutacyjne37[[#This Row],[ILE SETEK]]&gt;=3, 1, 0)</f>
        <v>0</v>
      </c>
    </row>
    <row r="158" spans="1:23" hidden="1" x14ac:dyDescent="0.35">
      <c r="A158" s="1" t="s">
        <v>248</v>
      </c>
      <c r="B158" s="1" t="s">
        <v>249</v>
      </c>
      <c r="C158">
        <v>3</v>
      </c>
      <c r="D158">
        <v>4</v>
      </c>
      <c r="E158" s="1">
        <v>6</v>
      </c>
      <c r="F158" s="1">
        <v>2</v>
      </c>
      <c r="G158" s="1">
        <v>2</v>
      </c>
      <c r="H158" s="1">
        <v>5</v>
      </c>
      <c r="I158">
        <v>54</v>
      </c>
      <c r="J158">
        <v>12</v>
      </c>
      <c r="K158">
        <v>13</v>
      </c>
      <c r="L158">
        <v>21</v>
      </c>
      <c r="M158">
        <v>24</v>
      </c>
      <c r="N158" s="6">
        <f>(punkty_rekrutacyjne37[[#This Row],[GHP]]+punkty_rekrutacyjne37[[#This Row],[GHH]]+punkty_rekrutacyjne37[[#This Row],[GMM]]+punkty_rekrutacyjne37[[#This Row],[GMP]]+punkty_rekrutacyjne37[[#This Row],[GJP]])/10</f>
        <v>12.4</v>
      </c>
      <c r="O158">
        <f t="shared" si="3"/>
        <v>10</v>
      </c>
      <c r="P158">
        <f t="shared" si="3"/>
        <v>0</v>
      </c>
      <c r="Q158">
        <f t="shared" si="3"/>
        <v>0</v>
      </c>
      <c r="R158">
        <f t="shared" si="3"/>
        <v>8</v>
      </c>
      <c r="S158" s="6">
        <f>SUM(punkty_rekrutacyjne37[[#This Row],[punkty za JP]:[GEO]])</f>
        <v>18</v>
      </c>
      <c r="T158" s="6">
        <f>IF(punkty_rekrutacyjne37[[#This Row],[Zachowanie]]=6, 2, 0)+punkty_rekrutacyjne37[[#This Row],[Osiagniecia]]</f>
        <v>3</v>
      </c>
      <c r="U158" s="7">
        <f>punkty_rekrutacyjne37[[#This Row],[punkty za gimnazjalny]]+punkty_rekrutacyjne37[[#This Row],[SUMA PUNKTOW ZA OCENY]]+punkty_rekrutacyjne37[[#This Row],[DODATKOWE]]</f>
        <v>33.4</v>
      </c>
      <c r="V158" s="14">
        <f>COUNTIF(punkty_rekrutacyjne37[[#This Row],[GHP]:[GJP]], 100)</f>
        <v>0</v>
      </c>
      <c r="W158" s="7">
        <f>IF(punkty_rekrutacyjne37[[#This Row],[ILE SETEK]]&gt;=3, 1, 0)</f>
        <v>0</v>
      </c>
    </row>
    <row r="159" spans="1:23" hidden="1" x14ac:dyDescent="0.35">
      <c r="A159" s="1" t="s">
        <v>250</v>
      </c>
      <c r="B159" s="1" t="s">
        <v>251</v>
      </c>
      <c r="C159">
        <v>6</v>
      </c>
      <c r="D159">
        <v>2</v>
      </c>
      <c r="E159" s="1">
        <v>3</v>
      </c>
      <c r="F159" s="1">
        <v>3</v>
      </c>
      <c r="G159" s="1">
        <v>3</v>
      </c>
      <c r="H159" s="1">
        <v>6</v>
      </c>
      <c r="I159">
        <v>27</v>
      </c>
      <c r="J159">
        <v>2</v>
      </c>
      <c r="K159">
        <v>84</v>
      </c>
      <c r="L159">
        <v>100</v>
      </c>
      <c r="M159">
        <v>27</v>
      </c>
      <c r="N159" s="6">
        <f>(punkty_rekrutacyjne37[[#This Row],[GHP]]+punkty_rekrutacyjne37[[#This Row],[GHH]]+punkty_rekrutacyjne37[[#This Row],[GMM]]+punkty_rekrutacyjne37[[#This Row],[GMP]]+punkty_rekrutacyjne37[[#This Row],[GJP]])/10</f>
        <v>24</v>
      </c>
      <c r="O159">
        <f t="shared" si="3"/>
        <v>4</v>
      </c>
      <c r="P159">
        <f t="shared" si="3"/>
        <v>4</v>
      </c>
      <c r="Q159">
        <f t="shared" si="3"/>
        <v>4</v>
      </c>
      <c r="R159">
        <f t="shared" si="3"/>
        <v>10</v>
      </c>
      <c r="S159" s="6">
        <f>SUM(punkty_rekrutacyjne37[[#This Row],[punkty za JP]:[GEO]])</f>
        <v>22</v>
      </c>
      <c r="T159" s="6">
        <f>IF(punkty_rekrutacyjne37[[#This Row],[Zachowanie]]=6, 2, 0)+punkty_rekrutacyjne37[[#This Row],[Osiagniecia]]</f>
        <v>6</v>
      </c>
      <c r="U159" s="7">
        <f>punkty_rekrutacyjne37[[#This Row],[punkty za gimnazjalny]]+punkty_rekrutacyjne37[[#This Row],[SUMA PUNKTOW ZA OCENY]]+punkty_rekrutacyjne37[[#This Row],[DODATKOWE]]</f>
        <v>52</v>
      </c>
      <c r="V159" s="14">
        <f>COUNTIF(punkty_rekrutacyjne37[[#This Row],[GHP]:[GJP]], 100)</f>
        <v>1</v>
      </c>
      <c r="W159" s="7">
        <f>IF(punkty_rekrutacyjne37[[#This Row],[ILE SETEK]]&gt;=3, 1, 0)</f>
        <v>0</v>
      </c>
    </row>
    <row r="160" spans="1:23" hidden="1" x14ac:dyDescent="0.35">
      <c r="A160" s="1" t="s">
        <v>252</v>
      </c>
      <c r="B160" s="1" t="s">
        <v>253</v>
      </c>
      <c r="C160">
        <v>1</v>
      </c>
      <c r="D160">
        <v>4</v>
      </c>
      <c r="E160" s="1">
        <v>6</v>
      </c>
      <c r="F160" s="1">
        <v>6</v>
      </c>
      <c r="G160" s="1">
        <v>2</v>
      </c>
      <c r="H160" s="1">
        <v>3</v>
      </c>
      <c r="I160">
        <v>43</v>
      </c>
      <c r="J160">
        <v>77</v>
      </c>
      <c r="K160">
        <v>31</v>
      </c>
      <c r="L160">
        <v>88</v>
      </c>
      <c r="M160">
        <v>67</v>
      </c>
      <c r="N160" s="6">
        <f>(punkty_rekrutacyjne37[[#This Row],[GHP]]+punkty_rekrutacyjne37[[#This Row],[GHH]]+punkty_rekrutacyjne37[[#This Row],[GMM]]+punkty_rekrutacyjne37[[#This Row],[GMP]]+punkty_rekrutacyjne37[[#This Row],[GJP]])/10</f>
        <v>30.6</v>
      </c>
      <c r="O160">
        <f t="shared" si="3"/>
        <v>10</v>
      </c>
      <c r="P160">
        <f t="shared" si="3"/>
        <v>10</v>
      </c>
      <c r="Q160">
        <f t="shared" si="3"/>
        <v>0</v>
      </c>
      <c r="R160">
        <f t="shared" si="3"/>
        <v>4</v>
      </c>
      <c r="S160" s="6">
        <f>SUM(punkty_rekrutacyjne37[[#This Row],[punkty za JP]:[GEO]])</f>
        <v>24</v>
      </c>
      <c r="T160" s="6">
        <f>IF(punkty_rekrutacyjne37[[#This Row],[Zachowanie]]=6, 2, 0)+punkty_rekrutacyjne37[[#This Row],[Osiagniecia]]</f>
        <v>1</v>
      </c>
      <c r="U160" s="7">
        <f>punkty_rekrutacyjne37[[#This Row],[punkty za gimnazjalny]]+punkty_rekrutacyjne37[[#This Row],[SUMA PUNKTOW ZA OCENY]]+punkty_rekrutacyjne37[[#This Row],[DODATKOWE]]</f>
        <v>55.6</v>
      </c>
      <c r="V160" s="14">
        <f>COUNTIF(punkty_rekrutacyjne37[[#This Row],[GHP]:[GJP]], 100)</f>
        <v>0</v>
      </c>
      <c r="W160" s="7">
        <f>IF(punkty_rekrutacyjne37[[#This Row],[ILE SETEK]]&gt;=3, 1, 0)</f>
        <v>0</v>
      </c>
    </row>
    <row r="161" spans="1:23" hidden="1" x14ac:dyDescent="0.35">
      <c r="A161" s="1" t="s">
        <v>254</v>
      </c>
      <c r="B161" s="1" t="s">
        <v>28</v>
      </c>
      <c r="C161">
        <v>3</v>
      </c>
      <c r="D161">
        <v>6</v>
      </c>
      <c r="E161" s="1">
        <v>6</v>
      </c>
      <c r="F161" s="1">
        <v>4</v>
      </c>
      <c r="G161" s="1">
        <v>3</v>
      </c>
      <c r="H161" s="1">
        <v>6</v>
      </c>
      <c r="I161">
        <v>63</v>
      </c>
      <c r="J161">
        <v>36</v>
      </c>
      <c r="K161">
        <v>68</v>
      </c>
      <c r="L161">
        <v>19</v>
      </c>
      <c r="M161">
        <v>39</v>
      </c>
      <c r="N161" s="6">
        <f>(punkty_rekrutacyjne37[[#This Row],[GHP]]+punkty_rekrutacyjne37[[#This Row],[GHH]]+punkty_rekrutacyjne37[[#This Row],[GMM]]+punkty_rekrutacyjne37[[#This Row],[GMP]]+punkty_rekrutacyjne37[[#This Row],[GJP]])/10</f>
        <v>22.5</v>
      </c>
      <c r="O161">
        <f t="shared" si="3"/>
        <v>10</v>
      </c>
      <c r="P161">
        <f t="shared" si="3"/>
        <v>6</v>
      </c>
      <c r="Q161">
        <f t="shared" si="3"/>
        <v>4</v>
      </c>
      <c r="R161">
        <f t="shared" si="3"/>
        <v>10</v>
      </c>
      <c r="S161" s="6">
        <f>SUM(punkty_rekrutacyjne37[[#This Row],[punkty za JP]:[GEO]])</f>
        <v>30</v>
      </c>
      <c r="T161" s="6">
        <f>IF(punkty_rekrutacyjne37[[#This Row],[Zachowanie]]=6, 2, 0)+punkty_rekrutacyjne37[[#This Row],[Osiagniecia]]</f>
        <v>5</v>
      </c>
      <c r="U161" s="7">
        <f>punkty_rekrutacyjne37[[#This Row],[punkty za gimnazjalny]]+punkty_rekrutacyjne37[[#This Row],[SUMA PUNKTOW ZA OCENY]]+punkty_rekrutacyjne37[[#This Row],[DODATKOWE]]</f>
        <v>57.5</v>
      </c>
      <c r="V161" s="14">
        <f>COUNTIF(punkty_rekrutacyjne37[[#This Row],[GHP]:[GJP]], 100)</f>
        <v>0</v>
      </c>
      <c r="W161" s="7">
        <f>IF(punkty_rekrutacyjne37[[#This Row],[ILE SETEK]]&gt;=3, 1, 0)</f>
        <v>0</v>
      </c>
    </row>
    <row r="162" spans="1:23" hidden="1" x14ac:dyDescent="0.35">
      <c r="A162" s="1" t="s">
        <v>255</v>
      </c>
      <c r="B162" s="1" t="s">
        <v>222</v>
      </c>
      <c r="C162">
        <v>1</v>
      </c>
      <c r="D162">
        <v>2</v>
      </c>
      <c r="E162" s="1">
        <v>6</v>
      </c>
      <c r="F162" s="1">
        <v>4</v>
      </c>
      <c r="G162" s="1">
        <v>2</v>
      </c>
      <c r="H162" s="1">
        <v>2</v>
      </c>
      <c r="I162">
        <v>32</v>
      </c>
      <c r="J162">
        <v>18</v>
      </c>
      <c r="K162">
        <v>1</v>
      </c>
      <c r="L162">
        <v>56</v>
      </c>
      <c r="M162">
        <v>7</v>
      </c>
      <c r="N162" s="6">
        <f>(punkty_rekrutacyjne37[[#This Row],[GHP]]+punkty_rekrutacyjne37[[#This Row],[GHH]]+punkty_rekrutacyjne37[[#This Row],[GMM]]+punkty_rekrutacyjne37[[#This Row],[GMP]]+punkty_rekrutacyjne37[[#This Row],[GJP]])/10</f>
        <v>11.4</v>
      </c>
      <c r="O162">
        <f t="shared" si="3"/>
        <v>10</v>
      </c>
      <c r="P162">
        <f t="shared" si="3"/>
        <v>6</v>
      </c>
      <c r="Q162">
        <f t="shared" si="3"/>
        <v>0</v>
      </c>
      <c r="R162">
        <f t="shared" si="3"/>
        <v>0</v>
      </c>
      <c r="S162" s="6">
        <f>SUM(punkty_rekrutacyjne37[[#This Row],[punkty za JP]:[GEO]])</f>
        <v>16</v>
      </c>
      <c r="T162" s="6">
        <f>IF(punkty_rekrutacyjne37[[#This Row],[Zachowanie]]=6, 2, 0)+punkty_rekrutacyjne37[[#This Row],[Osiagniecia]]</f>
        <v>1</v>
      </c>
      <c r="U162" s="7">
        <f>punkty_rekrutacyjne37[[#This Row],[punkty za gimnazjalny]]+punkty_rekrutacyjne37[[#This Row],[SUMA PUNKTOW ZA OCENY]]+punkty_rekrutacyjne37[[#This Row],[DODATKOWE]]</f>
        <v>28.4</v>
      </c>
      <c r="V162" s="14">
        <f>COUNTIF(punkty_rekrutacyjne37[[#This Row],[GHP]:[GJP]], 100)</f>
        <v>0</v>
      </c>
      <c r="W162" s="7">
        <f>IF(punkty_rekrutacyjne37[[#This Row],[ILE SETEK]]&gt;=3, 1, 0)</f>
        <v>0</v>
      </c>
    </row>
    <row r="163" spans="1:23" hidden="1" x14ac:dyDescent="0.35">
      <c r="A163" s="1" t="s">
        <v>256</v>
      </c>
      <c r="B163" s="1" t="s">
        <v>78</v>
      </c>
      <c r="C163">
        <v>4</v>
      </c>
      <c r="D163">
        <v>3</v>
      </c>
      <c r="E163" s="1">
        <v>3</v>
      </c>
      <c r="F163" s="1">
        <v>2</v>
      </c>
      <c r="G163" s="1">
        <v>6</v>
      </c>
      <c r="H163" s="1">
        <v>2</v>
      </c>
      <c r="I163">
        <v>60</v>
      </c>
      <c r="J163">
        <v>64</v>
      </c>
      <c r="K163">
        <v>100</v>
      </c>
      <c r="L163">
        <v>38</v>
      </c>
      <c r="M163">
        <v>70</v>
      </c>
      <c r="N163" s="6">
        <f>(punkty_rekrutacyjne37[[#This Row],[GHP]]+punkty_rekrutacyjne37[[#This Row],[GHH]]+punkty_rekrutacyjne37[[#This Row],[GMM]]+punkty_rekrutacyjne37[[#This Row],[GMP]]+punkty_rekrutacyjne37[[#This Row],[GJP]])/10</f>
        <v>33.200000000000003</v>
      </c>
      <c r="O163">
        <f t="shared" si="3"/>
        <v>4</v>
      </c>
      <c r="P163">
        <f t="shared" si="3"/>
        <v>0</v>
      </c>
      <c r="Q163">
        <f t="shared" si="3"/>
        <v>10</v>
      </c>
      <c r="R163">
        <f t="shared" si="3"/>
        <v>0</v>
      </c>
      <c r="S163" s="6">
        <f>SUM(punkty_rekrutacyjne37[[#This Row],[punkty za JP]:[GEO]])</f>
        <v>14</v>
      </c>
      <c r="T163" s="6">
        <f>IF(punkty_rekrutacyjne37[[#This Row],[Zachowanie]]=6, 2, 0)+punkty_rekrutacyjne37[[#This Row],[Osiagniecia]]</f>
        <v>4</v>
      </c>
      <c r="U163" s="7">
        <f>punkty_rekrutacyjne37[[#This Row],[punkty za gimnazjalny]]+punkty_rekrutacyjne37[[#This Row],[SUMA PUNKTOW ZA OCENY]]+punkty_rekrutacyjne37[[#This Row],[DODATKOWE]]</f>
        <v>51.2</v>
      </c>
      <c r="V163" s="14">
        <f>COUNTIF(punkty_rekrutacyjne37[[#This Row],[GHP]:[GJP]], 100)</f>
        <v>1</v>
      </c>
      <c r="W163" s="7">
        <f>IF(punkty_rekrutacyjne37[[#This Row],[ILE SETEK]]&gt;=3, 1, 0)</f>
        <v>0</v>
      </c>
    </row>
    <row r="164" spans="1:23" hidden="1" x14ac:dyDescent="0.35">
      <c r="A164" s="1" t="s">
        <v>257</v>
      </c>
      <c r="B164" s="1" t="s">
        <v>20</v>
      </c>
      <c r="C164">
        <v>0</v>
      </c>
      <c r="D164">
        <v>6</v>
      </c>
      <c r="E164" s="1">
        <v>6</v>
      </c>
      <c r="F164" s="1">
        <v>5</v>
      </c>
      <c r="G164" s="1">
        <v>3</v>
      </c>
      <c r="H164" s="1">
        <v>2</v>
      </c>
      <c r="I164">
        <v>39</v>
      </c>
      <c r="J164">
        <v>66</v>
      </c>
      <c r="K164">
        <v>84</v>
      </c>
      <c r="L164">
        <v>47</v>
      </c>
      <c r="M164">
        <v>21</v>
      </c>
      <c r="N164" s="6">
        <f>(punkty_rekrutacyjne37[[#This Row],[GHP]]+punkty_rekrutacyjne37[[#This Row],[GHH]]+punkty_rekrutacyjne37[[#This Row],[GMM]]+punkty_rekrutacyjne37[[#This Row],[GMP]]+punkty_rekrutacyjne37[[#This Row],[GJP]])/10</f>
        <v>25.7</v>
      </c>
      <c r="O164">
        <f t="shared" si="3"/>
        <v>10</v>
      </c>
      <c r="P164">
        <f t="shared" si="3"/>
        <v>8</v>
      </c>
      <c r="Q164">
        <f t="shared" si="3"/>
        <v>4</v>
      </c>
      <c r="R164">
        <f t="shared" si="3"/>
        <v>0</v>
      </c>
      <c r="S164" s="6">
        <f>SUM(punkty_rekrutacyjne37[[#This Row],[punkty za JP]:[GEO]])</f>
        <v>22</v>
      </c>
      <c r="T164" s="6">
        <f>IF(punkty_rekrutacyjne37[[#This Row],[Zachowanie]]=6, 2, 0)+punkty_rekrutacyjne37[[#This Row],[Osiagniecia]]</f>
        <v>2</v>
      </c>
      <c r="U164" s="7">
        <f>punkty_rekrutacyjne37[[#This Row],[punkty za gimnazjalny]]+punkty_rekrutacyjne37[[#This Row],[SUMA PUNKTOW ZA OCENY]]+punkty_rekrutacyjne37[[#This Row],[DODATKOWE]]</f>
        <v>49.7</v>
      </c>
      <c r="V164" s="14">
        <f>COUNTIF(punkty_rekrutacyjne37[[#This Row],[GHP]:[GJP]], 100)</f>
        <v>0</v>
      </c>
      <c r="W164" s="7">
        <f>IF(punkty_rekrutacyjne37[[#This Row],[ILE SETEK]]&gt;=3, 1, 0)</f>
        <v>0</v>
      </c>
    </row>
    <row r="165" spans="1:23" hidden="1" x14ac:dyDescent="0.35">
      <c r="A165" s="1" t="s">
        <v>258</v>
      </c>
      <c r="B165" s="1" t="s">
        <v>180</v>
      </c>
      <c r="C165">
        <v>2</v>
      </c>
      <c r="D165">
        <v>2</v>
      </c>
      <c r="E165" s="1">
        <v>5</v>
      </c>
      <c r="F165" s="1">
        <v>2</v>
      </c>
      <c r="G165" s="1">
        <v>3</v>
      </c>
      <c r="H165" s="1">
        <v>3</v>
      </c>
      <c r="I165">
        <v>11</v>
      </c>
      <c r="J165">
        <v>88</v>
      </c>
      <c r="K165">
        <v>90</v>
      </c>
      <c r="L165">
        <v>20</v>
      </c>
      <c r="M165">
        <v>65</v>
      </c>
      <c r="N165" s="6">
        <f>(punkty_rekrutacyjne37[[#This Row],[GHP]]+punkty_rekrutacyjne37[[#This Row],[GHH]]+punkty_rekrutacyjne37[[#This Row],[GMM]]+punkty_rekrutacyjne37[[#This Row],[GMP]]+punkty_rekrutacyjne37[[#This Row],[GJP]])/10</f>
        <v>27.4</v>
      </c>
      <c r="O165">
        <f t="shared" si="3"/>
        <v>8</v>
      </c>
      <c r="P165">
        <f t="shared" si="3"/>
        <v>0</v>
      </c>
      <c r="Q165">
        <f t="shared" si="3"/>
        <v>4</v>
      </c>
      <c r="R165">
        <f t="shared" si="3"/>
        <v>4</v>
      </c>
      <c r="S165" s="6">
        <f>SUM(punkty_rekrutacyjne37[[#This Row],[punkty za JP]:[GEO]])</f>
        <v>16</v>
      </c>
      <c r="T165" s="6">
        <f>IF(punkty_rekrutacyjne37[[#This Row],[Zachowanie]]=6, 2, 0)+punkty_rekrutacyjne37[[#This Row],[Osiagniecia]]</f>
        <v>2</v>
      </c>
      <c r="U165" s="7">
        <f>punkty_rekrutacyjne37[[#This Row],[punkty za gimnazjalny]]+punkty_rekrutacyjne37[[#This Row],[SUMA PUNKTOW ZA OCENY]]+punkty_rekrutacyjne37[[#This Row],[DODATKOWE]]</f>
        <v>45.4</v>
      </c>
      <c r="V165" s="14">
        <f>COUNTIF(punkty_rekrutacyjne37[[#This Row],[GHP]:[GJP]], 100)</f>
        <v>0</v>
      </c>
      <c r="W165" s="7">
        <f>IF(punkty_rekrutacyjne37[[#This Row],[ILE SETEK]]&gt;=3, 1, 0)</f>
        <v>0</v>
      </c>
    </row>
    <row r="166" spans="1:23" hidden="1" x14ac:dyDescent="0.35">
      <c r="A166" s="1" t="s">
        <v>259</v>
      </c>
      <c r="B166" s="1" t="s">
        <v>260</v>
      </c>
      <c r="C166">
        <v>2</v>
      </c>
      <c r="D166">
        <v>5</v>
      </c>
      <c r="E166" s="1">
        <v>5</v>
      </c>
      <c r="F166" s="1">
        <v>2</v>
      </c>
      <c r="G166" s="1">
        <v>6</v>
      </c>
      <c r="H166" s="1">
        <v>2</v>
      </c>
      <c r="I166">
        <v>79</v>
      </c>
      <c r="J166">
        <v>66</v>
      </c>
      <c r="K166">
        <v>91</v>
      </c>
      <c r="L166">
        <v>30</v>
      </c>
      <c r="M166">
        <v>90</v>
      </c>
      <c r="N166" s="6">
        <f>(punkty_rekrutacyjne37[[#This Row],[GHP]]+punkty_rekrutacyjne37[[#This Row],[GHH]]+punkty_rekrutacyjne37[[#This Row],[GMM]]+punkty_rekrutacyjne37[[#This Row],[GMP]]+punkty_rekrutacyjne37[[#This Row],[GJP]])/10</f>
        <v>35.6</v>
      </c>
      <c r="O166">
        <f t="shared" si="3"/>
        <v>8</v>
      </c>
      <c r="P166">
        <f t="shared" si="3"/>
        <v>0</v>
      </c>
      <c r="Q166">
        <f t="shared" si="3"/>
        <v>10</v>
      </c>
      <c r="R166">
        <f t="shared" si="3"/>
        <v>0</v>
      </c>
      <c r="S166" s="6">
        <f>SUM(punkty_rekrutacyjne37[[#This Row],[punkty za JP]:[GEO]])</f>
        <v>18</v>
      </c>
      <c r="T166" s="6">
        <f>IF(punkty_rekrutacyjne37[[#This Row],[Zachowanie]]=6, 2, 0)+punkty_rekrutacyjne37[[#This Row],[Osiagniecia]]</f>
        <v>2</v>
      </c>
      <c r="U166" s="7">
        <f>punkty_rekrutacyjne37[[#This Row],[punkty za gimnazjalny]]+punkty_rekrutacyjne37[[#This Row],[SUMA PUNKTOW ZA OCENY]]+punkty_rekrutacyjne37[[#This Row],[DODATKOWE]]</f>
        <v>55.6</v>
      </c>
      <c r="V166" s="14">
        <f>COUNTIF(punkty_rekrutacyjne37[[#This Row],[GHP]:[GJP]], 100)</f>
        <v>0</v>
      </c>
      <c r="W166" s="7">
        <f>IF(punkty_rekrutacyjne37[[#This Row],[ILE SETEK]]&gt;=3, 1, 0)</f>
        <v>0</v>
      </c>
    </row>
    <row r="167" spans="1:23" hidden="1" x14ac:dyDescent="0.35">
      <c r="A167" s="1" t="s">
        <v>261</v>
      </c>
      <c r="B167" s="1" t="s">
        <v>218</v>
      </c>
      <c r="C167">
        <v>5</v>
      </c>
      <c r="D167">
        <v>3</v>
      </c>
      <c r="E167" s="1">
        <v>6</v>
      </c>
      <c r="F167" s="1">
        <v>3</v>
      </c>
      <c r="G167" s="1">
        <v>3</v>
      </c>
      <c r="H167" s="1">
        <v>5</v>
      </c>
      <c r="I167">
        <v>15</v>
      </c>
      <c r="J167">
        <v>21</v>
      </c>
      <c r="K167">
        <v>66</v>
      </c>
      <c r="L167">
        <v>55</v>
      </c>
      <c r="M167">
        <v>90</v>
      </c>
      <c r="N167" s="6">
        <f>(punkty_rekrutacyjne37[[#This Row],[GHP]]+punkty_rekrutacyjne37[[#This Row],[GHH]]+punkty_rekrutacyjne37[[#This Row],[GMM]]+punkty_rekrutacyjne37[[#This Row],[GMP]]+punkty_rekrutacyjne37[[#This Row],[GJP]])/10</f>
        <v>24.7</v>
      </c>
      <c r="O167">
        <f t="shared" si="3"/>
        <v>10</v>
      </c>
      <c r="P167">
        <f t="shared" si="3"/>
        <v>4</v>
      </c>
      <c r="Q167">
        <f t="shared" si="3"/>
        <v>4</v>
      </c>
      <c r="R167">
        <f t="shared" si="3"/>
        <v>8</v>
      </c>
      <c r="S167" s="6">
        <f>SUM(punkty_rekrutacyjne37[[#This Row],[punkty za JP]:[GEO]])</f>
        <v>26</v>
      </c>
      <c r="T167" s="6">
        <f>IF(punkty_rekrutacyjne37[[#This Row],[Zachowanie]]=6, 2, 0)+punkty_rekrutacyjne37[[#This Row],[Osiagniecia]]</f>
        <v>5</v>
      </c>
      <c r="U167" s="7">
        <f>punkty_rekrutacyjne37[[#This Row],[punkty za gimnazjalny]]+punkty_rekrutacyjne37[[#This Row],[SUMA PUNKTOW ZA OCENY]]+punkty_rekrutacyjne37[[#This Row],[DODATKOWE]]</f>
        <v>55.7</v>
      </c>
      <c r="V167" s="14">
        <f>COUNTIF(punkty_rekrutacyjne37[[#This Row],[GHP]:[GJP]], 100)</f>
        <v>0</v>
      </c>
      <c r="W167" s="7">
        <f>IF(punkty_rekrutacyjne37[[#This Row],[ILE SETEK]]&gt;=3, 1, 0)</f>
        <v>0</v>
      </c>
    </row>
    <row r="168" spans="1:23" hidden="1" x14ac:dyDescent="0.35">
      <c r="A168" s="1" t="s">
        <v>262</v>
      </c>
      <c r="B168" s="1" t="s">
        <v>41</v>
      </c>
      <c r="C168">
        <v>4</v>
      </c>
      <c r="D168">
        <v>3</v>
      </c>
      <c r="E168" s="1">
        <v>6</v>
      </c>
      <c r="F168" s="1">
        <v>6</v>
      </c>
      <c r="G168" s="1">
        <v>4</v>
      </c>
      <c r="H168" s="1">
        <v>4</v>
      </c>
      <c r="I168">
        <v>15</v>
      </c>
      <c r="J168">
        <v>36</v>
      </c>
      <c r="K168">
        <v>51</v>
      </c>
      <c r="L168">
        <v>10</v>
      </c>
      <c r="M168">
        <v>68</v>
      </c>
      <c r="N168" s="6">
        <f>(punkty_rekrutacyjne37[[#This Row],[GHP]]+punkty_rekrutacyjne37[[#This Row],[GHH]]+punkty_rekrutacyjne37[[#This Row],[GMM]]+punkty_rekrutacyjne37[[#This Row],[GMP]]+punkty_rekrutacyjne37[[#This Row],[GJP]])/10</f>
        <v>18</v>
      </c>
      <c r="O168">
        <f t="shared" si="3"/>
        <v>10</v>
      </c>
      <c r="P168">
        <f t="shared" si="3"/>
        <v>10</v>
      </c>
      <c r="Q168">
        <f t="shared" si="3"/>
        <v>6</v>
      </c>
      <c r="R168">
        <f t="shared" si="3"/>
        <v>6</v>
      </c>
      <c r="S168" s="6">
        <f>SUM(punkty_rekrutacyjne37[[#This Row],[punkty za JP]:[GEO]])</f>
        <v>32</v>
      </c>
      <c r="T168" s="6">
        <f>IF(punkty_rekrutacyjne37[[#This Row],[Zachowanie]]=6, 2, 0)+punkty_rekrutacyjne37[[#This Row],[Osiagniecia]]</f>
        <v>4</v>
      </c>
      <c r="U168" s="7">
        <f>punkty_rekrutacyjne37[[#This Row],[punkty za gimnazjalny]]+punkty_rekrutacyjne37[[#This Row],[SUMA PUNKTOW ZA OCENY]]+punkty_rekrutacyjne37[[#This Row],[DODATKOWE]]</f>
        <v>54</v>
      </c>
      <c r="V168" s="14">
        <f>COUNTIF(punkty_rekrutacyjne37[[#This Row],[GHP]:[GJP]], 100)</f>
        <v>0</v>
      </c>
      <c r="W168" s="7">
        <f>IF(punkty_rekrutacyjne37[[#This Row],[ILE SETEK]]&gt;=3, 1, 0)</f>
        <v>0</v>
      </c>
    </row>
    <row r="169" spans="1:23" hidden="1" x14ac:dyDescent="0.35">
      <c r="A169" s="1" t="s">
        <v>263</v>
      </c>
      <c r="B169" s="1" t="s">
        <v>78</v>
      </c>
      <c r="C169">
        <v>5</v>
      </c>
      <c r="D169">
        <v>5</v>
      </c>
      <c r="E169" s="1">
        <v>6</v>
      </c>
      <c r="F169" s="1">
        <v>6</v>
      </c>
      <c r="G169" s="1">
        <v>6</v>
      </c>
      <c r="H169" s="1">
        <v>6</v>
      </c>
      <c r="I169">
        <v>63</v>
      </c>
      <c r="J169">
        <v>88</v>
      </c>
      <c r="K169">
        <v>72</v>
      </c>
      <c r="L169">
        <v>90</v>
      </c>
      <c r="M169">
        <v>83</v>
      </c>
      <c r="N169" s="6">
        <f>(punkty_rekrutacyjne37[[#This Row],[GHP]]+punkty_rekrutacyjne37[[#This Row],[GHH]]+punkty_rekrutacyjne37[[#This Row],[GMM]]+punkty_rekrutacyjne37[[#This Row],[GMP]]+punkty_rekrutacyjne37[[#This Row],[GJP]])/10</f>
        <v>39.6</v>
      </c>
      <c r="O169">
        <f t="shared" si="3"/>
        <v>10</v>
      </c>
      <c r="P169">
        <f t="shared" si="3"/>
        <v>10</v>
      </c>
      <c r="Q169">
        <f t="shared" si="3"/>
        <v>10</v>
      </c>
      <c r="R169">
        <f t="shared" si="3"/>
        <v>10</v>
      </c>
      <c r="S169" s="6">
        <f>SUM(punkty_rekrutacyjne37[[#This Row],[punkty za JP]:[GEO]])</f>
        <v>40</v>
      </c>
      <c r="T169" s="6">
        <f>IF(punkty_rekrutacyjne37[[#This Row],[Zachowanie]]=6, 2, 0)+punkty_rekrutacyjne37[[#This Row],[Osiagniecia]]</f>
        <v>5</v>
      </c>
      <c r="U169" s="7">
        <f>punkty_rekrutacyjne37[[#This Row],[punkty za gimnazjalny]]+punkty_rekrutacyjne37[[#This Row],[SUMA PUNKTOW ZA OCENY]]+punkty_rekrutacyjne37[[#This Row],[DODATKOWE]]</f>
        <v>84.6</v>
      </c>
      <c r="V169" s="14">
        <f>COUNTIF(punkty_rekrutacyjne37[[#This Row],[GHP]:[GJP]], 100)</f>
        <v>0</v>
      </c>
      <c r="W169" s="7">
        <f>IF(punkty_rekrutacyjne37[[#This Row],[ILE SETEK]]&gt;=3, 1, 0)</f>
        <v>0</v>
      </c>
    </row>
    <row r="170" spans="1:23" hidden="1" x14ac:dyDescent="0.35">
      <c r="A170" s="1" t="s">
        <v>264</v>
      </c>
      <c r="B170" s="1" t="s">
        <v>246</v>
      </c>
      <c r="C170">
        <v>8</v>
      </c>
      <c r="D170">
        <v>3</v>
      </c>
      <c r="E170" s="1">
        <v>5</v>
      </c>
      <c r="F170" s="1">
        <v>5</v>
      </c>
      <c r="G170" s="1">
        <v>5</v>
      </c>
      <c r="H170" s="1">
        <v>6</v>
      </c>
      <c r="I170">
        <v>55</v>
      </c>
      <c r="J170">
        <v>10</v>
      </c>
      <c r="K170">
        <v>80</v>
      </c>
      <c r="L170">
        <v>8</v>
      </c>
      <c r="M170">
        <v>78</v>
      </c>
      <c r="N170" s="6">
        <f>(punkty_rekrutacyjne37[[#This Row],[GHP]]+punkty_rekrutacyjne37[[#This Row],[GHH]]+punkty_rekrutacyjne37[[#This Row],[GMM]]+punkty_rekrutacyjne37[[#This Row],[GMP]]+punkty_rekrutacyjne37[[#This Row],[GJP]])/10</f>
        <v>23.1</v>
      </c>
      <c r="O170">
        <f t="shared" si="3"/>
        <v>8</v>
      </c>
      <c r="P170">
        <f t="shared" si="3"/>
        <v>8</v>
      </c>
      <c r="Q170">
        <f t="shared" si="3"/>
        <v>8</v>
      </c>
      <c r="R170">
        <f t="shared" si="3"/>
        <v>10</v>
      </c>
      <c r="S170" s="6">
        <f>SUM(punkty_rekrutacyjne37[[#This Row],[punkty za JP]:[GEO]])</f>
        <v>34</v>
      </c>
      <c r="T170" s="6">
        <f>IF(punkty_rekrutacyjne37[[#This Row],[Zachowanie]]=6, 2, 0)+punkty_rekrutacyjne37[[#This Row],[Osiagniecia]]</f>
        <v>8</v>
      </c>
      <c r="U170" s="7">
        <f>punkty_rekrutacyjne37[[#This Row],[punkty za gimnazjalny]]+punkty_rekrutacyjne37[[#This Row],[SUMA PUNKTOW ZA OCENY]]+punkty_rekrutacyjne37[[#This Row],[DODATKOWE]]</f>
        <v>65.099999999999994</v>
      </c>
      <c r="V170" s="14">
        <f>COUNTIF(punkty_rekrutacyjne37[[#This Row],[GHP]:[GJP]], 100)</f>
        <v>0</v>
      </c>
      <c r="W170" s="7">
        <f>IF(punkty_rekrutacyjne37[[#This Row],[ILE SETEK]]&gt;=3, 1, 0)</f>
        <v>0</v>
      </c>
    </row>
    <row r="171" spans="1:23" hidden="1" x14ac:dyDescent="0.35">
      <c r="A171" s="1" t="s">
        <v>265</v>
      </c>
      <c r="B171" s="1" t="s">
        <v>16</v>
      </c>
      <c r="C171">
        <v>7</v>
      </c>
      <c r="D171">
        <v>3</v>
      </c>
      <c r="E171" s="1">
        <v>5</v>
      </c>
      <c r="F171" s="1">
        <v>4</v>
      </c>
      <c r="G171" s="1">
        <v>5</v>
      </c>
      <c r="H171" s="1">
        <v>6</v>
      </c>
      <c r="I171">
        <v>24</v>
      </c>
      <c r="J171">
        <v>82</v>
      </c>
      <c r="K171">
        <v>37</v>
      </c>
      <c r="L171">
        <v>7</v>
      </c>
      <c r="M171">
        <v>12</v>
      </c>
      <c r="N171" s="6">
        <f>(punkty_rekrutacyjne37[[#This Row],[GHP]]+punkty_rekrutacyjne37[[#This Row],[GHH]]+punkty_rekrutacyjne37[[#This Row],[GMM]]+punkty_rekrutacyjne37[[#This Row],[GMP]]+punkty_rekrutacyjne37[[#This Row],[GJP]])/10</f>
        <v>16.2</v>
      </c>
      <c r="O171">
        <f t="shared" si="3"/>
        <v>8</v>
      </c>
      <c r="P171">
        <f t="shared" si="3"/>
        <v>6</v>
      </c>
      <c r="Q171">
        <f t="shared" si="3"/>
        <v>8</v>
      </c>
      <c r="R171">
        <f t="shared" si="3"/>
        <v>10</v>
      </c>
      <c r="S171" s="6">
        <f>SUM(punkty_rekrutacyjne37[[#This Row],[punkty za JP]:[GEO]])</f>
        <v>32</v>
      </c>
      <c r="T171" s="6">
        <f>IF(punkty_rekrutacyjne37[[#This Row],[Zachowanie]]=6, 2, 0)+punkty_rekrutacyjne37[[#This Row],[Osiagniecia]]</f>
        <v>7</v>
      </c>
      <c r="U171" s="7">
        <f>punkty_rekrutacyjne37[[#This Row],[punkty za gimnazjalny]]+punkty_rekrutacyjne37[[#This Row],[SUMA PUNKTOW ZA OCENY]]+punkty_rekrutacyjne37[[#This Row],[DODATKOWE]]</f>
        <v>55.2</v>
      </c>
      <c r="V171" s="14">
        <f>COUNTIF(punkty_rekrutacyjne37[[#This Row],[GHP]:[GJP]], 100)</f>
        <v>0</v>
      </c>
      <c r="W171" s="7">
        <f>IF(punkty_rekrutacyjne37[[#This Row],[ILE SETEK]]&gt;=3, 1, 0)</f>
        <v>0</v>
      </c>
    </row>
    <row r="172" spans="1:23" hidden="1" x14ac:dyDescent="0.35">
      <c r="A172" s="1" t="s">
        <v>266</v>
      </c>
      <c r="B172" s="1" t="s">
        <v>199</v>
      </c>
      <c r="C172">
        <v>0</v>
      </c>
      <c r="D172">
        <v>2</v>
      </c>
      <c r="E172" s="1">
        <v>3</v>
      </c>
      <c r="F172" s="1">
        <v>4</v>
      </c>
      <c r="G172" s="1">
        <v>6</v>
      </c>
      <c r="H172" s="1">
        <v>6</v>
      </c>
      <c r="I172">
        <v>19</v>
      </c>
      <c r="J172">
        <v>82</v>
      </c>
      <c r="K172">
        <v>75</v>
      </c>
      <c r="L172">
        <v>35</v>
      </c>
      <c r="M172">
        <v>75</v>
      </c>
      <c r="N172" s="6">
        <f>(punkty_rekrutacyjne37[[#This Row],[GHP]]+punkty_rekrutacyjne37[[#This Row],[GHH]]+punkty_rekrutacyjne37[[#This Row],[GMM]]+punkty_rekrutacyjne37[[#This Row],[GMP]]+punkty_rekrutacyjne37[[#This Row],[GJP]])/10</f>
        <v>28.6</v>
      </c>
      <c r="O172">
        <f t="shared" si="3"/>
        <v>4</v>
      </c>
      <c r="P172">
        <f t="shared" si="3"/>
        <v>6</v>
      </c>
      <c r="Q172">
        <f t="shared" si="3"/>
        <v>10</v>
      </c>
      <c r="R172">
        <f t="shared" si="3"/>
        <v>10</v>
      </c>
      <c r="S172" s="6">
        <f>SUM(punkty_rekrutacyjne37[[#This Row],[punkty za JP]:[GEO]])</f>
        <v>30</v>
      </c>
      <c r="T172" s="6">
        <f>IF(punkty_rekrutacyjne37[[#This Row],[Zachowanie]]=6, 2, 0)+punkty_rekrutacyjne37[[#This Row],[Osiagniecia]]</f>
        <v>0</v>
      </c>
      <c r="U172" s="7">
        <f>punkty_rekrutacyjne37[[#This Row],[punkty za gimnazjalny]]+punkty_rekrutacyjne37[[#This Row],[SUMA PUNKTOW ZA OCENY]]+punkty_rekrutacyjne37[[#This Row],[DODATKOWE]]</f>
        <v>58.6</v>
      </c>
      <c r="V172" s="14">
        <f>COUNTIF(punkty_rekrutacyjne37[[#This Row],[GHP]:[GJP]], 100)</f>
        <v>0</v>
      </c>
      <c r="W172" s="7">
        <f>IF(punkty_rekrutacyjne37[[#This Row],[ILE SETEK]]&gt;=3, 1, 0)</f>
        <v>0</v>
      </c>
    </row>
    <row r="173" spans="1:23" hidden="1" x14ac:dyDescent="0.35">
      <c r="A173" s="1" t="s">
        <v>267</v>
      </c>
      <c r="B173" s="1" t="s">
        <v>239</v>
      </c>
      <c r="C173">
        <v>5</v>
      </c>
      <c r="D173">
        <v>3</v>
      </c>
      <c r="E173" s="1">
        <v>5</v>
      </c>
      <c r="F173" s="1">
        <v>3</v>
      </c>
      <c r="G173" s="1">
        <v>3</v>
      </c>
      <c r="H173" s="1">
        <v>2</v>
      </c>
      <c r="I173">
        <v>33</v>
      </c>
      <c r="J173">
        <v>10</v>
      </c>
      <c r="K173">
        <v>92</v>
      </c>
      <c r="L173">
        <v>74</v>
      </c>
      <c r="M173">
        <v>79</v>
      </c>
      <c r="N173" s="6">
        <f>(punkty_rekrutacyjne37[[#This Row],[GHP]]+punkty_rekrutacyjne37[[#This Row],[GHH]]+punkty_rekrutacyjne37[[#This Row],[GMM]]+punkty_rekrutacyjne37[[#This Row],[GMP]]+punkty_rekrutacyjne37[[#This Row],[GJP]])/10</f>
        <v>28.8</v>
      </c>
      <c r="O173">
        <f t="shared" si="3"/>
        <v>8</v>
      </c>
      <c r="P173">
        <f t="shared" si="3"/>
        <v>4</v>
      </c>
      <c r="Q173">
        <f t="shared" si="3"/>
        <v>4</v>
      </c>
      <c r="R173">
        <f t="shared" si="3"/>
        <v>0</v>
      </c>
      <c r="S173" s="6">
        <f>SUM(punkty_rekrutacyjne37[[#This Row],[punkty za JP]:[GEO]])</f>
        <v>16</v>
      </c>
      <c r="T173" s="6">
        <f>IF(punkty_rekrutacyjne37[[#This Row],[Zachowanie]]=6, 2, 0)+punkty_rekrutacyjne37[[#This Row],[Osiagniecia]]</f>
        <v>5</v>
      </c>
      <c r="U173" s="7">
        <f>punkty_rekrutacyjne37[[#This Row],[punkty za gimnazjalny]]+punkty_rekrutacyjne37[[#This Row],[SUMA PUNKTOW ZA OCENY]]+punkty_rekrutacyjne37[[#This Row],[DODATKOWE]]</f>
        <v>49.8</v>
      </c>
      <c r="V173" s="14">
        <f>COUNTIF(punkty_rekrutacyjne37[[#This Row],[GHP]:[GJP]], 100)</f>
        <v>0</v>
      </c>
      <c r="W173" s="7">
        <f>IF(punkty_rekrutacyjne37[[#This Row],[ILE SETEK]]&gt;=3, 1, 0)</f>
        <v>0</v>
      </c>
    </row>
    <row r="174" spans="1:23" hidden="1" x14ac:dyDescent="0.35">
      <c r="A174" s="1" t="s">
        <v>268</v>
      </c>
      <c r="B174" s="1" t="s">
        <v>101</v>
      </c>
      <c r="C174">
        <v>4</v>
      </c>
      <c r="D174">
        <v>5</v>
      </c>
      <c r="E174" s="1">
        <v>5</v>
      </c>
      <c r="F174" s="1">
        <v>3</v>
      </c>
      <c r="G174" s="1">
        <v>4</v>
      </c>
      <c r="H174" s="1">
        <v>4</v>
      </c>
      <c r="I174">
        <v>94</v>
      </c>
      <c r="J174">
        <v>21</v>
      </c>
      <c r="K174">
        <v>58</v>
      </c>
      <c r="L174">
        <v>60</v>
      </c>
      <c r="M174">
        <v>36</v>
      </c>
      <c r="N174" s="6">
        <f>(punkty_rekrutacyjne37[[#This Row],[GHP]]+punkty_rekrutacyjne37[[#This Row],[GHH]]+punkty_rekrutacyjne37[[#This Row],[GMM]]+punkty_rekrutacyjne37[[#This Row],[GMP]]+punkty_rekrutacyjne37[[#This Row],[GJP]])/10</f>
        <v>26.9</v>
      </c>
      <c r="O174">
        <f t="shared" si="3"/>
        <v>8</v>
      </c>
      <c r="P174">
        <f t="shared" si="3"/>
        <v>4</v>
      </c>
      <c r="Q174">
        <f t="shared" si="3"/>
        <v>6</v>
      </c>
      <c r="R174">
        <f t="shared" si="3"/>
        <v>6</v>
      </c>
      <c r="S174" s="6">
        <f>SUM(punkty_rekrutacyjne37[[#This Row],[punkty za JP]:[GEO]])</f>
        <v>24</v>
      </c>
      <c r="T174" s="6">
        <f>IF(punkty_rekrutacyjne37[[#This Row],[Zachowanie]]=6, 2, 0)+punkty_rekrutacyjne37[[#This Row],[Osiagniecia]]</f>
        <v>4</v>
      </c>
      <c r="U174" s="7">
        <f>punkty_rekrutacyjne37[[#This Row],[punkty za gimnazjalny]]+punkty_rekrutacyjne37[[#This Row],[SUMA PUNKTOW ZA OCENY]]+punkty_rekrutacyjne37[[#This Row],[DODATKOWE]]</f>
        <v>54.9</v>
      </c>
      <c r="V174" s="14">
        <f>COUNTIF(punkty_rekrutacyjne37[[#This Row],[GHP]:[GJP]], 100)</f>
        <v>0</v>
      </c>
      <c r="W174" s="7">
        <f>IF(punkty_rekrutacyjne37[[#This Row],[ILE SETEK]]&gt;=3, 1, 0)</f>
        <v>0</v>
      </c>
    </row>
    <row r="175" spans="1:23" hidden="1" x14ac:dyDescent="0.35">
      <c r="A175" s="1" t="s">
        <v>269</v>
      </c>
      <c r="B175" s="1" t="s">
        <v>205</v>
      </c>
      <c r="C175">
        <v>1</v>
      </c>
      <c r="D175">
        <v>2</v>
      </c>
      <c r="E175" s="1">
        <v>6</v>
      </c>
      <c r="F175" s="1">
        <v>4</v>
      </c>
      <c r="G175" s="1">
        <v>6</v>
      </c>
      <c r="H175" s="1">
        <v>5</v>
      </c>
      <c r="I175">
        <v>5</v>
      </c>
      <c r="J175">
        <v>79</v>
      </c>
      <c r="K175">
        <v>31</v>
      </c>
      <c r="L175">
        <v>60</v>
      </c>
      <c r="M175">
        <v>44</v>
      </c>
      <c r="N175" s="6">
        <f>(punkty_rekrutacyjne37[[#This Row],[GHP]]+punkty_rekrutacyjne37[[#This Row],[GHH]]+punkty_rekrutacyjne37[[#This Row],[GMM]]+punkty_rekrutacyjne37[[#This Row],[GMP]]+punkty_rekrutacyjne37[[#This Row],[GJP]])/10</f>
        <v>21.9</v>
      </c>
      <c r="O175">
        <f t="shared" si="3"/>
        <v>10</v>
      </c>
      <c r="P175">
        <f t="shared" si="3"/>
        <v>6</v>
      </c>
      <c r="Q175">
        <f t="shared" si="3"/>
        <v>10</v>
      </c>
      <c r="R175">
        <f t="shared" si="3"/>
        <v>8</v>
      </c>
      <c r="S175" s="6">
        <f>SUM(punkty_rekrutacyjne37[[#This Row],[punkty za JP]:[GEO]])</f>
        <v>34</v>
      </c>
      <c r="T175" s="6">
        <f>IF(punkty_rekrutacyjne37[[#This Row],[Zachowanie]]=6, 2, 0)+punkty_rekrutacyjne37[[#This Row],[Osiagniecia]]</f>
        <v>1</v>
      </c>
      <c r="U175" s="7">
        <f>punkty_rekrutacyjne37[[#This Row],[punkty za gimnazjalny]]+punkty_rekrutacyjne37[[#This Row],[SUMA PUNKTOW ZA OCENY]]+punkty_rekrutacyjne37[[#This Row],[DODATKOWE]]</f>
        <v>56.9</v>
      </c>
      <c r="V175" s="14">
        <f>COUNTIF(punkty_rekrutacyjne37[[#This Row],[GHP]:[GJP]], 100)</f>
        <v>0</v>
      </c>
      <c r="W175" s="7">
        <f>IF(punkty_rekrutacyjne37[[#This Row],[ILE SETEK]]&gt;=3, 1, 0)</f>
        <v>0</v>
      </c>
    </row>
    <row r="176" spans="1:23" hidden="1" x14ac:dyDescent="0.35">
      <c r="A176" s="1" t="s">
        <v>270</v>
      </c>
      <c r="B176" s="1" t="s">
        <v>210</v>
      </c>
      <c r="C176">
        <v>0</v>
      </c>
      <c r="D176">
        <v>4</v>
      </c>
      <c r="E176" s="1">
        <v>4</v>
      </c>
      <c r="F176" s="1">
        <v>6</v>
      </c>
      <c r="G176" s="1">
        <v>4</v>
      </c>
      <c r="H176" s="1">
        <v>4</v>
      </c>
      <c r="I176">
        <v>60</v>
      </c>
      <c r="J176">
        <v>36</v>
      </c>
      <c r="K176">
        <v>6</v>
      </c>
      <c r="L176">
        <v>48</v>
      </c>
      <c r="M176">
        <v>31</v>
      </c>
      <c r="N176" s="6">
        <f>(punkty_rekrutacyjne37[[#This Row],[GHP]]+punkty_rekrutacyjne37[[#This Row],[GHH]]+punkty_rekrutacyjne37[[#This Row],[GMM]]+punkty_rekrutacyjne37[[#This Row],[GMP]]+punkty_rekrutacyjne37[[#This Row],[GJP]])/10</f>
        <v>18.100000000000001</v>
      </c>
      <c r="O176">
        <f t="shared" si="3"/>
        <v>6</v>
      </c>
      <c r="P176">
        <f t="shared" si="3"/>
        <v>10</v>
      </c>
      <c r="Q176">
        <f t="shared" si="3"/>
        <v>6</v>
      </c>
      <c r="R176">
        <f t="shared" si="3"/>
        <v>6</v>
      </c>
      <c r="S176" s="6">
        <f>SUM(punkty_rekrutacyjne37[[#This Row],[punkty za JP]:[GEO]])</f>
        <v>28</v>
      </c>
      <c r="T176" s="6">
        <f>IF(punkty_rekrutacyjne37[[#This Row],[Zachowanie]]=6, 2, 0)+punkty_rekrutacyjne37[[#This Row],[Osiagniecia]]</f>
        <v>0</v>
      </c>
      <c r="U176" s="7">
        <f>punkty_rekrutacyjne37[[#This Row],[punkty za gimnazjalny]]+punkty_rekrutacyjne37[[#This Row],[SUMA PUNKTOW ZA OCENY]]+punkty_rekrutacyjne37[[#This Row],[DODATKOWE]]</f>
        <v>46.1</v>
      </c>
      <c r="V176" s="14">
        <f>COUNTIF(punkty_rekrutacyjne37[[#This Row],[GHP]:[GJP]], 100)</f>
        <v>0</v>
      </c>
      <c r="W176" s="7">
        <f>IF(punkty_rekrutacyjne37[[#This Row],[ILE SETEK]]&gt;=3, 1, 0)</f>
        <v>0</v>
      </c>
    </row>
    <row r="177" spans="1:23" hidden="1" x14ac:dyDescent="0.35">
      <c r="A177" s="1" t="s">
        <v>271</v>
      </c>
      <c r="B177" s="1" t="s">
        <v>30</v>
      </c>
      <c r="C177">
        <v>6</v>
      </c>
      <c r="D177">
        <v>3</v>
      </c>
      <c r="E177" s="1">
        <v>2</v>
      </c>
      <c r="F177" s="1">
        <v>2</v>
      </c>
      <c r="G177" s="1">
        <v>6</v>
      </c>
      <c r="H177" s="1">
        <v>6</v>
      </c>
      <c r="I177">
        <v>47</v>
      </c>
      <c r="J177">
        <v>36</v>
      </c>
      <c r="K177">
        <v>64</v>
      </c>
      <c r="L177">
        <v>67</v>
      </c>
      <c r="M177">
        <v>13</v>
      </c>
      <c r="N177" s="6">
        <f>(punkty_rekrutacyjne37[[#This Row],[GHP]]+punkty_rekrutacyjne37[[#This Row],[GHH]]+punkty_rekrutacyjne37[[#This Row],[GMM]]+punkty_rekrutacyjne37[[#This Row],[GMP]]+punkty_rekrutacyjne37[[#This Row],[GJP]])/10</f>
        <v>22.7</v>
      </c>
      <c r="O177">
        <f t="shared" si="3"/>
        <v>0</v>
      </c>
      <c r="P177">
        <f t="shared" si="3"/>
        <v>0</v>
      </c>
      <c r="Q177">
        <f t="shared" si="3"/>
        <v>10</v>
      </c>
      <c r="R177">
        <f t="shared" si="3"/>
        <v>10</v>
      </c>
      <c r="S177" s="6">
        <f>SUM(punkty_rekrutacyjne37[[#This Row],[punkty za JP]:[GEO]])</f>
        <v>20</v>
      </c>
      <c r="T177" s="6">
        <f>IF(punkty_rekrutacyjne37[[#This Row],[Zachowanie]]=6, 2, 0)+punkty_rekrutacyjne37[[#This Row],[Osiagniecia]]</f>
        <v>6</v>
      </c>
      <c r="U177" s="7">
        <f>punkty_rekrutacyjne37[[#This Row],[punkty za gimnazjalny]]+punkty_rekrutacyjne37[[#This Row],[SUMA PUNKTOW ZA OCENY]]+punkty_rekrutacyjne37[[#This Row],[DODATKOWE]]</f>
        <v>48.7</v>
      </c>
      <c r="V177" s="14">
        <f>COUNTIF(punkty_rekrutacyjne37[[#This Row],[GHP]:[GJP]], 100)</f>
        <v>0</v>
      </c>
      <c r="W177" s="7">
        <f>IF(punkty_rekrutacyjne37[[#This Row],[ILE SETEK]]&gt;=3, 1, 0)</f>
        <v>0</v>
      </c>
    </row>
    <row r="178" spans="1:23" hidden="1" x14ac:dyDescent="0.35">
      <c r="A178" s="1" t="s">
        <v>272</v>
      </c>
      <c r="B178" s="1" t="s">
        <v>273</v>
      </c>
      <c r="C178">
        <v>0</v>
      </c>
      <c r="D178">
        <v>5</v>
      </c>
      <c r="E178" s="1">
        <v>5</v>
      </c>
      <c r="F178" s="1">
        <v>3</v>
      </c>
      <c r="G178" s="1">
        <v>3</v>
      </c>
      <c r="H178" s="1">
        <v>4</v>
      </c>
      <c r="I178">
        <v>92</v>
      </c>
      <c r="J178">
        <v>58</v>
      </c>
      <c r="K178">
        <v>73</v>
      </c>
      <c r="L178">
        <v>53</v>
      </c>
      <c r="M178">
        <v>68</v>
      </c>
      <c r="N178" s="6">
        <f>(punkty_rekrutacyjne37[[#This Row],[GHP]]+punkty_rekrutacyjne37[[#This Row],[GHH]]+punkty_rekrutacyjne37[[#This Row],[GMM]]+punkty_rekrutacyjne37[[#This Row],[GMP]]+punkty_rekrutacyjne37[[#This Row],[GJP]])/10</f>
        <v>34.4</v>
      </c>
      <c r="O178">
        <f t="shared" si="3"/>
        <v>8</v>
      </c>
      <c r="P178">
        <f t="shared" si="3"/>
        <v>4</v>
      </c>
      <c r="Q178">
        <f t="shared" si="3"/>
        <v>4</v>
      </c>
      <c r="R178">
        <f t="shared" si="3"/>
        <v>6</v>
      </c>
      <c r="S178" s="6">
        <f>SUM(punkty_rekrutacyjne37[[#This Row],[punkty za JP]:[GEO]])</f>
        <v>22</v>
      </c>
      <c r="T178" s="6">
        <f>IF(punkty_rekrutacyjne37[[#This Row],[Zachowanie]]=6, 2, 0)+punkty_rekrutacyjne37[[#This Row],[Osiagniecia]]</f>
        <v>0</v>
      </c>
      <c r="U178" s="7">
        <f>punkty_rekrutacyjne37[[#This Row],[punkty za gimnazjalny]]+punkty_rekrutacyjne37[[#This Row],[SUMA PUNKTOW ZA OCENY]]+punkty_rekrutacyjne37[[#This Row],[DODATKOWE]]</f>
        <v>56.4</v>
      </c>
      <c r="V178" s="14">
        <f>COUNTIF(punkty_rekrutacyjne37[[#This Row],[GHP]:[GJP]], 100)</f>
        <v>0</v>
      </c>
      <c r="W178" s="7">
        <f>IF(punkty_rekrutacyjne37[[#This Row],[ILE SETEK]]&gt;=3, 1, 0)</f>
        <v>0</v>
      </c>
    </row>
    <row r="179" spans="1:23" hidden="1" x14ac:dyDescent="0.35">
      <c r="A179" s="1" t="s">
        <v>274</v>
      </c>
      <c r="B179" s="1" t="s">
        <v>16</v>
      </c>
      <c r="C179">
        <v>3</v>
      </c>
      <c r="D179">
        <v>5</v>
      </c>
      <c r="E179" s="1">
        <v>4</v>
      </c>
      <c r="F179" s="1">
        <v>6</v>
      </c>
      <c r="G179" s="1">
        <v>6</v>
      </c>
      <c r="H179" s="1">
        <v>4</v>
      </c>
      <c r="I179">
        <v>70</v>
      </c>
      <c r="J179">
        <v>3</v>
      </c>
      <c r="K179">
        <v>92</v>
      </c>
      <c r="L179">
        <v>40</v>
      </c>
      <c r="M179">
        <v>41</v>
      </c>
      <c r="N179" s="6">
        <f>(punkty_rekrutacyjne37[[#This Row],[GHP]]+punkty_rekrutacyjne37[[#This Row],[GHH]]+punkty_rekrutacyjne37[[#This Row],[GMM]]+punkty_rekrutacyjne37[[#This Row],[GMP]]+punkty_rekrutacyjne37[[#This Row],[GJP]])/10</f>
        <v>24.6</v>
      </c>
      <c r="O179">
        <f t="shared" si="3"/>
        <v>6</v>
      </c>
      <c r="P179">
        <f t="shared" si="3"/>
        <v>10</v>
      </c>
      <c r="Q179">
        <f t="shared" si="3"/>
        <v>10</v>
      </c>
      <c r="R179">
        <f t="shared" si="3"/>
        <v>6</v>
      </c>
      <c r="S179" s="6">
        <f>SUM(punkty_rekrutacyjne37[[#This Row],[punkty za JP]:[GEO]])</f>
        <v>32</v>
      </c>
      <c r="T179" s="6">
        <f>IF(punkty_rekrutacyjne37[[#This Row],[Zachowanie]]=6, 2, 0)+punkty_rekrutacyjne37[[#This Row],[Osiagniecia]]</f>
        <v>3</v>
      </c>
      <c r="U179" s="7">
        <f>punkty_rekrutacyjne37[[#This Row],[punkty za gimnazjalny]]+punkty_rekrutacyjne37[[#This Row],[SUMA PUNKTOW ZA OCENY]]+punkty_rekrutacyjne37[[#This Row],[DODATKOWE]]</f>
        <v>59.6</v>
      </c>
      <c r="V179" s="14">
        <f>COUNTIF(punkty_rekrutacyjne37[[#This Row],[GHP]:[GJP]], 100)</f>
        <v>0</v>
      </c>
      <c r="W179" s="7">
        <f>IF(punkty_rekrutacyjne37[[#This Row],[ILE SETEK]]&gt;=3, 1, 0)</f>
        <v>0</v>
      </c>
    </row>
    <row r="180" spans="1:23" hidden="1" x14ac:dyDescent="0.35">
      <c r="A180" s="1" t="s">
        <v>275</v>
      </c>
      <c r="B180" s="1" t="s">
        <v>126</v>
      </c>
      <c r="C180">
        <v>5</v>
      </c>
      <c r="D180">
        <v>2</v>
      </c>
      <c r="E180" s="1">
        <v>4</v>
      </c>
      <c r="F180" s="1">
        <v>6</v>
      </c>
      <c r="G180" s="1">
        <v>5</v>
      </c>
      <c r="H180" s="1">
        <v>3</v>
      </c>
      <c r="I180">
        <v>78</v>
      </c>
      <c r="J180">
        <v>78</v>
      </c>
      <c r="K180">
        <v>90</v>
      </c>
      <c r="L180">
        <v>83</v>
      </c>
      <c r="M180">
        <v>63</v>
      </c>
      <c r="N180" s="6">
        <f>(punkty_rekrutacyjne37[[#This Row],[GHP]]+punkty_rekrutacyjne37[[#This Row],[GHH]]+punkty_rekrutacyjne37[[#This Row],[GMM]]+punkty_rekrutacyjne37[[#This Row],[GMP]]+punkty_rekrutacyjne37[[#This Row],[GJP]])/10</f>
        <v>39.200000000000003</v>
      </c>
      <c r="O180">
        <f t="shared" si="3"/>
        <v>6</v>
      </c>
      <c r="P180">
        <f t="shared" si="3"/>
        <v>10</v>
      </c>
      <c r="Q180">
        <f t="shared" si="3"/>
        <v>8</v>
      </c>
      <c r="R180">
        <f t="shared" si="3"/>
        <v>4</v>
      </c>
      <c r="S180" s="6">
        <f>SUM(punkty_rekrutacyjne37[[#This Row],[punkty za JP]:[GEO]])</f>
        <v>28</v>
      </c>
      <c r="T180" s="6">
        <f>IF(punkty_rekrutacyjne37[[#This Row],[Zachowanie]]=6, 2, 0)+punkty_rekrutacyjne37[[#This Row],[Osiagniecia]]</f>
        <v>5</v>
      </c>
      <c r="U180" s="7">
        <f>punkty_rekrutacyjne37[[#This Row],[punkty za gimnazjalny]]+punkty_rekrutacyjne37[[#This Row],[SUMA PUNKTOW ZA OCENY]]+punkty_rekrutacyjne37[[#This Row],[DODATKOWE]]</f>
        <v>72.2</v>
      </c>
      <c r="V180" s="14">
        <f>COUNTIF(punkty_rekrutacyjne37[[#This Row],[GHP]:[GJP]], 100)</f>
        <v>0</v>
      </c>
      <c r="W180" s="7">
        <f>IF(punkty_rekrutacyjne37[[#This Row],[ILE SETEK]]&gt;=3, 1, 0)</f>
        <v>0</v>
      </c>
    </row>
    <row r="181" spans="1:23" hidden="1" x14ac:dyDescent="0.35">
      <c r="A181" s="1" t="s">
        <v>276</v>
      </c>
      <c r="B181" s="1" t="s">
        <v>180</v>
      </c>
      <c r="C181">
        <v>0</v>
      </c>
      <c r="D181">
        <v>6</v>
      </c>
      <c r="E181" s="1">
        <v>5</v>
      </c>
      <c r="F181" s="1">
        <v>6</v>
      </c>
      <c r="G181" s="1">
        <v>6</v>
      </c>
      <c r="H181" s="1">
        <v>6</v>
      </c>
      <c r="I181">
        <v>43</v>
      </c>
      <c r="J181">
        <v>3</v>
      </c>
      <c r="K181">
        <v>56</v>
      </c>
      <c r="L181">
        <v>52</v>
      </c>
      <c r="M181">
        <v>41</v>
      </c>
      <c r="N181" s="6">
        <f>(punkty_rekrutacyjne37[[#This Row],[GHP]]+punkty_rekrutacyjne37[[#This Row],[GHH]]+punkty_rekrutacyjne37[[#This Row],[GMM]]+punkty_rekrutacyjne37[[#This Row],[GMP]]+punkty_rekrutacyjne37[[#This Row],[GJP]])/10</f>
        <v>19.5</v>
      </c>
      <c r="O181">
        <f t="shared" si="3"/>
        <v>8</v>
      </c>
      <c r="P181">
        <f t="shared" si="3"/>
        <v>10</v>
      </c>
      <c r="Q181">
        <f t="shared" si="3"/>
        <v>10</v>
      </c>
      <c r="R181">
        <f t="shared" si="3"/>
        <v>10</v>
      </c>
      <c r="S181" s="6">
        <f>SUM(punkty_rekrutacyjne37[[#This Row],[punkty za JP]:[GEO]])</f>
        <v>38</v>
      </c>
      <c r="T181" s="6">
        <f>IF(punkty_rekrutacyjne37[[#This Row],[Zachowanie]]=6, 2, 0)+punkty_rekrutacyjne37[[#This Row],[Osiagniecia]]</f>
        <v>2</v>
      </c>
      <c r="U181" s="7">
        <f>punkty_rekrutacyjne37[[#This Row],[punkty za gimnazjalny]]+punkty_rekrutacyjne37[[#This Row],[SUMA PUNKTOW ZA OCENY]]+punkty_rekrutacyjne37[[#This Row],[DODATKOWE]]</f>
        <v>59.5</v>
      </c>
      <c r="V181" s="14">
        <f>COUNTIF(punkty_rekrutacyjne37[[#This Row],[GHP]:[GJP]], 100)</f>
        <v>0</v>
      </c>
      <c r="W181" s="7">
        <f>IF(punkty_rekrutacyjne37[[#This Row],[ILE SETEK]]&gt;=3, 1, 0)</f>
        <v>0</v>
      </c>
    </row>
    <row r="182" spans="1:23" hidden="1" x14ac:dyDescent="0.35">
      <c r="A182" s="1" t="s">
        <v>277</v>
      </c>
      <c r="B182" s="1" t="s">
        <v>161</v>
      </c>
      <c r="C182">
        <v>1</v>
      </c>
      <c r="D182">
        <v>4</v>
      </c>
      <c r="E182" s="1">
        <v>4</v>
      </c>
      <c r="F182" s="1">
        <v>3</v>
      </c>
      <c r="G182" s="1">
        <v>6</v>
      </c>
      <c r="H182" s="1">
        <v>6</v>
      </c>
      <c r="I182">
        <v>33</v>
      </c>
      <c r="J182">
        <v>38</v>
      </c>
      <c r="K182">
        <v>27</v>
      </c>
      <c r="L182">
        <v>60</v>
      </c>
      <c r="M182">
        <v>80</v>
      </c>
      <c r="N182" s="6">
        <f>(punkty_rekrutacyjne37[[#This Row],[GHP]]+punkty_rekrutacyjne37[[#This Row],[GHH]]+punkty_rekrutacyjne37[[#This Row],[GMM]]+punkty_rekrutacyjne37[[#This Row],[GMP]]+punkty_rekrutacyjne37[[#This Row],[GJP]])/10</f>
        <v>23.8</v>
      </c>
      <c r="O182">
        <f t="shared" si="3"/>
        <v>6</v>
      </c>
      <c r="P182">
        <f t="shared" si="3"/>
        <v>4</v>
      </c>
      <c r="Q182">
        <f t="shared" si="3"/>
        <v>10</v>
      </c>
      <c r="R182">
        <f t="shared" si="3"/>
        <v>10</v>
      </c>
      <c r="S182" s="6">
        <f>SUM(punkty_rekrutacyjne37[[#This Row],[punkty za JP]:[GEO]])</f>
        <v>30</v>
      </c>
      <c r="T182" s="6">
        <f>IF(punkty_rekrutacyjne37[[#This Row],[Zachowanie]]=6, 2, 0)+punkty_rekrutacyjne37[[#This Row],[Osiagniecia]]</f>
        <v>1</v>
      </c>
      <c r="U182" s="7">
        <f>punkty_rekrutacyjne37[[#This Row],[punkty za gimnazjalny]]+punkty_rekrutacyjne37[[#This Row],[SUMA PUNKTOW ZA OCENY]]+punkty_rekrutacyjne37[[#This Row],[DODATKOWE]]</f>
        <v>54.8</v>
      </c>
      <c r="V182" s="14">
        <f>COUNTIF(punkty_rekrutacyjne37[[#This Row],[GHP]:[GJP]], 100)</f>
        <v>0</v>
      </c>
      <c r="W182" s="7">
        <f>IF(punkty_rekrutacyjne37[[#This Row],[ILE SETEK]]&gt;=3, 1, 0)</f>
        <v>0</v>
      </c>
    </row>
    <row r="183" spans="1:23" hidden="1" x14ac:dyDescent="0.35">
      <c r="A183" s="1" t="s">
        <v>278</v>
      </c>
      <c r="B183" s="1" t="s">
        <v>279</v>
      </c>
      <c r="C183">
        <v>5</v>
      </c>
      <c r="D183">
        <v>6</v>
      </c>
      <c r="E183" s="1">
        <v>2</v>
      </c>
      <c r="F183" s="1">
        <v>5</v>
      </c>
      <c r="G183" s="1">
        <v>5</v>
      </c>
      <c r="H183" s="1">
        <v>5</v>
      </c>
      <c r="I183">
        <v>80</v>
      </c>
      <c r="J183">
        <v>54</v>
      </c>
      <c r="K183">
        <v>22</v>
      </c>
      <c r="L183">
        <v>26</v>
      </c>
      <c r="M183">
        <v>62</v>
      </c>
      <c r="N183" s="6">
        <f>(punkty_rekrutacyjne37[[#This Row],[GHP]]+punkty_rekrutacyjne37[[#This Row],[GHH]]+punkty_rekrutacyjne37[[#This Row],[GMM]]+punkty_rekrutacyjne37[[#This Row],[GMP]]+punkty_rekrutacyjne37[[#This Row],[GJP]])/10</f>
        <v>24.4</v>
      </c>
      <c r="O183">
        <f t="shared" si="3"/>
        <v>0</v>
      </c>
      <c r="P183">
        <f t="shared" si="3"/>
        <v>8</v>
      </c>
      <c r="Q183">
        <f t="shared" si="3"/>
        <v>8</v>
      </c>
      <c r="R183">
        <f t="shared" si="3"/>
        <v>8</v>
      </c>
      <c r="S183" s="6">
        <f>SUM(punkty_rekrutacyjne37[[#This Row],[punkty za JP]:[GEO]])</f>
        <v>24</v>
      </c>
      <c r="T183" s="6">
        <f>IF(punkty_rekrutacyjne37[[#This Row],[Zachowanie]]=6, 2, 0)+punkty_rekrutacyjne37[[#This Row],[Osiagniecia]]</f>
        <v>7</v>
      </c>
      <c r="U183" s="7">
        <f>punkty_rekrutacyjne37[[#This Row],[punkty za gimnazjalny]]+punkty_rekrutacyjne37[[#This Row],[SUMA PUNKTOW ZA OCENY]]+punkty_rekrutacyjne37[[#This Row],[DODATKOWE]]</f>
        <v>55.4</v>
      </c>
      <c r="V183" s="14">
        <f>COUNTIF(punkty_rekrutacyjne37[[#This Row],[GHP]:[GJP]], 100)</f>
        <v>0</v>
      </c>
      <c r="W183" s="7">
        <f>IF(punkty_rekrutacyjne37[[#This Row],[ILE SETEK]]&gt;=3, 1, 0)</f>
        <v>0</v>
      </c>
    </row>
    <row r="184" spans="1:23" hidden="1" x14ac:dyDescent="0.35">
      <c r="A184" s="1" t="s">
        <v>280</v>
      </c>
      <c r="B184" s="1" t="s">
        <v>159</v>
      </c>
      <c r="C184">
        <v>6</v>
      </c>
      <c r="D184">
        <v>6</v>
      </c>
      <c r="E184" s="1">
        <v>2</v>
      </c>
      <c r="F184" s="1">
        <v>4</v>
      </c>
      <c r="G184" s="1">
        <v>5</v>
      </c>
      <c r="H184" s="1">
        <v>2</v>
      </c>
      <c r="I184">
        <v>34</v>
      </c>
      <c r="J184">
        <v>92</v>
      </c>
      <c r="K184">
        <v>51</v>
      </c>
      <c r="L184">
        <v>32</v>
      </c>
      <c r="M184">
        <v>80</v>
      </c>
      <c r="N184" s="6">
        <f>(punkty_rekrutacyjne37[[#This Row],[GHP]]+punkty_rekrutacyjne37[[#This Row],[GHH]]+punkty_rekrutacyjne37[[#This Row],[GMM]]+punkty_rekrutacyjne37[[#This Row],[GMP]]+punkty_rekrutacyjne37[[#This Row],[GJP]])/10</f>
        <v>28.9</v>
      </c>
      <c r="O184">
        <f t="shared" si="3"/>
        <v>0</v>
      </c>
      <c r="P184">
        <f t="shared" si="3"/>
        <v>6</v>
      </c>
      <c r="Q184">
        <f t="shared" si="3"/>
        <v>8</v>
      </c>
      <c r="R184">
        <f t="shared" si="3"/>
        <v>0</v>
      </c>
      <c r="S184" s="6">
        <f>SUM(punkty_rekrutacyjne37[[#This Row],[punkty za JP]:[GEO]])</f>
        <v>14</v>
      </c>
      <c r="T184" s="6">
        <f>IF(punkty_rekrutacyjne37[[#This Row],[Zachowanie]]=6, 2, 0)+punkty_rekrutacyjne37[[#This Row],[Osiagniecia]]</f>
        <v>8</v>
      </c>
      <c r="U184" s="7">
        <f>punkty_rekrutacyjne37[[#This Row],[punkty za gimnazjalny]]+punkty_rekrutacyjne37[[#This Row],[SUMA PUNKTOW ZA OCENY]]+punkty_rekrutacyjne37[[#This Row],[DODATKOWE]]</f>
        <v>50.9</v>
      </c>
      <c r="V184" s="14">
        <f>COUNTIF(punkty_rekrutacyjne37[[#This Row],[GHP]:[GJP]], 100)</f>
        <v>0</v>
      </c>
      <c r="W184" s="7">
        <f>IF(punkty_rekrutacyjne37[[#This Row],[ILE SETEK]]&gt;=3, 1, 0)</f>
        <v>0</v>
      </c>
    </row>
    <row r="185" spans="1:23" hidden="1" x14ac:dyDescent="0.35">
      <c r="A185" s="1" t="s">
        <v>281</v>
      </c>
      <c r="B185" s="1" t="s">
        <v>41</v>
      </c>
      <c r="C185">
        <v>8</v>
      </c>
      <c r="D185">
        <v>2</v>
      </c>
      <c r="E185" s="1">
        <v>4</v>
      </c>
      <c r="F185" s="1">
        <v>2</v>
      </c>
      <c r="G185" s="1">
        <v>6</v>
      </c>
      <c r="H185" s="1">
        <v>5</v>
      </c>
      <c r="I185">
        <v>17</v>
      </c>
      <c r="J185">
        <v>29</v>
      </c>
      <c r="K185">
        <v>83</v>
      </c>
      <c r="L185">
        <v>9</v>
      </c>
      <c r="M185">
        <v>54</v>
      </c>
      <c r="N185" s="6">
        <f>(punkty_rekrutacyjne37[[#This Row],[GHP]]+punkty_rekrutacyjne37[[#This Row],[GHH]]+punkty_rekrutacyjne37[[#This Row],[GMM]]+punkty_rekrutacyjne37[[#This Row],[GMP]]+punkty_rekrutacyjne37[[#This Row],[GJP]])/10</f>
        <v>19.2</v>
      </c>
      <c r="O185">
        <f t="shared" si="3"/>
        <v>6</v>
      </c>
      <c r="P185">
        <f t="shared" si="3"/>
        <v>0</v>
      </c>
      <c r="Q185">
        <f t="shared" si="3"/>
        <v>10</v>
      </c>
      <c r="R185">
        <f t="shared" si="3"/>
        <v>8</v>
      </c>
      <c r="S185" s="6">
        <f>SUM(punkty_rekrutacyjne37[[#This Row],[punkty za JP]:[GEO]])</f>
        <v>24</v>
      </c>
      <c r="T185" s="6">
        <f>IF(punkty_rekrutacyjne37[[#This Row],[Zachowanie]]=6, 2, 0)+punkty_rekrutacyjne37[[#This Row],[Osiagniecia]]</f>
        <v>8</v>
      </c>
      <c r="U185" s="7">
        <f>punkty_rekrutacyjne37[[#This Row],[punkty za gimnazjalny]]+punkty_rekrutacyjne37[[#This Row],[SUMA PUNKTOW ZA OCENY]]+punkty_rekrutacyjne37[[#This Row],[DODATKOWE]]</f>
        <v>51.2</v>
      </c>
      <c r="V185" s="14">
        <f>COUNTIF(punkty_rekrutacyjne37[[#This Row],[GHP]:[GJP]], 100)</f>
        <v>0</v>
      </c>
      <c r="W185" s="7">
        <f>IF(punkty_rekrutacyjne37[[#This Row],[ILE SETEK]]&gt;=3, 1, 0)</f>
        <v>0</v>
      </c>
    </row>
    <row r="186" spans="1:23" hidden="1" x14ac:dyDescent="0.35">
      <c r="A186" s="1" t="s">
        <v>282</v>
      </c>
      <c r="B186" s="1" t="s">
        <v>41</v>
      </c>
      <c r="C186">
        <v>1</v>
      </c>
      <c r="D186">
        <v>5</v>
      </c>
      <c r="E186" s="1">
        <v>6</v>
      </c>
      <c r="F186" s="1">
        <v>4</v>
      </c>
      <c r="G186" s="1">
        <v>3</v>
      </c>
      <c r="H186" s="1">
        <v>2</v>
      </c>
      <c r="I186">
        <v>14</v>
      </c>
      <c r="J186">
        <v>49</v>
      </c>
      <c r="K186">
        <v>64</v>
      </c>
      <c r="L186">
        <v>36</v>
      </c>
      <c r="M186">
        <v>2</v>
      </c>
      <c r="N186" s="6">
        <f>(punkty_rekrutacyjne37[[#This Row],[GHP]]+punkty_rekrutacyjne37[[#This Row],[GHH]]+punkty_rekrutacyjne37[[#This Row],[GMM]]+punkty_rekrutacyjne37[[#This Row],[GMP]]+punkty_rekrutacyjne37[[#This Row],[GJP]])/10</f>
        <v>16.5</v>
      </c>
      <c r="O186">
        <f t="shared" si="3"/>
        <v>10</v>
      </c>
      <c r="P186">
        <f t="shared" si="3"/>
        <v>6</v>
      </c>
      <c r="Q186">
        <f t="shared" si="3"/>
        <v>4</v>
      </c>
      <c r="R186">
        <f t="shared" si="3"/>
        <v>0</v>
      </c>
      <c r="S186" s="6">
        <f>SUM(punkty_rekrutacyjne37[[#This Row],[punkty za JP]:[GEO]])</f>
        <v>20</v>
      </c>
      <c r="T186" s="6">
        <f>IF(punkty_rekrutacyjne37[[#This Row],[Zachowanie]]=6, 2, 0)+punkty_rekrutacyjne37[[#This Row],[Osiagniecia]]</f>
        <v>1</v>
      </c>
      <c r="U186" s="7">
        <f>punkty_rekrutacyjne37[[#This Row],[punkty za gimnazjalny]]+punkty_rekrutacyjne37[[#This Row],[SUMA PUNKTOW ZA OCENY]]+punkty_rekrutacyjne37[[#This Row],[DODATKOWE]]</f>
        <v>37.5</v>
      </c>
      <c r="V186" s="14">
        <f>COUNTIF(punkty_rekrutacyjne37[[#This Row],[GHP]:[GJP]], 100)</f>
        <v>0</v>
      </c>
      <c r="W186" s="7">
        <f>IF(punkty_rekrutacyjne37[[#This Row],[ILE SETEK]]&gt;=3, 1, 0)</f>
        <v>0</v>
      </c>
    </row>
    <row r="187" spans="1:23" hidden="1" x14ac:dyDescent="0.35">
      <c r="A187" s="1" t="s">
        <v>283</v>
      </c>
      <c r="B187" s="1" t="s">
        <v>242</v>
      </c>
      <c r="C187">
        <v>6</v>
      </c>
      <c r="D187">
        <v>6</v>
      </c>
      <c r="E187" s="1">
        <v>3</v>
      </c>
      <c r="F187" s="1">
        <v>6</v>
      </c>
      <c r="G187" s="1">
        <v>2</v>
      </c>
      <c r="H187" s="1">
        <v>3</v>
      </c>
      <c r="I187">
        <v>27</v>
      </c>
      <c r="J187">
        <v>64</v>
      </c>
      <c r="K187">
        <v>47</v>
      </c>
      <c r="L187">
        <v>11</v>
      </c>
      <c r="M187">
        <v>24</v>
      </c>
      <c r="N187" s="6">
        <f>(punkty_rekrutacyjne37[[#This Row],[GHP]]+punkty_rekrutacyjne37[[#This Row],[GHH]]+punkty_rekrutacyjne37[[#This Row],[GMM]]+punkty_rekrutacyjne37[[#This Row],[GMP]]+punkty_rekrutacyjne37[[#This Row],[GJP]])/10</f>
        <v>17.3</v>
      </c>
      <c r="O187">
        <f t="shared" si="3"/>
        <v>4</v>
      </c>
      <c r="P187">
        <f t="shared" si="3"/>
        <v>10</v>
      </c>
      <c r="Q187">
        <f t="shared" si="3"/>
        <v>0</v>
      </c>
      <c r="R187">
        <f t="shared" si="3"/>
        <v>4</v>
      </c>
      <c r="S187" s="6">
        <f>SUM(punkty_rekrutacyjne37[[#This Row],[punkty za JP]:[GEO]])</f>
        <v>18</v>
      </c>
      <c r="T187" s="6">
        <f>IF(punkty_rekrutacyjne37[[#This Row],[Zachowanie]]=6, 2, 0)+punkty_rekrutacyjne37[[#This Row],[Osiagniecia]]</f>
        <v>8</v>
      </c>
      <c r="U187" s="7">
        <f>punkty_rekrutacyjne37[[#This Row],[punkty za gimnazjalny]]+punkty_rekrutacyjne37[[#This Row],[SUMA PUNKTOW ZA OCENY]]+punkty_rekrutacyjne37[[#This Row],[DODATKOWE]]</f>
        <v>43.3</v>
      </c>
      <c r="V187" s="14">
        <f>COUNTIF(punkty_rekrutacyjne37[[#This Row],[GHP]:[GJP]], 100)</f>
        <v>0</v>
      </c>
      <c r="W187" s="7">
        <f>IF(punkty_rekrutacyjne37[[#This Row],[ILE SETEK]]&gt;=3, 1, 0)</f>
        <v>0</v>
      </c>
    </row>
    <row r="188" spans="1:23" hidden="1" x14ac:dyDescent="0.35">
      <c r="A188" s="1" t="s">
        <v>284</v>
      </c>
      <c r="B188" s="1" t="s">
        <v>166</v>
      </c>
      <c r="C188">
        <v>3</v>
      </c>
      <c r="D188">
        <v>5</v>
      </c>
      <c r="E188" s="1">
        <v>3</v>
      </c>
      <c r="F188" s="1">
        <v>2</v>
      </c>
      <c r="G188" s="1">
        <v>6</v>
      </c>
      <c r="H188" s="1">
        <v>6</v>
      </c>
      <c r="I188">
        <v>77</v>
      </c>
      <c r="J188">
        <v>9</v>
      </c>
      <c r="K188">
        <v>73</v>
      </c>
      <c r="L188">
        <v>35</v>
      </c>
      <c r="M188">
        <v>96</v>
      </c>
      <c r="N188" s="6">
        <f>(punkty_rekrutacyjne37[[#This Row],[GHP]]+punkty_rekrutacyjne37[[#This Row],[GHH]]+punkty_rekrutacyjne37[[#This Row],[GMM]]+punkty_rekrutacyjne37[[#This Row],[GMP]]+punkty_rekrutacyjne37[[#This Row],[GJP]])/10</f>
        <v>29</v>
      </c>
      <c r="O188">
        <f t="shared" si="3"/>
        <v>4</v>
      </c>
      <c r="P188">
        <f t="shared" si="3"/>
        <v>0</v>
      </c>
      <c r="Q188">
        <f t="shared" si="3"/>
        <v>10</v>
      </c>
      <c r="R188">
        <f t="shared" si="3"/>
        <v>10</v>
      </c>
      <c r="S188" s="6">
        <f>SUM(punkty_rekrutacyjne37[[#This Row],[punkty za JP]:[GEO]])</f>
        <v>24</v>
      </c>
      <c r="T188" s="6">
        <f>IF(punkty_rekrutacyjne37[[#This Row],[Zachowanie]]=6, 2, 0)+punkty_rekrutacyjne37[[#This Row],[Osiagniecia]]</f>
        <v>3</v>
      </c>
      <c r="U188" s="7">
        <f>punkty_rekrutacyjne37[[#This Row],[punkty za gimnazjalny]]+punkty_rekrutacyjne37[[#This Row],[SUMA PUNKTOW ZA OCENY]]+punkty_rekrutacyjne37[[#This Row],[DODATKOWE]]</f>
        <v>56</v>
      </c>
      <c r="V188" s="14">
        <f>COUNTIF(punkty_rekrutacyjne37[[#This Row],[GHP]:[GJP]], 100)</f>
        <v>0</v>
      </c>
      <c r="W188" s="7">
        <f>IF(punkty_rekrutacyjne37[[#This Row],[ILE SETEK]]&gt;=3, 1, 0)</f>
        <v>0</v>
      </c>
    </row>
    <row r="189" spans="1:23" hidden="1" x14ac:dyDescent="0.35">
      <c r="A189" s="1" t="s">
        <v>285</v>
      </c>
      <c r="B189" s="1" t="s">
        <v>286</v>
      </c>
      <c r="C189">
        <v>2</v>
      </c>
      <c r="D189">
        <v>5</v>
      </c>
      <c r="E189" s="1">
        <v>4</v>
      </c>
      <c r="F189" s="1">
        <v>4</v>
      </c>
      <c r="G189" s="1">
        <v>2</v>
      </c>
      <c r="H189" s="1">
        <v>5</v>
      </c>
      <c r="I189">
        <v>46</v>
      </c>
      <c r="J189">
        <v>15</v>
      </c>
      <c r="K189">
        <v>67</v>
      </c>
      <c r="L189">
        <v>56</v>
      </c>
      <c r="M189">
        <v>9</v>
      </c>
      <c r="N189" s="6">
        <f>(punkty_rekrutacyjne37[[#This Row],[GHP]]+punkty_rekrutacyjne37[[#This Row],[GHH]]+punkty_rekrutacyjne37[[#This Row],[GMM]]+punkty_rekrutacyjne37[[#This Row],[GMP]]+punkty_rekrutacyjne37[[#This Row],[GJP]])/10</f>
        <v>19.3</v>
      </c>
      <c r="O189">
        <f t="shared" si="3"/>
        <v>6</v>
      </c>
      <c r="P189">
        <f t="shared" si="3"/>
        <v>6</v>
      </c>
      <c r="Q189">
        <f t="shared" si="3"/>
        <v>0</v>
      </c>
      <c r="R189">
        <f t="shared" si="3"/>
        <v>8</v>
      </c>
      <c r="S189" s="6">
        <f>SUM(punkty_rekrutacyjne37[[#This Row],[punkty za JP]:[GEO]])</f>
        <v>20</v>
      </c>
      <c r="T189" s="6">
        <f>IF(punkty_rekrutacyjne37[[#This Row],[Zachowanie]]=6, 2, 0)+punkty_rekrutacyjne37[[#This Row],[Osiagniecia]]</f>
        <v>2</v>
      </c>
      <c r="U189" s="7">
        <f>punkty_rekrutacyjne37[[#This Row],[punkty za gimnazjalny]]+punkty_rekrutacyjne37[[#This Row],[SUMA PUNKTOW ZA OCENY]]+punkty_rekrutacyjne37[[#This Row],[DODATKOWE]]</f>
        <v>41.3</v>
      </c>
      <c r="V189" s="14">
        <f>COUNTIF(punkty_rekrutacyjne37[[#This Row],[GHP]:[GJP]], 100)</f>
        <v>0</v>
      </c>
      <c r="W189" s="7">
        <f>IF(punkty_rekrutacyjne37[[#This Row],[ILE SETEK]]&gt;=3, 1, 0)</f>
        <v>0</v>
      </c>
    </row>
    <row r="190" spans="1:23" hidden="1" x14ac:dyDescent="0.35">
      <c r="A190" s="1" t="s">
        <v>287</v>
      </c>
      <c r="B190" s="1" t="s">
        <v>288</v>
      </c>
      <c r="C190">
        <v>3</v>
      </c>
      <c r="D190">
        <v>4</v>
      </c>
      <c r="E190" s="1">
        <v>6</v>
      </c>
      <c r="F190" s="1">
        <v>3</v>
      </c>
      <c r="G190" s="1">
        <v>2</v>
      </c>
      <c r="H190" s="1">
        <v>2</v>
      </c>
      <c r="I190">
        <v>79</v>
      </c>
      <c r="J190">
        <v>70</v>
      </c>
      <c r="K190">
        <v>42</v>
      </c>
      <c r="L190">
        <v>36</v>
      </c>
      <c r="M190">
        <v>76</v>
      </c>
      <c r="N190" s="6">
        <f>(punkty_rekrutacyjne37[[#This Row],[GHP]]+punkty_rekrutacyjne37[[#This Row],[GHH]]+punkty_rekrutacyjne37[[#This Row],[GMM]]+punkty_rekrutacyjne37[[#This Row],[GMP]]+punkty_rekrutacyjne37[[#This Row],[GJP]])/10</f>
        <v>30.3</v>
      </c>
      <c r="O190">
        <f t="shared" si="3"/>
        <v>10</v>
      </c>
      <c r="P190">
        <f t="shared" si="3"/>
        <v>4</v>
      </c>
      <c r="Q190">
        <f t="shared" si="3"/>
        <v>0</v>
      </c>
      <c r="R190">
        <f t="shared" si="3"/>
        <v>0</v>
      </c>
      <c r="S190" s="6">
        <f>SUM(punkty_rekrutacyjne37[[#This Row],[punkty za JP]:[GEO]])</f>
        <v>14</v>
      </c>
      <c r="T190" s="6">
        <f>IF(punkty_rekrutacyjne37[[#This Row],[Zachowanie]]=6, 2, 0)+punkty_rekrutacyjne37[[#This Row],[Osiagniecia]]</f>
        <v>3</v>
      </c>
      <c r="U190" s="7">
        <f>punkty_rekrutacyjne37[[#This Row],[punkty za gimnazjalny]]+punkty_rekrutacyjne37[[#This Row],[SUMA PUNKTOW ZA OCENY]]+punkty_rekrutacyjne37[[#This Row],[DODATKOWE]]</f>
        <v>47.3</v>
      </c>
      <c r="V190" s="14">
        <f>COUNTIF(punkty_rekrutacyjne37[[#This Row],[GHP]:[GJP]], 100)</f>
        <v>0</v>
      </c>
      <c r="W190" s="7">
        <f>IF(punkty_rekrutacyjne37[[#This Row],[ILE SETEK]]&gt;=3, 1, 0)</f>
        <v>0</v>
      </c>
    </row>
    <row r="191" spans="1:23" hidden="1" x14ac:dyDescent="0.35">
      <c r="A191" s="1" t="s">
        <v>289</v>
      </c>
      <c r="B191" s="1" t="s">
        <v>30</v>
      </c>
      <c r="C191">
        <v>3</v>
      </c>
      <c r="D191">
        <v>6</v>
      </c>
      <c r="E191" s="1">
        <v>3</v>
      </c>
      <c r="F191" s="1">
        <v>6</v>
      </c>
      <c r="G191" s="1">
        <v>2</v>
      </c>
      <c r="H191" s="1">
        <v>5</v>
      </c>
      <c r="I191">
        <v>25</v>
      </c>
      <c r="J191">
        <v>78</v>
      </c>
      <c r="K191">
        <v>36</v>
      </c>
      <c r="L191">
        <v>67</v>
      </c>
      <c r="M191">
        <v>37</v>
      </c>
      <c r="N191" s="6">
        <f>(punkty_rekrutacyjne37[[#This Row],[GHP]]+punkty_rekrutacyjne37[[#This Row],[GHH]]+punkty_rekrutacyjne37[[#This Row],[GMM]]+punkty_rekrutacyjne37[[#This Row],[GMP]]+punkty_rekrutacyjne37[[#This Row],[GJP]])/10</f>
        <v>24.3</v>
      </c>
      <c r="O191">
        <f t="shared" si="3"/>
        <v>4</v>
      </c>
      <c r="P191">
        <f t="shared" si="3"/>
        <v>10</v>
      </c>
      <c r="Q191">
        <f t="shared" si="3"/>
        <v>0</v>
      </c>
      <c r="R191">
        <f t="shared" si="3"/>
        <v>8</v>
      </c>
      <c r="S191" s="6">
        <f>SUM(punkty_rekrutacyjne37[[#This Row],[punkty za JP]:[GEO]])</f>
        <v>22</v>
      </c>
      <c r="T191" s="6">
        <f>IF(punkty_rekrutacyjne37[[#This Row],[Zachowanie]]=6, 2, 0)+punkty_rekrutacyjne37[[#This Row],[Osiagniecia]]</f>
        <v>5</v>
      </c>
      <c r="U191" s="7">
        <f>punkty_rekrutacyjne37[[#This Row],[punkty za gimnazjalny]]+punkty_rekrutacyjne37[[#This Row],[SUMA PUNKTOW ZA OCENY]]+punkty_rekrutacyjne37[[#This Row],[DODATKOWE]]</f>
        <v>51.3</v>
      </c>
      <c r="V191" s="14">
        <f>COUNTIF(punkty_rekrutacyjne37[[#This Row],[GHP]:[GJP]], 100)</f>
        <v>0</v>
      </c>
      <c r="W191" s="7">
        <f>IF(punkty_rekrutacyjne37[[#This Row],[ILE SETEK]]&gt;=3, 1, 0)</f>
        <v>0</v>
      </c>
    </row>
    <row r="192" spans="1:23" hidden="1" x14ac:dyDescent="0.35">
      <c r="A192" s="1" t="s">
        <v>290</v>
      </c>
      <c r="B192" s="1" t="s">
        <v>78</v>
      </c>
      <c r="C192">
        <v>4</v>
      </c>
      <c r="D192">
        <v>5</v>
      </c>
      <c r="E192" s="1">
        <v>4</v>
      </c>
      <c r="F192" s="1">
        <v>6</v>
      </c>
      <c r="G192" s="1">
        <v>5</v>
      </c>
      <c r="H192" s="1">
        <v>2</v>
      </c>
      <c r="I192">
        <v>53</v>
      </c>
      <c r="J192">
        <v>61</v>
      </c>
      <c r="K192">
        <v>85</v>
      </c>
      <c r="L192">
        <v>8</v>
      </c>
      <c r="M192">
        <v>76</v>
      </c>
      <c r="N192" s="6">
        <f>(punkty_rekrutacyjne37[[#This Row],[GHP]]+punkty_rekrutacyjne37[[#This Row],[GHH]]+punkty_rekrutacyjne37[[#This Row],[GMM]]+punkty_rekrutacyjne37[[#This Row],[GMP]]+punkty_rekrutacyjne37[[#This Row],[GJP]])/10</f>
        <v>28.3</v>
      </c>
      <c r="O192">
        <f t="shared" si="3"/>
        <v>6</v>
      </c>
      <c r="P192">
        <f t="shared" si="3"/>
        <v>10</v>
      </c>
      <c r="Q192">
        <f t="shared" si="3"/>
        <v>8</v>
      </c>
      <c r="R192">
        <f t="shared" si="3"/>
        <v>0</v>
      </c>
      <c r="S192" s="6">
        <f>SUM(punkty_rekrutacyjne37[[#This Row],[punkty za JP]:[GEO]])</f>
        <v>24</v>
      </c>
      <c r="T192" s="6">
        <f>IF(punkty_rekrutacyjne37[[#This Row],[Zachowanie]]=6, 2, 0)+punkty_rekrutacyjne37[[#This Row],[Osiagniecia]]</f>
        <v>4</v>
      </c>
      <c r="U192" s="7">
        <f>punkty_rekrutacyjne37[[#This Row],[punkty za gimnazjalny]]+punkty_rekrutacyjne37[[#This Row],[SUMA PUNKTOW ZA OCENY]]+punkty_rekrutacyjne37[[#This Row],[DODATKOWE]]</f>
        <v>56.3</v>
      </c>
      <c r="V192" s="14">
        <f>COUNTIF(punkty_rekrutacyjne37[[#This Row],[GHP]:[GJP]], 100)</f>
        <v>0</v>
      </c>
      <c r="W192" s="7">
        <f>IF(punkty_rekrutacyjne37[[#This Row],[ILE SETEK]]&gt;=3, 1, 0)</f>
        <v>0</v>
      </c>
    </row>
    <row r="193" spans="1:23" hidden="1" x14ac:dyDescent="0.35">
      <c r="A193" s="1" t="s">
        <v>264</v>
      </c>
      <c r="B193" s="1" t="s">
        <v>246</v>
      </c>
      <c r="C193">
        <v>7</v>
      </c>
      <c r="D193">
        <v>2</v>
      </c>
      <c r="E193" s="1">
        <v>4</v>
      </c>
      <c r="F193" s="1">
        <v>3</v>
      </c>
      <c r="G193" s="1">
        <v>6</v>
      </c>
      <c r="H193" s="1">
        <v>3</v>
      </c>
      <c r="I193">
        <v>13</v>
      </c>
      <c r="J193">
        <v>89</v>
      </c>
      <c r="K193">
        <v>20</v>
      </c>
      <c r="L193">
        <v>2</v>
      </c>
      <c r="M193">
        <v>36</v>
      </c>
      <c r="N193" s="6">
        <f>(punkty_rekrutacyjne37[[#This Row],[GHP]]+punkty_rekrutacyjne37[[#This Row],[GHH]]+punkty_rekrutacyjne37[[#This Row],[GMM]]+punkty_rekrutacyjne37[[#This Row],[GMP]]+punkty_rekrutacyjne37[[#This Row],[GJP]])/10</f>
        <v>16</v>
      </c>
      <c r="O193">
        <f t="shared" si="3"/>
        <v>6</v>
      </c>
      <c r="P193">
        <f t="shared" si="3"/>
        <v>4</v>
      </c>
      <c r="Q193">
        <f t="shared" si="3"/>
        <v>10</v>
      </c>
      <c r="R193">
        <f t="shared" si="3"/>
        <v>4</v>
      </c>
      <c r="S193" s="6">
        <f>SUM(punkty_rekrutacyjne37[[#This Row],[punkty za JP]:[GEO]])</f>
        <v>24</v>
      </c>
      <c r="T193" s="6">
        <f>IF(punkty_rekrutacyjne37[[#This Row],[Zachowanie]]=6, 2, 0)+punkty_rekrutacyjne37[[#This Row],[Osiagniecia]]</f>
        <v>7</v>
      </c>
      <c r="U193" s="7">
        <f>punkty_rekrutacyjne37[[#This Row],[punkty za gimnazjalny]]+punkty_rekrutacyjne37[[#This Row],[SUMA PUNKTOW ZA OCENY]]+punkty_rekrutacyjne37[[#This Row],[DODATKOWE]]</f>
        <v>47</v>
      </c>
      <c r="V193" s="14">
        <f>COUNTIF(punkty_rekrutacyjne37[[#This Row],[GHP]:[GJP]], 100)</f>
        <v>0</v>
      </c>
      <c r="W193" s="7">
        <f>IF(punkty_rekrutacyjne37[[#This Row],[ILE SETEK]]&gt;=3, 1, 0)</f>
        <v>0</v>
      </c>
    </row>
    <row r="194" spans="1:23" hidden="1" x14ac:dyDescent="0.35">
      <c r="A194" s="1" t="s">
        <v>291</v>
      </c>
      <c r="B194" s="1" t="s">
        <v>222</v>
      </c>
      <c r="C194">
        <v>3</v>
      </c>
      <c r="D194">
        <v>5</v>
      </c>
      <c r="E194" s="1">
        <v>5</v>
      </c>
      <c r="F194" s="1">
        <v>2</v>
      </c>
      <c r="G194" s="1">
        <v>5</v>
      </c>
      <c r="H194" s="1">
        <v>2</v>
      </c>
      <c r="I194">
        <v>25</v>
      </c>
      <c r="J194">
        <v>46</v>
      </c>
      <c r="K194">
        <v>91</v>
      </c>
      <c r="L194">
        <v>75</v>
      </c>
      <c r="M194">
        <v>91</v>
      </c>
      <c r="N194" s="6">
        <f>(punkty_rekrutacyjne37[[#This Row],[GHP]]+punkty_rekrutacyjne37[[#This Row],[GHH]]+punkty_rekrutacyjne37[[#This Row],[GMM]]+punkty_rekrutacyjne37[[#This Row],[GMP]]+punkty_rekrutacyjne37[[#This Row],[GJP]])/10</f>
        <v>32.799999999999997</v>
      </c>
      <c r="O194">
        <f t="shared" si="3"/>
        <v>8</v>
      </c>
      <c r="P194">
        <f t="shared" si="3"/>
        <v>0</v>
      </c>
      <c r="Q194">
        <f t="shared" si="3"/>
        <v>8</v>
      </c>
      <c r="R194">
        <f t="shared" ref="R194:R257" si="4">VLOOKUP(H194,$Y$4:$Z$9,2,0)</f>
        <v>0</v>
      </c>
      <c r="S194" s="6">
        <f>SUM(punkty_rekrutacyjne37[[#This Row],[punkty za JP]:[GEO]])</f>
        <v>16</v>
      </c>
      <c r="T194" s="6">
        <f>IF(punkty_rekrutacyjne37[[#This Row],[Zachowanie]]=6, 2, 0)+punkty_rekrutacyjne37[[#This Row],[Osiagniecia]]</f>
        <v>3</v>
      </c>
      <c r="U194" s="7">
        <f>punkty_rekrutacyjne37[[#This Row],[punkty za gimnazjalny]]+punkty_rekrutacyjne37[[#This Row],[SUMA PUNKTOW ZA OCENY]]+punkty_rekrutacyjne37[[#This Row],[DODATKOWE]]</f>
        <v>51.8</v>
      </c>
      <c r="V194" s="14">
        <f>COUNTIF(punkty_rekrutacyjne37[[#This Row],[GHP]:[GJP]], 100)</f>
        <v>0</v>
      </c>
      <c r="W194" s="7">
        <f>IF(punkty_rekrutacyjne37[[#This Row],[ILE SETEK]]&gt;=3, 1, 0)</f>
        <v>0</v>
      </c>
    </row>
    <row r="195" spans="1:23" hidden="1" x14ac:dyDescent="0.35">
      <c r="A195" s="1" t="s">
        <v>292</v>
      </c>
      <c r="B195" s="1" t="s">
        <v>225</v>
      </c>
      <c r="C195">
        <v>7</v>
      </c>
      <c r="D195">
        <v>6</v>
      </c>
      <c r="E195" s="1">
        <v>4</v>
      </c>
      <c r="F195" s="1">
        <v>5</v>
      </c>
      <c r="G195" s="1">
        <v>4</v>
      </c>
      <c r="H195" s="1">
        <v>6</v>
      </c>
      <c r="I195">
        <v>52</v>
      </c>
      <c r="J195">
        <v>32</v>
      </c>
      <c r="K195">
        <v>57</v>
      </c>
      <c r="L195">
        <v>58</v>
      </c>
      <c r="M195">
        <v>67</v>
      </c>
      <c r="N195" s="6">
        <f>(punkty_rekrutacyjne37[[#This Row],[GHP]]+punkty_rekrutacyjne37[[#This Row],[GHH]]+punkty_rekrutacyjne37[[#This Row],[GMM]]+punkty_rekrutacyjne37[[#This Row],[GMP]]+punkty_rekrutacyjne37[[#This Row],[GJP]])/10</f>
        <v>26.6</v>
      </c>
      <c r="O195">
        <f t="shared" ref="O195:R258" si="5">VLOOKUP(E195,$Y$4:$Z$9,2,0)</f>
        <v>6</v>
      </c>
      <c r="P195">
        <f t="shared" si="5"/>
        <v>8</v>
      </c>
      <c r="Q195">
        <f t="shared" si="5"/>
        <v>6</v>
      </c>
      <c r="R195">
        <f t="shared" si="4"/>
        <v>10</v>
      </c>
      <c r="S195" s="6">
        <f>SUM(punkty_rekrutacyjne37[[#This Row],[punkty za JP]:[GEO]])</f>
        <v>30</v>
      </c>
      <c r="T195" s="6">
        <f>IF(punkty_rekrutacyjne37[[#This Row],[Zachowanie]]=6, 2, 0)+punkty_rekrutacyjne37[[#This Row],[Osiagniecia]]</f>
        <v>9</v>
      </c>
      <c r="U195" s="7">
        <f>punkty_rekrutacyjne37[[#This Row],[punkty za gimnazjalny]]+punkty_rekrutacyjne37[[#This Row],[SUMA PUNKTOW ZA OCENY]]+punkty_rekrutacyjne37[[#This Row],[DODATKOWE]]</f>
        <v>65.599999999999994</v>
      </c>
      <c r="V195" s="14">
        <f>COUNTIF(punkty_rekrutacyjne37[[#This Row],[GHP]:[GJP]], 100)</f>
        <v>0</v>
      </c>
      <c r="W195" s="7">
        <f>IF(punkty_rekrutacyjne37[[#This Row],[ILE SETEK]]&gt;=3, 1, 0)</f>
        <v>0</v>
      </c>
    </row>
    <row r="196" spans="1:23" hidden="1" x14ac:dyDescent="0.35">
      <c r="A196" s="1" t="s">
        <v>293</v>
      </c>
      <c r="B196" s="1" t="s">
        <v>239</v>
      </c>
      <c r="C196">
        <v>7</v>
      </c>
      <c r="D196">
        <v>6</v>
      </c>
      <c r="E196" s="1">
        <v>4</v>
      </c>
      <c r="F196" s="1">
        <v>6</v>
      </c>
      <c r="G196" s="1">
        <v>6</v>
      </c>
      <c r="H196" s="1">
        <v>5</v>
      </c>
      <c r="I196">
        <v>85</v>
      </c>
      <c r="J196">
        <v>37</v>
      </c>
      <c r="K196">
        <v>73</v>
      </c>
      <c r="L196">
        <v>73</v>
      </c>
      <c r="M196">
        <v>19</v>
      </c>
      <c r="N196" s="6">
        <f>(punkty_rekrutacyjne37[[#This Row],[GHP]]+punkty_rekrutacyjne37[[#This Row],[GHH]]+punkty_rekrutacyjne37[[#This Row],[GMM]]+punkty_rekrutacyjne37[[#This Row],[GMP]]+punkty_rekrutacyjne37[[#This Row],[GJP]])/10</f>
        <v>28.7</v>
      </c>
      <c r="O196">
        <f t="shared" si="5"/>
        <v>6</v>
      </c>
      <c r="P196">
        <f t="shared" si="5"/>
        <v>10</v>
      </c>
      <c r="Q196">
        <f t="shared" si="5"/>
        <v>10</v>
      </c>
      <c r="R196">
        <f t="shared" si="4"/>
        <v>8</v>
      </c>
      <c r="S196" s="6">
        <f>SUM(punkty_rekrutacyjne37[[#This Row],[punkty za JP]:[GEO]])</f>
        <v>34</v>
      </c>
      <c r="T196" s="6">
        <f>IF(punkty_rekrutacyjne37[[#This Row],[Zachowanie]]=6, 2, 0)+punkty_rekrutacyjne37[[#This Row],[Osiagniecia]]</f>
        <v>9</v>
      </c>
      <c r="U196" s="7">
        <f>punkty_rekrutacyjne37[[#This Row],[punkty za gimnazjalny]]+punkty_rekrutacyjne37[[#This Row],[SUMA PUNKTOW ZA OCENY]]+punkty_rekrutacyjne37[[#This Row],[DODATKOWE]]</f>
        <v>71.7</v>
      </c>
      <c r="V196" s="14">
        <f>COUNTIF(punkty_rekrutacyjne37[[#This Row],[GHP]:[GJP]], 100)</f>
        <v>0</v>
      </c>
      <c r="W196" s="7">
        <f>IF(punkty_rekrutacyjne37[[#This Row],[ILE SETEK]]&gt;=3, 1, 0)</f>
        <v>0</v>
      </c>
    </row>
    <row r="197" spans="1:23" hidden="1" x14ac:dyDescent="0.35">
      <c r="A197" s="1" t="s">
        <v>294</v>
      </c>
      <c r="B197" s="1" t="s">
        <v>28</v>
      </c>
      <c r="C197">
        <v>8</v>
      </c>
      <c r="D197">
        <v>3</v>
      </c>
      <c r="E197" s="1">
        <v>3</v>
      </c>
      <c r="F197" s="1">
        <v>4</v>
      </c>
      <c r="G197" s="1">
        <v>3</v>
      </c>
      <c r="H197" s="1">
        <v>5</v>
      </c>
      <c r="I197">
        <v>96</v>
      </c>
      <c r="J197">
        <v>17</v>
      </c>
      <c r="K197">
        <v>94</v>
      </c>
      <c r="L197">
        <v>90</v>
      </c>
      <c r="M197">
        <v>1</v>
      </c>
      <c r="N197" s="6">
        <f>(punkty_rekrutacyjne37[[#This Row],[GHP]]+punkty_rekrutacyjne37[[#This Row],[GHH]]+punkty_rekrutacyjne37[[#This Row],[GMM]]+punkty_rekrutacyjne37[[#This Row],[GMP]]+punkty_rekrutacyjne37[[#This Row],[GJP]])/10</f>
        <v>29.8</v>
      </c>
      <c r="O197">
        <f t="shared" si="5"/>
        <v>4</v>
      </c>
      <c r="P197">
        <f t="shared" si="5"/>
        <v>6</v>
      </c>
      <c r="Q197">
        <f t="shared" si="5"/>
        <v>4</v>
      </c>
      <c r="R197">
        <f t="shared" si="4"/>
        <v>8</v>
      </c>
      <c r="S197" s="6">
        <f>SUM(punkty_rekrutacyjne37[[#This Row],[punkty za JP]:[GEO]])</f>
        <v>22</v>
      </c>
      <c r="T197" s="6">
        <f>IF(punkty_rekrutacyjne37[[#This Row],[Zachowanie]]=6, 2, 0)+punkty_rekrutacyjne37[[#This Row],[Osiagniecia]]</f>
        <v>8</v>
      </c>
      <c r="U197" s="7">
        <f>punkty_rekrutacyjne37[[#This Row],[punkty za gimnazjalny]]+punkty_rekrutacyjne37[[#This Row],[SUMA PUNKTOW ZA OCENY]]+punkty_rekrutacyjne37[[#This Row],[DODATKOWE]]</f>
        <v>59.8</v>
      </c>
      <c r="V197" s="14">
        <f>COUNTIF(punkty_rekrutacyjne37[[#This Row],[GHP]:[GJP]], 100)</f>
        <v>0</v>
      </c>
      <c r="W197" s="7">
        <f>IF(punkty_rekrutacyjne37[[#This Row],[ILE SETEK]]&gt;=3, 1, 0)</f>
        <v>0</v>
      </c>
    </row>
    <row r="198" spans="1:23" hidden="1" x14ac:dyDescent="0.35">
      <c r="A198" s="1" t="s">
        <v>295</v>
      </c>
      <c r="B198" s="1" t="s">
        <v>180</v>
      </c>
      <c r="C198">
        <v>2</v>
      </c>
      <c r="D198">
        <v>3</v>
      </c>
      <c r="E198" s="1">
        <v>6</v>
      </c>
      <c r="F198" s="1">
        <v>4</v>
      </c>
      <c r="G198" s="1">
        <v>5</v>
      </c>
      <c r="H198" s="1">
        <v>6</v>
      </c>
      <c r="I198">
        <v>68</v>
      </c>
      <c r="J198">
        <v>10</v>
      </c>
      <c r="K198">
        <v>64</v>
      </c>
      <c r="L198">
        <v>85</v>
      </c>
      <c r="M198">
        <v>26</v>
      </c>
      <c r="N198" s="6">
        <f>(punkty_rekrutacyjne37[[#This Row],[GHP]]+punkty_rekrutacyjne37[[#This Row],[GHH]]+punkty_rekrutacyjne37[[#This Row],[GMM]]+punkty_rekrutacyjne37[[#This Row],[GMP]]+punkty_rekrutacyjne37[[#This Row],[GJP]])/10</f>
        <v>25.3</v>
      </c>
      <c r="O198">
        <f t="shared" si="5"/>
        <v>10</v>
      </c>
      <c r="P198">
        <f t="shared" si="5"/>
        <v>6</v>
      </c>
      <c r="Q198">
        <f t="shared" si="5"/>
        <v>8</v>
      </c>
      <c r="R198">
        <f t="shared" si="4"/>
        <v>10</v>
      </c>
      <c r="S198" s="6">
        <f>SUM(punkty_rekrutacyjne37[[#This Row],[punkty za JP]:[GEO]])</f>
        <v>34</v>
      </c>
      <c r="T198" s="6">
        <f>IF(punkty_rekrutacyjne37[[#This Row],[Zachowanie]]=6, 2, 0)+punkty_rekrutacyjne37[[#This Row],[Osiagniecia]]</f>
        <v>2</v>
      </c>
      <c r="U198" s="7">
        <f>punkty_rekrutacyjne37[[#This Row],[punkty za gimnazjalny]]+punkty_rekrutacyjne37[[#This Row],[SUMA PUNKTOW ZA OCENY]]+punkty_rekrutacyjne37[[#This Row],[DODATKOWE]]</f>
        <v>61.3</v>
      </c>
      <c r="V198" s="14">
        <f>COUNTIF(punkty_rekrutacyjne37[[#This Row],[GHP]:[GJP]], 100)</f>
        <v>0</v>
      </c>
      <c r="W198" s="7">
        <f>IF(punkty_rekrutacyjne37[[#This Row],[ILE SETEK]]&gt;=3, 1, 0)</f>
        <v>0</v>
      </c>
    </row>
    <row r="199" spans="1:23" hidden="1" x14ac:dyDescent="0.35">
      <c r="A199" s="1" t="s">
        <v>296</v>
      </c>
      <c r="B199" s="1" t="s">
        <v>222</v>
      </c>
      <c r="C199">
        <v>7</v>
      </c>
      <c r="D199">
        <v>2</v>
      </c>
      <c r="E199" s="1">
        <v>2</v>
      </c>
      <c r="F199" s="1">
        <v>6</v>
      </c>
      <c r="G199" s="1">
        <v>5</v>
      </c>
      <c r="H199" s="1">
        <v>3</v>
      </c>
      <c r="I199">
        <v>45</v>
      </c>
      <c r="J199">
        <v>81</v>
      </c>
      <c r="K199">
        <v>28</v>
      </c>
      <c r="L199">
        <v>11</v>
      </c>
      <c r="M199">
        <v>25</v>
      </c>
      <c r="N199" s="6">
        <f>(punkty_rekrutacyjne37[[#This Row],[GHP]]+punkty_rekrutacyjne37[[#This Row],[GHH]]+punkty_rekrutacyjne37[[#This Row],[GMM]]+punkty_rekrutacyjne37[[#This Row],[GMP]]+punkty_rekrutacyjne37[[#This Row],[GJP]])/10</f>
        <v>19</v>
      </c>
      <c r="O199">
        <f t="shared" si="5"/>
        <v>0</v>
      </c>
      <c r="P199">
        <f t="shared" si="5"/>
        <v>10</v>
      </c>
      <c r="Q199">
        <f t="shared" si="5"/>
        <v>8</v>
      </c>
      <c r="R199">
        <f t="shared" si="4"/>
        <v>4</v>
      </c>
      <c r="S199" s="6">
        <f>SUM(punkty_rekrutacyjne37[[#This Row],[punkty za JP]:[GEO]])</f>
        <v>22</v>
      </c>
      <c r="T199" s="6">
        <f>IF(punkty_rekrutacyjne37[[#This Row],[Zachowanie]]=6, 2, 0)+punkty_rekrutacyjne37[[#This Row],[Osiagniecia]]</f>
        <v>7</v>
      </c>
      <c r="U199" s="7">
        <f>punkty_rekrutacyjne37[[#This Row],[punkty za gimnazjalny]]+punkty_rekrutacyjne37[[#This Row],[SUMA PUNKTOW ZA OCENY]]+punkty_rekrutacyjne37[[#This Row],[DODATKOWE]]</f>
        <v>48</v>
      </c>
      <c r="V199" s="14">
        <f>COUNTIF(punkty_rekrutacyjne37[[#This Row],[GHP]:[GJP]], 100)</f>
        <v>0</v>
      </c>
      <c r="W199" s="7">
        <f>IF(punkty_rekrutacyjne37[[#This Row],[ILE SETEK]]&gt;=3, 1, 0)</f>
        <v>0</v>
      </c>
    </row>
    <row r="200" spans="1:23" hidden="1" x14ac:dyDescent="0.35">
      <c r="A200" s="1" t="s">
        <v>297</v>
      </c>
      <c r="B200" s="1" t="s">
        <v>161</v>
      </c>
      <c r="C200">
        <v>3</v>
      </c>
      <c r="D200">
        <v>2</v>
      </c>
      <c r="E200" s="1">
        <v>3</v>
      </c>
      <c r="F200" s="1">
        <v>2</v>
      </c>
      <c r="G200" s="1">
        <v>5</v>
      </c>
      <c r="H200" s="1">
        <v>4</v>
      </c>
      <c r="I200">
        <v>85</v>
      </c>
      <c r="J200">
        <v>28</v>
      </c>
      <c r="K200">
        <v>36</v>
      </c>
      <c r="L200">
        <v>9</v>
      </c>
      <c r="M200">
        <v>95</v>
      </c>
      <c r="N200" s="6">
        <f>(punkty_rekrutacyjne37[[#This Row],[GHP]]+punkty_rekrutacyjne37[[#This Row],[GHH]]+punkty_rekrutacyjne37[[#This Row],[GMM]]+punkty_rekrutacyjne37[[#This Row],[GMP]]+punkty_rekrutacyjne37[[#This Row],[GJP]])/10</f>
        <v>25.3</v>
      </c>
      <c r="O200">
        <f t="shared" si="5"/>
        <v>4</v>
      </c>
      <c r="P200">
        <f t="shared" si="5"/>
        <v>0</v>
      </c>
      <c r="Q200">
        <f t="shared" si="5"/>
        <v>8</v>
      </c>
      <c r="R200">
        <f t="shared" si="4"/>
        <v>6</v>
      </c>
      <c r="S200" s="6">
        <f>SUM(punkty_rekrutacyjne37[[#This Row],[punkty za JP]:[GEO]])</f>
        <v>18</v>
      </c>
      <c r="T200" s="6">
        <f>IF(punkty_rekrutacyjne37[[#This Row],[Zachowanie]]=6, 2, 0)+punkty_rekrutacyjne37[[#This Row],[Osiagniecia]]</f>
        <v>3</v>
      </c>
      <c r="U200" s="7">
        <f>punkty_rekrutacyjne37[[#This Row],[punkty za gimnazjalny]]+punkty_rekrutacyjne37[[#This Row],[SUMA PUNKTOW ZA OCENY]]+punkty_rekrutacyjne37[[#This Row],[DODATKOWE]]</f>
        <v>46.3</v>
      </c>
      <c r="V200" s="14">
        <f>COUNTIF(punkty_rekrutacyjne37[[#This Row],[GHP]:[GJP]], 100)</f>
        <v>0</v>
      </c>
      <c r="W200" s="7">
        <f>IF(punkty_rekrutacyjne37[[#This Row],[ILE SETEK]]&gt;=3, 1, 0)</f>
        <v>0</v>
      </c>
    </row>
    <row r="201" spans="1:23" hidden="1" x14ac:dyDescent="0.35">
      <c r="A201" s="1" t="s">
        <v>298</v>
      </c>
      <c r="B201" s="1" t="s">
        <v>299</v>
      </c>
      <c r="C201">
        <v>4</v>
      </c>
      <c r="D201">
        <v>3</v>
      </c>
      <c r="E201" s="1">
        <v>6</v>
      </c>
      <c r="F201" s="1">
        <v>4</v>
      </c>
      <c r="G201" s="1">
        <v>4</v>
      </c>
      <c r="H201" s="1">
        <v>3</v>
      </c>
      <c r="I201">
        <v>48</v>
      </c>
      <c r="J201">
        <v>71</v>
      </c>
      <c r="K201">
        <v>40</v>
      </c>
      <c r="L201">
        <v>67</v>
      </c>
      <c r="M201">
        <v>83</v>
      </c>
      <c r="N201" s="6">
        <f>(punkty_rekrutacyjne37[[#This Row],[GHP]]+punkty_rekrutacyjne37[[#This Row],[GHH]]+punkty_rekrutacyjne37[[#This Row],[GMM]]+punkty_rekrutacyjne37[[#This Row],[GMP]]+punkty_rekrutacyjne37[[#This Row],[GJP]])/10</f>
        <v>30.9</v>
      </c>
      <c r="O201">
        <f t="shared" si="5"/>
        <v>10</v>
      </c>
      <c r="P201">
        <f t="shared" si="5"/>
        <v>6</v>
      </c>
      <c r="Q201">
        <f t="shared" si="5"/>
        <v>6</v>
      </c>
      <c r="R201">
        <f t="shared" si="4"/>
        <v>4</v>
      </c>
      <c r="S201" s="6">
        <f>SUM(punkty_rekrutacyjne37[[#This Row],[punkty za JP]:[GEO]])</f>
        <v>26</v>
      </c>
      <c r="T201" s="6">
        <f>IF(punkty_rekrutacyjne37[[#This Row],[Zachowanie]]=6, 2, 0)+punkty_rekrutacyjne37[[#This Row],[Osiagniecia]]</f>
        <v>4</v>
      </c>
      <c r="U201" s="7">
        <f>punkty_rekrutacyjne37[[#This Row],[punkty za gimnazjalny]]+punkty_rekrutacyjne37[[#This Row],[SUMA PUNKTOW ZA OCENY]]+punkty_rekrutacyjne37[[#This Row],[DODATKOWE]]</f>
        <v>60.9</v>
      </c>
      <c r="V201" s="14">
        <f>COUNTIF(punkty_rekrutacyjne37[[#This Row],[GHP]:[GJP]], 100)</f>
        <v>0</v>
      </c>
      <c r="W201" s="7">
        <f>IF(punkty_rekrutacyjne37[[#This Row],[ILE SETEK]]&gt;=3, 1, 0)</f>
        <v>0</v>
      </c>
    </row>
    <row r="202" spans="1:23" hidden="1" x14ac:dyDescent="0.35">
      <c r="A202" s="1" t="s">
        <v>300</v>
      </c>
      <c r="B202" s="1" t="s">
        <v>242</v>
      </c>
      <c r="C202">
        <v>0</v>
      </c>
      <c r="D202">
        <v>5</v>
      </c>
      <c r="E202" s="1">
        <v>6</v>
      </c>
      <c r="F202" s="1">
        <v>4</v>
      </c>
      <c r="G202" s="1">
        <v>4</v>
      </c>
      <c r="H202" s="1">
        <v>5</v>
      </c>
      <c r="I202">
        <v>70</v>
      </c>
      <c r="J202">
        <v>42</v>
      </c>
      <c r="K202">
        <v>47</v>
      </c>
      <c r="L202">
        <v>24</v>
      </c>
      <c r="M202">
        <v>40</v>
      </c>
      <c r="N202" s="6">
        <f>(punkty_rekrutacyjne37[[#This Row],[GHP]]+punkty_rekrutacyjne37[[#This Row],[GHH]]+punkty_rekrutacyjne37[[#This Row],[GMM]]+punkty_rekrutacyjne37[[#This Row],[GMP]]+punkty_rekrutacyjne37[[#This Row],[GJP]])/10</f>
        <v>22.3</v>
      </c>
      <c r="O202">
        <f t="shared" si="5"/>
        <v>10</v>
      </c>
      <c r="P202">
        <f t="shared" si="5"/>
        <v>6</v>
      </c>
      <c r="Q202">
        <f t="shared" si="5"/>
        <v>6</v>
      </c>
      <c r="R202">
        <f t="shared" si="4"/>
        <v>8</v>
      </c>
      <c r="S202" s="6">
        <f>SUM(punkty_rekrutacyjne37[[#This Row],[punkty za JP]:[GEO]])</f>
        <v>30</v>
      </c>
      <c r="T202" s="6">
        <f>IF(punkty_rekrutacyjne37[[#This Row],[Zachowanie]]=6, 2, 0)+punkty_rekrutacyjne37[[#This Row],[Osiagniecia]]</f>
        <v>0</v>
      </c>
      <c r="U202" s="7">
        <f>punkty_rekrutacyjne37[[#This Row],[punkty za gimnazjalny]]+punkty_rekrutacyjne37[[#This Row],[SUMA PUNKTOW ZA OCENY]]+punkty_rekrutacyjne37[[#This Row],[DODATKOWE]]</f>
        <v>52.3</v>
      </c>
      <c r="V202" s="14">
        <f>COUNTIF(punkty_rekrutacyjne37[[#This Row],[GHP]:[GJP]], 100)</f>
        <v>0</v>
      </c>
      <c r="W202" s="7">
        <f>IF(punkty_rekrutacyjne37[[#This Row],[ILE SETEK]]&gt;=3, 1, 0)</f>
        <v>0</v>
      </c>
    </row>
    <row r="203" spans="1:23" hidden="1" x14ac:dyDescent="0.35">
      <c r="A203" s="1" t="s">
        <v>301</v>
      </c>
      <c r="B203" s="1" t="s">
        <v>302</v>
      </c>
      <c r="C203">
        <v>8</v>
      </c>
      <c r="D203">
        <v>4</v>
      </c>
      <c r="E203" s="1">
        <v>5</v>
      </c>
      <c r="F203" s="1">
        <v>4</v>
      </c>
      <c r="G203" s="1">
        <v>4</v>
      </c>
      <c r="H203" s="1">
        <v>5</v>
      </c>
      <c r="I203">
        <v>83</v>
      </c>
      <c r="J203">
        <v>18</v>
      </c>
      <c r="K203">
        <v>29</v>
      </c>
      <c r="L203">
        <v>17</v>
      </c>
      <c r="M203">
        <v>9</v>
      </c>
      <c r="N203" s="6">
        <f>(punkty_rekrutacyjne37[[#This Row],[GHP]]+punkty_rekrutacyjne37[[#This Row],[GHH]]+punkty_rekrutacyjne37[[#This Row],[GMM]]+punkty_rekrutacyjne37[[#This Row],[GMP]]+punkty_rekrutacyjne37[[#This Row],[GJP]])/10</f>
        <v>15.6</v>
      </c>
      <c r="O203">
        <f t="shared" si="5"/>
        <v>8</v>
      </c>
      <c r="P203">
        <f t="shared" si="5"/>
        <v>6</v>
      </c>
      <c r="Q203">
        <f t="shared" si="5"/>
        <v>6</v>
      </c>
      <c r="R203">
        <f t="shared" si="4"/>
        <v>8</v>
      </c>
      <c r="S203" s="6">
        <f>SUM(punkty_rekrutacyjne37[[#This Row],[punkty za JP]:[GEO]])</f>
        <v>28</v>
      </c>
      <c r="T203" s="6">
        <f>IF(punkty_rekrutacyjne37[[#This Row],[Zachowanie]]=6, 2, 0)+punkty_rekrutacyjne37[[#This Row],[Osiagniecia]]</f>
        <v>8</v>
      </c>
      <c r="U203" s="7">
        <f>punkty_rekrutacyjne37[[#This Row],[punkty za gimnazjalny]]+punkty_rekrutacyjne37[[#This Row],[SUMA PUNKTOW ZA OCENY]]+punkty_rekrutacyjne37[[#This Row],[DODATKOWE]]</f>
        <v>51.6</v>
      </c>
      <c r="V203" s="14">
        <f>COUNTIF(punkty_rekrutacyjne37[[#This Row],[GHP]:[GJP]], 100)</f>
        <v>0</v>
      </c>
      <c r="W203" s="7">
        <f>IF(punkty_rekrutacyjne37[[#This Row],[ILE SETEK]]&gt;=3, 1, 0)</f>
        <v>0</v>
      </c>
    </row>
    <row r="204" spans="1:23" hidden="1" x14ac:dyDescent="0.35">
      <c r="A204" s="1" t="s">
        <v>303</v>
      </c>
      <c r="B204" s="1" t="s">
        <v>90</v>
      </c>
      <c r="C204">
        <v>1</v>
      </c>
      <c r="D204">
        <v>6</v>
      </c>
      <c r="E204" s="1">
        <v>4</v>
      </c>
      <c r="F204" s="1">
        <v>6</v>
      </c>
      <c r="G204" s="1">
        <v>3</v>
      </c>
      <c r="H204" s="1">
        <v>2</v>
      </c>
      <c r="I204">
        <v>48</v>
      </c>
      <c r="J204">
        <v>65</v>
      </c>
      <c r="K204">
        <v>86</v>
      </c>
      <c r="L204">
        <v>18</v>
      </c>
      <c r="M204">
        <v>88</v>
      </c>
      <c r="N204" s="6">
        <f>(punkty_rekrutacyjne37[[#This Row],[GHP]]+punkty_rekrutacyjne37[[#This Row],[GHH]]+punkty_rekrutacyjne37[[#This Row],[GMM]]+punkty_rekrutacyjne37[[#This Row],[GMP]]+punkty_rekrutacyjne37[[#This Row],[GJP]])/10</f>
        <v>30.5</v>
      </c>
      <c r="O204">
        <f t="shared" si="5"/>
        <v>6</v>
      </c>
      <c r="P204">
        <f t="shared" si="5"/>
        <v>10</v>
      </c>
      <c r="Q204">
        <f t="shared" si="5"/>
        <v>4</v>
      </c>
      <c r="R204">
        <f t="shared" si="4"/>
        <v>0</v>
      </c>
      <c r="S204" s="6">
        <f>SUM(punkty_rekrutacyjne37[[#This Row],[punkty za JP]:[GEO]])</f>
        <v>20</v>
      </c>
      <c r="T204" s="6">
        <f>IF(punkty_rekrutacyjne37[[#This Row],[Zachowanie]]=6, 2, 0)+punkty_rekrutacyjne37[[#This Row],[Osiagniecia]]</f>
        <v>3</v>
      </c>
      <c r="U204" s="7">
        <f>punkty_rekrutacyjne37[[#This Row],[punkty za gimnazjalny]]+punkty_rekrutacyjne37[[#This Row],[SUMA PUNKTOW ZA OCENY]]+punkty_rekrutacyjne37[[#This Row],[DODATKOWE]]</f>
        <v>53.5</v>
      </c>
      <c r="V204" s="14">
        <f>COUNTIF(punkty_rekrutacyjne37[[#This Row],[GHP]:[GJP]], 100)</f>
        <v>0</v>
      </c>
      <c r="W204" s="7">
        <f>IF(punkty_rekrutacyjne37[[#This Row],[ILE SETEK]]&gt;=3, 1, 0)</f>
        <v>0</v>
      </c>
    </row>
    <row r="205" spans="1:23" hidden="1" x14ac:dyDescent="0.35">
      <c r="A205" s="1" t="s">
        <v>304</v>
      </c>
      <c r="B205" s="1" t="s">
        <v>70</v>
      </c>
      <c r="C205">
        <v>4</v>
      </c>
      <c r="D205">
        <v>5</v>
      </c>
      <c r="E205" s="1">
        <v>3</v>
      </c>
      <c r="F205" s="1">
        <v>5</v>
      </c>
      <c r="G205" s="1">
        <v>5</v>
      </c>
      <c r="H205" s="1">
        <v>2</v>
      </c>
      <c r="I205">
        <v>70</v>
      </c>
      <c r="J205">
        <v>20</v>
      </c>
      <c r="K205">
        <v>38</v>
      </c>
      <c r="L205">
        <v>18</v>
      </c>
      <c r="M205">
        <v>65</v>
      </c>
      <c r="N205" s="6">
        <f>(punkty_rekrutacyjne37[[#This Row],[GHP]]+punkty_rekrutacyjne37[[#This Row],[GHH]]+punkty_rekrutacyjne37[[#This Row],[GMM]]+punkty_rekrutacyjne37[[#This Row],[GMP]]+punkty_rekrutacyjne37[[#This Row],[GJP]])/10</f>
        <v>21.1</v>
      </c>
      <c r="O205">
        <f t="shared" si="5"/>
        <v>4</v>
      </c>
      <c r="P205">
        <f t="shared" si="5"/>
        <v>8</v>
      </c>
      <c r="Q205">
        <f t="shared" si="5"/>
        <v>8</v>
      </c>
      <c r="R205">
        <f t="shared" si="4"/>
        <v>0</v>
      </c>
      <c r="S205" s="6">
        <f>SUM(punkty_rekrutacyjne37[[#This Row],[punkty za JP]:[GEO]])</f>
        <v>20</v>
      </c>
      <c r="T205" s="6">
        <f>IF(punkty_rekrutacyjne37[[#This Row],[Zachowanie]]=6, 2, 0)+punkty_rekrutacyjne37[[#This Row],[Osiagniecia]]</f>
        <v>4</v>
      </c>
      <c r="U205" s="7">
        <f>punkty_rekrutacyjne37[[#This Row],[punkty za gimnazjalny]]+punkty_rekrutacyjne37[[#This Row],[SUMA PUNKTOW ZA OCENY]]+punkty_rekrutacyjne37[[#This Row],[DODATKOWE]]</f>
        <v>45.1</v>
      </c>
      <c r="V205" s="14">
        <f>COUNTIF(punkty_rekrutacyjne37[[#This Row],[GHP]:[GJP]], 100)</f>
        <v>0</v>
      </c>
      <c r="W205" s="7">
        <f>IF(punkty_rekrutacyjne37[[#This Row],[ILE SETEK]]&gt;=3, 1, 0)</f>
        <v>0</v>
      </c>
    </row>
    <row r="206" spans="1:23" hidden="1" x14ac:dyDescent="0.35">
      <c r="A206" s="1" t="s">
        <v>305</v>
      </c>
      <c r="B206" s="1" t="s">
        <v>306</v>
      </c>
      <c r="C206">
        <v>2</v>
      </c>
      <c r="D206">
        <v>2</v>
      </c>
      <c r="E206" s="1">
        <v>6</v>
      </c>
      <c r="F206" s="1">
        <v>5</v>
      </c>
      <c r="G206" s="1">
        <v>2</v>
      </c>
      <c r="H206" s="1">
        <v>6</v>
      </c>
      <c r="I206">
        <v>74</v>
      </c>
      <c r="J206">
        <v>61</v>
      </c>
      <c r="K206">
        <v>24</v>
      </c>
      <c r="L206">
        <v>72</v>
      </c>
      <c r="M206">
        <v>41</v>
      </c>
      <c r="N206" s="6">
        <f>(punkty_rekrutacyjne37[[#This Row],[GHP]]+punkty_rekrutacyjne37[[#This Row],[GHH]]+punkty_rekrutacyjne37[[#This Row],[GMM]]+punkty_rekrutacyjne37[[#This Row],[GMP]]+punkty_rekrutacyjne37[[#This Row],[GJP]])/10</f>
        <v>27.2</v>
      </c>
      <c r="O206">
        <f t="shared" si="5"/>
        <v>10</v>
      </c>
      <c r="P206">
        <f t="shared" si="5"/>
        <v>8</v>
      </c>
      <c r="Q206">
        <f t="shared" si="5"/>
        <v>0</v>
      </c>
      <c r="R206">
        <f t="shared" si="4"/>
        <v>10</v>
      </c>
      <c r="S206" s="6">
        <f>SUM(punkty_rekrutacyjne37[[#This Row],[punkty za JP]:[GEO]])</f>
        <v>28</v>
      </c>
      <c r="T206" s="6">
        <f>IF(punkty_rekrutacyjne37[[#This Row],[Zachowanie]]=6, 2, 0)+punkty_rekrutacyjne37[[#This Row],[Osiagniecia]]</f>
        <v>2</v>
      </c>
      <c r="U206" s="7">
        <f>punkty_rekrutacyjne37[[#This Row],[punkty za gimnazjalny]]+punkty_rekrutacyjne37[[#This Row],[SUMA PUNKTOW ZA OCENY]]+punkty_rekrutacyjne37[[#This Row],[DODATKOWE]]</f>
        <v>57.2</v>
      </c>
      <c r="V206" s="14">
        <f>COUNTIF(punkty_rekrutacyjne37[[#This Row],[GHP]:[GJP]], 100)</f>
        <v>0</v>
      </c>
      <c r="W206" s="7">
        <f>IF(punkty_rekrutacyjne37[[#This Row],[ILE SETEK]]&gt;=3, 1, 0)</f>
        <v>0</v>
      </c>
    </row>
    <row r="207" spans="1:23" hidden="1" x14ac:dyDescent="0.35">
      <c r="A207" s="1" t="s">
        <v>125</v>
      </c>
      <c r="B207" s="1" t="s">
        <v>307</v>
      </c>
      <c r="C207">
        <v>2</v>
      </c>
      <c r="D207">
        <v>2</v>
      </c>
      <c r="E207" s="1">
        <v>4</v>
      </c>
      <c r="F207" s="1">
        <v>4</v>
      </c>
      <c r="G207" s="1">
        <v>4</v>
      </c>
      <c r="H207" s="1">
        <v>3</v>
      </c>
      <c r="I207">
        <v>18</v>
      </c>
      <c r="J207">
        <v>50</v>
      </c>
      <c r="K207">
        <v>99</v>
      </c>
      <c r="L207">
        <v>35</v>
      </c>
      <c r="M207">
        <v>8</v>
      </c>
      <c r="N207" s="6">
        <f>(punkty_rekrutacyjne37[[#This Row],[GHP]]+punkty_rekrutacyjne37[[#This Row],[GHH]]+punkty_rekrutacyjne37[[#This Row],[GMM]]+punkty_rekrutacyjne37[[#This Row],[GMP]]+punkty_rekrutacyjne37[[#This Row],[GJP]])/10</f>
        <v>21</v>
      </c>
      <c r="O207">
        <f t="shared" si="5"/>
        <v>6</v>
      </c>
      <c r="P207">
        <f t="shared" si="5"/>
        <v>6</v>
      </c>
      <c r="Q207">
        <f t="shared" si="5"/>
        <v>6</v>
      </c>
      <c r="R207">
        <f t="shared" si="4"/>
        <v>4</v>
      </c>
      <c r="S207" s="6">
        <f>SUM(punkty_rekrutacyjne37[[#This Row],[punkty za JP]:[GEO]])</f>
        <v>22</v>
      </c>
      <c r="T207" s="6">
        <f>IF(punkty_rekrutacyjne37[[#This Row],[Zachowanie]]=6, 2, 0)+punkty_rekrutacyjne37[[#This Row],[Osiagniecia]]</f>
        <v>2</v>
      </c>
      <c r="U207" s="7">
        <f>punkty_rekrutacyjne37[[#This Row],[punkty za gimnazjalny]]+punkty_rekrutacyjne37[[#This Row],[SUMA PUNKTOW ZA OCENY]]+punkty_rekrutacyjne37[[#This Row],[DODATKOWE]]</f>
        <v>45</v>
      </c>
      <c r="V207" s="14">
        <f>COUNTIF(punkty_rekrutacyjne37[[#This Row],[GHP]:[GJP]], 100)</f>
        <v>0</v>
      </c>
      <c r="W207" s="7">
        <f>IF(punkty_rekrutacyjne37[[#This Row],[ILE SETEK]]&gt;=3, 1, 0)</f>
        <v>0</v>
      </c>
    </row>
    <row r="208" spans="1:23" hidden="1" x14ac:dyDescent="0.35">
      <c r="A208" s="1" t="s">
        <v>308</v>
      </c>
      <c r="B208" s="1" t="s">
        <v>166</v>
      </c>
      <c r="C208">
        <v>6</v>
      </c>
      <c r="D208">
        <v>6</v>
      </c>
      <c r="E208" s="1">
        <v>4</v>
      </c>
      <c r="F208" s="1">
        <v>3</v>
      </c>
      <c r="G208" s="1">
        <v>6</v>
      </c>
      <c r="H208" s="1">
        <v>2</v>
      </c>
      <c r="I208">
        <v>68</v>
      </c>
      <c r="J208">
        <v>82</v>
      </c>
      <c r="K208">
        <v>74</v>
      </c>
      <c r="L208">
        <v>4</v>
      </c>
      <c r="M208">
        <v>9</v>
      </c>
      <c r="N208" s="6">
        <f>(punkty_rekrutacyjne37[[#This Row],[GHP]]+punkty_rekrutacyjne37[[#This Row],[GHH]]+punkty_rekrutacyjne37[[#This Row],[GMM]]+punkty_rekrutacyjne37[[#This Row],[GMP]]+punkty_rekrutacyjne37[[#This Row],[GJP]])/10</f>
        <v>23.7</v>
      </c>
      <c r="O208">
        <f t="shared" si="5"/>
        <v>6</v>
      </c>
      <c r="P208">
        <f t="shared" si="5"/>
        <v>4</v>
      </c>
      <c r="Q208">
        <f t="shared" si="5"/>
        <v>10</v>
      </c>
      <c r="R208">
        <f t="shared" si="4"/>
        <v>0</v>
      </c>
      <c r="S208" s="6">
        <f>SUM(punkty_rekrutacyjne37[[#This Row],[punkty za JP]:[GEO]])</f>
        <v>20</v>
      </c>
      <c r="T208" s="6">
        <f>IF(punkty_rekrutacyjne37[[#This Row],[Zachowanie]]=6, 2, 0)+punkty_rekrutacyjne37[[#This Row],[Osiagniecia]]</f>
        <v>8</v>
      </c>
      <c r="U208" s="7">
        <f>punkty_rekrutacyjne37[[#This Row],[punkty za gimnazjalny]]+punkty_rekrutacyjne37[[#This Row],[SUMA PUNKTOW ZA OCENY]]+punkty_rekrutacyjne37[[#This Row],[DODATKOWE]]</f>
        <v>51.7</v>
      </c>
      <c r="V208" s="14">
        <f>COUNTIF(punkty_rekrutacyjne37[[#This Row],[GHP]:[GJP]], 100)</f>
        <v>0</v>
      </c>
      <c r="W208" s="7">
        <f>IF(punkty_rekrutacyjne37[[#This Row],[ILE SETEK]]&gt;=3, 1, 0)</f>
        <v>0</v>
      </c>
    </row>
    <row r="209" spans="1:23" hidden="1" x14ac:dyDescent="0.35">
      <c r="A209" s="1" t="s">
        <v>309</v>
      </c>
      <c r="B209" s="1" t="s">
        <v>239</v>
      </c>
      <c r="C209">
        <v>3</v>
      </c>
      <c r="D209">
        <v>4</v>
      </c>
      <c r="E209" s="1">
        <v>2</v>
      </c>
      <c r="F209" s="1">
        <v>2</v>
      </c>
      <c r="G209" s="1">
        <v>6</v>
      </c>
      <c r="H209" s="1">
        <v>4</v>
      </c>
      <c r="I209">
        <v>48</v>
      </c>
      <c r="J209">
        <v>56</v>
      </c>
      <c r="K209">
        <v>97</v>
      </c>
      <c r="L209">
        <v>34</v>
      </c>
      <c r="M209">
        <v>50</v>
      </c>
      <c r="N209" s="6">
        <f>(punkty_rekrutacyjne37[[#This Row],[GHP]]+punkty_rekrutacyjne37[[#This Row],[GHH]]+punkty_rekrutacyjne37[[#This Row],[GMM]]+punkty_rekrutacyjne37[[#This Row],[GMP]]+punkty_rekrutacyjne37[[#This Row],[GJP]])/10</f>
        <v>28.5</v>
      </c>
      <c r="O209">
        <f t="shared" si="5"/>
        <v>0</v>
      </c>
      <c r="P209">
        <f t="shared" si="5"/>
        <v>0</v>
      </c>
      <c r="Q209">
        <f t="shared" si="5"/>
        <v>10</v>
      </c>
      <c r="R209">
        <f t="shared" si="4"/>
        <v>6</v>
      </c>
      <c r="S209" s="6">
        <f>SUM(punkty_rekrutacyjne37[[#This Row],[punkty za JP]:[GEO]])</f>
        <v>16</v>
      </c>
      <c r="T209" s="6">
        <f>IF(punkty_rekrutacyjne37[[#This Row],[Zachowanie]]=6, 2, 0)+punkty_rekrutacyjne37[[#This Row],[Osiagniecia]]</f>
        <v>3</v>
      </c>
      <c r="U209" s="7">
        <f>punkty_rekrutacyjne37[[#This Row],[punkty za gimnazjalny]]+punkty_rekrutacyjne37[[#This Row],[SUMA PUNKTOW ZA OCENY]]+punkty_rekrutacyjne37[[#This Row],[DODATKOWE]]</f>
        <v>47.5</v>
      </c>
      <c r="V209" s="14">
        <f>COUNTIF(punkty_rekrutacyjne37[[#This Row],[GHP]:[GJP]], 100)</f>
        <v>0</v>
      </c>
      <c r="W209" s="7">
        <f>IF(punkty_rekrutacyjne37[[#This Row],[ILE SETEK]]&gt;=3, 1, 0)</f>
        <v>0</v>
      </c>
    </row>
    <row r="210" spans="1:23" hidden="1" x14ac:dyDescent="0.35">
      <c r="A210" s="1" t="s">
        <v>310</v>
      </c>
      <c r="B210" s="1" t="s">
        <v>311</v>
      </c>
      <c r="C210">
        <v>2</v>
      </c>
      <c r="D210">
        <v>5</v>
      </c>
      <c r="E210" s="1">
        <v>5</v>
      </c>
      <c r="F210" s="1">
        <v>5</v>
      </c>
      <c r="G210" s="1">
        <v>3</v>
      </c>
      <c r="H210" s="1">
        <v>2</v>
      </c>
      <c r="I210">
        <v>69</v>
      </c>
      <c r="J210">
        <v>49</v>
      </c>
      <c r="K210">
        <v>67</v>
      </c>
      <c r="L210">
        <v>20</v>
      </c>
      <c r="M210">
        <v>3</v>
      </c>
      <c r="N210" s="6">
        <f>(punkty_rekrutacyjne37[[#This Row],[GHP]]+punkty_rekrutacyjne37[[#This Row],[GHH]]+punkty_rekrutacyjne37[[#This Row],[GMM]]+punkty_rekrutacyjne37[[#This Row],[GMP]]+punkty_rekrutacyjne37[[#This Row],[GJP]])/10</f>
        <v>20.8</v>
      </c>
      <c r="O210">
        <f t="shared" si="5"/>
        <v>8</v>
      </c>
      <c r="P210">
        <f t="shared" si="5"/>
        <v>8</v>
      </c>
      <c r="Q210">
        <f t="shared" si="5"/>
        <v>4</v>
      </c>
      <c r="R210">
        <f t="shared" si="4"/>
        <v>0</v>
      </c>
      <c r="S210" s="6">
        <f>SUM(punkty_rekrutacyjne37[[#This Row],[punkty za JP]:[GEO]])</f>
        <v>20</v>
      </c>
      <c r="T210" s="6">
        <f>IF(punkty_rekrutacyjne37[[#This Row],[Zachowanie]]=6, 2, 0)+punkty_rekrutacyjne37[[#This Row],[Osiagniecia]]</f>
        <v>2</v>
      </c>
      <c r="U210" s="7">
        <f>punkty_rekrutacyjne37[[#This Row],[punkty za gimnazjalny]]+punkty_rekrutacyjne37[[#This Row],[SUMA PUNKTOW ZA OCENY]]+punkty_rekrutacyjne37[[#This Row],[DODATKOWE]]</f>
        <v>42.8</v>
      </c>
      <c r="V210" s="14">
        <f>COUNTIF(punkty_rekrutacyjne37[[#This Row],[GHP]:[GJP]], 100)</f>
        <v>0</v>
      </c>
      <c r="W210" s="7">
        <f>IF(punkty_rekrutacyjne37[[#This Row],[ILE SETEK]]&gt;=3, 1, 0)</f>
        <v>0</v>
      </c>
    </row>
    <row r="211" spans="1:23" hidden="1" x14ac:dyDescent="0.35">
      <c r="A211" s="1" t="s">
        <v>312</v>
      </c>
      <c r="B211" s="1" t="s">
        <v>313</v>
      </c>
      <c r="C211">
        <v>5</v>
      </c>
      <c r="D211">
        <v>2</v>
      </c>
      <c r="E211" s="1">
        <v>4</v>
      </c>
      <c r="F211" s="1">
        <v>5</v>
      </c>
      <c r="G211" s="1">
        <v>6</v>
      </c>
      <c r="H211" s="1">
        <v>4</v>
      </c>
      <c r="I211">
        <v>68</v>
      </c>
      <c r="J211">
        <v>37</v>
      </c>
      <c r="K211">
        <v>91</v>
      </c>
      <c r="L211">
        <v>56</v>
      </c>
      <c r="M211">
        <v>46</v>
      </c>
      <c r="N211" s="6">
        <f>(punkty_rekrutacyjne37[[#This Row],[GHP]]+punkty_rekrutacyjne37[[#This Row],[GHH]]+punkty_rekrutacyjne37[[#This Row],[GMM]]+punkty_rekrutacyjne37[[#This Row],[GMP]]+punkty_rekrutacyjne37[[#This Row],[GJP]])/10</f>
        <v>29.8</v>
      </c>
      <c r="O211">
        <f t="shared" si="5"/>
        <v>6</v>
      </c>
      <c r="P211">
        <f t="shared" si="5"/>
        <v>8</v>
      </c>
      <c r="Q211">
        <f t="shared" si="5"/>
        <v>10</v>
      </c>
      <c r="R211">
        <f t="shared" si="4"/>
        <v>6</v>
      </c>
      <c r="S211" s="6">
        <f>SUM(punkty_rekrutacyjne37[[#This Row],[punkty za JP]:[GEO]])</f>
        <v>30</v>
      </c>
      <c r="T211" s="6">
        <f>IF(punkty_rekrutacyjne37[[#This Row],[Zachowanie]]=6, 2, 0)+punkty_rekrutacyjne37[[#This Row],[Osiagniecia]]</f>
        <v>5</v>
      </c>
      <c r="U211" s="7">
        <f>punkty_rekrutacyjne37[[#This Row],[punkty za gimnazjalny]]+punkty_rekrutacyjne37[[#This Row],[SUMA PUNKTOW ZA OCENY]]+punkty_rekrutacyjne37[[#This Row],[DODATKOWE]]</f>
        <v>64.8</v>
      </c>
      <c r="V211" s="14">
        <f>COUNTIF(punkty_rekrutacyjne37[[#This Row],[GHP]:[GJP]], 100)</f>
        <v>0</v>
      </c>
      <c r="W211" s="7">
        <f>IF(punkty_rekrutacyjne37[[#This Row],[ILE SETEK]]&gt;=3, 1, 0)</f>
        <v>0</v>
      </c>
    </row>
    <row r="212" spans="1:23" hidden="1" x14ac:dyDescent="0.35">
      <c r="A212" s="1" t="s">
        <v>314</v>
      </c>
      <c r="B212" s="1" t="s">
        <v>249</v>
      </c>
      <c r="C212">
        <v>7</v>
      </c>
      <c r="D212">
        <v>2</v>
      </c>
      <c r="E212" s="1">
        <v>2</v>
      </c>
      <c r="F212" s="1">
        <v>3</v>
      </c>
      <c r="G212" s="1">
        <v>6</v>
      </c>
      <c r="H212" s="1">
        <v>5</v>
      </c>
      <c r="I212">
        <v>11</v>
      </c>
      <c r="J212">
        <v>6</v>
      </c>
      <c r="K212">
        <v>24</v>
      </c>
      <c r="L212">
        <v>72</v>
      </c>
      <c r="M212">
        <v>17</v>
      </c>
      <c r="N212" s="6">
        <f>(punkty_rekrutacyjne37[[#This Row],[GHP]]+punkty_rekrutacyjne37[[#This Row],[GHH]]+punkty_rekrutacyjne37[[#This Row],[GMM]]+punkty_rekrutacyjne37[[#This Row],[GMP]]+punkty_rekrutacyjne37[[#This Row],[GJP]])/10</f>
        <v>13</v>
      </c>
      <c r="O212">
        <f t="shared" si="5"/>
        <v>0</v>
      </c>
      <c r="P212">
        <f t="shared" si="5"/>
        <v>4</v>
      </c>
      <c r="Q212">
        <f t="shared" si="5"/>
        <v>10</v>
      </c>
      <c r="R212">
        <f t="shared" si="4"/>
        <v>8</v>
      </c>
      <c r="S212" s="6">
        <f>SUM(punkty_rekrutacyjne37[[#This Row],[punkty za JP]:[GEO]])</f>
        <v>22</v>
      </c>
      <c r="T212" s="6">
        <f>IF(punkty_rekrutacyjne37[[#This Row],[Zachowanie]]=6, 2, 0)+punkty_rekrutacyjne37[[#This Row],[Osiagniecia]]</f>
        <v>7</v>
      </c>
      <c r="U212" s="7">
        <f>punkty_rekrutacyjne37[[#This Row],[punkty za gimnazjalny]]+punkty_rekrutacyjne37[[#This Row],[SUMA PUNKTOW ZA OCENY]]+punkty_rekrutacyjne37[[#This Row],[DODATKOWE]]</f>
        <v>42</v>
      </c>
      <c r="V212" s="14">
        <f>COUNTIF(punkty_rekrutacyjne37[[#This Row],[GHP]:[GJP]], 100)</f>
        <v>0</v>
      </c>
      <c r="W212" s="7">
        <f>IF(punkty_rekrutacyjne37[[#This Row],[ILE SETEK]]&gt;=3, 1, 0)</f>
        <v>0</v>
      </c>
    </row>
    <row r="213" spans="1:23" hidden="1" x14ac:dyDescent="0.35">
      <c r="A213" s="1" t="s">
        <v>315</v>
      </c>
      <c r="B213" s="1" t="s">
        <v>316</v>
      </c>
      <c r="C213">
        <v>2</v>
      </c>
      <c r="D213">
        <v>2</v>
      </c>
      <c r="E213" s="1">
        <v>6</v>
      </c>
      <c r="F213" s="1">
        <v>2</v>
      </c>
      <c r="G213" s="1">
        <v>2</v>
      </c>
      <c r="H213" s="1">
        <v>4</v>
      </c>
      <c r="I213">
        <v>13</v>
      </c>
      <c r="J213">
        <v>7</v>
      </c>
      <c r="K213">
        <v>71</v>
      </c>
      <c r="L213">
        <v>64</v>
      </c>
      <c r="M213">
        <v>96</v>
      </c>
      <c r="N213" s="6">
        <f>(punkty_rekrutacyjne37[[#This Row],[GHP]]+punkty_rekrutacyjne37[[#This Row],[GHH]]+punkty_rekrutacyjne37[[#This Row],[GMM]]+punkty_rekrutacyjne37[[#This Row],[GMP]]+punkty_rekrutacyjne37[[#This Row],[GJP]])/10</f>
        <v>25.1</v>
      </c>
      <c r="O213">
        <f t="shared" si="5"/>
        <v>10</v>
      </c>
      <c r="P213">
        <f t="shared" si="5"/>
        <v>0</v>
      </c>
      <c r="Q213">
        <f t="shared" si="5"/>
        <v>0</v>
      </c>
      <c r="R213">
        <f t="shared" si="4"/>
        <v>6</v>
      </c>
      <c r="S213" s="6">
        <f>SUM(punkty_rekrutacyjne37[[#This Row],[punkty za JP]:[GEO]])</f>
        <v>16</v>
      </c>
      <c r="T213" s="6">
        <f>IF(punkty_rekrutacyjne37[[#This Row],[Zachowanie]]=6, 2, 0)+punkty_rekrutacyjne37[[#This Row],[Osiagniecia]]</f>
        <v>2</v>
      </c>
      <c r="U213" s="7">
        <f>punkty_rekrutacyjne37[[#This Row],[punkty za gimnazjalny]]+punkty_rekrutacyjne37[[#This Row],[SUMA PUNKTOW ZA OCENY]]+punkty_rekrutacyjne37[[#This Row],[DODATKOWE]]</f>
        <v>43.1</v>
      </c>
      <c r="V213" s="14">
        <f>COUNTIF(punkty_rekrutacyjne37[[#This Row],[GHP]:[GJP]], 100)</f>
        <v>0</v>
      </c>
      <c r="W213" s="7">
        <f>IF(punkty_rekrutacyjne37[[#This Row],[ILE SETEK]]&gt;=3, 1, 0)</f>
        <v>0</v>
      </c>
    </row>
    <row r="214" spans="1:23" hidden="1" x14ac:dyDescent="0.35">
      <c r="A214" s="1" t="s">
        <v>317</v>
      </c>
      <c r="B214" s="1" t="s">
        <v>232</v>
      </c>
      <c r="C214">
        <v>8</v>
      </c>
      <c r="D214">
        <v>4</v>
      </c>
      <c r="E214" s="1">
        <v>5</v>
      </c>
      <c r="F214" s="1">
        <v>5</v>
      </c>
      <c r="G214" s="1">
        <v>3</v>
      </c>
      <c r="H214" s="1">
        <v>4</v>
      </c>
      <c r="I214">
        <v>92</v>
      </c>
      <c r="J214">
        <v>71</v>
      </c>
      <c r="K214">
        <v>26</v>
      </c>
      <c r="L214">
        <v>42</v>
      </c>
      <c r="M214">
        <v>46</v>
      </c>
      <c r="N214" s="6">
        <f>(punkty_rekrutacyjne37[[#This Row],[GHP]]+punkty_rekrutacyjne37[[#This Row],[GHH]]+punkty_rekrutacyjne37[[#This Row],[GMM]]+punkty_rekrutacyjne37[[#This Row],[GMP]]+punkty_rekrutacyjne37[[#This Row],[GJP]])/10</f>
        <v>27.7</v>
      </c>
      <c r="O214">
        <f t="shared" si="5"/>
        <v>8</v>
      </c>
      <c r="P214">
        <f t="shared" si="5"/>
        <v>8</v>
      </c>
      <c r="Q214">
        <f t="shared" si="5"/>
        <v>4</v>
      </c>
      <c r="R214">
        <f t="shared" si="4"/>
        <v>6</v>
      </c>
      <c r="S214" s="6">
        <f>SUM(punkty_rekrutacyjne37[[#This Row],[punkty za JP]:[GEO]])</f>
        <v>26</v>
      </c>
      <c r="T214" s="6">
        <f>IF(punkty_rekrutacyjne37[[#This Row],[Zachowanie]]=6, 2, 0)+punkty_rekrutacyjne37[[#This Row],[Osiagniecia]]</f>
        <v>8</v>
      </c>
      <c r="U214" s="7">
        <f>punkty_rekrutacyjne37[[#This Row],[punkty za gimnazjalny]]+punkty_rekrutacyjne37[[#This Row],[SUMA PUNKTOW ZA OCENY]]+punkty_rekrutacyjne37[[#This Row],[DODATKOWE]]</f>
        <v>61.7</v>
      </c>
      <c r="V214" s="14">
        <f>COUNTIF(punkty_rekrutacyjne37[[#This Row],[GHP]:[GJP]], 100)</f>
        <v>0</v>
      </c>
      <c r="W214" s="7">
        <f>IF(punkty_rekrutacyjne37[[#This Row],[ILE SETEK]]&gt;=3, 1, 0)</f>
        <v>0</v>
      </c>
    </row>
    <row r="215" spans="1:23" hidden="1" x14ac:dyDescent="0.35">
      <c r="A215" s="1" t="s">
        <v>318</v>
      </c>
      <c r="B215" s="1" t="s">
        <v>279</v>
      </c>
      <c r="C215">
        <v>5</v>
      </c>
      <c r="D215">
        <v>6</v>
      </c>
      <c r="E215" s="1">
        <v>2</v>
      </c>
      <c r="F215" s="1">
        <v>6</v>
      </c>
      <c r="G215" s="1">
        <v>6</v>
      </c>
      <c r="H215" s="1">
        <v>5</v>
      </c>
      <c r="I215">
        <v>79</v>
      </c>
      <c r="J215">
        <v>19</v>
      </c>
      <c r="K215">
        <v>23</v>
      </c>
      <c r="L215">
        <v>18</v>
      </c>
      <c r="M215">
        <v>13</v>
      </c>
      <c r="N215" s="6">
        <f>(punkty_rekrutacyjne37[[#This Row],[GHP]]+punkty_rekrutacyjne37[[#This Row],[GHH]]+punkty_rekrutacyjne37[[#This Row],[GMM]]+punkty_rekrutacyjne37[[#This Row],[GMP]]+punkty_rekrutacyjne37[[#This Row],[GJP]])/10</f>
        <v>15.2</v>
      </c>
      <c r="O215">
        <f t="shared" si="5"/>
        <v>0</v>
      </c>
      <c r="P215">
        <f t="shared" si="5"/>
        <v>10</v>
      </c>
      <c r="Q215">
        <f t="shared" si="5"/>
        <v>10</v>
      </c>
      <c r="R215">
        <f t="shared" si="4"/>
        <v>8</v>
      </c>
      <c r="S215" s="6">
        <f>SUM(punkty_rekrutacyjne37[[#This Row],[punkty za JP]:[GEO]])</f>
        <v>28</v>
      </c>
      <c r="T215" s="6">
        <f>IF(punkty_rekrutacyjne37[[#This Row],[Zachowanie]]=6, 2, 0)+punkty_rekrutacyjne37[[#This Row],[Osiagniecia]]</f>
        <v>7</v>
      </c>
      <c r="U215" s="7">
        <f>punkty_rekrutacyjne37[[#This Row],[punkty za gimnazjalny]]+punkty_rekrutacyjne37[[#This Row],[SUMA PUNKTOW ZA OCENY]]+punkty_rekrutacyjne37[[#This Row],[DODATKOWE]]</f>
        <v>50.2</v>
      </c>
      <c r="V215" s="14">
        <f>COUNTIF(punkty_rekrutacyjne37[[#This Row],[GHP]:[GJP]], 100)</f>
        <v>0</v>
      </c>
      <c r="W215" s="7">
        <f>IF(punkty_rekrutacyjne37[[#This Row],[ILE SETEK]]&gt;=3, 1, 0)</f>
        <v>0</v>
      </c>
    </row>
    <row r="216" spans="1:23" hidden="1" x14ac:dyDescent="0.35">
      <c r="A216" s="1" t="s">
        <v>319</v>
      </c>
      <c r="B216" s="1" t="s">
        <v>197</v>
      </c>
      <c r="C216">
        <v>3</v>
      </c>
      <c r="D216">
        <v>2</v>
      </c>
      <c r="E216" s="1">
        <v>5</v>
      </c>
      <c r="F216" s="1">
        <v>3</v>
      </c>
      <c r="G216" s="1">
        <v>5</v>
      </c>
      <c r="H216" s="1">
        <v>2</v>
      </c>
      <c r="I216">
        <v>47</v>
      </c>
      <c r="J216">
        <v>7</v>
      </c>
      <c r="K216">
        <v>72</v>
      </c>
      <c r="L216">
        <v>74</v>
      </c>
      <c r="M216">
        <v>85</v>
      </c>
      <c r="N216" s="6">
        <f>(punkty_rekrutacyjne37[[#This Row],[GHP]]+punkty_rekrutacyjne37[[#This Row],[GHH]]+punkty_rekrutacyjne37[[#This Row],[GMM]]+punkty_rekrutacyjne37[[#This Row],[GMP]]+punkty_rekrutacyjne37[[#This Row],[GJP]])/10</f>
        <v>28.5</v>
      </c>
      <c r="O216">
        <f t="shared" si="5"/>
        <v>8</v>
      </c>
      <c r="P216">
        <f t="shared" si="5"/>
        <v>4</v>
      </c>
      <c r="Q216">
        <f t="shared" si="5"/>
        <v>8</v>
      </c>
      <c r="R216">
        <f t="shared" si="4"/>
        <v>0</v>
      </c>
      <c r="S216" s="6">
        <f>SUM(punkty_rekrutacyjne37[[#This Row],[punkty za JP]:[GEO]])</f>
        <v>20</v>
      </c>
      <c r="T216" s="6">
        <f>IF(punkty_rekrutacyjne37[[#This Row],[Zachowanie]]=6, 2, 0)+punkty_rekrutacyjne37[[#This Row],[Osiagniecia]]</f>
        <v>3</v>
      </c>
      <c r="U216" s="7">
        <f>punkty_rekrutacyjne37[[#This Row],[punkty za gimnazjalny]]+punkty_rekrutacyjne37[[#This Row],[SUMA PUNKTOW ZA OCENY]]+punkty_rekrutacyjne37[[#This Row],[DODATKOWE]]</f>
        <v>51.5</v>
      </c>
      <c r="V216" s="14">
        <f>COUNTIF(punkty_rekrutacyjne37[[#This Row],[GHP]:[GJP]], 100)</f>
        <v>0</v>
      </c>
      <c r="W216" s="7">
        <f>IF(punkty_rekrutacyjne37[[#This Row],[ILE SETEK]]&gt;=3, 1, 0)</f>
        <v>0</v>
      </c>
    </row>
    <row r="217" spans="1:23" hidden="1" x14ac:dyDescent="0.35">
      <c r="A217" s="1" t="s">
        <v>320</v>
      </c>
      <c r="B217" s="1" t="s">
        <v>145</v>
      </c>
      <c r="C217">
        <v>1</v>
      </c>
      <c r="D217">
        <v>6</v>
      </c>
      <c r="E217" s="1">
        <v>2</v>
      </c>
      <c r="F217" s="1">
        <v>5</v>
      </c>
      <c r="G217" s="1">
        <v>6</v>
      </c>
      <c r="H217" s="1">
        <v>3</v>
      </c>
      <c r="I217">
        <v>74</v>
      </c>
      <c r="J217">
        <v>64</v>
      </c>
      <c r="K217">
        <v>17</v>
      </c>
      <c r="L217">
        <v>76</v>
      </c>
      <c r="M217">
        <v>23</v>
      </c>
      <c r="N217" s="6">
        <f>(punkty_rekrutacyjne37[[#This Row],[GHP]]+punkty_rekrutacyjne37[[#This Row],[GHH]]+punkty_rekrutacyjne37[[#This Row],[GMM]]+punkty_rekrutacyjne37[[#This Row],[GMP]]+punkty_rekrutacyjne37[[#This Row],[GJP]])/10</f>
        <v>25.4</v>
      </c>
      <c r="O217">
        <f t="shared" si="5"/>
        <v>0</v>
      </c>
      <c r="P217">
        <f t="shared" si="5"/>
        <v>8</v>
      </c>
      <c r="Q217">
        <f t="shared" si="5"/>
        <v>10</v>
      </c>
      <c r="R217">
        <f t="shared" si="4"/>
        <v>4</v>
      </c>
      <c r="S217" s="6">
        <f>SUM(punkty_rekrutacyjne37[[#This Row],[punkty za JP]:[GEO]])</f>
        <v>22</v>
      </c>
      <c r="T217" s="6">
        <f>IF(punkty_rekrutacyjne37[[#This Row],[Zachowanie]]=6, 2, 0)+punkty_rekrutacyjne37[[#This Row],[Osiagniecia]]</f>
        <v>3</v>
      </c>
      <c r="U217" s="7">
        <f>punkty_rekrutacyjne37[[#This Row],[punkty za gimnazjalny]]+punkty_rekrutacyjne37[[#This Row],[SUMA PUNKTOW ZA OCENY]]+punkty_rekrutacyjne37[[#This Row],[DODATKOWE]]</f>
        <v>50.4</v>
      </c>
      <c r="V217" s="14">
        <f>COUNTIF(punkty_rekrutacyjne37[[#This Row],[GHP]:[GJP]], 100)</f>
        <v>0</v>
      </c>
      <c r="W217" s="7">
        <f>IF(punkty_rekrutacyjne37[[#This Row],[ILE SETEK]]&gt;=3, 1, 0)</f>
        <v>0</v>
      </c>
    </row>
    <row r="218" spans="1:23" hidden="1" x14ac:dyDescent="0.35">
      <c r="A218" s="1" t="s">
        <v>321</v>
      </c>
      <c r="B218" s="1" t="s">
        <v>322</v>
      </c>
      <c r="C218">
        <v>3</v>
      </c>
      <c r="D218">
        <v>4</v>
      </c>
      <c r="E218" s="1">
        <v>2</v>
      </c>
      <c r="F218" s="1">
        <v>4</v>
      </c>
      <c r="G218" s="1">
        <v>5</v>
      </c>
      <c r="H218" s="1">
        <v>6</v>
      </c>
      <c r="I218">
        <v>47</v>
      </c>
      <c r="J218">
        <v>80</v>
      </c>
      <c r="K218">
        <v>34</v>
      </c>
      <c r="L218">
        <v>4</v>
      </c>
      <c r="M218">
        <v>81</v>
      </c>
      <c r="N218" s="6">
        <f>(punkty_rekrutacyjne37[[#This Row],[GHP]]+punkty_rekrutacyjne37[[#This Row],[GHH]]+punkty_rekrutacyjne37[[#This Row],[GMM]]+punkty_rekrutacyjne37[[#This Row],[GMP]]+punkty_rekrutacyjne37[[#This Row],[GJP]])/10</f>
        <v>24.6</v>
      </c>
      <c r="O218">
        <f t="shared" si="5"/>
        <v>0</v>
      </c>
      <c r="P218">
        <f t="shared" si="5"/>
        <v>6</v>
      </c>
      <c r="Q218">
        <f t="shared" si="5"/>
        <v>8</v>
      </c>
      <c r="R218">
        <f t="shared" si="4"/>
        <v>10</v>
      </c>
      <c r="S218" s="6">
        <f>SUM(punkty_rekrutacyjne37[[#This Row],[punkty za JP]:[GEO]])</f>
        <v>24</v>
      </c>
      <c r="T218" s="6">
        <f>IF(punkty_rekrutacyjne37[[#This Row],[Zachowanie]]=6, 2, 0)+punkty_rekrutacyjne37[[#This Row],[Osiagniecia]]</f>
        <v>3</v>
      </c>
      <c r="U218" s="7">
        <f>punkty_rekrutacyjne37[[#This Row],[punkty za gimnazjalny]]+punkty_rekrutacyjne37[[#This Row],[SUMA PUNKTOW ZA OCENY]]+punkty_rekrutacyjne37[[#This Row],[DODATKOWE]]</f>
        <v>51.6</v>
      </c>
      <c r="V218" s="14">
        <f>COUNTIF(punkty_rekrutacyjne37[[#This Row],[GHP]:[GJP]], 100)</f>
        <v>0</v>
      </c>
      <c r="W218" s="7">
        <f>IF(punkty_rekrutacyjne37[[#This Row],[ILE SETEK]]&gt;=3, 1, 0)</f>
        <v>0</v>
      </c>
    </row>
    <row r="219" spans="1:23" hidden="1" x14ac:dyDescent="0.35">
      <c r="A219" s="1" t="s">
        <v>323</v>
      </c>
      <c r="B219" s="1" t="s">
        <v>324</v>
      </c>
      <c r="C219">
        <v>3</v>
      </c>
      <c r="D219">
        <v>4</v>
      </c>
      <c r="E219" s="1">
        <v>3</v>
      </c>
      <c r="F219" s="1">
        <v>2</v>
      </c>
      <c r="G219" s="1">
        <v>4</v>
      </c>
      <c r="H219" s="1">
        <v>4</v>
      </c>
      <c r="I219">
        <v>14</v>
      </c>
      <c r="J219">
        <v>35</v>
      </c>
      <c r="K219">
        <v>43</v>
      </c>
      <c r="L219">
        <v>57</v>
      </c>
      <c r="M219">
        <v>34</v>
      </c>
      <c r="N219" s="6">
        <f>(punkty_rekrutacyjne37[[#This Row],[GHP]]+punkty_rekrutacyjne37[[#This Row],[GHH]]+punkty_rekrutacyjne37[[#This Row],[GMM]]+punkty_rekrutacyjne37[[#This Row],[GMP]]+punkty_rekrutacyjne37[[#This Row],[GJP]])/10</f>
        <v>18.3</v>
      </c>
      <c r="O219">
        <f t="shared" si="5"/>
        <v>4</v>
      </c>
      <c r="P219">
        <f t="shared" si="5"/>
        <v>0</v>
      </c>
      <c r="Q219">
        <f t="shared" si="5"/>
        <v>6</v>
      </c>
      <c r="R219">
        <f t="shared" si="4"/>
        <v>6</v>
      </c>
      <c r="S219" s="6">
        <f>SUM(punkty_rekrutacyjne37[[#This Row],[punkty za JP]:[GEO]])</f>
        <v>16</v>
      </c>
      <c r="T219" s="6">
        <f>IF(punkty_rekrutacyjne37[[#This Row],[Zachowanie]]=6, 2, 0)+punkty_rekrutacyjne37[[#This Row],[Osiagniecia]]</f>
        <v>3</v>
      </c>
      <c r="U219" s="7">
        <f>punkty_rekrutacyjne37[[#This Row],[punkty za gimnazjalny]]+punkty_rekrutacyjne37[[#This Row],[SUMA PUNKTOW ZA OCENY]]+punkty_rekrutacyjne37[[#This Row],[DODATKOWE]]</f>
        <v>37.299999999999997</v>
      </c>
      <c r="V219" s="14">
        <f>COUNTIF(punkty_rekrutacyjne37[[#This Row],[GHP]:[GJP]], 100)</f>
        <v>0</v>
      </c>
      <c r="W219" s="7">
        <f>IF(punkty_rekrutacyjne37[[#This Row],[ILE SETEK]]&gt;=3, 1, 0)</f>
        <v>0</v>
      </c>
    </row>
    <row r="220" spans="1:23" hidden="1" x14ac:dyDescent="0.35">
      <c r="A220" s="1" t="s">
        <v>325</v>
      </c>
      <c r="B220" s="1" t="s">
        <v>326</v>
      </c>
      <c r="C220">
        <v>7</v>
      </c>
      <c r="D220">
        <v>3</v>
      </c>
      <c r="E220" s="1">
        <v>3</v>
      </c>
      <c r="F220" s="1">
        <v>2</v>
      </c>
      <c r="G220" s="1">
        <v>6</v>
      </c>
      <c r="H220" s="1">
        <v>5</v>
      </c>
      <c r="I220">
        <v>84</v>
      </c>
      <c r="J220">
        <v>70</v>
      </c>
      <c r="K220">
        <v>57</v>
      </c>
      <c r="L220">
        <v>62</v>
      </c>
      <c r="M220">
        <v>1</v>
      </c>
      <c r="N220" s="6">
        <f>(punkty_rekrutacyjne37[[#This Row],[GHP]]+punkty_rekrutacyjne37[[#This Row],[GHH]]+punkty_rekrutacyjne37[[#This Row],[GMM]]+punkty_rekrutacyjne37[[#This Row],[GMP]]+punkty_rekrutacyjne37[[#This Row],[GJP]])/10</f>
        <v>27.4</v>
      </c>
      <c r="O220">
        <f t="shared" si="5"/>
        <v>4</v>
      </c>
      <c r="P220">
        <f t="shared" si="5"/>
        <v>0</v>
      </c>
      <c r="Q220">
        <f t="shared" si="5"/>
        <v>10</v>
      </c>
      <c r="R220">
        <f t="shared" si="4"/>
        <v>8</v>
      </c>
      <c r="S220" s="6">
        <f>SUM(punkty_rekrutacyjne37[[#This Row],[punkty za JP]:[GEO]])</f>
        <v>22</v>
      </c>
      <c r="T220" s="6">
        <f>IF(punkty_rekrutacyjne37[[#This Row],[Zachowanie]]=6, 2, 0)+punkty_rekrutacyjne37[[#This Row],[Osiagniecia]]</f>
        <v>7</v>
      </c>
      <c r="U220" s="7">
        <f>punkty_rekrutacyjne37[[#This Row],[punkty za gimnazjalny]]+punkty_rekrutacyjne37[[#This Row],[SUMA PUNKTOW ZA OCENY]]+punkty_rekrutacyjne37[[#This Row],[DODATKOWE]]</f>
        <v>56.4</v>
      </c>
      <c r="V220" s="14">
        <f>COUNTIF(punkty_rekrutacyjne37[[#This Row],[GHP]:[GJP]], 100)</f>
        <v>0</v>
      </c>
      <c r="W220" s="7">
        <f>IF(punkty_rekrutacyjne37[[#This Row],[ILE SETEK]]&gt;=3, 1, 0)</f>
        <v>0</v>
      </c>
    </row>
    <row r="221" spans="1:23" hidden="1" x14ac:dyDescent="0.35">
      <c r="A221" s="1" t="s">
        <v>108</v>
      </c>
      <c r="B221" s="1" t="s">
        <v>327</v>
      </c>
      <c r="C221">
        <v>1</v>
      </c>
      <c r="D221">
        <v>5</v>
      </c>
      <c r="E221" s="1">
        <v>3</v>
      </c>
      <c r="F221" s="1">
        <v>5</v>
      </c>
      <c r="G221" s="1">
        <v>2</v>
      </c>
      <c r="H221" s="1">
        <v>4</v>
      </c>
      <c r="I221">
        <v>42</v>
      </c>
      <c r="J221">
        <v>82</v>
      </c>
      <c r="K221">
        <v>89</v>
      </c>
      <c r="L221">
        <v>2</v>
      </c>
      <c r="M221">
        <v>41</v>
      </c>
      <c r="N221" s="6">
        <f>(punkty_rekrutacyjne37[[#This Row],[GHP]]+punkty_rekrutacyjne37[[#This Row],[GHH]]+punkty_rekrutacyjne37[[#This Row],[GMM]]+punkty_rekrutacyjne37[[#This Row],[GMP]]+punkty_rekrutacyjne37[[#This Row],[GJP]])/10</f>
        <v>25.6</v>
      </c>
      <c r="O221">
        <f t="shared" si="5"/>
        <v>4</v>
      </c>
      <c r="P221">
        <f t="shared" si="5"/>
        <v>8</v>
      </c>
      <c r="Q221">
        <f t="shared" si="5"/>
        <v>0</v>
      </c>
      <c r="R221">
        <f t="shared" si="4"/>
        <v>6</v>
      </c>
      <c r="S221" s="6">
        <f>SUM(punkty_rekrutacyjne37[[#This Row],[punkty za JP]:[GEO]])</f>
        <v>18</v>
      </c>
      <c r="T221" s="6">
        <f>IF(punkty_rekrutacyjne37[[#This Row],[Zachowanie]]=6, 2, 0)+punkty_rekrutacyjne37[[#This Row],[Osiagniecia]]</f>
        <v>1</v>
      </c>
      <c r="U221" s="7">
        <f>punkty_rekrutacyjne37[[#This Row],[punkty za gimnazjalny]]+punkty_rekrutacyjne37[[#This Row],[SUMA PUNKTOW ZA OCENY]]+punkty_rekrutacyjne37[[#This Row],[DODATKOWE]]</f>
        <v>44.6</v>
      </c>
      <c r="V221" s="14">
        <f>COUNTIF(punkty_rekrutacyjne37[[#This Row],[GHP]:[GJP]], 100)</f>
        <v>0</v>
      </c>
      <c r="W221" s="7">
        <f>IF(punkty_rekrutacyjne37[[#This Row],[ILE SETEK]]&gt;=3, 1, 0)</f>
        <v>0</v>
      </c>
    </row>
    <row r="222" spans="1:23" hidden="1" x14ac:dyDescent="0.35">
      <c r="A222" s="1" t="s">
        <v>328</v>
      </c>
      <c r="B222" s="1" t="s">
        <v>68</v>
      </c>
      <c r="C222">
        <v>0</v>
      </c>
      <c r="D222">
        <v>6</v>
      </c>
      <c r="E222" s="1">
        <v>6</v>
      </c>
      <c r="F222" s="1">
        <v>4</v>
      </c>
      <c r="G222" s="1">
        <v>4</v>
      </c>
      <c r="H222" s="1">
        <v>3</v>
      </c>
      <c r="I222">
        <v>25</v>
      </c>
      <c r="J222">
        <v>40</v>
      </c>
      <c r="K222">
        <v>61</v>
      </c>
      <c r="L222">
        <v>59</v>
      </c>
      <c r="M222">
        <v>88</v>
      </c>
      <c r="N222" s="6">
        <f>(punkty_rekrutacyjne37[[#This Row],[GHP]]+punkty_rekrutacyjne37[[#This Row],[GHH]]+punkty_rekrutacyjne37[[#This Row],[GMM]]+punkty_rekrutacyjne37[[#This Row],[GMP]]+punkty_rekrutacyjne37[[#This Row],[GJP]])/10</f>
        <v>27.3</v>
      </c>
      <c r="O222">
        <f t="shared" si="5"/>
        <v>10</v>
      </c>
      <c r="P222">
        <f t="shared" si="5"/>
        <v>6</v>
      </c>
      <c r="Q222">
        <f t="shared" si="5"/>
        <v>6</v>
      </c>
      <c r="R222">
        <f t="shared" si="4"/>
        <v>4</v>
      </c>
      <c r="S222" s="6">
        <f>SUM(punkty_rekrutacyjne37[[#This Row],[punkty za JP]:[GEO]])</f>
        <v>26</v>
      </c>
      <c r="T222" s="6">
        <f>IF(punkty_rekrutacyjne37[[#This Row],[Zachowanie]]=6, 2, 0)+punkty_rekrutacyjne37[[#This Row],[Osiagniecia]]</f>
        <v>2</v>
      </c>
      <c r="U222" s="7">
        <f>punkty_rekrutacyjne37[[#This Row],[punkty za gimnazjalny]]+punkty_rekrutacyjne37[[#This Row],[SUMA PUNKTOW ZA OCENY]]+punkty_rekrutacyjne37[[#This Row],[DODATKOWE]]</f>
        <v>55.3</v>
      </c>
      <c r="V222" s="14">
        <f>COUNTIF(punkty_rekrutacyjne37[[#This Row],[GHP]:[GJP]], 100)</f>
        <v>0</v>
      </c>
      <c r="W222" s="7">
        <f>IF(punkty_rekrutacyjne37[[#This Row],[ILE SETEK]]&gt;=3, 1, 0)</f>
        <v>0</v>
      </c>
    </row>
    <row r="223" spans="1:23" hidden="1" x14ac:dyDescent="0.35">
      <c r="A223" s="1" t="s">
        <v>329</v>
      </c>
      <c r="B223" s="1" t="s">
        <v>188</v>
      </c>
      <c r="C223">
        <v>2</v>
      </c>
      <c r="D223">
        <v>4</v>
      </c>
      <c r="E223" s="1">
        <v>3</v>
      </c>
      <c r="F223" s="1">
        <v>3</v>
      </c>
      <c r="G223" s="1">
        <v>3</v>
      </c>
      <c r="H223" s="1">
        <v>2</v>
      </c>
      <c r="I223">
        <v>76</v>
      </c>
      <c r="J223">
        <v>21</v>
      </c>
      <c r="K223">
        <v>59</v>
      </c>
      <c r="L223">
        <v>79</v>
      </c>
      <c r="M223">
        <v>33</v>
      </c>
      <c r="N223" s="6">
        <f>(punkty_rekrutacyjne37[[#This Row],[GHP]]+punkty_rekrutacyjne37[[#This Row],[GHH]]+punkty_rekrutacyjne37[[#This Row],[GMM]]+punkty_rekrutacyjne37[[#This Row],[GMP]]+punkty_rekrutacyjne37[[#This Row],[GJP]])/10</f>
        <v>26.8</v>
      </c>
      <c r="O223">
        <f t="shared" si="5"/>
        <v>4</v>
      </c>
      <c r="P223">
        <f t="shared" si="5"/>
        <v>4</v>
      </c>
      <c r="Q223">
        <f t="shared" si="5"/>
        <v>4</v>
      </c>
      <c r="R223">
        <f t="shared" si="4"/>
        <v>0</v>
      </c>
      <c r="S223" s="6">
        <f>SUM(punkty_rekrutacyjne37[[#This Row],[punkty za JP]:[GEO]])</f>
        <v>12</v>
      </c>
      <c r="T223" s="6">
        <f>IF(punkty_rekrutacyjne37[[#This Row],[Zachowanie]]=6, 2, 0)+punkty_rekrutacyjne37[[#This Row],[Osiagniecia]]</f>
        <v>2</v>
      </c>
      <c r="U223" s="7">
        <f>punkty_rekrutacyjne37[[#This Row],[punkty za gimnazjalny]]+punkty_rekrutacyjne37[[#This Row],[SUMA PUNKTOW ZA OCENY]]+punkty_rekrutacyjne37[[#This Row],[DODATKOWE]]</f>
        <v>40.799999999999997</v>
      </c>
      <c r="V223" s="14">
        <f>COUNTIF(punkty_rekrutacyjne37[[#This Row],[GHP]:[GJP]], 100)</f>
        <v>0</v>
      </c>
      <c r="W223" s="7">
        <f>IF(punkty_rekrutacyjne37[[#This Row],[ILE SETEK]]&gt;=3, 1, 0)</f>
        <v>0</v>
      </c>
    </row>
    <row r="224" spans="1:23" hidden="1" x14ac:dyDescent="0.35">
      <c r="A224" s="1" t="s">
        <v>330</v>
      </c>
      <c r="B224" s="1" t="s">
        <v>30</v>
      </c>
      <c r="C224">
        <v>3</v>
      </c>
      <c r="D224">
        <v>6</v>
      </c>
      <c r="E224" s="1">
        <v>5</v>
      </c>
      <c r="F224" s="1">
        <v>2</v>
      </c>
      <c r="G224" s="1">
        <v>5</v>
      </c>
      <c r="H224" s="1">
        <v>4</v>
      </c>
      <c r="I224">
        <v>18</v>
      </c>
      <c r="J224">
        <v>33</v>
      </c>
      <c r="K224">
        <v>57</v>
      </c>
      <c r="L224">
        <v>34</v>
      </c>
      <c r="M224">
        <v>74</v>
      </c>
      <c r="N224" s="6">
        <f>(punkty_rekrutacyjne37[[#This Row],[GHP]]+punkty_rekrutacyjne37[[#This Row],[GHH]]+punkty_rekrutacyjne37[[#This Row],[GMM]]+punkty_rekrutacyjne37[[#This Row],[GMP]]+punkty_rekrutacyjne37[[#This Row],[GJP]])/10</f>
        <v>21.6</v>
      </c>
      <c r="O224">
        <f t="shared" si="5"/>
        <v>8</v>
      </c>
      <c r="P224">
        <f t="shared" si="5"/>
        <v>0</v>
      </c>
      <c r="Q224">
        <f t="shared" si="5"/>
        <v>8</v>
      </c>
      <c r="R224">
        <f t="shared" si="4"/>
        <v>6</v>
      </c>
      <c r="S224" s="6">
        <f>SUM(punkty_rekrutacyjne37[[#This Row],[punkty za JP]:[GEO]])</f>
        <v>22</v>
      </c>
      <c r="T224" s="6">
        <f>IF(punkty_rekrutacyjne37[[#This Row],[Zachowanie]]=6, 2, 0)+punkty_rekrutacyjne37[[#This Row],[Osiagniecia]]</f>
        <v>5</v>
      </c>
      <c r="U224" s="7">
        <f>punkty_rekrutacyjne37[[#This Row],[punkty za gimnazjalny]]+punkty_rekrutacyjne37[[#This Row],[SUMA PUNKTOW ZA OCENY]]+punkty_rekrutacyjne37[[#This Row],[DODATKOWE]]</f>
        <v>48.6</v>
      </c>
      <c r="V224" s="14">
        <f>COUNTIF(punkty_rekrutacyjne37[[#This Row],[GHP]:[GJP]], 100)</f>
        <v>0</v>
      </c>
      <c r="W224" s="7">
        <f>IF(punkty_rekrutacyjne37[[#This Row],[ILE SETEK]]&gt;=3, 1, 0)</f>
        <v>0</v>
      </c>
    </row>
    <row r="225" spans="1:23" hidden="1" x14ac:dyDescent="0.35">
      <c r="A225" s="1" t="s">
        <v>131</v>
      </c>
      <c r="B225" s="1" t="s">
        <v>171</v>
      </c>
      <c r="C225">
        <v>8</v>
      </c>
      <c r="D225">
        <v>4</v>
      </c>
      <c r="E225" s="1">
        <v>3</v>
      </c>
      <c r="F225" s="1">
        <v>2</v>
      </c>
      <c r="G225" s="1">
        <v>6</v>
      </c>
      <c r="H225" s="1">
        <v>5</v>
      </c>
      <c r="I225">
        <v>67</v>
      </c>
      <c r="J225">
        <v>34</v>
      </c>
      <c r="K225">
        <v>96</v>
      </c>
      <c r="L225">
        <v>61</v>
      </c>
      <c r="M225">
        <v>40</v>
      </c>
      <c r="N225" s="6">
        <f>(punkty_rekrutacyjne37[[#This Row],[GHP]]+punkty_rekrutacyjne37[[#This Row],[GHH]]+punkty_rekrutacyjne37[[#This Row],[GMM]]+punkty_rekrutacyjne37[[#This Row],[GMP]]+punkty_rekrutacyjne37[[#This Row],[GJP]])/10</f>
        <v>29.8</v>
      </c>
      <c r="O225">
        <f t="shared" si="5"/>
        <v>4</v>
      </c>
      <c r="P225">
        <f t="shared" si="5"/>
        <v>0</v>
      </c>
      <c r="Q225">
        <f t="shared" si="5"/>
        <v>10</v>
      </c>
      <c r="R225">
        <f t="shared" si="4"/>
        <v>8</v>
      </c>
      <c r="S225" s="6">
        <f>SUM(punkty_rekrutacyjne37[[#This Row],[punkty za JP]:[GEO]])</f>
        <v>22</v>
      </c>
      <c r="T225" s="6">
        <f>IF(punkty_rekrutacyjne37[[#This Row],[Zachowanie]]=6, 2, 0)+punkty_rekrutacyjne37[[#This Row],[Osiagniecia]]</f>
        <v>8</v>
      </c>
      <c r="U225" s="7">
        <f>punkty_rekrutacyjne37[[#This Row],[punkty za gimnazjalny]]+punkty_rekrutacyjne37[[#This Row],[SUMA PUNKTOW ZA OCENY]]+punkty_rekrutacyjne37[[#This Row],[DODATKOWE]]</f>
        <v>59.8</v>
      </c>
      <c r="V225" s="14">
        <f>COUNTIF(punkty_rekrutacyjne37[[#This Row],[GHP]:[GJP]], 100)</f>
        <v>0</v>
      </c>
      <c r="W225" s="7">
        <f>IF(punkty_rekrutacyjne37[[#This Row],[ILE SETEK]]&gt;=3, 1, 0)</f>
        <v>0</v>
      </c>
    </row>
    <row r="226" spans="1:23" hidden="1" x14ac:dyDescent="0.35">
      <c r="A226" s="1" t="s">
        <v>265</v>
      </c>
      <c r="B226" s="1" t="s">
        <v>16</v>
      </c>
      <c r="C226">
        <v>5</v>
      </c>
      <c r="D226">
        <v>4</v>
      </c>
      <c r="E226" s="1">
        <v>4</v>
      </c>
      <c r="F226" s="1">
        <v>6</v>
      </c>
      <c r="G226" s="1">
        <v>4</v>
      </c>
      <c r="H226" s="1">
        <v>5</v>
      </c>
      <c r="I226">
        <v>39</v>
      </c>
      <c r="J226">
        <v>12</v>
      </c>
      <c r="K226">
        <v>100</v>
      </c>
      <c r="L226">
        <v>47</v>
      </c>
      <c r="M226">
        <v>42</v>
      </c>
      <c r="N226" s="6">
        <f>(punkty_rekrutacyjne37[[#This Row],[GHP]]+punkty_rekrutacyjne37[[#This Row],[GHH]]+punkty_rekrutacyjne37[[#This Row],[GMM]]+punkty_rekrutacyjne37[[#This Row],[GMP]]+punkty_rekrutacyjne37[[#This Row],[GJP]])/10</f>
        <v>24</v>
      </c>
      <c r="O226">
        <f t="shared" si="5"/>
        <v>6</v>
      </c>
      <c r="P226">
        <f t="shared" si="5"/>
        <v>10</v>
      </c>
      <c r="Q226">
        <f t="shared" si="5"/>
        <v>6</v>
      </c>
      <c r="R226">
        <f t="shared" si="4"/>
        <v>8</v>
      </c>
      <c r="S226" s="6">
        <f>SUM(punkty_rekrutacyjne37[[#This Row],[punkty za JP]:[GEO]])</f>
        <v>30</v>
      </c>
      <c r="T226" s="6">
        <f>IF(punkty_rekrutacyjne37[[#This Row],[Zachowanie]]=6, 2, 0)+punkty_rekrutacyjne37[[#This Row],[Osiagniecia]]</f>
        <v>5</v>
      </c>
      <c r="U226" s="7">
        <f>punkty_rekrutacyjne37[[#This Row],[punkty za gimnazjalny]]+punkty_rekrutacyjne37[[#This Row],[SUMA PUNKTOW ZA OCENY]]+punkty_rekrutacyjne37[[#This Row],[DODATKOWE]]</f>
        <v>59</v>
      </c>
      <c r="V226" s="14">
        <f>COUNTIF(punkty_rekrutacyjne37[[#This Row],[GHP]:[GJP]], 100)</f>
        <v>1</v>
      </c>
      <c r="W226" s="7">
        <f>IF(punkty_rekrutacyjne37[[#This Row],[ILE SETEK]]&gt;=3, 1, 0)</f>
        <v>0</v>
      </c>
    </row>
    <row r="227" spans="1:23" hidden="1" x14ac:dyDescent="0.35">
      <c r="A227" s="1" t="s">
        <v>331</v>
      </c>
      <c r="B227" s="1" t="s">
        <v>155</v>
      </c>
      <c r="C227">
        <v>0</v>
      </c>
      <c r="D227">
        <v>3</v>
      </c>
      <c r="E227" s="1">
        <v>2</v>
      </c>
      <c r="F227" s="1">
        <v>4</v>
      </c>
      <c r="G227" s="1">
        <v>4</v>
      </c>
      <c r="H227" s="1">
        <v>2</v>
      </c>
      <c r="I227">
        <v>88</v>
      </c>
      <c r="J227">
        <v>79</v>
      </c>
      <c r="K227">
        <v>26</v>
      </c>
      <c r="L227">
        <v>8</v>
      </c>
      <c r="M227">
        <v>70</v>
      </c>
      <c r="N227" s="6">
        <f>(punkty_rekrutacyjne37[[#This Row],[GHP]]+punkty_rekrutacyjne37[[#This Row],[GHH]]+punkty_rekrutacyjne37[[#This Row],[GMM]]+punkty_rekrutacyjne37[[#This Row],[GMP]]+punkty_rekrutacyjne37[[#This Row],[GJP]])/10</f>
        <v>27.1</v>
      </c>
      <c r="O227">
        <f t="shared" si="5"/>
        <v>0</v>
      </c>
      <c r="P227">
        <f t="shared" si="5"/>
        <v>6</v>
      </c>
      <c r="Q227">
        <f t="shared" si="5"/>
        <v>6</v>
      </c>
      <c r="R227">
        <f t="shared" si="4"/>
        <v>0</v>
      </c>
      <c r="S227" s="6">
        <f>SUM(punkty_rekrutacyjne37[[#This Row],[punkty za JP]:[GEO]])</f>
        <v>12</v>
      </c>
      <c r="T227" s="6">
        <f>IF(punkty_rekrutacyjne37[[#This Row],[Zachowanie]]=6, 2, 0)+punkty_rekrutacyjne37[[#This Row],[Osiagniecia]]</f>
        <v>0</v>
      </c>
      <c r="U227" s="7">
        <f>punkty_rekrutacyjne37[[#This Row],[punkty za gimnazjalny]]+punkty_rekrutacyjne37[[#This Row],[SUMA PUNKTOW ZA OCENY]]+punkty_rekrutacyjne37[[#This Row],[DODATKOWE]]</f>
        <v>39.1</v>
      </c>
      <c r="V227" s="14">
        <f>COUNTIF(punkty_rekrutacyjne37[[#This Row],[GHP]:[GJP]], 100)</f>
        <v>0</v>
      </c>
      <c r="W227" s="7">
        <f>IF(punkty_rekrutacyjne37[[#This Row],[ILE SETEK]]&gt;=3, 1, 0)</f>
        <v>0</v>
      </c>
    </row>
    <row r="228" spans="1:23" hidden="1" x14ac:dyDescent="0.35">
      <c r="A228" s="1" t="s">
        <v>332</v>
      </c>
      <c r="B228" s="1" t="s">
        <v>117</v>
      </c>
      <c r="C228">
        <v>1</v>
      </c>
      <c r="D228">
        <v>2</v>
      </c>
      <c r="E228" s="1">
        <v>2</v>
      </c>
      <c r="F228" s="1">
        <v>6</v>
      </c>
      <c r="G228" s="1">
        <v>6</v>
      </c>
      <c r="H228" s="1">
        <v>3</v>
      </c>
      <c r="I228">
        <v>83</v>
      </c>
      <c r="J228">
        <v>76</v>
      </c>
      <c r="K228">
        <v>52</v>
      </c>
      <c r="L228">
        <v>43</v>
      </c>
      <c r="M228">
        <v>64</v>
      </c>
      <c r="N228" s="6">
        <f>(punkty_rekrutacyjne37[[#This Row],[GHP]]+punkty_rekrutacyjne37[[#This Row],[GHH]]+punkty_rekrutacyjne37[[#This Row],[GMM]]+punkty_rekrutacyjne37[[#This Row],[GMP]]+punkty_rekrutacyjne37[[#This Row],[GJP]])/10</f>
        <v>31.8</v>
      </c>
      <c r="O228">
        <f t="shared" si="5"/>
        <v>0</v>
      </c>
      <c r="P228">
        <f t="shared" si="5"/>
        <v>10</v>
      </c>
      <c r="Q228">
        <f t="shared" si="5"/>
        <v>10</v>
      </c>
      <c r="R228">
        <f t="shared" si="4"/>
        <v>4</v>
      </c>
      <c r="S228" s="6">
        <f>SUM(punkty_rekrutacyjne37[[#This Row],[punkty za JP]:[GEO]])</f>
        <v>24</v>
      </c>
      <c r="T228" s="6">
        <f>IF(punkty_rekrutacyjne37[[#This Row],[Zachowanie]]=6, 2, 0)+punkty_rekrutacyjne37[[#This Row],[Osiagniecia]]</f>
        <v>1</v>
      </c>
      <c r="U228" s="7">
        <f>punkty_rekrutacyjne37[[#This Row],[punkty za gimnazjalny]]+punkty_rekrutacyjne37[[#This Row],[SUMA PUNKTOW ZA OCENY]]+punkty_rekrutacyjne37[[#This Row],[DODATKOWE]]</f>
        <v>56.8</v>
      </c>
      <c r="V228" s="14">
        <f>COUNTIF(punkty_rekrutacyjne37[[#This Row],[GHP]:[GJP]], 100)</f>
        <v>0</v>
      </c>
      <c r="W228" s="7">
        <f>IF(punkty_rekrutacyjne37[[#This Row],[ILE SETEK]]&gt;=3, 1, 0)</f>
        <v>0</v>
      </c>
    </row>
    <row r="229" spans="1:23" hidden="1" x14ac:dyDescent="0.35">
      <c r="A229" s="1" t="s">
        <v>333</v>
      </c>
      <c r="B229" s="1" t="s">
        <v>216</v>
      </c>
      <c r="C229">
        <v>1</v>
      </c>
      <c r="D229">
        <v>6</v>
      </c>
      <c r="E229" s="1">
        <v>6</v>
      </c>
      <c r="F229" s="1">
        <v>3</v>
      </c>
      <c r="G229" s="1">
        <v>6</v>
      </c>
      <c r="H229" s="1">
        <v>4</v>
      </c>
      <c r="I229">
        <v>54</v>
      </c>
      <c r="J229">
        <v>50</v>
      </c>
      <c r="K229">
        <v>36</v>
      </c>
      <c r="L229">
        <v>23</v>
      </c>
      <c r="M229">
        <v>9</v>
      </c>
      <c r="N229" s="6">
        <f>(punkty_rekrutacyjne37[[#This Row],[GHP]]+punkty_rekrutacyjne37[[#This Row],[GHH]]+punkty_rekrutacyjne37[[#This Row],[GMM]]+punkty_rekrutacyjne37[[#This Row],[GMP]]+punkty_rekrutacyjne37[[#This Row],[GJP]])/10</f>
        <v>17.2</v>
      </c>
      <c r="O229">
        <f t="shared" si="5"/>
        <v>10</v>
      </c>
      <c r="P229">
        <f t="shared" si="5"/>
        <v>4</v>
      </c>
      <c r="Q229">
        <f t="shared" si="5"/>
        <v>10</v>
      </c>
      <c r="R229">
        <f t="shared" si="4"/>
        <v>6</v>
      </c>
      <c r="S229" s="6">
        <f>SUM(punkty_rekrutacyjne37[[#This Row],[punkty za JP]:[GEO]])</f>
        <v>30</v>
      </c>
      <c r="T229" s="6">
        <f>IF(punkty_rekrutacyjne37[[#This Row],[Zachowanie]]=6, 2, 0)+punkty_rekrutacyjne37[[#This Row],[Osiagniecia]]</f>
        <v>3</v>
      </c>
      <c r="U229" s="7">
        <f>punkty_rekrutacyjne37[[#This Row],[punkty za gimnazjalny]]+punkty_rekrutacyjne37[[#This Row],[SUMA PUNKTOW ZA OCENY]]+punkty_rekrutacyjne37[[#This Row],[DODATKOWE]]</f>
        <v>50.2</v>
      </c>
      <c r="V229" s="14">
        <f>COUNTIF(punkty_rekrutacyjne37[[#This Row],[GHP]:[GJP]], 100)</f>
        <v>0</v>
      </c>
      <c r="W229" s="7">
        <f>IF(punkty_rekrutacyjne37[[#This Row],[ILE SETEK]]&gt;=3, 1, 0)</f>
        <v>0</v>
      </c>
    </row>
    <row r="230" spans="1:23" hidden="1" x14ac:dyDescent="0.35">
      <c r="A230" s="1" t="s">
        <v>334</v>
      </c>
      <c r="B230" s="1" t="s">
        <v>242</v>
      </c>
      <c r="C230">
        <v>0</v>
      </c>
      <c r="D230">
        <v>3</v>
      </c>
      <c r="E230" s="1">
        <v>4</v>
      </c>
      <c r="F230" s="1">
        <v>6</v>
      </c>
      <c r="G230" s="1">
        <v>3</v>
      </c>
      <c r="H230" s="1">
        <v>5</v>
      </c>
      <c r="I230">
        <v>49</v>
      </c>
      <c r="J230">
        <v>31</v>
      </c>
      <c r="K230">
        <v>34</v>
      </c>
      <c r="L230">
        <v>22</v>
      </c>
      <c r="M230">
        <v>76</v>
      </c>
      <c r="N230" s="6">
        <f>(punkty_rekrutacyjne37[[#This Row],[GHP]]+punkty_rekrutacyjne37[[#This Row],[GHH]]+punkty_rekrutacyjne37[[#This Row],[GMM]]+punkty_rekrutacyjne37[[#This Row],[GMP]]+punkty_rekrutacyjne37[[#This Row],[GJP]])/10</f>
        <v>21.2</v>
      </c>
      <c r="O230">
        <f t="shared" si="5"/>
        <v>6</v>
      </c>
      <c r="P230">
        <f t="shared" si="5"/>
        <v>10</v>
      </c>
      <c r="Q230">
        <f t="shared" si="5"/>
        <v>4</v>
      </c>
      <c r="R230">
        <f t="shared" si="4"/>
        <v>8</v>
      </c>
      <c r="S230" s="6">
        <f>SUM(punkty_rekrutacyjne37[[#This Row],[punkty za JP]:[GEO]])</f>
        <v>28</v>
      </c>
      <c r="T230" s="6">
        <f>IF(punkty_rekrutacyjne37[[#This Row],[Zachowanie]]=6, 2, 0)+punkty_rekrutacyjne37[[#This Row],[Osiagniecia]]</f>
        <v>0</v>
      </c>
      <c r="U230" s="7">
        <f>punkty_rekrutacyjne37[[#This Row],[punkty za gimnazjalny]]+punkty_rekrutacyjne37[[#This Row],[SUMA PUNKTOW ZA OCENY]]+punkty_rekrutacyjne37[[#This Row],[DODATKOWE]]</f>
        <v>49.2</v>
      </c>
      <c r="V230" s="14">
        <f>COUNTIF(punkty_rekrutacyjne37[[#This Row],[GHP]:[GJP]], 100)</f>
        <v>0</v>
      </c>
      <c r="W230" s="7">
        <f>IF(punkty_rekrutacyjne37[[#This Row],[ILE SETEK]]&gt;=3, 1, 0)</f>
        <v>0</v>
      </c>
    </row>
    <row r="231" spans="1:23" hidden="1" x14ac:dyDescent="0.35">
      <c r="A231" s="1" t="s">
        <v>335</v>
      </c>
      <c r="B231" s="1" t="s">
        <v>177</v>
      </c>
      <c r="C231">
        <v>1</v>
      </c>
      <c r="D231">
        <v>3</v>
      </c>
      <c r="E231" s="1">
        <v>2</v>
      </c>
      <c r="F231" s="1">
        <v>2</v>
      </c>
      <c r="G231" s="1">
        <v>2</v>
      </c>
      <c r="H231" s="1">
        <v>3</v>
      </c>
      <c r="I231">
        <v>71</v>
      </c>
      <c r="J231">
        <v>20</v>
      </c>
      <c r="K231">
        <v>46</v>
      </c>
      <c r="L231">
        <v>6</v>
      </c>
      <c r="M231">
        <v>22</v>
      </c>
      <c r="N231" s="6">
        <f>(punkty_rekrutacyjne37[[#This Row],[GHP]]+punkty_rekrutacyjne37[[#This Row],[GHH]]+punkty_rekrutacyjne37[[#This Row],[GMM]]+punkty_rekrutacyjne37[[#This Row],[GMP]]+punkty_rekrutacyjne37[[#This Row],[GJP]])/10</f>
        <v>16.5</v>
      </c>
      <c r="O231">
        <f t="shared" si="5"/>
        <v>0</v>
      </c>
      <c r="P231">
        <f t="shared" si="5"/>
        <v>0</v>
      </c>
      <c r="Q231">
        <f t="shared" si="5"/>
        <v>0</v>
      </c>
      <c r="R231">
        <f t="shared" si="4"/>
        <v>4</v>
      </c>
      <c r="S231" s="6">
        <f>SUM(punkty_rekrutacyjne37[[#This Row],[punkty za JP]:[GEO]])</f>
        <v>4</v>
      </c>
      <c r="T231" s="6">
        <f>IF(punkty_rekrutacyjne37[[#This Row],[Zachowanie]]=6, 2, 0)+punkty_rekrutacyjne37[[#This Row],[Osiagniecia]]</f>
        <v>1</v>
      </c>
      <c r="U231" s="7">
        <f>punkty_rekrutacyjne37[[#This Row],[punkty za gimnazjalny]]+punkty_rekrutacyjne37[[#This Row],[SUMA PUNKTOW ZA OCENY]]+punkty_rekrutacyjne37[[#This Row],[DODATKOWE]]</f>
        <v>21.5</v>
      </c>
      <c r="V231" s="14">
        <f>COUNTIF(punkty_rekrutacyjne37[[#This Row],[GHP]:[GJP]], 100)</f>
        <v>0</v>
      </c>
      <c r="W231" s="7">
        <f>IF(punkty_rekrutacyjne37[[#This Row],[ILE SETEK]]&gt;=3, 1, 0)</f>
        <v>0</v>
      </c>
    </row>
    <row r="232" spans="1:23" hidden="1" x14ac:dyDescent="0.35">
      <c r="A232" s="1" t="s">
        <v>336</v>
      </c>
      <c r="B232" s="1" t="s">
        <v>210</v>
      </c>
      <c r="C232">
        <v>8</v>
      </c>
      <c r="D232">
        <v>5</v>
      </c>
      <c r="E232" s="1">
        <v>6</v>
      </c>
      <c r="F232" s="1">
        <v>4</v>
      </c>
      <c r="G232" s="1">
        <v>5</v>
      </c>
      <c r="H232" s="1">
        <v>4</v>
      </c>
      <c r="I232">
        <v>5</v>
      </c>
      <c r="J232">
        <v>48</v>
      </c>
      <c r="K232">
        <v>2</v>
      </c>
      <c r="L232">
        <v>12</v>
      </c>
      <c r="M232">
        <v>15</v>
      </c>
      <c r="N232" s="6">
        <f>(punkty_rekrutacyjne37[[#This Row],[GHP]]+punkty_rekrutacyjne37[[#This Row],[GHH]]+punkty_rekrutacyjne37[[#This Row],[GMM]]+punkty_rekrutacyjne37[[#This Row],[GMP]]+punkty_rekrutacyjne37[[#This Row],[GJP]])/10</f>
        <v>8.1999999999999993</v>
      </c>
      <c r="O232">
        <f t="shared" si="5"/>
        <v>10</v>
      </c>
      <c r="P232">
        <f t="shared" si="5"/>
        <v>6</v>
      </c>
      <c r="Q232">
        <f t="shared" si="5"/>
        <v>8</v>
      </c>
      <c r="R232">
        <f t="shared" si="4"/>
        <v>6</v>
      </c>
      <c r="S232" s="6">
        <f>SUM(punkty_rekrutacyjne37[[#This Row],[punkty za JP]:[GEO]])</f>
        <v>30</v>
      </c>
      <c r="T232" s="6">
        <f>IF(punkty_rekrutacyjne37[[#This Row],[Zachowanie]]=6, 2, 0)+punkty_rekrutacyjne37[[#This Row],[Osiagniecia]]</f>
        <v>8</v>
      </c>
      <c r="U232" s="7">
        <f>punkty_rekrutacyjne37[[#This Row],[punkty za gimnazjalny]]+punkty_rekrutacyjne37[[#This Row],[SUMA PUNKTOW ZA OCENY]]+punkty_rekrutacyjne37[[#This Row],[DODATKOWE]]</f>
        <v>46.2</v>
      </c>
      <c r="V232" s="14">
        <f>COUNTIF(punkty_rekrutacyjne37[[#This Row],[GHP]:[GJP]], 100)</f>
        <v>0</v>
      </c>
      <c r="W232" s="7">
        <f>IF(punkty_rekrutacyjne37[[#This Row],[ILE SETEK]]&gt;=3, 1, 0)</f>
        <v>0</v>
      </c>
    </row>
    <row r="233" spans="1:23" hidden="1" x14ac:dyDescent="0.35">
      <c r="A233" s="1" t="s">
        <v>337</v>
      </c>
      <c r="B233" s="1" t="s">
        <v>338</v>
      </c>
      <c r="C233">
        <v>7</v>
      </c>
      <c r="D233">
        <v>4</v>
      </c>
      <c r="E233" s="1">
        <v>3</v>
      </c>
      <c r="F233" s="1">
        <v>4</v>
      </c>
      <c r="G233" s="1">
        <v>6</v>
      </c>
      <c r="H233" s="1">
        <v>6</v>
      </c>
      <c r="I233">
        <v>27</v>
      </c>
      <c r="J233">
        <v>12</v>
      </c>
      <c r="K233">
        <v>19</v>
      </c>
      <c r="L233">
        <v>10</v>
      </c>
      <c r="M233">
        <v>66</v>
      </c>
      <c r="N233" s="6">
        <f>(punkty_rekrutacyjne37[[#This Row],[GHP]]+punkty_rekrutacyjne37[[#This Row],[GHH]]+punkty_rekrutacyjne37[[#This Row],[GMM]]+punkty_rekrutacyjne37[[#This Row],[GMP]]+punkty_rekrutacyjne37[[#This Row],[GJP]])/10</f>
        <v>13.4</v>
      </c>
      <c r="O233">
        <f t="shared" si="5"/>
        <v>4</v>
      </c>
      <c r="P233">
        <f t="shared" si="5"/>
        <v>6</v>
      </c>
      <c r="Q233">
        <f t="shared" si="5"/>
        <v>10</v>
      </c>
      <c r="R233">
        <f t="shared" si="4"/>
        <v>10</v>
      </c>
      <c r="S233" s="6">
        <f>SUM(punkty_rekrutacyjne37[[#This Row],[punkty za JP]:[GEO]])</f>
        <v>30</v>
      </c>
      <c r="T233" s="6">
        <f>IF(punkty_rekrutacyjne37[[#This Row],[Zachowanie]]=6, 2, 0)+punkty_rekrutacyjne37[[#This Row],[Osiagniecia]]</f>
        <v>7</v>
      </c>
      <c r="U233" s="7">
        <f>punkty_rekrutacyjne37[[#This Row],[punkty za gimnazjalny]]+punkty_rekrutacyjne37[[#This Row],[SUMA PUNKTOW ZA OCENY]]+punkty_rekrutacyjne37[[#This Row],[DODATKOWE]]</f>
        <v>50.4</v>
      </c>
      <c r="V233" s="14">
        <f>COUNTIF(punkty_rekrutacyjne37[[#This Row],[GHP]:[GJP]], 100)</f>
        <v>0</v>
      </c>
      <c r="W233" s="7">
        <f>IF(punkty_rekrutacyjne37[[#This Row],[ILE SETEK]]&gt;=3, 1, 0)</f>
        <v>0</v>
      </c>
    </row>
    <row r="234" spans="1:23" hidden="1" x14ac:dyDescent="0.35">
      <c r="A234" s="1" t="s">
        <v>339</v>
      </c>
      <c r="B234" s="1" t="s">
        <v>340</v>
      </c>
      <c r="C234">
        <v>6</v>
      </c>
      <c r="D234">
        <v>2</v>
      </c>
      <c r="E234" s="1">
        <v>5</v>
      </c>
      <c r="F234" s="1">
        <v>3</v>
      </c>
      <c r="G234" s="1">
        <v>5</v>
      </c>
      <c r="H234" s="1">
        <v>3</v>
      </c>
      <c r="I234">
        <v>95</v>
      </c>
      <c r="J234">
        <v>12</v>
      </c>
      <c r="K234">
        <v>76</v>
      </c>
      <c r="L234">
        <v>52</v>
      </c>
      <c r="M234">
        <v>36</v>
      </c>
      <c r="N234" s="6">
        <f>(punkty_rekrutacyjne37[[#This Row],[GHP]]+punkty_rekrutacyjne37[[#This Row],[GHH]]+punkty_rekrutacyjne37[[#This Row],[GMM]]+punkty_rekrutacyjne37[[#This Row],[GMP]]+punkty_rekrutacyjne37[[#This Row],[GJP]])/10</f>
        <v>27.1</v>
      </c>
      <c r="O234">
        <f t="shared" si="5"/>
        <v>8</v>
      </c>
      <c r="P234">
        <f t="shared" si="5"/>
        <v>4</v>
      </c>
      <c r="Q234">
        <f t="shared" si="5"/>
        <v>8</v>
      </c>
      <c r="R234">
        <f t="shared" si="4"/>
        <v>4</v>
      </c>
      <c r="S234" s="6">
        <f>SUM(punkty_rekrutacyjne37[[#This Row],[punkty za JP]:[GEO]])</f>
        <v>24</v>
      </c>
      <c r="T234" s="6">
        <f>IF(punkty_rekrutacyjne37[[#This Row],[Zachowanie]]=6, 2, 0)+punkty_rekrutacyjne37[[#This Row],[Osiagniecia]]</f>
        <v>6</v>
      </c>
      <c r="U234" s="7">
        <f>punkty_rekrutacyjne37[[#This Row],[punkty za gimnazjalny]]+punkty_rekrutacyjne37[[#This Row],[SUMA PUNKTOW ZA OCENY]]+punkty_rekrutacyjne37[[#This Row],[DODATKOWE]]</f>
        <v>57.1</v>
      </c>
      <c r="V234" s="14">
        <f>COUNTIF(punkty_rekrutacyjne37[[#This Row],[GHP]:[GJP]], 100)</f>
        <v>0</v>
      </c>
      <c r="W234" s="7">
        <f>IF(punkty_rekrutacyjne37[[#This Row],[ILE SETEK]]&gt;=3, 1, 0)</f>
        <v>0</v>
      </c>
    </row>
    <row r="235" spans="1:23" hidden="1" x14ac:dyDescent="0.35">
      <c r="A235" s="1" t="s">
        <v>341</v>
      </c>
      <c r="B235" s="1" t="s">
        <v>177</v>
      </c>
      <c r="C235">
        <v>4</v>
      </c>
      <c r="D235">
        <v>6</v>
      </c>
      <c r="E235" s="1">
        <v>4</v>
      </c>
      <c r="F235" s="1">
        <v>5</v>
      </c>
      <c r="G235" s="1">
        <v>5</v>
      </c>
      <c r="H235" s="1">
        <v>2</v>
      </c>
      <c r="I235">
        <v>48</v>
      </c>
      <c r="J235">
        <v>9</v>
      </c>
      <c r="K235">
        <v>45</v>
      </c>
      <c r="L235">
        <v>10</v>
      </c>
      <c r="M235">
        <v>3</v>
      </c>
      <c r="N235" s="6">
        <f>(punkty_rekrutacyjne37[[#This Row],[GHP]]+punkty_rekrutacyjne37[[#This Row],[GHH]]+punkty_rekrutacyjne37[[#This Row],[GMM]]+punkty_rekrutacyjne37[[#This Row],[GMP]]+punkty_rekrutacyjne37[[#This Row],[GJP]])/10</f>
        <v>11.5</v>
      </c>
      <c r="O235">
        <f t="shared" si="5"/>
        <v>6</v>
      </c>
      <c r="P235">
        <f t="shared" si="5"/>
        <v>8</v>
      </c>
      <c r="Q235">
        <f t="shared" si="5"/>
        <v>8</v>
      </c>
      <c r="R235">
        <f t="shared" si="4"/>
        <v>0</v>
      </c>
      <c r="S235" s="6">
        <f>SUM(punkty_rekrutacyjne37[[#This Row],[punkty za JP]:[GEO]])</f>
        <v>22</v>
      </c>
      <c r="T235" s="6">
        <f>IF(punkty_rekrutacyjne37[[#This Row],[Zachowanie]]=6, 2, 0)+punkty_rekrutacyjne37[[#This Row],[Osiagniecia]]</f>
        <v>6</v>
      </c>
      <c r="U235" s="7">
        <f>punkty_rekrutacyjne37[[#This Row],[punkty za gimnazjalny]]+punkty_rekrutacyjne37[[#This Row],[SUMA PUNKTOW ZA OCENY]]+punkty_rekrutacyjne37[[#This Row],[DODATKOWE]]</f>
        <v>39.5</v>
      </c>
      <c r="V235" s="14">
        <f>COUNTIF(punkty_rekrutacyjne37[[#This Row],[GHP]:[GJP]], 100)</f>
        <v>0</v>
      </c>
      <c r="W235" s="7">
        <f>IF(punkty_rekrutacyjne37[[#This Row],[ILE SETEK]]&gt;=3, 1, 0)</f>
        <v>0</v>
      </c>
    </row>
    <row r="236" spans="1:23" hidden="1" x14ac:dyDescent="0.35">
      <c r="A236" s="1" t="s">
        <v>342</v>
      </c>
      <c r="B236" s="1" t="s">
        <v>343</v>
      </c>
      <c r="C236">
        <v>2</v>
      </c>
      <c r="D236">
        <v>5</v>
      </c>
      <c r="E236" s="1">
        <v>2</v>
      </c>
      <c r="F236" s="1">
        <v>4</v>
      </c>
      <c r="G236" s="1">
        <v>4</v>
      </c>
      <c r="H236" s="1">
        <v>4</v>
      </c>
      <c r="I236">
        <v>46</v>
      </c>
      <c r="J236">
        <v>58</v>
      </c>
      <c r="K236">
        <v>72</v>
      </c>
      <c r="L236">
        <v>83</v>
      </c>
      <c r="M236">
        <v>48</v>
      </c>
      <c r="N236" s="6">
        <f>(punkty_rekrutacyjne37[[#This Row],[GHP]]+punkty_rekrutacyjne37[[#This Row],[GHH]]+punkty_rekrutacyjne37[[#This Row],[GMM]]+punkty_rekrutacyjne37[[#This Row],[GMP]]+punkty_rekrutacyjne37[[#This Row],[GJP]])/10</f>
        <v>30.7</v>
      </c>
      <c r="O236">
        <f t="shared" si="5"/>
        <v>0</v>
      </c>
      <c r="P236">
        <f t="shared" si="5"/>
        <v>6</v>
      </c>
      <c r="Q236">
        <f t="shared" si="5"/>
        <v>6</v>
      </c>
      <c r="R236">
        <f t="shared" si="4"/>
        <v>6</v>
      </c>
      <c r="S236" s="6">
        <f>SUM(punkty_rekrutacyjne37[[#This Row],[punkty za JP]:[GEO]])</f>
        <v>18</v>
      </c>
      <c r="T236" s="6">
        <f>IF(punkty_rekrutacyjne37[[#This Row],[Zachowanie]]=6, 2, 0)+punkty_rekrutacyjne37[[#This Row],[Osiagniecia]]</f>
        <v>2</v>
      </c>
      <c r="U236" s="7">
        <f>punkty_rekrutacyjne37[[#This Row],[punkty za gimnazjalny]]+punkty_rekrutacyjne37[[#This Row],[SUMA PUNKTOW ZA OCENY]]+punkty_rekrutacyjne37[[#This Row],[DODATKOWE]]</f>
        <v>50.7</v>
      </c>
      <c r="V236" s="14">
        <f>COUNTIF(punkty_rekrutacyjne37[[#This Row],[GHP]:[GJP]], 100)</f>
        <v>0</v>
      </c>
      <c r="W236" s="7">
        <f>IF(punkty_rekrutacyjne37[[#This Row],[ILE SETEK]]&gt;=3, 1, 0)</f>
        <v>0</v>
      </c>
    </row>
    <row r="237" spans="1:23" hidden="1" x14ac:dyDescent="0.35">
      <c r="A237" s="1" t="s">
        <v>344</v>
      </c>
      <c r="B237" s="1" t="s">
        <v>345</v>
      </c>
      <c r="C237">
        <v>7</v>
      </c>
      <c r="D237">
        <v>3</v>
      </c>
      <c r="E237" s="1">
        <v>3</v>
      </c>
      <c r="F237" s="1">
        <v>3</v>
      </c>
      <c r="G237" s="1">
        <v>3</v>
      </c>
      <c r="H237" s="1">
        <v>6</v>
      </c>
      <c r="I237">
        <v>72</v>
      </c>
      <c r="J237">
        <v>40</v>
      </c>
      <c r="K237">
        <v>54</v>
      </c>
      <c r="L237">
        <v>44</v>
      </c>
      <c r="M237">
        <v>78</v>
      </c>
      <c r="N237" s="6">
        <f>(punkty_rekrutacyjne37[[#This Row],[GHP]]+punkty_rekrutacyjne37[[#This Row],[GHH]]+punkty_rekrutacyjne37[[#This Row],[GMM]]+punkty_rekrutacyjne37[[#This Row],[GMP]]+punkty_rekrutacyjne37[[#This Row],[GJP]])/10</f>
        <v>28.8</v>
      </c>
      <c r="O237">
        <f t="shared" si="5"/>
        <v>4</v>
      </c>
      <c r="P237">
        <f t="shared" si="5"/>
        <v>4</v>
      </c>
      <c r="Q237">
        <f t="shared" si="5"/>
        <v>4</v>
      </c>
      <c r="R237">
        <f t="shared" si="4"/>
        <v>10</v>
      </c>
      <c r="S237" s="6">
        <f>SUM(punkty_rekrutacyjne37[[#This Row],[punkty za JP]:[GEO]])</f>
        <v>22</v>
      </c>
      <c r="T237" s="6">
        <f>IF(punkty_rekrutacyjne37[[#This Row],[Zachowanie]]=6, 2, 0)+punkty_rekrutacyjne37[[#This Row],[Osiagniecia]]</f>
        <v>7</v>
      </c>
      <c r="U237" s="7">
        <f>punkty_rekrutacyjne37[[#This Row],[punkty za gimnazjalny]]+punkty_rekrutacyjne37[[#This Row],[SUMA PUNKTOW ZA OCENY]]+punkty_rekrutacyjne37[[#This Row],[DODATKOWE]]</f>
        <v>57.8</v>
      </c>
      <c r="V237" s="14">
        <f>COUNTIF(punkty_rekrutacyjne37[[#This Row],[GHP]:[GJP]], 100)</f>
        <v>0</v>
      </c>
      <c r="W237" s="7">
        <f>IF(punkty_rekrutacyjne37[[#This Row],[ILE SETEK]]&gt;=3, 1, 0)</f>
        <v>0</v>
      </c>
    </row>
    <row r="238" spans="1:23" hidden="1" x14ac:dyDescent="0.35">
      <c r="A238" s="1" t="s">
        <v>346</v>
      </c>
      <c r="B238" s="1" t="s">
        <v>347</v>
      </c>
      <c r="C238">
        <v>4</v>
      </c>
      <c r="D238">
        <v>4</v>
      </c>
      <c r="E238" s="1">
        <v>5</v>
      </c>
      <c r="F238" s="1">
        <v>2</v>
      </c>
      <c r="G238" s="1">
        <v>3</v>
      </c>
      <c r="H238" s="1">
        <v>5</v>
      </c>
      <c r="I238">
        <v>80</v>
      </c>
      <c r="J238">
        <v>63</v>
      </c>
      <c r="K238">
        <v>36</v>
      </c>
      <c r="L238">
        <v>13</v>
      </c>
      <c r="M238">
        <v>38</v>
      </c>
      <c r="N238" s="6">
        <f>(punkty_rekrutacyjne37[[#This Row],[GHP]]+punkty_rekrutacyjne37[[#This Row],[GHH]]+punkty_rekrutacyjne37[[#This Row],[GMM]]+punkty_rekrutacyjne37[[#This Row],[GMP]]+punkty_rekrutacyjne37[[#This Row],[GJP]])/10</f>
        <v>23</v>
      </c>
      <c r="O238">
        <f t="shared" si="5"/>
        <v>8</v>
      </c>
      <c r="P238">
        <f t="shared" si="5"/>
        <v>0</v>
      </c>
      <c r="Q238">
        <f t="shared" si="5"/>
        <v>4</v>
      </c>
      <c r="R238">
        <f t="shared" si="4"/>
        <v>8</v>
      </c>
      <c r="S238" s="6">
        <f>SUM(punkty_rekrutacyjne37[[#This Row],[punkty za JP]:[GEO]])</f>
        <v>20</v>
      </c>
      <c r="T238" s="6">
        <f>IF(punkty_rekrutacyjne37[[#This Row],[Zachowanie]]=6, 2, 0)+punkty_rekrutacyjne37[[#This Row],[Osiagniecia]]</f>
        <v>4</v>
      </c>
      <c r="U238" s="7">
        <f>punkty_rekrutacyjne37[[#This Row],[punkty za gimnazjalny]]+punkty_rekrutacyjne37[[#This Row],[SUMA PUNKTOW ZA OCENY]]+punkty_rekrutacyjne37[[#This Row],[DODATKOWE]]</f>
        <v>47</v>
      </c>
      <c r="V238" s="14">
        <f>COUNTIF(punkty_rekrutacyjne37[[#This Row],[GHP]:[GJP]], 100)</f>
        <v>0</v>
      </c>
      <c r="W238" s="7">
        <f>IF(punkty_rekrutacyjne37[[#This Row],[ILE SETEK]]&gt;=3, 1, 0)</f>
        <v>0</v>
      </c>
    </row>
    <row r="239" spans="1:23" hidden="1" x14ac:dyDescent="0.35">
      <c r="A239" s="1" t="s">
        <v>348</v>
      </c>
      <c r="B239" s="1" t="s">
        <v>210</v>
      </c>
      <c r="C239">
        <v>7</v>
      </c>
      <c r="D239">
        <v>5</v>
      </c>
      <c r="E239" s="1">
        <v>3</v>
      </c>
      <c r="F239" s="1">
        <v>2</v>
      </c>
      <c r="G239" s="1">
        <v>5</v>
      </c>
      <c r="H239" s="1">
        <v>3</v>
      </c>
      <c r="I239">
        <v>89</v>
      </c>
      <c r="J239">
        <v>97</v>
      </c>
      <c r="K239">
        <v>66</v>
      </c>
      <c r="L239">
        <v>5</v>
      </c>
      <c r="M239">
        <v>68</v>
      </c>
      <c r="N239" s="6">
        <f>(punkty_rekrutacyjne37[[#This Row],[GHP]]+punkty_rekrutacyjne37[[#This Row],[GHH]]+punkty_rekrutacyjne37[[#This Row],[GMM]]+punkty_rekrutacyjne37[[#This Row],[GMP]]+punkty_rekrutacyjne37[[#This Row],[GJP]])/10</f>
        <v>32.5</v>
      </c>
      <c r="O239">
        <f t="shared" si="5"/>
        <v>4</v>
      </c>
      <c r="P239">
        <f t="shared" si="5"/>
        <v>0</v>
      </c>
      <c r="Q239">
        <f t="shared" si="5"/>
        <v>8</v>
      </c>
      <c r="R239">
        <f t="shared" si="4"/>
        <v>4</v>
      </c>
      <c r="S239" s="6">
        <f>SUM(punkty_rekrutacyjne37[[#This Row],[punkty za JP]:[GEO]])</f>
        <v>16</v>
      </c>
      <c r="T239" s="6">
        <f>IF(punkty_rekrutacyjne37[[#This Row],[Zachowanie]]=6, 2, 0)+punkty_rekrutacyjne37[[#This Row],[Osiagniecia]]</f>
        <v>7</v>
      </c>
      <c r="U239" s="7">
        <f>punkty_rekrutacyjne37[[#This Row],[punkty za gimnazjalny]]+punkty_rekrutacyjne37[[#This Row],[SUMA PUNKTOW ZA OCENY]]+punkty_rekrutacyjne37[[#This Row],[DODATKOWE]]</f>
        <v>55.5</v>
      </c>
      <c r="V239" s="14">
        <f>COUNTIF(punkty_rekrutacyjne37[[#This Row],[GHP]:[GJP]], 100)</f>
        <v>0</v>
      </c>
      <c r="W239" s="7">
        <f>IF(punkty_rekrutacyjne37[[#This Row],[ILE SETEK]]&gt;=3, 1, 0)</f>
        <v>0</v>
      </c>
    </row>
    <row r="240" spans="1:23" hidden="1" x14ac:dyDescent="0.35">
      <c r="A240" s="1" t="s">
        <v>349</v>
      </c>
      <c r="B240" s="1" t="s">
        <v>350</v>
      </c>
      <c r="C240">
        <v>8</v>
      </c>
      <c r="D240">
        <v>3</v>
      </c>
      <c r="E240" s="1">
        <v>5</v>
      </c>
      <c r="F240" s="1">
        <v>3</v>
      </c>
      <c r="G240" s="1">
        <v>6</v>
      </c>
      <c r="H240" s="1">
        <v>6</v>
      </c>
      <c r="I240">
        <v>98</v>
      </c>
      <c r="J240">
        <v>27</v>
      </c>
      <c r="K240">
        <v>75</v>
      </c>
      <c r="L240">
        <v>69</v>
      </c>
      <c r="M240">
        <v>29</v>
      </c>
      <c r="N240" s="6">
        <f>(punkty_rekrutacyjne37[[#This Row],[GHP]]+punkty_rekrutacyjne37[[#This Row],[GHH]]+punkty_rekrutacyjne37[[#This Row],[GMM]]+punkty_rekrutacyjne37[[#This Row],[GMP]]+punkty_rekrutacyjne37[[#This Row],[GJP]])/10</f>
        <v>29.8</v>
      </c>
      <c r="O240">
        <f t="shared" si="5"/>
        <v>8</v>
      </c>
      <c r="P240">
        <f t="shared" si="5"/>
        <v>4</v>
      </c>
      <c r="Q240">
        <f t="shared" si="5"/>
        <v>10</v>
      </c>
      <c r="R240">
        <f t="shared" si="4"/>
        <v>10</v>
      </c>
      <c r="S240" s="6">
        <f>SUM(punkty_rekrutacyjne37[[#This Row],[punkty za JP]:[GEO]])</f>
        <v>32</v>
      </c>
      <c r="T240" s="6">
        <f>IF(punkty_rekrutacyjne37[[#This Row],[Zachowanie]]=6, 2, 0)+punkty_rekrutacyjne37[[#This Row],[Osiagniecia]]</f>
        <v>8</v>
      </c>
      <c r="U240" s="7">
        <f>punkty_rekrutacyjne37[[#This Row],[punkty za gimnazjalny]]+punkty_rekrutacyjne37[[#This Row],[SUMA PUNKTOW ZA OCENY]]+punkty_rekrutacyjne37[[#This Row],[DODATKOWE]]</f>
        <v>69.8</v>
      </c>
      <c r="V240" s="14">
        <f>COUNTIF(punkty_rekrutacyjne37[[#This Row],[GHP]:[GJP]], 100)</f>
        <v>0</v>
      </c>
      <c r="W240" s="7">
        <f>IF(punkty_rekrutacyjne37[[#This Row],[ILE SETEK]]&gt;=3, 1, 0)</f>
        <v>0</v>
      </c>
    </row>
    <row r="241" spans="1:23" hidden="1" x14ac:dyDescent="0.35">
      <c r="A241" s="1" t="s">
        <v>351</v>
      </c>
      <c r="B241" s="1" t="s">
        <v>45</v>
      </c>
      <c r="C241">
        <v>2</v>
      </c>
      <c r="D241">
        <v>2</v>
      </c>
      <c r="E241" s="1">
        <v>3</v>
      </c>
      <c r="F241" s="1">
        <v>4</v>
      </c>
      <c r="G241" s="1">
        <v>2</v>
      </c>
      <c r="H241" s="1">
        <v>6</v>
      </c>
      <c r="I241">
        <v>43</v>
      </c>
      <c r="J241">
        <v>45</v>
      </c>
      <c r="K241">
        <v>16</v>
      </c>
      <c r="L241">
        <v>56</v>
      </c>
      <c r="M241">
        <v>7</v>
      </c>
      <c r="N241" s="6">
        <f>(punkty_rekrutacyjne37[[#This Row],[GHP]]+punkty_rekrutacyjne37[[#This Row],[GHH]]+punkty_rekrutacyjne37[[#This Row],[GMM]]+punkty_rekrutacyjne37[[#This Row],[GMP]]+punkty_rekrutacyjne37[[#This Row],[GJP]])/10</f>
        <v>16.7</v>
      </c>
      <c r="O241">
        <f t="shared" si="5"/>
        <v>4</v>
      </c>
      <c r="P241">
        <f t="shared" si="5"/>
        <v>6</v>
      </c>
      <c r="Q241">
        <f t="shared" si="5"/>
        <v>0</v>
      </c>
      <c r="R241">
        <f t="shared" si="4"/>
        <v>10</v>
      </c>
      <c r="S241" s="6">
        <f>SUM(punkty_rekrutacyjne37[[#This Row],[punkty za JP]:[GEO]])</f>
        <v>20</v>
      </c>
      <c r="T241" s="6">
        <f>IF(punkty_rekrutacyjne37[[#This Row],[Zachowanie]]=6, 2, 0)+punkty_rekrutacyjne37[[#This Row],[Osiagniecia]]</f>
        <v>2</v>
      </c>
      <c r="U241" s="7">
        <f>punkty_rekrutacyjne37[[#This Row],[punkty za gimnazjalny]]+punkty_rekrutacyjne37[[#This Row],[SUMA PUNKTOW ZA OCENY]]+punkty_rekrutacyjne37[[#This Row],[DODATKOWE]]</f>
        <v>38.700000000000003</v>
      </c>
      <c r="V241" s="14">
        <f>COUNTIF(punkty_rekrutacyjne37[[#This Row],[GHP]:[GJP]], 100)</f>
        <v>0</v>
      </c>
      <c r="W241" s="7">
        <f>IF(punkty_rekrutacyjne37[[#This Row],[ILE SETEK]]&gt;=3, 1, 0)</f>
        <v>0</v>
      </c>
    </row>
    <row r="242" spans="1:23" hidden="1" x14ac:dyDescent="0.35">
      <c r="A242" s="1" t="s">
        <v>352</v>
      </c>
      <c r="B242" s="1" t="s">
        <v>193</v>
      </c>
      <c r="C242">
        <v>7</v>
      </c>
      <c r="D242">
        <v>6</v>
      </c>
      <c r="E242" s="1">
        <v>6</v>
      </c>
      <c r="F242" s="1">
        <v>2</v>
      </c>
      <c r="G242" s="1">
        <v>3</v>
      </c>
      <c r="H242" s="1">
        <v>6</v>
      </c>
      <c r="I242">
        <v>19</v>
      </c>
      <c r="J242">
        <v>5</v>
      </c>
      <c r="K242">
        <v>76</v>
      </c>
      <c r="L242">
        <v>74</v>
      </c>
      <c r="M242">
        <v>16</v>
      </c>
      <c r="N242" s="6">
        <f>(punkty_rekrutacyjne37[[#This Row],[GHP]]+punkty_rekrutacyjne37[[#This Row],[GHH]]+punkty_rekrutacyjne37[[#This Row],[GMM]]+punkty_rekrutacyjne37[[#This Row],[GMP]]+punkty_rekrutacyjne37[[#This Row],[GJP]])/10</f>
        <v>19</v>
      </c>
      <c r="O242">
        <f t="shared" si="5"/>
        <v>10</v>
      </c>
      <c r="P242">
        <f t="shared" si="5"/>
        <v>0</v>
      </c>
      <c r="Q242">
        <f t="shared" si="5"/>
        <v>4</v>
      </c>
      <c r="R242">
        <f t="shared" si="4"/>
        <v>10</v>
      </c>
      <c r="S242" s="6">
        <f>SUM(punkty_rekrutacyjne37[[#This Row],[punkty za JP]:[GEO]])</f>
        <v>24</v>
      </c>
      <c r="T242" s="6">
        <f>IF(punkty_rekrutacyjne37[[#This Row],[Zachowanie]]=6, 2, 0)+punkty_rekrutacyjne37[[#This Row],[Osiagniecia]]</f>
        <v>9</v>
      </c>
      <c r="U242" s="7">
        <f>punkty_rekrutacyjne37[[#This Row],[punkty za gimnazjalny]]+punkty_rekrutacyjne37[[#This Row],[SUMA PUNKTOW ZA OCENY]]+punkty_rekrutacyjne37[[#This Row],[DODATKOWE]]</f>
        <v>52</v>
      </c>
      <c r="V242" s="14">
        <f>COUNTIF(punkty_rekrutacyjne37[[#This Row],[GHP]:[GJP]], 100)</f>
        <v>0</v>
      </c>
      <c r="W242" s="7">
        <f>IF(punkty_rekrutacyjne37[[#This Row],[ILE SETEK]]&gt;=3, 1, 0)</f>
        <v>0</v>
      </c>
    </row>
    <row r="243" spans="1:23" hidden="1" x14ac:dyDescent="0.35">
      <c r="A243" s="1" t="s">
        <v>353</v>
      </c>
      <c r="B243" s="1" t="s">
        <v>86</v>
      </c>
      <c r="C243">
        <v>2</v>
      </c>
      <c r="D243">
        <v>3</v>
      </c>
      <c r="E243" s="1">
        <v>2</v>
      </c>
      <c r="F243" s="1">
        <v>5</v>
      </c>
      <c r="G243" s="1">
        <v>5</v>
      </c>
      <c r="H243" s="1">
        <v>4</v>
      </c>
      <c r="I243">
        <v>60</v>
      </c>
      <c r="J243">
        <v>48</v>
      </c>
      <c r="K243">
        <v>73</v>
      </c>
      <c r="L243">
        <v>93</v>
      </c>
      <c r="M243">
        <v>51</v>
      </c>
      <c r="N243" s="6">
        <f>(punkty_rekrutacyjne37[[#This Row],[GHP]]+punkty_rekrutacyjne37[[#This Row],[GHH]]+punkty_rekrutacyjne37[[#This Row],[GMM]]+punkty_rekrutacyjne37[[#This Row],[GMP]]+punkty_rekrutacyjne37[[#This Row],[GJP]])/10</f>
        <v>32.5</v>
      </c>
      <c r="O243">
        <f t="shared" si="5"/>
        <v>0</v>
      </c>
      <c r="P243">
        <f t="shared" si="5"/>
        <v>8</v>
      </c>
      <c r="Q243">
        <f t="shared" si="5"/>
        <v>8</v>
      </c>
      <c r="R243">
        <f t="shared" si="4"/>
        <v>6</v>
      </c>
      <c r="S243" s="6">
        <f>SUM(punkty_rekrutacyjne37[[#This Row],[punkty za JP]:[GEO]])</f>
        <v>22</v>
      </c>
      <c r="T243" s="6">
        <f>IF(punkty_rekrutacyjne37[[#This Row],[Zachowanie]]=6, 2, 0)+punkty_rekrutacyjne37[[#This Row],[Osiagniecia]]</f>
        <v>2</v>
      </c>
      <c r="U243" s="7">
        <f>punkty_rekrutacyjne37[[#This Row],[punkty za gimnazjalny]]+punkty_rekrutacyjne37[[#This Row],[SUMA PUNKTOW ZA OCENY]]+punkty_rekrutacyjne37[[#This Row],[DODATKOWE]]</f>
        <v>56.5</v>
      </c>
      <c r="V243" s="14">
        <f>COUNTIF(punkty_rekrutacyjne37[[#This Row],[GHP]:[GJP]], 100)</f>
        <v>0</v>
      </c>
      <c r="W243" s="7">
        <f>IF(punkty_rekrutacyjne37[[#This Row],[ILE SETEK]]&gt;=3, 1, 0)</f>
        <v>0</v>
      </c>
    </row>
    <row r="244" spans="1:23" hidden="1" x14ac:dyDescent="0.35">
      <c r="A244" s="1" t="s">
        <v>354</v>
      </c>
      <c r="B244" s="1" t="s">
        <v>355</v>
      </c>
      <c r="C244">
        <v>4</v>
      </c>
      <c r="D244">
        <v>6</v>
      </c>
      <c r="E244" s="1">
        <v>3</v>
      </c>
      <c r="F244" s="1">
        <v>6</v>
      </c>
      <c r="G244" s="1">
        <v>5</v>
      </c>
      <c r="H244" s="1">
        <v>6</v>
      </c>
      <c r="I244">
        <v>82</v>
      </c>
      <c r="J244">
        <v>21</v>
      </c>
      <c r="K244">
        <v>64</v>
      </c>
      <c r="L244">
        <v>61</v>
      </c>
      <c r="M244">
        <v>93</v>
      </c>
      <c r="N244" s="6">
        <f>(punkty_rekrutacyjne37[[#This Row],[GHP]]+punkty_rekrutacyjne37[[#This Row],[GHH]]+punkty_rekrutacyjne37[[#This Row],[GMM]]+punkty_rekrutacyjne37[[#This Row],[GMP]]+punkty_rekrutacyjne37[[#This Row],[GJP]])/10</f>
        <v>32.1</v>
      </c>
      <c r="O244">
        <f t="shared" si="5"/>
        <v>4</v>
      </c>
      <c r="P244">
        <f t="shared" si="5"/>
        <v>10</v>
      </c>
      <c r="Q244">
        <f t="shared" si="5"/>
        <v>8</v>
      </c>
      <c r="R244">
        <f t="shared" si="4"/>
        <v>10</v>
      </c>
      <c r="S244" s="6">
        <f>SUM(punkty_rekrutacyjne37[[#This Row],[punkty za JP]:[GEO]])</f>
        <v>32</v>
      </c>
      <c r="T244" s="6">
        <f>IF(punkty_rekrutacyjne37[[#This Row],[Zachowanie]]=6, 2, 0)+punkty_rekrutacyjne37[[#This Row],[Osiagniecia]]</f>
        <v>6</v>
      </c>
      <c r="U244" s="7">
        <f>punkty_rekrutacyjne37[[#This Row],[punkty za gimnazjalny]]+punkty_rekrutacyjne37[[#This Row],[SUMA PUNKTOW ZA OCENY]]+punkty_rekrutacyjne37[[#This Row],[DODATKOWE]]</f>
        <v>70.099999999999994</v>
      </c>
      <c r="V244" s="14">
        <f>COUNTIF(punkty_rekrutacyjne37[[#This Row],[GHP]:[GJP]], 100)</f>
        <v>0</v>
      </c>
      <c r="W244" s="7">
        <f>IF(punkty_rekrutacyjne37[[#This Row],[ILE SETEK]]&gt;=3, 1, 0)</f>
        <v>0</v>
      </c>
    </row>
    <row r="245" spans="1:23" hidden="1" x14ac:dyDescent="0.35">
      <c r="A245" s="1" t="s">
        <v>356</v>
      </c>
      <c r="B245" s="1" t="s">
        <v>357</v>
      </c>
      <c r="C245">
        <v>2</v>
      </c>
      <c r="D245">
        <v>4</v>
      </c>
      <c r="E245" s="1">
        <v>2</v>
      </c>
      <c r="F245" s="1">
        <v>4</v>
      </c>
      <c r="G245" s="1">
        <v>3</v>
      </c>
      <c r="H245" s="1">
        <v>4</v>
      </c>
      <c r="I245">
        <v>65</v>
      </c>
      <c r="J245">
        <v>50</v>
      </c>
      <c r="K245">
        <v>15</v>
      </c>
      <c r="L245">
        <v>67</v>
      </c>
      <c r="M245">
        <v>88</v>
      </c>
      <c r="N245" s="6">
        <f>(punkty_rekrutacyjne37[[#This Row],[GHP]]+punkty_rekrutacyjne37[[#This Row],[GHH]]+punkty_rekrutacyjne37[[#This Row],[GMM]]+punkty_rekrutacyjne37[[#This Row],[GMP]]+punkty_rekrutacyjne37[[#This Row],[GJP]])/10</f>
        <v>28.5</v>
      </c>
      <c r="O245">
        <f t="shared" si="5"/>
        <v>0</v>
      </c>
      <c r="P245">
        <f t="shared" si="5"/>
        <v>6</v>
      </c>
      <c r="Q245">
        <f t="shared" si="5"/>
        <v>4</v>
      </c>
      <c r="R245">
        <f t="shared" si="4"/>
        <v>6</v>
      </c>
      <c r="S245" s="6">
        <f>SUM(punkty_rekrutacyjne37[[#This Row],[punkty za JP]:[GEO]])</f>
        <v>16</v>
      </c>
      <c r="T245" s="6">
        <f>IF(punkty_rekrutacyjne37[[#This Row],[Zachowanie]]=6, 2, 0)+punkty_rekrutacyjne37[[#This Row],[Osiagniecia]]</f>
        <v>2</v>
      </c>
      <c r="U245" s="7">
        <f>punkty_rekrutacyjne37[[#This Row],[punkty za gimnazjalny]]+punkty_rekrutacyjne37[[#This Row],[SUMA PUNKTOW ZA OCENY]]+punkty_rekrutacyjne37[[#This Row],[DODATKOWE]]</f>
        <v>46.5</v>
      </c>
      <c r="V245" s="14">
        <f>COUNTIF(punkty_rekrutacyjne37[[#This Row],[GHP]:[GJP]], 100)</f>
        <v>0</v>
      </c>
      <c r="W245" s="7">
        <f>IF(punkty_rekrutacyjne37[[#This Row],[ILE SETEK]]&gt;=3, 1, 0)</f>
        <v>0</v>
      </c>
    </row>
    <row r="246" spans="1:23" hidden="1" x14ac:dyDescent="0.35">
      <c r="A246" s="1" t="s">
        <v>358</v>
      </c>
      <c r="B246" s="1" t="s">
        <v>174</v>
      </c>
      <c r="C246">
        <v>8</v>
      </c>
      <c r="D246">
        <v>3</v>
      </c>
      <c r="E246" s="1">
        <v>6</v>
      </c>
      <c r="F246" s="1">
        <v>3</v>
      </c>
      <c r="G246" s="1">
        <v>6</v>
      </c>
      <c r="H246" s="1">
        <v>3</v>
      </c>
      <c r="I246">
        <v>85</v>
      </c>
      <c r="J246">
        <v>68</v>
      </c>
      <c r="K246">
        <v>59</v>
      </c>
      <c r="L246">
        <v>5</v>
      </c>
      <c r="M246">
        <v>29</v>
      </c>
      <c r="N246" s="6">
        <f>(punkty_rekrutacyjne37[[#This Row],[GHP]]+punkty_rekrutacyjne37[[#This Row],[GHH]]+punkty_rekrutacyjne37[[#This Row],[GMM]]+punkty_rekrutacyjne37[[#This Row],[GMP]]+punkty_rekrutacyjne37[[#This Row],[GJP]])/10</f>
        <v>24.6</v>
      </c>
      <c r="O246">
        <f t="shared" si="5"/>
        <v>10</v>
      </c>
      <c r="P246">
        <f t="shared" si="5"/>
        <v>4</v>
      </c>
      <c r="Q246">
        <f t="shared" si="5"/>
        <v>10</v>
      </c>
      <c r="R246">
        <f t="shared" si="4"/>
        <v>4</v>
      </c>
      <c r="S246" s="6">
        <f>SUM(punkty_rekrutacyjne37[[#This Row],[punkty za JP]:[GEO]])</f>
        <v>28</v>
      </c>
      <c r="T246" s="6">
        <f>IF(punkty_rekrutacyjne37[[#This Row],[Zachowanie]]=6, 2, 0)+punkty_rekrutacyjne37[[#This Row],[Osiagniecia]]</f>
        <v>8</v>
      </c>
      <c r="U246" s="7">
        <f>punkty_rekrutacyjne37[[#This Row],[punkty za gimnazjalny]]+punkty_rekrutacyjne37[[#This Row],[SUMA PUNKTOW ZA OCENY]]+punkty_rekrutacyjne37[[#This Row],[DODATKOWE]]</f>
        <v>60.6</v>
      </c>
      <c r="V246" s="14">
        <f>COUNTIF(punkty_rekrutacyjne37[[#This Row],[GHP]:[GJP]], 100)</f>
        <v>0</v>
      </c>
      <c r="W246" s="7">
        <f>IF(punkty_rekrutacyjne37[[#This Row],[ILE SETEK]]&gt;=3, 1, 0)</f>
        <v>0</v>
      </c>
    </row>
    <row r="247" spans="1:23" hidden="1" x14ac:dyDescent="0.35">
      <c r="A247" s="1" t="s">
        <v>359</v>
      </c>
      <c r="B247" s="1" t="s">
        <v>360</v>
      </c>
      <c r="C247">
        <v>7</v>
      </c>
      <c r="D247">
        <v>6</v>
      </c>
      <c r="E247" s="1">
        <v>2</v>
      </c>
      <c r="F247" s="1">
        <v>3</v>
      </c>
      <c r="G247" s="1">
        <v>2</v>
      </c>
      <c r="H247" s="1">
        <v>2</v>
      </c>
      <c r="I247">
        <v>91</v>
      </c>
      <c r="J247">
        <v>65</v>
      </c>
      <c r="K247">
        <v>12</v>
      </c>
      <c r="L247">
        <v>78</v>
      </c>
      <c r="M247">
        <v>87</v>
      </c>
      <c r="N247" s="6">
        <f>(punkty_rekrutacyjne37[[#This Row],[GHP]]+punkty_rekrutacyjne37[[#This Row],[GHH]]+punkty_rekrutacyjne37[[#This Row],[GMM]]+punkty_rekrutacyjne37[[#This Row],[GMP]]+punkty_rekrutacyjne37[[#This Row],[GJP]])/10</f>
        <v>33.299999999999997</v>
      </c>
      <c r="O247">
        <f t="shared" si="5"/>
        <v>0</v>
      </c>
      <c r="P247">
        <f t="shared" si="5"/>
        <v>4</v>
      </c>
      <c r="Q247">
        <f t="shared" si="5"/>
        <v>0</v>
      </c>
      <c r="R247">
        <f t="shared" si="4"/>
        <v>0</v>
      </c>
      <c r="S247" s="6">
        <f>SUM(punkty_rekrutacyjne37[[#This Row],[punkty za JP]:[GEO]])</f>
        <v>4</v>
      </c>
      <c r="T247" s="6">
        <f>IF(punkty_rekrutacyjne37[[#This Row],[Zachowanie]]=6, 2, 0)+punkty_rekrutacyjne37[[#This Row],[Osiagniecia]]</f>
        <v>9</v>
      </c>
      <c r="U247" s="7">
        <f>punkty_rekrutacyjne37[[#This Row],[punkty za gimnazjalny]]+punkty_rekrutacyjne37[[#This Row],[SUMA PUNKTOW ZA OCENY]]+punkty_rekrutacyjne37[[#This Row],[DODATKOWE]]</f>
        <v>46.3</v>
      </c>
      <c r="V247" s="14">
        <f>COUNTIF(punkty_rekrutacyjne37[[#This Row],[GHP]:[GJP]], 100)</f>
        <v>0</v>
      </c>
      <c r="W247" s="7">
        <f>IF(punkty_rekrutacyjne37[[#This Row],[ILE SETEK]]&gt;=3, 1, 0)</f>
        <v>0</v>
      </c>
    </row>
    <row r="248" spans="1:23" hidden="1" x14ac:dyDescent="0.35">
      <c r="A248" s="1" t="s">
        <v>361</v>
      </c>
      <c r="B248" s="1" t="s">
        <v>362</v>
      </c>
      <c r="C248">
        <v>2</v>
      </c>
      <c r="D248">
        <v>6</v>
      </c>
      <c r="E248" s="1">
        <v>6</v>
      </c>
      <c r="F248" s="1">
        <v>6</v>
      </c>
      <c r="G248" s="1">
        <v>2</v>
      </c>
      <c r="H248" s="1">
        <v>3</v>
      </c>
      <c r="I248">
        <v>65</v>
      </c>
      <c r="J248">
        <v>28</v>
      </c>
      <c r="K248">
        <v>80</v>
      </c>
      <c r="L248">
        <v>55</v>
      </c>
      <c r="M248">
        <v>60</v>
      </c>
      <c r="N248" s="6">
        <f>(punkty_rekrutacyjne37[[#This Row],[GHP]]+punkty_rekrutacyjne37[[#This Row],[GHH]]+punkty_rekrutacyjne37[[#This Row],[GMM]]+punkty_rekrutacyjne37[[#This Row],[GMP]]+punkty_rekrutacyjne37[[#This Row],[GJP]])/10</f>
        <v>28.8</v>
      </c>
      <c r="O248">
        <f t="shared" si="5"/>
        <v>10</v>
      </c>
      <c r="P248">
        <f t="shared" si="5"/>
        <v>10</v>
      </c>
      <c r="Q248">
        <f t="shared" si="5"/>
        <v>0</v>
      </c>
      <c r="R248">
        <f t="shared" si="4"/>
        <v>4</v>
      </c>
      <c r="S248" s="6">
        <f>SUM(punkty_rekrutacyjne37[[#This Row],[punkty za JP]:[GEO]])</f>
        <v>24</v>
      </c>
      <c r="T248" s="6">
        <f>IF(punkty_rekrutacyjne37[[#This Row],[Zachowanie]]=6, 2, 0)+punkty_rekrutacyjne37[[#This Row],[Osiagniecia]]</f>
        <v>4</v>
      </c>
      <c r="U248" s="7">
        <f>punkty_rekrutacyjne37[[#This Row],[punkty za gimnazjalny]]+punkty_rekrutacyjne37[[#This Row],[SUMA PUNKTOW ZA OCENY]]+punkty_rekrutacyjne37[[#This Row],[DODATKOWE]]</f>
        <v>56.8</v>
      </c>
      <c r="V248" s="14">
        <f>COUNTIF(punkty_rekrutacyjne37[[#This Row],[GHP]:[GJP]], 100)</f>
        <v>0</v>
      </c>
      <c r="W248" s="7">
        <f>IF(punkty_rekrutacyjne37[[#This Row],[ILE SETEK]]&gt;=3, 1, 0)</f>
        <v>0</v>
      </c>
    </row>
    <row r="249" spans="1:23" hidden="1" x14ac:dyDescent="0.35">
      <c r="A249" s="1" t="s">
        <v>363</v>
      </c>
      <c r="B249" s="1" t="s">
        <v>139</v>
      </c>
      <c r="C249">
        <v>4</v>
      </c>
      <c r="D249">
        <v>4</v>
      </c>
      <c r="E249" s="1">
        <v>2</v>
      </c>
      <c r="F249" s="1">
        <v>3</v>
      </c>
      <c r="G249" s="1">
        <v>3</v>
      </c>
      <c r="H249" s="1">
        <v>5</v>
      </c>
      <c r="I249">
        <v>14</v>
      </c>
      <c r="J249">
        <v>4</v>
      </c>
      <c r="K249">
        <v>93</v>
      </c>
      <c r="L249">
        <v>36</v>
      </c>
      <c r="M249">
        <v>26</v>
      </c>
      <c r="N249" s="6">
        <f>(punkty_rekrutacyjne37[[#This Row],[GHP]]+punkty_rekrutacyjne37[[#This Row],[GHH]]+punkty_rekrutacyjne37[[#This Row],[GMM]]+punkty_rekrutacyjne37[[#This Row],[GMP]]+punkty_rekrutacyjne37[[#This Row],[GJP]])/10</f>
        <v>17.3</v>
      </c>
      <c r="O249">
        <f t="shared" si="5"/>
        <v>0</v>
      </c>
      <c r="P249">
        <f t="shared" si="5"/>
        <v>4</v>
      </c>
      <c r="Q249">
        <f t="shared" si="5"/>
        <v>4</v>
      </c>
      <c r="R249">
        <f t="shared" si="4"/>
        <v>8</v>
      </c>
      <c r="S249" s="6">
        <f>SUM(punkty_rekrutacyjne37[[#This Row],[punkty za JP]:[GEO]])</f>
        <v>16</v>
      </c>
      <c r="T249" s="6">
        <f>IF(punkty_rekrutacyjne37[[#This Row],[Zachowanie]]=6, 2, 0)+punkty_rekrutacyjne37[[#This Row],[Osiagniecia]]</f>
        <v>4</v>
      </c>
      <c r="U249" s="7">
        <f>punkty_rekrutacyjne37[[#This Row],[punkty za gimnazjalny]]+punkty_rekrutacyjne37[[#This Row],[SUMA PUNKTOW ZA OCENY]]+punkty_rekrutacyjne37[[#This Row],[DODATKOWE]]</f>
        <v>37.299999999999997</v>
      </c>
      <c r="V249" s="14">
        <f>COUNTIF(punkty_rekrutacyjne37[[#This Row],[GHP]:[GJP]], 100)</f>
        <v>0</v>
      </c>
      <c r="W249" s="7">
        <f>IF(punkty_rekrutacyjne37[[#This Row],[ILE SETEK]]&gt;=3, 1, 0)</f>
        <v>0</v>
      </c>
    </row>
    <row r="250" spans="1:23" hidden="1" x14ac:dyDescent="0.35">
      <c r="A250" s="1" t="s">
        <v>364</v>
      </c>
      <c r="B250" s="1" t="s">
        <v>203</v>
      </c>
      <c r="C250">
        <v>0</v>
      </c>
      <c r="D250">
        <v>6</v>
      </c>
      <c r="E250" s="1">
        <v>2</v>
      </c>
      <c r="F250" s="1">
        <v>6</v>
      </c>
      <c r="G250" s="1">
        <v>5</v>
      </c>
      <c r="H250" s="1">
        <v>6</v>
      </c>
      <c r="I250">
        <v>15</v>
      </c>
      <c r="J250">
        <v>42</v>
      </c>
      <c r="K250">
        <v>90</v>
      </c>
      <c r="L250">
        <v>14</v>
      </c>
      <c r="M250">
        <v>88</v>
      </c>
      <c r="N250" s="6">
        <f>(punkty_rekrutacyjne37[[#This Row],[GHP]]+punkty_rekrutacyjne37[[#This Row],[GHH]]+punkty_rekrutacyjne37[[#This Row],[GMM]]+punkty_rekrutacyjne37[[#This Row],[GMP]]+punkty_rekrutacyjne37[[#This Row],[GJP]])/10</f>
        <v>24.9</v>
      </c>
      <c r="O250">
        <f t="shared" si="5"/>
        <v>0</v>
      </c>
      <c r="P250">
        <f t="shared" si="5"/>
        <v>10</v>
      </c>
      <c r="Q250">
        <f t="shared" si="5"/>
        <v>8</v>
      </c>
      <c r="R250">
        <f t="shared" si="4"/>
        <v>10</v>
      </c>
      <c r="S250" s="6">
        <f>SUM(punkty_rekrutacyjne37[[#This Row],[punkty za JP]:[GEO]])</f>
        <v>28</v>
      </c>
      <c r="T250" s="6">
        <f>IF(punkty_rekrutacyjne37[[#This Row],[Zachowanie]]=6, 2, 0)+punkty_rekrutacyjne37[[#This Row],[Osiagniecia]]</f>
        <v>2</v>
      </c>
      <c r="U250" s="7">
        <f>punkty_rekrutacyjne37[[#This Row],[punkty za gimnazjalny]]+punkty_rekrutacyjne37[[#This Row],[SUMA PUNKTOW ZA OCENY]]+punkty_rekrutacyjne37[[#This Row],[DODATKOWE]]</f>
        <v>54.9</v>
      </c>
      <c r="V250" s="14">
        <f>COUNTIF(punkty_rekrutacyjne37[[#This Row],[GHP]:[GJP]], 100)</f>
        <v>0</v>
      </c>
      <c r="W250" s="7">
        <f>IF(punkty_rekrutacyjne37[[#This Row],[ILE SETEK]]&gt;=3, 1, 0)</f>
        <v>0</v>
      </c>
    </row>
    <row r="251" spans="1:23" hidden="1" x14ac:dyDescent="0.35">
      <c r="A251" s="1" t="s">
        <v>365</v>
      </c>
      <c r="B251" s="1" t="s">
        <v>16</v>
      </c>
      <c r="C251">
        <v>8</v>
      </c>
      <c r="D251">
        <v>5</v>
      </c>
      <c r="E251" s="1">
        <v>4</v>
      </c>
      <c r="F251" s="1">
        <v>4</v>
      </c>
      <c r="G251" s="1">
        <v>4</v>
      </c>
      <c r="H251" s="1">
        <v>3</v>
      </c>
      <c r="I251">
        <v>39</v>
      </c>
      <c r="J251">
        <v>45</v>
      </c>
      <c r="K251">
        <v>68</v>
      </c>
      <c r="L251">
        <v>26</v>
      </c>
      <c r="M251">
        <v>30</v>
      </c>
      <c r="N251" s="6">
        <f>(punkty_rekrutacyjne37[[#This Row],[GHP]]+punkty_rekrutacyjne37[[#This Row],[GHH]]+punkty_rekrutacyjne37[[#This Row],[GMM]]+punkty_rekrutacyjne37[[#This Row],[GMP]]+punkty_rekrutacyjne37[[#This Row],[GJP]])/10</f>
        <v>20.8</v>
      </c>
      <c r="O251">
        <f t="shared" si="5"/>
        <v>6</v>
      </c>
      <c r="P251">
        <f t="shared" si="5"/>
        <v>6</v>
      </c>
      <c r="Q251">
        <f t="shared" si="5"/>
        <v>6</v>
      </c>
      <c r="R251">
        <f t="shared" si="4"/>
        <v>4</v>
      </c>
      <c r="S251" s="6">
        <f>SUM(punkty_rekrutacyjne37[[#This Row],[punkty za JP]:[GEO]])</f>
        <v>22</v>
      </c>
      <c r="T251" s="6">
        <f>IF(punkty_rekrutacyjne37[[#This Row],[Zachowanie]]=6, 2, 0)+punkty_rekrutacyjne37[[#This Row],[Osiagniecia]]</f>
        <v>8</v>
      </c>
      <c r="U251" s="7">
        <f>punkty_rekrutacyjne37[[#This Row],[punkty za gimnazjalny]]+punkty_rekrutacyjne37[[#This Row],[SUMA PUNKTOW ZA OCENY]]+punkty_rekrutacyjne37[[#This Row],[DODATKOWE]]</f>
        <v>50.8</v>
      </c>
      <c r="V251" s="14">
        <f>COUNTIF(punkty_rekrutacyjne37[[#This Row],[GHP]:[GJP]], 100)</f>
        <v>0</v>
      </c>
      <c r="W251" s="7">
        <f>IF(punkty_rekrutacyjne37[[#This Row],[ILE SETEK]]&gt;=3, 1, 0)</f>
        <v>0</v>
      </c>
    </row>
    <row r="252" spans="1:23" hidden="1" x14ac:dyDescent="0.35">
      <c r="A252" s="1" t="s">
        <v>366</v>
      </c>
      <c r="B252" s="1" t="s">
        <v>367</v>
      </c>
      <c r="C252">
        <v>3</v>
      </c>
      <c r="D252">
        <v>6</v>
      </c>
      <c r="E252" s="1">
        <v>3</v>
      </c>
      <c r="F252" s="1">
        <v>4</v>
      </c>
      <c r="G252" s="1">
        <v>3</v>
      </c>
      <c r="H252" s="1">
        <v>5</v>
      </c>
      <c r="I252">
        <v>86</v>
      </c>
      <c r="J252">
        <v>46</v>
      </c>
      <c r="K252">
        <v>9</v>
      </c>
      <c r="L252">
        <v>68</v>
      </c>
      <c r="M252">
        <v>39</v>
      </c>
      <c r="N252" s="6">
        <f>(punkty_rekrutacyjne37[[#This Row],[GHP]]+punkty_rekrutacyjne37[[#This Row],[GHH]]+punkty_rekrutacyjne37[[#This Row],[GMM]]+punkty_rekrutacyjne37[[#This Row],[GMP]]+punkty_rekrutacyjne37[[#This Row],[GJP]])/10</f>
        <v>24.8</v>
      </c>
      <c r="O252">
        <f t="shared" si="5"/>
        <v>4</v>
      </c>
      <c r="P252">
        <f t="shared" si="5"/>
        <v>6</v>
      </c>
      <c r="Q252">
        <f t="shared" si="5"/>
        <v>4</v>
      </c>
      <c r="R252">
        <f t="shared" si="4"/>
        <v>8</v>
      </c>
      <c r="S252" s="6">
        <f>SUM(punkty_rekrutacyjne37[[#This Row],[punkty za JP]:[GEO]])</f>
        <v>22</v>
      </c>
      <c r="T252" s="6">
        <f>IF(punkty_rekrutacyjne37[[#This Row],[Zachowanie]]=6, 2, 0)+punkty_rekrutacyjne37[[#This Row],[Osiagniecia]]</f>
        <v>5</v>
      </c>
      <c r="U252" s="7">
        <f>punkty_rekrutacyjne37[[#This Row],[punkty za gimnazjalny]]+punkty_rekrutacyjne37[[#This Row],[SUMA PUNKTOW ZA OCENY]]+punkty_rekrutacyjne37[[#This Row],[DODATKOWE]]</f>
        <v>51.8</v>
      </c>
      <c r="V252" s="14">
        <f>COUNTIF(punkty_rekrutacyjne37[[#This Row],[GHP]:[GJP]], 100)</f>
        <v>0</v>
      </c>
      <c r="W252" s="7">
        <f>IF(punkty_rekrutacyjne37[[#This Row],[ILE SETEK]]&gt;=3, 1, 0)</f>
        <v>0</v>
      </c>
    </row>
    <row r="253" spans="1:23" hidden="1" x14ac:dyDescent="0.35">
      <c r="A253" s="1" t="s">
        <v>368</v>
      </c>
      <c r="B253" s="1" t="s">
        <v>369</v>
      </c>
      <c r="C253">
        <v>7</v>
      </c>
      <c r="D253">
        <v>4</v>
      </c>
      <c r="E253" s="1">
        <v>6</v>
      </c>
      <c r="F253" s="1">
        <v>6</v>
      </c>
      <c r="G253" s="1">
        <v>6</v>
      </c>
      <c r="H253" s="1">
        <v>2</v>
      </c>
      <c r="I253">
        <v>17</v>
      </c>
      <c r="J253">
        <v>16</v>
      </c>
      <c r="K253">
        <v>12</v>
      </c>
      <c r="L253">
        <v>54</v>
      </c>
      <c r="M253">
        <v>91</v>
      </c>
      <c r="N253" s="6">
        <f>(punkty_rekrutacyjne37[[#This Row],[GHP]]+punkty_rekrutacyjne37[[#This Row],[GHH]]+punkty_rekrutacyjne37[[#This Row],[GMM]]+punkty_rekrutacyjne37[[#This Row],[GMP]]+punkty_rekrutacyjne37[[#This Row],[GJP]])/10</f>
        <v>19</v>
      </c>
      <c r="O253">
        <f t="shared" si="5"/>
        <v>10</v>
      </c>
      <c r="P253">
        <f t="shared" si="5"/>
        <v>10</v>
      </c>
      <c r="Q253">
        <f t="shared" si="5"/>
        <v>10</v>
      </c>
      <c r="R253">
        <f t="shared" si="4"/>
        <v>0</v>
      </c>
      <c r="S253" s="6">
        <f>SUM(punkty_rekrutacyjne37[[#This Row],[punkty za JP]:[GEO]])</f>
        <v>30</v>
      </c>
      <c r="T253" s="6">
        <f>IF(punkty_rekrutacyjne37[[#This Row],[Zachowanie]]=6, 2, 0)+punkty_rekrutacyjne37[[#This Row],[Osiagniecia]]</f>
        <v>7</v>
      </c>
      <c r="U253" s="7">
        <f>punkty_rekrutacyjne37[[#This Row],[punkty za gimnazjalny]]+punkty_rekrutacyjne37[[#This Row],[SUMA PUNKTOW ZA OCENY]]+punkty_rekrutacyjne37[[#This Row],[DODATKOWE]]</f>
        <v>56</v>
      </c>
      <c r="V253" s="14">
        <f>COUNTIF(punkty_rekrutacyjne37[[#This Row],[GHP]:[GJP]], 100)</f>
        <v>0</v>
      </c>
      <c r="W253" s="7">
        <f>IF(punkty_rekrutacyjne37[[#This Row],[ILE SETEK]]&gt;=3, 1, 0)</f>
        <v>0</v>
      </c>
    </row>
    <row r="254" spans="1:23" hidden="1" x14ac:dyDescent="0.35">
      <c r="A254" s="1" t="s">
        <v>370</v>
      </c>
      <c r="B254" s="1" t="s">
        <v>371</v>
      </c>
      <c r="C254">
        <v>4</v>
      </c>
      <c r="D254">
        <v>2</v>
      </c>
      <c r="E254" s="1">
        <v>4</v>
      </c>
      <c r="F254" s="1">
        <v>3</v>
      </c>
      <c r="G254" s="1">
        <v>5</v>
      </c>
      <c r="H254" s="1">
        <v>2</v>
      </c>
      <c r="I254">
        <v>68</v>
      </c>
      <c r="J254">
        <v>87</v>
      </c>
      <c r="K254">
        <v>48</v>
      </c>
      <c r="L254">
        <v>54</v>
      </c>
      <c r="M254">
        <v>39</v>
      </c>
      <c r="N254" s="6">
        <f>(punkty_rekrutacyjne37[[#This Row],[GHP]]+punkty_rekrutacyjne37[[#This Row],[GHH]]+punkty_rekrutacyjne37[[#This Row],[GMM]]+punkty_rekrutacyjne37[[#This Row],[GMP]]+punkty_rekrutacyjne37[[#This Row],[GJP]])/10</f>
        <v>29.6</v>
      </c>
      <c r="O254">
        <f t="shared" si="5"/>
        <v>6</v>
      </c>
      <c r="P254">
        <f t="shared" si="5"/>
        <v>4</v>
      </c>
      <c r="Q254">
        <f t="shared" si="5"/>
        <v>8</v>
      </c>
      <c r="R254">
        <f t="shared" si="4"/>
        <v>0</v>
      </c>
      <c r="S254" s="6">
        <f>SUM(punkty_rekrutacyjne37[[#This Row],[punkty za JP]:[GEO]])</f>
        <v>18</v>
      </c>
      <c r="T254" s="6">
        <f>IF(punkty_rekrutacyjne37[[#This Row],[Zachowanie]]=6, 2, 0)+punkty_rekrutacyjne37[[#This Row],[Osiagniecia]]</f>
        <v>4</v>
      </c>
      <c r="U254" s="7">
        <f>punkty_rekrutacyjne37[[#This Row],[punkty za gimnazjalny]]+punkty_rekrutacyjne37[[#This Row],[SUMA PUNKTOW ZA OCENY]]+punkty_rekrutacyjne37[[#This Row],[DODATKOWE]]</f>
        <v>51.6</v>
      </c>
      <c r="V254" s="14">
        <f>COUNTIF(punkty_rekrutacyjne37[[#This Row],[GHP]:[GJP]], 100)</f>
        <v>0</v>
      </c>
      <c r="W254" s="7">
        <f>IF(punkty_rekrutacyjne37[[#This Row],[ILE SETEK]]&gt;=3, 1, 0)</f>
        <v>0</v>
      </c>
    </row>
    <row r="255" spans="1:23" hidden="1" x14ac:dyDescent="0.35">
      <c r="A255" s="1" t="s">
        <v>372</v>
      </c>
      <c r="B255" s="1" t="s">
        <v>180</v>
      </c>
      <c r="C255">
        <v>8</v>
      </c>
      <c r="D255">
        <v>3</v>
      </c>
      <c r="E255" s="1">
        <v>5</v>
      </c>
      <c r="F255" s="1">
        <v>2</v>
      </c>
      <c r="G255" s="1">
        <v>5</v>
      </c>
      <c r="H255" s="1">
        <v>3</v>
      </c>
      <c r="I255">
        <v>99</v>
      </c>
      <c r="J255">
        <v>90</v>
      </c>
      <c r="K255">
        <v>59</v>
      </c>
      <c r="L255">
        <v>78</v>
      </c>
      <c r="M255">
        <v>93</v>
      </c>
      <c r="N255" s="6">
        <f>(punkty_rekrutacyjne37[[#This Row],[GHP]]+punkty_rekrutacyjne37[[#This Row],[GHH]]+punkty_rekrutacyjne37[[#This Row],[GMM]]+punkty_rekrutacyjne37[[#This Row],[GMP]]+punkty_rekrutacyjne37[[#This Row],[GJP]])/10</f>
        <v>41.9</v>
      </c>
      <c r="O255">
        <f t="shared" si="5"/>
        <v>8</v>
      </c>
      <c r="P255">
        <f t="shared" si="5"/>
        <v>0</v>
      </c>
      <c r="Q255">
        <f t="shared" si="5"/>
        <v>8</v>
      </c>
      <c r="R255">
        <f t="shared" si="4"/>
        <v>4</v>
      </c>
      <c r="S255" s="6">
        <f>SUM(punkty_rekrutacyjne37[[#This Row],[punkty za JP]:[GEO]])</f>
        <v>20</v>
      </c>
      <c r="T255" s="6">
        <f>IF(punkty_rekrutacyjne37[[#This Row],[Zachowanie]]=6, 2, 0)+punkty_rekrutacyjne37[[#This Row],[Osiagniecia]]</f>
        <v>8</v>
      </c>
      <c r="U255" s="7">
        <f>punkty_rekrutacyjne37[[#This Row],[punkty za gimnazjalny]]+punkty_rekrutacyjne37[[#This Row],[SUMA PUNKTOW ZA OCENY]]+punkty_rekrutacyjne37[[#This Row],[DODATKOWE]]</f>
        <v>69.900000000000006</v>
      </c>
      <c r="V255" s="14">
        <f>COUNTIF(punkty_rekrutacyjne37[[#This Row],[GHP]:[GJP]], 100)</f>
        <v>0</v>
      </c>
      <c r="W255" s="7">
        <f>IF(punkty_rekrutacyjne37[[#This Row],[ILE SETEK]]&gt;=3, 1, 0)</f>
        <v>0</v>
      </c>
    </row>
    <row r="256" spans="1:23" hidden="1" x14ac:dyDescent="0.35">
      <c r="A256" s="1" t="s">
        <v>373</v>
      </c>
      <c r="B256" s="1" t="s">
        <v>357</v>
      </c>
      <c r="C256">
        <v>1</v>
      </c>
      <c r="D256">
        <v>6</v>
      </c>
      <c r="E256" s="1">
        <v>6</v>
      </c>
      <c r="F256" s="1">
        <v>5</v>
      </c>
      <c r="G256" s="1">
        <v>3</v>
      </c>
      <c r="H256" s="1">
        <v>6</v>
      </c>
      <c r="I256">
        <v>58</v>
      </c>
      <c r="J256">
        <v>93</v>
      </c>
      <c r="K256">
        <v>93</v>
      </c>
      <c r="L256">
        <v>82</v>
      </c>
      <c r="M256">
        <v>17</v>
      </c>
      <c r="N256" s="6">
        <f>(punkty_rekrutacyjne37[[#This Row],[GHP]]+punkty_rekrutacyjne37[[#This Row],[GHH]]+punkty_rekrutacyjne37[[#This Row],[GMM]]+punkty_rekrutacyjne37[[#This Row],[GMP]]+punkty_rekrutacyjne37[[#This Row],[GJP]])/10</f>
        <v>34.299999999999997</v>
      </c>
      <c r="O256">
        <f t="shared" si="5"/>
        <v>10</v>
      </c>
      <c r="P256">
        <f t="shared" si="5"/>
        <v>8</v>
      </c>
      <c r="Q256">
        <f t="shared" si="5"/>
        <v>4</v>
      </c>
      <c r="R256">
        <f t="shared" si="4"/>
        <v>10</v>
      </c>
      <c r="S256" s="6">
        <f>SUM(punkty_rekrutacyjne37[[#This Row],[punkty za JP]:[GEO]])</f>
        <v>32</v>
      </c>
      <c r="T256" s="6">
        <f>IF(punkty_rekrutacyjne37[[#This Row],[Zachowanie]]=6, 2, 0)+punkty_rekrutacyjne37[[#This Row],[Osiagniecia]]</f>
        <v>3</v>
      </c>
      <c r="U256" s="7">
        <f>punkty_rekrutacyjne37[[#This Row],[punkty za gimnazjalny]]+punkty_rekrutacyjne37[[#This Row],[SUMA PUNKTOW ZA OCENY]]+punkty_rekrutacyjne37[[#This Row],[DODATKOWE]]</f>
        <v>69.3</v>
      </c>
      <c r="V256" s="14">
        <f>COUNTIF(punkty_rekrutacyjne37[[#This Row],[GHP]:[GJP]], 100)</f>
        <v>0</v>
      </c>
      <c r="W256" s="7">
        <f>IF(punkty_rekrutacyjne37[[#This Row],[ILE SETEK]]&gt;=3, 1, 0)</f>
        <v>0</v>
      </c>
    </row>
    <row r="257" spans="1:23" hidden="1" x14ac:dyDescent="0.35">
      <c r="A257" s="1" t="s">
        <v>374</v>
      </c>
      <c r="B257" s="1" t="s">
        <v>327</v>
      </c>
      <c r="C257">
        <v>6</v>
      </c>
      <c r="D257">
        <v>4</v>
      </c>
      <c r="E257" s="1">
        <v>5</v>
      </c>
      <c r="F257" s="1">
        <v>3</v>
      </c>
      <c r="G257" s="1">
        <v>2</v>
      </c>
      <c r="H257" s="1">
        <v>2</v>
      </c>
      <c r="I257">
        <v>38</v>
      </c>
      <c r="J257">
        <v>13</v>
      </c>
      <c r="K257">
        <v>62</v>
      </c>
      <c r="L257">
        <v>22</v>
      </c>
      <c r="M257">
        <v>14</v>
      </c>
      <c r="N257" s="6">
        <f>(punkty_rekrutacyjne37[[#This Row],[GHP]]+punkty_rekrutacyjne37[[#This Row],[GHH]]+punkty_rekrutacyjne37[[#This Row],[GMM]]+punkty_rekrutacyjne37[[#This Row],[GMP]]+punkty_rekrutacyjne37[[#This Row],[GJP]])/10</f>
        <v>14.9</v>
      </c>
      <c r="O257">
        <f t="shared" si="5"/>
        <v>8</v>
      </c>
      <c r="P257">
        <f t="shared" si="5"/>
        <v>4</v>
      </c>
      <c r="Q257">
        <f t="shared" si="5"/>
        <v>0</v>
      </c>
      <c r="R257">
        <f t="shared" si="4"/>
        <v>0</v>
      </c>
      <c r="S257" s="6">
        <f>SUM(punkty_rekrutacyjne37[[#This Row],[punkty za JP]:[GEO]])</f>
        <v>12</v>
      </c>
      <c r="T257" s="6">
        <f>IF(punkty_rekrutacyjne37[[#This Row],[Zachowanie]]=6, 2, 0)+punkty_rekrutacyjne37[[#This Row],[Osiagniecia]]</f>
        <v>6</v>
      </c>
      <c r="U257" s="7">
        <f>punkty_rekrutacyjne37[[#This Row],[punkty za gimnazjalny]]+punkty_rekrutacyjne37[[#This Row],[SUMA PUNKTOW ZA OCENY]]+punkty_rekrutacyjne37[[#This Row],[DODATKOWE]]</f>
        <v>32.9</v>
      </c>
      <c r="V257" s="14">
        <f>COUNTIF(punkty_rekrutacyjne37[[#This Row],[GHP]:[GJP]], 100)</f>
        <v>0</v>
      </c>
      <c r="W257" s="7">
        <f>IF(punkty_rekrutacyjne37[[#This Row],[ILE SETEK]]&gt;=3, 1, 0)</f>
        <v>0</v>
      </c>
    </row>
    <row r="258" spans="1:23" hidden="1" x14ac:dyDescent="0.35">
      <c r="A258" s="1" t="s">
        <v>375</v>
      </c>
      <c r="B258" s="1" t="s">
        <v>205</v>
      </c>
      <c r="C258">
        <v>6</v>
      </c>
      <c r="D258">
        <v>6</v>
      </c>
      <c r="E258" s="1">
        <v>3</v>
      </c>
      <c r="F258" s="1">
        <v>6</v>
      </c>
      <c r="G258" s="1">
        <v>6</v>
      </c>
      <c r="H258" s="1">
        <v>2</v>
      </c>
      <c r="I258">
        <v>1</v>
      </c>
      <c r="J258">
        <v>34</v>
      </c>
      <c r="K258">
        <v>76</v>
      </c>
      <c r="L258">
        <v>39</v>
      </c>
      <c r="M258">
        <v>56</v>
      </c>
      <c r="N258" s="6">
        <f>(punkty_rekrutacyjne37[[#This Row],[GHP]]+punkty_rekrutacyjne37[[#This Row],[GHH]]+punkty_rekrutacyjne37[[#This Row],[GMM]]+punkty_rekrutacyjne37[[#This Row],[GMP]]+punkty_rekrutacyjne37[[#This Row],[GJP]])/10</f>
        <v>20.6</v>
      </c>
      <c r="O258">
        <f t="shared" si="5"/>
        <v>4</v>
      </c>
      <c r="P258">
        <f t="shared" si="5"/>
        <v>10</v>
      </c>
      <c r="Q258">
        <f t="shared" si="5"/>
        <v>10</v>
      </c>
      <c r="R258">
        <f t="shared" si="5"/>
        <v>0</v>
      </c>
      <c r="S258" s="6">
        <f>SUM(punkty_rekrutacyjne37[[#This Row],[punkty za JP]:[GEO]])</f>
        <v>24</v>
      </c>
      <c r="T258" s="6">
        <f>IF(punkty_rekrutacyjne37[[#This Row],[Zachowanie]]=6, 2, 0)+punkty_rekrutacyjne37[[#This Row],[Osiagniecia]]</f>
        <v>8</v>
      </c>
      <c r="U258" s="7">
        <f>punkty_rekrutacyjne37[[#This Row],[punkty za gimnazjalny]]+punkty_rekrutacyjne37[[#This Row],[SUMA PUNKTOW ZA OCENY]]+punkty_rekrutacyjne37[[#This Row],[DODATKOWE]]</f>
        <v>52.6</v>
      </c>
      <c r="V258" s="14">
        <f>COUNTIF(punkty_rekrutacyjne37[[#This Row],[GHP]:[GJP]], 100)</f>
        <v>0</v>
      </c>
      <c r="W258" s="7">
        <f>IF(punkty_rekrutacyjne37[[#This Row],[ILE SETEK]]&gt;=3, 1, 0)</f>
        <v>0</v>
      </c>
    </row>
    <row r="259" spans="1:23" hidden="1" x14ac:dyDescent="0.35">
      <c r="A259" s="1" t="s">
        <v>376</v>
      </c>
      <c r="B259" s="1" t="s">
        <v>38</v>
      </c>
      <c r="C259">
        <v>3</v>
      </c>
      <c r="D259">
        <v>5</v>
      </c>
      <c r="E259" s="1">
        <v>3</v>
      </c>
      <c r="F259" s="1">
        <v>6</v>
      </c>
      <c r="G259" s="1">
        <v>2</v>
      </c>
      <c r="H259" s="1">
        <v>4</v>
      </c>
      <c r="I259">
        <v>91</v>
      </c>
      <c r="J259">
        <v>99</v>
      </c>
      <c r="K259">
        <v>61</v>
      </c>
      <c r="L259">
        <v>2</v>
      </c>
      <c r="M259">
        <v>52</v>
      </c>
      <c r="N259" s="6">
        <f>(punkty_rekrutacyjne37[[#This Row],[GHP]]+punkty_rekrutacyjne37[[#This Row],[GHH]]+punkty_rekrutacyjne37[[#This Row],[GMM]]+punkty_rekrutacyjne37[[#This Row],[GMP]]+punkty_rekrutacyjne37[[#This Row],[GJP]])/10</f>
        <v>30.5</v>
      </c>
      <c r="O259">
        <f t="shared" ref="O259:R322" si="6">VLOOKUP(E259,$Y$4:$Z$9,2,0)</f>
        <v>4</v>
      </c>
      <c r="P259">
        <f t="shared" si="6"/>
        <v>10</v>
      </c>
      <c r="Q259">
        <f t="shared" si="6"/>
        <v>0</v>
      </c>
      <c r="R259">
        <f t="shared" si="6"/>
        <v>6</v>
      </c>
      <c r="S259" s="6">
        <f>SUM(punkty_rekrutacyjne37[[#This Row],[punkty za JP]:[GEO]])</f>
        <v>20</v>
      </c>
      <c r="T259" s="6">
        <f>IF(punkty_rekrutacyjne37[[#This Row],[Zachowanie]]=6, 2, 0)+punkty_rekrutacyjne37[[#This Row],[Osiagniecia]]</f>
        <v>3</v>
      </c>
      <c r="U259" s="7">
        <f>punkty_rekrutacyjne37[[#This Row],[punkty za gimnazjalny]]+punkty_rekrutacyjne37[[#This Row],[SUMA PUNKTOW ZA OCENY]]+punkty_rekrutacyjne37[[#This Row],[DODATKOWE]]</f>
        <v>53.5</v>
      </c>
      <c r="V259" s="14">
        <f>COUNTIF(punkty_rekrutacyjne37[[#This Row],[GHP]:[GJP]], 100)</f>
        <v>0</v>
      </c>
      <c r="W259" s="7">
        <f>IF(punkty_rekrutacyjne37[[#This Row],[ILE SETEK]]&gt;=3, 1, 0)</f>
        <v>0</v>
      </c>
    </row>
    <row r="260" spans="1:23" hidden="1" x14ac:dyDescent="0.35">
      <c r="A260" s="1" t="s">
        <v>377</v>
      </c>
      <c r="B260" s="1" t="s">
        <v>180</v>
      </c>
      <c r="C260">
        <v>3</v>
      </c>
      <c r="D260">
        <v>4</v>
      </c>
      <c r="E260" s="1">
        <v>6</v>
      </c>
      <c r="F260" s="1">
        <v>2</v>
      </c>
      <c r="G260" s="1">
        <v>2</v>
      </c>
      <c r="H260" s="1">
        <v>4</v>
      </c>
      <c r="I260">
        <v>2</v>
      </c>
      <c r="J260">
        <v>85</v>
      </c>
      <c r="K260">
        <v>51</v>
      </c>
      <c r="L260">
        <v>87</v>
      </c>
      <c r="M260">
        <v>27</v>
      </c>
      <c r="N260" s="6">
        <f>(punkty_rekrutacyjne37[[#This Row],[GHP]]+punkty_rekrutacyjne37[[#This Row],[GHH]]+punkty_rekrutacyjne37[[#This Row],[GMM]]+punkty_rekrutacyjne37[[#This Row],[GMP]]+punkty_rekrutacyjne37[[#This Row],[GJP]])/10</f>
        <v>25.2</v>
      </c>
      <c r="O260">
        <f t="shared" si="6"/>
        <v>10</v>
      </c>
      <c r="P260">
        <f t="shared" si="6"/>
        <v>0</v>
      </c>
      <c r="Q260">
        <f t="shared" si="6"/>
        <v>0</v>
      </c>
      <c r="R260">
        <f t="shared" si="6"/>
        <v>6</v>
      </c>
      <c r="S260" s="6">
        <f>SUM(punkty_rekrutacyjne37[[#This Row],[punkty za JP]:[GEO]])</f>
        <v>16</v>
      </c>
      <c r="T260" s="6">
        <f>IF(punkty_rekrutacyjne37[[#This Row],[Zachowanie]]=6, 2, 0)+punkty_rekrutacyjne37[[#This Row],[Osiagniecia]]</f>
        <v>3</v>
      </c>
      <c r="U260" s="7">
        <f>punkty_rekrutacyjne37[[#This Row],[punkty za gimnazjalny]]+punkty_rekrutacyjne37[[#This Row],[SUMA PUNKTOW ZA OCENY]]+punkty_rekrutacyjne37[[#This Row],[DODATKOWE]]</f>
        <v>44.2</v>
      </c>
      <c r="V260" s="14">
        <f>COUNTIF(punkty_rekrutacyjne37[[#This Row],[GHP]:[GJP]], 100)</f>
        <v>0</v>
      </c>
      <c r="W260" s="7">
        <f>IF(punkty_rekrutacyjne37[[#This Row],[ILE SETEK]]&gt;=3, 1, 0)</f>
        <v>0</v>
      </c>
    </row>
    <row r="261" spans="1:23" hidden="1" x14ac:dyDescent="0.35">
      <c r="A261" s="1" t="s">
        <v>378</v>
      </c>
      <c r="B261" s="1" t="s">
        <v>30</v>
      </c>
      <c r="C261">
        <v>6</v>
      </c>
      <c r="D261">
        <v>3</v>
      </c>
      <c r="E261" s="1">
        <v>3</v>
      </c>
      <c r="F261" s="1">
        <v>6</v>
      </c>
      <c r="G261" s="1">
        <v>6</v>
      </c>
      <c r="H261" s="1">
        <v>3</v>
      </c>
      <c r="I261">
        <v>78</v>
      </c>
      <c r="J261">
        <v>57</v>
      </c>
      <c r="K261">
        <v>69</v>
      </c>
      <c r="L261">
        <v>18</v>
      </c>
      <c r="M261">
        <v>87</v>
      </c>
      <c r="N261" s="6">
        <f>(punkty_rekrutacyjne37[[#This Row],[GHP]]+punkty_rekrutacyjne37[[#This Row],[GHH]]+punkty_rekrutacyjne37[[#This Row],[GMM]]+punkty_rekrutacyjne37[[#This Row],[GMP]]+punkty_rekrutacyjne37[[#This Row],[GJP]])/10</f>
        <v>30.9</v>
      </c>
      <c r="O261">
        <f t="shared" si="6"/>
        <v>4</v>
      </c>
      <c r="P261">
        <f t="shared" si="6"/>
        <v>10</v>
      </c>
      <c r="Q261">
        <f t="shared" si="6"/>
        <v>10</v>
      </c>
      <c r="R261">
        <f t="shared" si="6"/>
        <v>4</v>
      </c>
      <c r="S261" s="6">
        <f>SUM(punkty_rekrutacyjne37[[#This Row],[punkty za JP]:[GEO]])</f>
        <v>28</v>
      </c>
      <c r="T261" s="6">
        <f>IF(punkty_rekrutacyjne37[[#This Row],[Zachowanie]]=6, 2, 0)+punkty_rekrutacyjne37[[#This Row],[Osiagniecia]]</f>
        <v>6</v>
      </c>
      <c r="U261" s="7">
        <f>punkty_rekrutacyjne37[[#This Row],[punkty za gimnazjalny]]+punkty_rekrutacyjne37[[#This Row],[SUMA PUNKTOW ZA OCENY]]+punkty_rekrutacyjne37[[#This Row],[DODATKOWE]]</f>
        <v>64.900000000000006</v>
      </c>
      <c r="V261" s="14">
        <f>COUNTIF(punkty_rekrutacyjne37[[#This Row],[GHP]:[GJP]], 100)</f>
        <v>0</v>
      </c>
      <c r="W261" s="7">
        <f>IF(punkty_rekrutacyjne37[[#This Row],[ILE SETEK]]&gt;=3, 1, 0)</f>
        <v>0</v>
      </c>
    </row>
    <row r="262" spans="1:23" hidden="1" x14ac:dyDescent="0.35">
      <c r="A262" s="1" t="s">
        <v>379</v>
      </c>
      <c r="B262" s="1" t="s">
        <v>180</v>
      </c>
      <c r="C262">
        <v>3</v>
      </c>
      <c r="D262">
        <v>5</v>
      </c>
      <c r="E262" s="1">
        <v>4</v>
      </c>
      <c r="F262" s="1">
        <v>5</v>
      </c>
      <c r="G262" s="1">
        <v>6</v>
      </c>
      <c r="H262" s="1">
        <v>4</v>
      </c>
      <c r="I262">
        <v>64</v>
      </c>
      <c r="J262">
        <v>35</v>
      </c>
      <c r="K262">
        <v>42</v>
      </c>
      <c r="L262">
        <v>54</v>
      </c>
      <c r="M262">
        <v>15</v>
      </c>
      <c r="N262" s="6">
        <f>(punkty_rekrutacyjne37[[#This Row],[GHP]]+punkty_rekrutacyjne37[[#This Row],[GHH]]+punkty_rekrutacyjne37[[#This Row],[GMM]]+punkty_rekrutacyjne37[[#This Row],[GMP]]+punkty_rekrutacyjne37[[#This Row],[GJP]])/10</f>
        <v>21</v>
      </c>
      <c r="O262">
        <f t="shared" si="6"/>
        <v>6</v>
      </c>
      <c r="P262">
        <f t="shared" si="6"/>
        <v>8</v>
      </c>
      <c r="Q262">
        <f t="shared" si="6"/>
        <v>10</v>
      </c>
      <c r="R262">
        <f t="shared" si="6"/>
        <v>6</v>
      </c>
      <c r="S262" s="6">
        <f>SUM(punkty_rekrutacyjne37[[#This Row],[punkty za JP]:[GEO]])</f>
        <v>30</v>
      </c>
      <c r="T262" s="6">
        <f>IF(punkty_rekrutacyjne37[[#This Row],[Zachowanie]]=6, 2, 0)+punkty_rekrutacyjne37[[#This Row],[Osiagniecia]]</f>
        <v>3</v>
      </c>
      <c r="U262" s="7">
        <f>punkty_rekrutacyjne37[[#This Row],[punkty za gimnazjalny]]+punkty_rekrutacyjne37[[#This Row],[SUMA PUNKTOW ZA OCENY]]+punkty_rekrutacyjne37[[#This Row],[DODATKOWE]]</f>
        <v>54</v>
      </c>
      <c r="V262" s="14">
        <f>COUNTIF(punkty_rekrutacyjne37[[#This Row],[GHP]:[GJP]], 100)</f>
        <v>0</v>
      </c>
      <c r="W262" s="7">
        <f>IF(punkty_rekrutacyjne37[[#This Row],[ILE SETEK]]&gt;=3, 1, 0)</f>
        <v>0</v>
      </c>
    </row>
    <row r="263" spans="1:23" hidden="1" x14ac:dyDescent="0.35">
      <c r="A263" s="1" t="s">
        <v>380</v>
      </c>
      <c r="B263" s="1" t="s">
        <v>381</v>
      </c>
      <c r="C263">
        <v>3</v>
      </c>
      <c r="D263">
        <v>2</v>
      </c>
      <c r="E263" s="1">
        <v>2</v>
      </c>
      <c r="F263" s="1">
        <v>4</v>
      </c>
      <c r="G263" s="1">
        <v>3</v>
      </c>
      <c r="H263" s="1">
        <v>5</v>
      </c>
      <c r="I263">
        <v>40</v>
      </c>
      <c r="J263">
        <v>28</v>
      </c>
      <c r="K263">
        <v>88</v>
      </c>
      <c r="L263">
        <v>11</v>
      </c>
      <c r="M263">
        <v>9</v>
      </c>
      <c r="N263" s="6">
        <f>(punkty_rekrutacyjne37[[#This Row],[GHP]]+punkty_rekrutacyjne37[[#This Row],[GHH]]+punkty_rekrutacyjne37[[#This Row],[GMM]]+punkty_rekrutacyjne37[[#This Row],[GMP]]+punkty_rekrutacyjne37[[#This Row],[GJP]])/10</f>
        <v>17.600000000000001</v>
      </c>
      <c r="O263">
        <f t="shared" si="6"/>
        <v>0</v>
      </c>
      <c r="P263">
        <f t="shared" si="6"/>
        <v>6</v>
      </c>
      <c r="Q263">
        <f t="shared" si="6"/>
        <v>4</v>
      </c>
      <c r="R263">
        <f t="shared" si="6"/>
        <v>8</v>
      </c>
      <c r="S263" s="6">
        <f>SUM(punkty_rekrutacyjne37[[#This Row],[punkty za JP]:[GEO]])</f>
        <v>18</v>
      </c>
      <c r="T263" s="6">
        <f>IF(punkty_rekrutacyjne37[[#This Row],[Zachowanie]]=6, 2, 0)+punkty_rekrutacyjne37[[#This Row],[Osiagniecia]]</f>
        <v>3</v>
      </c>
      <c r="U263" s="7">
        <f>punkty_rekrutacyjne37[[#This Row],[punkty za gimnazjalny]]+punkty_rekrutacyjne37[[#This Row],[SUMA PUNKTOW ZA OCENY]]+punkty_rekrutacyjne37[[#This Row],[DODATKOWE]]</f>
        <v>38.6</v>
      </c>
      <c r="V263" s="14">
        <f>COUNTIF(punkty_rekrutacyjne37[[#This Row],[GHP]:[GJP]], 100)</f>
        <v>0</v>
      </c>
      <c r="W263" s="7">
        <f>IF(punkty_rekrutacyjne37[[#This Row],[ILE SETEK]]&gt;=3, 1, 0)</f>
        <v>0</v>
      </c>
    </row>
    <row r="264" spans="1:23" hidden="1" x14ac:dyDescent="0.35">
      <c r="A264" s="1" t="s">
        <v>382</v>
      </c>
      <c r="B264" s="1" t="s">
        <v>45</v>
      </c>
      <c r="C264">
        <v>2</v>
      </c>
      <c r="D264">
        <v>5</v>
      </c>
      <c r="E264" s="1">
        <v>3</v>
      </c>
      <c r="F264" s="1">
        <v>4</v>
      </c>
      <c r="G264" s="1">
        <v>6</v>
      </c>
      <c r="H264" s="1">
        <v>3</v>
      </c>
      <c r="I264">
        <v>8</v>
      </c>
      <c r="J264">
        <v>46</v>
      </c>
      <c r="K264">
        <v>55</v>
      </c>
      <c r="L264">
        <v>39</v>
      </c>
      <c r="M264">
        <v>21</v>
      </c>
      <c r="N264" s="6">
        <f>(punkty_rekrutacyjne37[[#This Row],[GHP]]+punkty_rekrutacyjne37[[#This Row],[GHH]]+punkty_rekrutacyjne37[[#This Row],[GMM]]+punkty_rekrutacyjne37[[#This Row],[GMP]]+punkty_rekrutacyjne37[[#This Row],[GJP]])/10</f>
        <v>16.899999999999999</v>
      </c>
      <c r="O264">
        <f t="shared" si="6"/>
        <v>4</v>
      </c>
      <c r="P264">
        <f t="shared" si="6"/>
        <v>6</v>
      </c>
      <c r="Q264">
        <f t="shared" si="6"/>
        <v>10</v>
      </c>
      <c r="R264">
        <f t="shared" si="6"/>
        <v>4</v>
      </c>
      <c r="S264" s="6">
        <f>SUM(punkty_rekrutacyjne37[[#This Row],[punkty za JP]:[GEO]])</f>
        <v>24</v>
      </c>
      <c r="T264" s="6">
        <f>IF(punkty_rekrutacyjne37[[#This Row],[Zachowanie]]=6, 2, 0)+punkty_rekrutacyjne37[[#This Row],[Osiagniecia]]</f>
        <v>2</v>
      </c>
      <c r="U264" s="7">
        <f>punkty_rekrutacyjne37[[#This Row],[punkty za gimnazjalny]]+punkty_rekrutacyjne37[[#This Row],[SUMA PUNKTOW ZA OCENY]]+punkty_rekrutacyjne37[[#This Row],[DODATKOWE]]</f>
        <v>42.9</v>
      </c>
      <c r="V264" s="14">
        <f>COUNTIF(punkty_rekrutacyjne37[[#This Row],[GHP]:[GJP]], 100)</f>
        <v>0</v>
      </c>
      <c r="W264" s="7">
        <f>IF(punkty_rekrutacyjne37[[#This Row],[ILE SETEK]]&gt;=3, 1, 0)</f>
        <v>0</v>
      </c>
    </row>
    <row r="265" spans="1:23" hidden="1" x14ac:dyDescent="0.35">
      <c r="A265" s="1" t="s">
        <v>383</v>
      </c>
      <c r="B265" s="1" t="s">
        <v>384</v>
      </c>
      <c r="C265">
        <v>2</v>
      </c>
      <c r="D265">
        <v>5</v>
      </c>
      <c r="E265" s="1">
        <v>3</v>
      </c>
      <c r="F265" s="1">
        <v>6</v>
      </c>
      <c r="G265" s="1">
        <v>3</v>
      </c>
      <c r="H265" s="1">
        <v>3</v>
      </c>
      <c r="I265">
        <v>86</v>
      </c>
      <c r="J265">
        <v>36</v>
      </c>
      <c r="K265">
        <v>76</v>
      </c>
      <c r="L265">
        <v>91</v>
      </c>
      <c r="M265">
        <v>19</v>
      </c>
      <c r="N265" s="6">
        <f>(punkty_rekrutacyjne37[[#This Row],[GHP]]+punkty_rekrutacyjne37[[#This Row],[GHH]]+punkty_rekrutacyjne37[[#This Row],[GMM]]+punkty_rekrutacyjne37[[#This Row],[GMP]]+punkty_rekrutacyjne37[[#This Row],[GJP]])/10</f>
        <v>30.8</v>
      </c>
      <c r="O265">
        <f t="shared" si="6"/>
        <v>4</v>
      </c>
      <c r="P265">
        <f t="shared" si="6"/>
        <v>10</v>
      </c>
      <c r="Q265">
        <f t="shared" si="6"/>
        <v>4</v>
      </c>
      <c r="R265">
        <f t="shared" si="6"/>
        <v>4</v>
      </c>
      <c r="S265" s="6">
        <f>SUM(punkty_rekrutacyjne37[[#This Row],[punkty za JP]:[GEO]])</f>
        <v>22</v>
      </c>
      <c r="T265" s="6">
        <f>IF(punkty_rekrutacyjne37[[#This Row],[Zachowanie]]=6, 2, 0)+punkty_rekrutacyjne37[[#This Row],[Osiagniecia]]</f>
        <v>2</v>
      </c>
      <c r="U265" s="7">
        <f>punkty_rekrutacyjne37[[#This Row],[punkty za gimnazjalny]]+punkty_rekrutacyjne37[[#This Row],[SUMA PUNKTOW ZA OCENY]]+punkty_rekrutacyjne37[[#This Row],[DODATKOWE]]</f>
        <v>54.8</v>
      </c>
      <c r="V265" s="14">
        <f>COUNTIF(punkty_rekrutacyjne37[[#This Row],[GHP]:[GJP]], 100)</f>
        <v>0</v>
      </c>
      <c r="W265" s="7">
        <f>IF(punkty_rekrutacyjne37[[#This Row],[ILE SETEK]]&gt;=3, 1, 0)</f>
        <v>0</v>
      </c>
    </row>
    <row r="266" spans="1:23" hidden="1" x14ac:dyDescent="0.35">
      <c r="A266" s="1" t="s">
        <v>385</v>
      </c>
      <c r="B266" s="1" t="s">
        <v>288</v>
      </c>
      <c r="C266">
        <v>0</v>
      </c>
      <c r="D266">
        <v>4</v>
      </c>
      <c r="E266" s="1">
        <v>3</v>
      </c>
      <c r="F266" s="1">
        <v>5</v>
      </c>
      <c r="G266" s="1">
        <v>2</v>
      </c>
      <c r="H266" s="1">
        <v>6</v>
      </c>
      <c r="I266">
        <v>86</v>
      </c>
      <c r="J266">
        <v>76</v>
      </c>
      <c r="K266">
        <v>17</v>
      </c>
      <c r="L266">
        <v>68</v>
      </c>
      <c r="M266">
        <v>39</v>
      </c>
      <c r="N266" s="6">
        <f>(punkty_rekrutacyjne37[[#This Row],[GHP]]+punkty_rekrutacyjne37[[#This Row],[GHH]]+punkty_rekrutacyjne37[[#This Row],[GMM]]+punkty_rekrutacyjne37[[#This Row],[GMP]]+punkty_rekrutacyjne37[[#This Row],[GJP]])/10</f>
        <v>28.6</v>
      </c>
      <c r="O266">
        <f t="shared" si="6"/>
        <v>4</v>
      </c>
      <c r="P266">
        <f t="shared" si="6"/>
        <v>8</v>
      </c>
      <c r="Q266">
        <f t="shared" si="6"/>
        <v>0</v>
      </c>
      <c r="R266">
        <f t="shared" si="6"/>
        <v>10</v>
      </c>
      <c r="S266" s="6">
        <f>SUM(punkty_rekrutacyjne37[[#This Row],[punkty za JP]:[GEO]])</f>
        <v>22</v>
      </c>
      <c r="T266" s="6">
        <f>IF(punkty_rekrutacyjne37[[#This Row],[Zachowanie]]=6, 2, 0)+punkty_rekrutacyjne37[[#This Row],[Osiagniecia]]</f>
        <v>0</v>
      </c>
      <c r="U266" s="7">
        <f>punkty_rekrutacyjne37[[#This Row],[punkty za gimnazjalny]]+punkty_rekrutacyjne37[[#This Row],[SUMA PUNKTOW ZA OCENY]]+punkty_rekrutacyjne37[[#This Row],[DODATKOWE]]</f>
        <v>50.6</v>
      </c>
      <c r="V266" s="14">
        <f>COUNTIF(punkty_rekrutacyjne37[[#This Row],[GHP]:[GJP]], 100)</f>
        <v>0</v>
      </c>
      <c r="W266" s="7">
        <f>IF(punkty_rekrutacyjne37[[#This Row],[ILE SETEK]]&gt;=3, 1, 0)</f>
        <v>0</v>
      </c>
    </row>
    <row r="267" spans="1:23" hidden="1" x14ac:dyDescent="0.35">
      <c r="A267" s="1" t="s">
        <v>386</v>
      </c>
      <c r="B267" s="1" t="s">
        <v>311</v>
      </c>
      <c r="C267">
        <v>8</v>
      </c>
      <c r="D267">
        <v>4</v>
      </c>
      <c r="E267" s="1">
        <v>5</v>
      </c>
      <c r="F267" s="1">
        <v>5</v>
      </c>
      <c r="G267" s="1">
        <v>4</v>
      </c>
      <c r="H267" s="1">
        <v>5</v>
      </c>
      <c r="I267">
        <v>7</v>
      </c>
      <c r="J267">
        <v>8</v>
      </c>
      <c r="K267">
        <v>77</v>
      </c>
      <c r="L267">
        <v>77</v>
      </c>
      <c r="M267">
        <v>21</v>
      </c>
      <c r="N267" s="6">
        <f>(punkty_rekrutacyjne37[[#This Row],[GHP]]+punkty_rekrutacyjne37[[#This Row],[GHH]]+punkty_rekrutacyjne37[[#This Row],[GMM]]+punkty_rekrutacyjne37[[#This Row],[GMP]]+punkty_rekrutacyjne37[[#This Row],[GJP]])/10</f>
        <v>19</v>
      </c>
      <c r="O267">
        <f t="shared" si="6"/>
        <v>8</v>
      </c>
      <c r="P267">
        <f t="shared" si="6"/>
        <v>8</v>
      </c>
      <c r="Q267">
        <f t="shared" si="6"/>
        <v>6</v>
      </c>
      <c r="R267">
        <f t="shared" si="6"/>
        <v>8</v>
      </c>
      <c r="S267" s="6">
        <f>SUM(punkty_rekrutacyjne37[[#This Row],[punkty za JP]:[GEO]])</f>
        <v>30</v>
      </c>
      <c r="T267" s="6">
        <f>IF(punkty_rekrutacyjne37[[#This Row],[Zachowanie]]=6, 2, 0)+punkty_rekrutacyjne37[[#This Row],[Osiagniecia]]</f>
        <v>8</v>
      </c>
      <c r="U267" s="7">
        <f>punkty_rekrutacyjne37[[#This Row],[punkty za gimnazjalny]]+punkty_rekrutacyjne37[[#This Row],[SUMA PUNKTOW ZA OCENY]]+punkty_rekrutacyjne37[[#This Row],[DODATKOWE]]</f>
        <v>57</v>
      </c>
      <c r="V267" s="14">
        <f>COUNTIF(punkty_rekrutacyjne37[[#This Row],[GHP]:[GJP]], 100)</f>
        <v>0</v>
      </c>
      <c r="W267" s="7">
        <f>IF(punkty_rekrutacyjne37[[#This Row],[ILE SETEK]]&gt;=3, 1, 0)</f>
        <v>0</v>
      </c>
    </row>
    <row r="268" spans="1:23" hidden="1" x14ac:dyDescent="0.35">
      <c r="A268" s="1" t="s">
        <v>387</v>
      </c>
      <c r="B268" s="1" t="s">
        <v>388</v>
      </c>
      <c r="C268">
        <v>8</v>
      </c>
      <c r="D268">
        <v>2</v>
      </c>
      <c r="E268" s="1">
        <v>6</v>
      </c>
      <c r="F268" s="1">
        <v>4</v>
      </c>
      <c r="G268" s="1">
        <v>3</v>
      </c>
      <c r="H268" s="1">
        <v>2</v>
      </c>
      <c r="I268">
        <v>77</v>
      </c>
      <c r="J268">
        <v>98</v>
      </c>
      <c r="K268">
        <v>4</v>
      </c>
      <c r="L268">
        <v>85</v>
      </c>
      <c r="M268">
        <v>63</v>
      </c>
      <c r="N268" s="6">
        <f>(punkty_rekrutacyjne37[[#This Row],[GHP]]+punkty_rekrutacyjne37[[#This Row],[GHH]]+punkty_rekrutacyjne37[[#This Row],[GMM]]+punkty_rekrutacyjne37[[#This Row],[GMP]]+punkty_rekrutacyjne37[[#This Row],[GJP]])/10</f>
        <v>32.700000000000003</v>
      </c>
      <c r="O268">
        <f t="shared" si="6"/>
        <v>10</v>
      </c>
      <c r="P268">
        <f t="shared" si="6"/>
        <v>6</v>
      </c>
      <c r="Q268">
        <f t="shared" si="6"/>
        <v>4</v>
      </c>
      <c r="R268">
        <f t="shared" si="6"/>
        <v>0</v>
      </c>
      <c r="S268" s="6">
        <f>SUM(punkty_rekrutacyjne37[[#This Row],[punkty za JP]:[GEO]])</f>
        <v>20</v>
      </c>
      <c r="T268" s="6">
        <f>IF(punkty_rekrutacyjne37[[#This Row],[Zachowanie]]=6, 2, 0)+punkty_rekrutacyjne37[[#This Row],[Osiagniecia]]</f>
        <v>8</v>
      </c>
      <c r="U268" s="7">
        <f>punkty_rekrutacyjne37[[#This Row],[punkty za gimnazjalny]]+punkty_rekrutacyjne37[[#This Row],[SUMA PUNKTOW ZA OCENY]]+punkty_rekrutacyjne37[[#This Row],[DODATKOWE]]</f>
        <v>60.7</v>
      </c>
      <c r="V268" s="14">
        <f>COUNTIF(punkty_rekrutacyjne37[[#This Row],[GHP]:[GJP]], 100)</f>
        <v>0</v>
      </c>
      <c r="W268" s="7">
        <f>IF(punkty_rekrutacyjne37[[#This Row],[ILE SETEK]]&gt;=3, 1, 0)</f>
        <v>0</v>
      </c>
    </row>
    <row r="269" spans="1:23" hidden="1" x14ac:dyDescent="0.35">
      <c r="A269" s="1" t="s">
        <v>389</v>
      </c>
      <c r="B269" s="1" t="s">
        <v>324</v>
      </c>
      <c r="C269">
        <v>6</v>
      </c>
      <c r="D269">
        <v>4</v>
      </c>
      <c r="E269" s="1">
        <v>6</v>
      </c>
      <c r="F269" s="1">
        <v>3</v>
      </c>
      <c r="G269" s="1">
        <v>3</v>
      </c>
      <c r="H269" s="1">
        <v>3</v>
      </c>
      <c r="I269">
        <v>9</v>
      </c>
      <c r="J269">
        <v>15</v>
      </c>
      <c r="K269">
        <v>6</v>
      </c>
      <c r="L269">
        <v>65</v>
      </c>
      <c r="M269">
        <v>75</v>
      </c>
      <c r="N269" s="6">
        <f>(punkty_rekrutacyjne37[[#This Row],[GHP]]+punkty_rekrutacyjne37[[#This Row],[GHH]]+punkty_rekrutacyjne37[[#This Row],[GMM]]+punkty_rekrutacyjne37[[#This Row],[GMP]]+punkty_rekrutacyjne37[[#This Row],[GJP]])/10</f>
        <v>17</v>
      </c>
      <c r="O269">
        <f t="shared" si="6"/>
        <v>10</v>
      </c>
      <c r="P269">
        <f t="shared" si="6"/>
        <v>4</v>
      </c>
      <c r="Q269">
        <f t="shared" si="6"/>
        <v>4</v>
      </c>
      <c r="R269">
        <f t="shared" si="6"/>
        <v>4</v>
      </c>
      <c r="S269" s="6">
        <f>SUM(punkty_rekrutacyjne37[[#This Row],[punkty za JP]:[GEO]])</f>
        <v>22</v>
      </c>
      <c r="T269" s="6">
        <f>IF(punkty_rekrutacyjne37[[#This Row],[Zachowanie]]=6, 2, 0)+punkty_rekrutacyjne37[[#This Row],[Osiagniecia]]</f>
        <v>6</v>
      </c>
      <c r="U269" s="7">
        <f>punkty_rekrutacyjne37[[#This Row],[punkty za gimnazjalny]]+punkty_rekrutacyjne37[[#This Row],[SUMA PUNKTOW ZA OCENY]]+punkty_rekrutacyjne37[[#This Row],[DODATKOWE]]</f>
        <v>45</v>
      </c>
      <c r="V269" s="14">
        <f>COUNTIF(punkty_rekrutacyjne37[[#This Row],[GHP]:[GJP]], 100)</f>
        <v>0</v>
      </c>
      <c r="W269" s="7">
        <f>IF(punkty_rekrutacyjne37[[#This Row],[ILE SETEK]]&gt;=3, 1, 0)</f>
        <v>0</v>
      </c>
    </row>
    <row r="270" spans="1:23" hidden="1" x14ac:dyDescent="0.35">
      <c r="A270" s="1" t="s">
        <v>390</v>
      </c>
      <c r="B270" s="1" t="s">
        <v>391</v>
      </c>
      <c r="C270">
        <v>0</v>
      </c>
      <c r="D270">
        <v>5</v>
      </c>
      <c r="E270" s="1">
        <v>3</v>
      </c>
      <c r="F270" s="1">
        <v>3</v>
      </c>
      <c r="G270" s="1">
        <v>3</v>
      </c>
      <c r="H270" s="1">
        <v>5</v>
      </c>
      <c r="I270">
        <v>27</v>
      </c>
      <c r="J270">
        <v>30</v>
      </c>
      <c r="K270">
        <v>23</v>
      </c>
      <c r="L270">
        <v>16</v>
      </c>
      <c r="M270">
        <v>21</v>
      </c>
      <c r="N270" s="6">
        <f>(punkty_rekrutacyjne37[[#This Row],[GHP]]+punkty_rekrutacyjne37[[#This Row],[GHH]]+punkty_rekrutacyjne37[[#This Row],[GMM]]+punkty_rekrutacyjne37[[#This Row],[GMP]]+punkty_rekrutacyjne37[[#This Row],[GJP]])/10</f>
        <v>11.7</v>
      </c>
      <c r="O270">
        <f t="shared" si="6"/>
        <v>4</v>
      </c>
      <c r="P270">
        <f t="shared" si="6"/>
        <v>4</v>
      </c>
      <c r="Q270">
        <f t="shared" si="6"/>
        <v>4</v>
      </c>
      <c r="R270">
        <f t="shared" si="6"/>
        <v>8</v>
      </c>
      <c r="S270" s="6">
        <f>SUM(punkty_rekrutacyjne37[[#This Row],[punkty za JP]:[GEO]])</f>
        <v>20</v>
      </c>
      <c r="T270" s="6">
        <f>IF(punkty_rekrutacyjne37[[#This Row],[Zachowanie]]=6, 2, 0)+punkty_rekrutacyjne37[[#This Row],[Osiagniecia]]</f>
        <v>0</v>
      </c>
      <c r="U270" s="7">
        <f>punkty_rekrutacyjne37[[#This Row],[punkty za gimnazjalny]]+punkty_rekrutacyjne37[[#This Row],[SUMA PUNKTOW ZA OCENY]]+punkty_rekrutacyjne37[[#This Row],[DODATKOWE]]</f>
        <v>31.7</v>
      </c>
      <c r="V270" s="14">
        <f>COUNTIF(punkty_rekrutacyjne37[[#This Row],[GHP]:[GJP]], 100)</f>
        <v>0</v>
      </c>
      <c r="W270" s="7">
        <f>IF(punkty_rekrutacyjne37[[#This Row],[ILE SETEK]]&gt;=3, 1, 0)</f>
        <v>0</v>
      </c>
    </row>
    <row r="271" spans="1:23" hidden="1" x14ac:dyDescent="0.35">
      <c r="A271" s="1" t="s">
        <v>392</v>
      </c>
      <c r="B271" s="1" t="s">
        <v>16</v>
      </c>
      <c r="C271">
        <v>5</v>
      </c>
      <c r="D271">
        <v>2</v>
      </c>
      <c r="E271" s="1">
        <v>5</v>
      </c>
      <c r="F271" s="1">
        <v>5</v>
      </c>
      <c r="G271" s="1">
        <v>6</v>
      </c>
      <c r="H271" s="1">
        <v>5</v>
      </c>
      <c r="I271">
        <v>17</v>
      </c>
      <c r="J271">
        <v>23</v>
      </c>
      <c r="K271">
        <v>33</v>
      </c>
      <c r="L271">
        <v>16</v>
      </c>
      <c r="M271">
        <v>62</v>
      </c>
      <c r="N271" s="6">
        <f>(punkty_rekrutacyjne37[[#This Row],[GHP]]+punkty_rekrutacyjne37[[#This Row],[GHH]]+punkty_rekrutacyjne37[[#This Row],[GMM]]+punkty_rekrutacyjne37[[#This Row],[GMP]]+punkty_rekrutacyjne37[[#This Row],[GJP]])/10</f>
        <v>15.1</v>
      </c>
      <c r="O271">
        <f t="shared" si="6"/>
        <v>8</v>
      </c>
      <c r="P271">
        <f t="shared" si="6"/>
        <v>8</v>
      </c>
      <c r="Q271">
        <f t="shared" si="6"/>
        <v>10</v>
      </c>
      <c r="R271">
        <f t="shared" si="6"/>
        <v>8</v>
      </c>
      <c r="S271" s="6">
        <f>SUM(punkty_rekrutacyjne37[[#This Row],[punkty za JP]:[GEO]])</f>
        <v>34</v>
      </c>
      <c r="T271" s="6">
        <f>IF(punkty_rekrutacyjne37[[#This Row],[Zachowanie]]=6, 2, 0)+punkty_rekrutacyjne37[[#This Row],[Osiagniecia]]</f>
        <v>5</v>
      </c>
      <c r="U271" s="7">
        <f>punkty_rekrutacyjne37[[#This Row],[punkty za gimnazjalny]]+punkty_rekrutacyjne37[[#This Row],[SUMA PUNKTOW ZA OCENY]]+punkty_rekrutacyjne37[[#This Row],[DODATKOWE]]</f>
        <v>54.1</v>
      </c>
      <c r="V271" s="14">
        <f>COUNTIF(punkty_rekrutacyjne37[[#This Row],[GHP]:[GJP]], 100)</f>
        <v>0</v>
      </c>
      <c r="W271" s="7">
        <f>IF(punkty_rekrutacyjne37[[#This Row],[ILE SETEK]]&gt;=3, 1, 0)</f>
        <v>0</v>
      </c>
    </row>
    <row r="272" spans="1:23" hidden="1" x14ac:dyDescent="0.35">
      <c r="A272" s="1" t="s">
        <v>393</v>
      </c>
      <c r="B272" s="1" t="s">
        <v>251</v>
      </c>
      <c r="C272">
        <v>2</v>
      </c>
      <c r="D272">
        <v>5</v>
      </c>
      <c r="E272" s="1">
        <v>3</v>
      </c>
      <c r="F272" s="1">
        <v>6</v>
      </c>
      <c r="G272" s="1">
        <v>6</v>
      </c>
      <c r="H272" s="1">
        <v>2</v>
      </c>
      <c r="I272">
        <v>87</v>
      </c>
      <c r="J272">
        <v>23</v>
      </c>
      <c r="K272">
        <v>15</v>
      </c>
      <c r="L272">
        <v>44</v>
      </c>
      <c r="M272">
        <v>30</v>
      </c>
      <c r="N272" s="6">
        <f>(punkty_rekrutacyjne37[[#This Row],[GHP]]+punkty_rekrutacyjne37[[#This Row],[GHH]]+punkty_rekrutacyjne37[[#This Row],[GMM]]+punkty_rekrutacyjne37[[#This Row],[GMP]]+punkty_rekrutacyjne37[[#This Row],[GJP]])/10</f>
        <v>19.899999999999999</v>
      </c>
      <c r="O272">
        <f t="shared" si="6"/>
        <v>4</v>
      </c>
      <c r="P272">
        <f t="shared" si="6"/>
        <v>10</v>
      </c>
      <c r="Q272">
        <f t="shared" si="6"/>
        <v>10</v>
      </c>
      <c r="R272">
        <f t="shared" si="6"/>
        <v>0</v>
      </c>
      <c r="S272" s="6">
        <f>SUM(punkty_rekrutacyjne37[[#This Row],[punkty za JP]:[GEO]])</f>
        <v>24</v>
      </c>
      <c r="T272" s="6">
        <f>IF(punkty_rekrutacyjne37[[#This Row],[Zachowanie]]=6, 2, 0)+punkty_rekrutacyjne37[[#This Row],[Osiagniecia]]</f>
        <v>2</v>
      </c>
      <c r="U272" s="7">
        <f>punkty_rekrutacyjne37[[#This Row],[punkty za gimnazjalny]]+punkty_rekrutacyjne37[[#This Row],[SUMA PUNKTOW ZA OCENY]]+punkty_rekrutacyjne37[[#This Row],[DODATKOWE]]</f>
        <v>45.9</v>
      </c>
      <c r="V272" s="14">
        <f>COUNTIF(punkty_rekrutacyjne37[[#This Row],[GHP]:[GJP]], 100)</f>
        <v>0</v>
      </c>
      <c r="W272" s="7">
        <f>IF(punkty_rekrutacyjne37[[#This Row],[ILE SETEK]]&gt;=3, 1, 0)</f>
        <v>0</v>
      </c>
    </row>
    <row r="273" spans="1:23" hidden="1" x14ac:dyDescent="0.35">
      <c r="A273" s="1" t="s">
        <v>394</v>
      </c>
      <c r="B273" s="1" t="s">
        <v>395</v>
      </c>
      <c r="C273">
        <v>2</v>
      </c>
      <c r="D273">
        <v>6</v>
      </c>
      <c r="E273" s="1">
        <v>3</v>
      </c>
      <c r="F273" s="1">
        <v>3</v>
      </c>
      <c r="G273" s="1">
        <v>3</v>
      </c>
      <c r="H273" s="1">
        <v>6</v>
      </c>
      <c r="I273">
        <v>83</v>
      </c>
      <c r="J273">
        <v>27</v>
      </c>
      <c r="K273">
        <v>18</v>
      </c>
      <c r="L273">
        <v>41</v>
      </c>
      <c r="M273">
        <v>94</v>
      </c>
      <c r="N273" s="6">
        <f>(punkty_rekrutacyjne37[[#This Row],[GHP]]+punkty_rekrutacyjne37[[#This Row],[GHH]]+punkty_rekrutacyjne37[[#This Row],[GMM]]+punkty_rekrutacyjne37[[#This Row],[GMP]]+punkty_rekrutacyjne37[[#This Row],[GJP]])/10</f>
        <v>26.3</v>
      </c>
      <c r="O273">
        <f t="shared" si="6"/>
        <v>4</v>
      </c>
      <c r="P273">
        <f t="shared" si="6"/>
        <v>4</v>
      </c>
      <c r="Q273">
        <f t="shared" si="6"/>
        <v>4</v>
      </c>
      <c r="R273">
        <f t="shared" si="6"/>
        <v>10</v>
      </c>
      <c r="S273" s="6">
        <f>SUM(punkty_rekrutacyjne37[[#This Row],[punkty za JP]:[GEO]])</f>
        <v>22</v>
      </c>
      <c r="T273" s="6">
        <f>IF(punkty_rekrutacyjne37[[#This Row],[Zachowanie]]=6, 2, 0)+punkty_rekrutacyjne37[[#This Row],[Osiagniecia]]</f>
        <v>4</v>
      </c>
      <c r="U273" s="7">
        <f>punkty_rekrutacyjne37[[#This Row],[punkty za gimnazjalny]]+punkty_rekrutacyjne37[[#This Row],[SUMA PUNKTOW ZA OCENY]]+punkty_rekrutacyjne37[[#This Row],[DODATKOWE]]</f>
        <v>52.3</v>
      </c>
      <c r="V273" s="14">
        <f>COUNTIF(punkty_rekrutacyjne37[[#This Row],[GHP]:[GJP]], 100)</f>
        <v>0</v>
      </c>
      <c r="W273" s="7">
        <f>IF(punkty_rekrutacyjne37[[#This Row],[ILE SETEK]]&gt;=3, 1, 0)</f>
        <v>0</v>
      </c>
    </row>
    <row r="274" spans="1:23" hidden="1" x14ac:dyDescent="0.35">
      <c r="A274" s="1" t="s">
        <v>396</v>
      </c>
      <c r="B274" s="1" t="s">
        <v>397</v>
      </c>
      <c r="C274">
        <v>5</v>
      </c>
      <c r="D274">
        <v>5</v>
      </c>
      <c r="E274" s="1">
        <v>5</v>
      </c>
      <c r="F274" s="1">
        <v>2</v>
      </c>
      <c r="G274" s="1">
        <v>4</v>
      </c>
      <c r="H274" s="1">
        <v>5</v>
      </c>
      <c r="I274">
        <v>35</v>
      </c>
      <c r="J274">
        <v>16</v>
      </c>
      <c r="K274">
        <v>94</v>
      </c>
      <c r="L274">
        <v>87</v>
      </c>
      <c r="M274">
        <v>38</v>
      </c>
      <c r="N274" s="6">
        <f>(punkty_rekrutacyjne37[[#This Row],[GHP]]+punkty_rekrutacyjne37[[#This Row],[GHH]]+punkty_rekrutacyjne37[[#This Row],[GMM]]+punkty_rekrutacyjne37[[#This Row],[GMP]]+punkty_rekrutacyjne37[[#This Row],[GJP]])/10</f>
        <v>27</v>
      </c>
      <c r="O274">
        <f t="shared" si="6"/>
        <v>8</v>
      </c>
      <c r="P274">
        <f t="shared" si="6"/>
        <v>0</v>
      </c>
      <c r="Q274">
        <f t="shared" si="6"/>
        <v>6</v>
      </c>
      <c r="R274">
        <f t="shared" si="6"/>
        <v>8</v>
      </c>
      <c r="S274" s="6">
        <f>SUM(punkty_rekrutacyjne37[[#This Row],[punkty za JP]:[GEO]])</f>
        <v>22</v>
      </c>
      <c r="T274" s="6">
        <f>IF(punkty_rekrutacyjne37[[#This Row],[Zachowanie]]=6, 2, 0)+punkty_rekrutacyjne37[[#This Row],[Osiagniecia]]</f>
        <v>5</v>
      </c>
      <c r="U274" s="7">
        <f>punkty_rekrutacyjne37[[#This Row],[punkty za gimnazjalny]]+punkty_rekrutacyjne37[[#This Row],[SUMA PUNKTOW ZA OCENY]]+punkty_rekrutacyjne37[[#This Row],[DODATKOWE]]</f>
        <v>54</v>
      </c>
      <c r="V274" s="14">
        <f>COUNTIF(punkty_rekrutacyjne37[[#This Row],[GHP]:[GJP]], 100)</f>
        <v>0</v>
      </c>
      <c r="W274" s="7">
        <f>IF(punkty_rekrutacyjne37[[#This Row],[ILE SETEK]]&gt;=3, 1, 0)</f>
        <v>0</v>
      </c>
    </row>
    <row r="275" spans="1:23" hidden="1" x14ac:dyDescent="0.35">
      <c r="A275" s="1" t="s">
        <v>398</v>
      </c>
      <c r="B275" s="1" t="s">
        <v>399</v>
      </c>
      <c r="C275">
        <v>0</v>
      </c>
      <c r="D275">
        <v>5</v>
      </c>
      <c r="E275" s="1">
        <v>3</v>
      </c>
      <c r="F275" s="1">
        <v>3</v>
      </c>
      <c r="G275" s="1">
        <v>2</v>
      </c>
      <c r="H275" s="1">
        <v>2</v>
      </c>
      <c r="I275">
        <v>92</v>
      </c>
      <c r="J275">
        <v>79</v>
      </c>
      <c r="K275">
        <v>94</v>
      </c>
      <c r="L275">
        <v>42</v>
      </c>
      <c r="M275">
        <v>95</v>
      </c>
      <c r="N275" s="6">
        <f>(punkty_rekrutacyjne37[[#This Row],[GHP]]+punkty_rekrutacyjne37[[#This Row],[GHH]]+punkty_rekrutacyjne37[[#This Row],[GMM]]+punkty_rekrutacyjne37[[#This Row],[GMP]]+punkty_rekrutacyjne37[[#This Row],[GJP]])/10</f>
        <v>40.200000000000003</v>
      </c>
      <c r="O275">
        <f t="shared" si="6"/>
        <v>4</v>
      </c>
      <c r="P275">
        <f t="shared" si="6"/>
        <v>4</v>
      </c>
      <c r="Q275">
        <f t="shared" si="6"/>
        <v>0</v>
      </c>
      <c r="R275">
        <f t="shared" si="6"/>
        <v>0</v>
      </c>
      <c r="S275" s="6">
        <f>SUM(punkty_rekrutacyjne37[[#This Row],[punkty za JP]:[GEO]])</f>
        <v>8</v>
      </c>
      <c r="T275" s="6">
        <f>IF(punkty_rekrutacyjne37[[#This Row],[Zachowanie]]=6, 2, 0)+punkty_rekrutacyjne37[[#This Row],[Osiagniecia]]</f>
        <v>0</v>
      </c>
      <c r="U275" s="7">
        <f>punkty_rekrutacyjne37[[#This Row],[punkty za gimnazjalny]]+punkty_rekrutacyjne37[[#This Row],[SUMA PUNKTOW ZA OCENY]]+punkty_rekrutacyjne37[[#This Row],[DODATKOWE]]</f>
        <v>48.2</v>
      </c>
      <c r="V275" s="14">
        <f>COUNTIF(punkty_rekrutacyjne37[[#This Row],[GHP]:[GJP]], 100)</f>
        <v>0</v>
      </c>
      <c r="W275" s="7">
        <f>IF(punkty_rekrutacyjne37[[#This Row],[ILE SETEK]]&gt;=3, 1, 0)</f>
        <v>0</v>
      </c>
    </row>
    <row r="276" spans="1:23" hidden="1" x14ac:dyDescent="0.35">
      <c r="A276" s="1" t="s">
        <v>75</v>
      </c>
      <c r="B276" s="1" t="s">
        <v>76</v>
      </c>
      <c r="C276">
        <v>5</v>
      </c>
      <c r="D276">
        <v>3</v>
      </c>
      <c r="E276" s="1">
        <v>5</v>
      </c>
      <c r="F276" s="1">
        <v>3</v>
      </c>
      <c r="G276" s="1">
        <v>6</v>
      </c>
      <c r="H276" s="1">
        <v>6</v>
      </c>
      <c r="I276">
        <v>82</v>
      </c>
      <c r="J276">
        <v>7</v>
      </c>
      <c r="K276">
        <v>24</v>
      </c>
      <c r="L276">
        <v>80</v>
      </c>
      <c r="M276">
        <v>33</v>
      </c>
      <c r="N276" s="6">
        <f>(punkty_rekrutacyjne37[[#This Row],[GHP]]+punkty_rekrutacyjne37[[#This Row],[GHH]]+punkty_rekrutacyjne37[[#This Row],[GMM]]+punkty_rekrutacyjne37[[#This Row],[GMP]]+punkty_rekrutacyjne37[[#This Row],[GJP]])/10</f>
        <v>22.6</v>
      </c>
      <c r="O276">
        <f t="shared" si="6"/>
        <v>8</v>
      </c>
      <c r="P276">
        <f t="shared" si="6"/>
        <v>4</v>
      </c>
      <c r="Q276">
        <f t="shared" si="6"/>
        <v>10</v>
      </c>
      <c r="R276">
        <f t="shared" si="6"/>
        <v>10</v>
      </c>
      <c r="S276" s="6">
        <f>SUM(punkty_rekrutacyjne37[[#This Row],[punkty za JP]:[GEO]])</f>
        <v>32</v>
      </c>
      <c r="T276" s="6">
        <f>IF(punkty_rekrutacyjne37[[#This Row],[Zachowanie]]=6, 2, 0)+punkty_rekrutacyjne37[[#This Row],[Osiagniecia]]</f>
        <v>5</v>
      </c>
      <c r="U276" s="7">
        <f>punkty_rekrutacyjne37[[#This Row],[punkty za gimnazjalny]]+punkty_rekrutacyjne37[[#This Row],[SUMA PUNKTOW ZA OCENY]]+punkty_rekrutacyjne37[[#This Row],[DODATKOWE]]</f>
        <v>59.6</v>
      </c>
      <c r="V276" s="14">
        <f>COUNTIF(punkty_rekrutacyjne37[[#This Row],[GHP]:[GJP]], 100)</f>
        <v>0</v>
      </c>
      <c r="W276" s="7">
        <f>IF(punkty_rekrutacyjne37[[#This Row],[ILE SETEK]]&gt;=3, 1, 0)</f>
        <v>0</v>
      </c>
    </row>
    <row r="277" spans="1:23" hidden="1" x14ac:dyDescent="0.35">
      <c r="A277" s="1" t="s">
        <v>400</v>
      </c>
      <c r="B277" s="1" t="s">
        <v>101</v>
      </c>
      <c r="C277">
        <v>6</v>
      </c>
      <c r="D277">
        <v>4</v>
      </c>
      <c r="E277" s="1">
        <v>6</v>
      </c>
      <c r="F277" s="1">
        <v>6</v>
      </c>
      <c r="G277" s="1">
        <v>4</v>
      </c>
      <c r="H277" s="1">
        <v>4</v>
      </c>
      <c r="I277">
        <v>94</v>
      </c>
      <c r="J277">
        <v>44</v>
      </c>
      <c r="K277">
        <v>96</v>
      </c>
      <c r="L277">
        <v>9</v>
      </c>
      <c r="M277">
        <v>97</v>
      </c>
      <c r="N277" s="6">
        <f>(punkty_rekrutacyjne37[[#This Row],[GHP]]+punkty_rekrutacyjne37[[#This Row],[GHH]]+punkty_rekrutacyjne37[[#This Row],[GMM]]+punkty_rekrutacyjne37[[#This Row],[GMP]]+punkty_rekrutacyjne37[[#This Row],[GJP]])/10</f>
        <v>34</v>
      </c>
      <c r="O277">
        <f t="shared" si="6"/>
        <v>10</v>
      </c>
      <c r="P277">
        <f t="shared" si="6"/>
        <v>10</v>
      </c>
      <c r="Q277">
        <f t="shared" si="6"/>
        <v>6</v>
      </c>
      <c r="R277">
        <f t="shared" si="6"/>
        <v>6</v>
      </c>
      <c r="S277" s="6">
        <f>SUM(punkty_rekrutacyjne37[[#This Row],[punkty za JP]:[GEO]])</f>
        <v>32</v>
      </c>
      <c r="T277" s="6">
        <f>IF(punkty_rekrutacyjne37[[#This Row],[Zachowanie]]=6, 2, 0)+punkty_rekrutacyjne37[[#This Row],[Osiagniecia]]</f>
        <v>6</v>
      </c>
      <c r="U277" s="7">
        <f>punkty_rekrutacyjne37[[#This Row],[punkty za gimnazjalny]]+punkty_rekrutacyjne37[[#This Row],[SUMA PUNKTOW ZA OCENY]]+punkty_rekrutacyjne37[[#This Row],[DODATKOWE]]</f>
        <v>72</v>
      </c>
      <c r="V277" s="14">
        <f>COUNTIF(punkty_rekrutacyjne37[[#This Row],[GHP]:[GJP]], 100)</f>
        <v>0</v>
      </c>
      <c r="W277" s="7">
        <f>IF(punkty_rekrutacyjne37[[#This Row],[ILE SETEK]]&gt;=3, 1, 0)</f>
        <v>0</v>
      </c>
    </row>
    <row r="278" spans="1:23" hidden="1" x14ac:dyDescent="0.35">
      <c r="A278" s="1" t="s">
        <v>401</v>
      </c>
      <c r="B278" s="1" t="s">
        <v>402</v>
      </c>
      <c r="C278">
        <v>3</v>
      </c>
      <c r="D278">
        <v>5</v>
      </c>
      <c r="E278" s="1">
        <v>3</v>
      </c>
      <c r="F278" s="1">
        <v>6</v>
      </c>
      <c r="G278" s="1">
        <v>4</v>
      </c>
      <c r="H278" s="1">
        <v>2</v>
      </c>
      <c r="I278">
        <v>32</v>
      </c>
      <c r="J278">
        <v>50</v>
      </c>
      <c r="K278">
        <v>94</v>
      </c>
      <c r="L278">
        <v>52</v>
      </c>
      <c r="M278">
        <v>100</v>
      </c>
      <c r="N278" s="6">
        <f>(punkty_rekrutacyjne37[[#This Row],[GHP]]+punkty_rekrutacyjne37[[#This Row],[GHH]]+punkty_rekrutacyjne37[[#This Row],[GMM]]+punkty_rekrutacyjne37[[#This Row],[GMP]]+punkty_rekrutacyjne37[[#This Row],[GJP]])/10</f>
        <v>32.799999999999997</v>
      </c>
      <c r="O278">
        <f t="shared" si="6"/>
        <v>4</v>
      </c>
      <c r="P278">
        <f t="shared" si="6"/>
        <v>10</v>
      </c>
      <c r="Q278">
        <f t="shared" si="6"/>
        <v>6</v>
      </c>
      <c r="R278">
        <f t="shared" si="6"/>
        <v>0</v>
      </c>
      <c r="S278" s="6">
        <f>SUM(punkty_rekrutacyjne37[[#This Row],[punkty za JP]:[GEO]])</f>
        <v>20</v>
      </c>
      <c r="T278" s="6">
        <f>IF(punkty_rekrutacyjne37[[#This Row],[Zachowanie]]=6, 2, 0)+punkty_rekrutacyjne37[[#This Row],[Osiagniecia]]</f>
        <v>3</v>
      </c>
      <c r="U278" s="7">
        <f>punkty_rekrutacyjne37[[#This Row],[punkty za gimnazjalny]]+punkty_rekrutacyjne37[[#This Row],[SUMA PUNKTOW ZA OCENY]]+punkty_rekrutacyjne37[[#This Row],[DODATKOWE]]</f>
        <v>55.8</v>
      </c>
      <c r="V278" s="14">
        <f>COUNTIF(punkty_rekrutacyjne37[[#This Row],[GHP]:[GJP]], 100)</f>
        <v>1</v>
      </c>
      <c r="W278" s="7">
        <f>IF(punkty_rekrutacyjne37[[#This Row],[ILE SETEK]]&gt;=3, 1, 0)</f>
        <v>0</v>
      </c>
    </row>
    <row r="279" spans="1:23" hidden="1" x14ac:dyDescent="0.35">
      <c r="A279" s="1" t="s">
        <v>403</v>
      </c>
      <c r="B279" s="1" t="s">
        <v>64</v>
      </c>
      <c r="C279">
        <v>3</v>
      </c>
      <c r="D279">
        <v>2</v>
      </c>
      <c r="E279" s="1">
        <v>3</v>
      </c>
      <c r="F279" s="1">
        <v>5</v>
      </c>
      <c r="G279" s="1">
        <v>3</v>
      </c>
      <c r="H279" s="1">
        <v>6</v>
      </c>
      <c r="I279">
        <v>84</v>
      </c>
      <c r="J279">
        <v>53</v>
      </c>
      <c r="K279">
        <v>73</v>
      </c>
      <c r="L279">
        <v>7</v>
      </c>
      <c r="M279">
        <v>3</v>
      </c>
      <c r="N279" s="6">
        <f>(punkty_rekrutacyjne37[[#This Row],[GHP]]+punkty_rekrutacyjne37[[#This Row],[GHH]]+punkty_rekrutacyjne37[[#This Row],[GMM]]+punkty_rekrutacyjne37[[#This Row],[GMP]]+punkty_rekrutacyjne37[[#This Row],[GJP]])/10</f>
        <v>22</v>
      </c>
      <c r="O279">
        <f t="shared" si="6"/>
        <v>4</v>
      </c>
      <c r="P279">
        <f t="shared" si="6"/>
        <v>8</v>
      </c>
      <c r="Q279">
        <f t="shared" si="6"/>
        <v>4</v>
      </c>
      <c r="R279">
        <f t="shared" si="6"/>
        <v>10</v>
      </c>
      <c r="S279" s="6">
        <f>SUM(punkty_rekrutacyjne37[[#This Row],[punkty za JP]:[GEO]])</f>
        <v>26</v>
      </c>
      <c r="T279" s="6">
        <f>IF(punkty_rekrutacyjne37[[#This Row],[Zachowanie]]=6, 2, 0)+punkty_rekrutacyjne37[[#This Row],[Osiagniecia]]</f>
        <v>3</v>
      </c>
      <c r="U279" s="7">
        <f>punkty_rekrutacyjne37[[#This Row],[punkty za gimnazjalny]]+punkty_rekrutacyjne37[[#This Row],[SUMA PUNKTOW ZA OCENY]]+punkty_rekrutacyjne37[[#This Row],[DODATKOWE]]</f>
        <v>51</v>
      </c>
      <c r="V279" s="14">
        <f>COUNTIF(punkty_rekrutacyjne37[[#This Row],[GHP]:[GJP]], 100)</f>
        <v>0</v>
      </c>
      <c r="W279" s="7">
        <f>IF(punkty_rekrutacyjne37[[#This Row],[ILE SETEK]]&gt;=3, 1, 0)</f>
        <v>0</v>
      </c>
    </row>
    <row r="280" spans="1:23" hidden="1" x14ac:dyDescent="0.35">
      <c r="A280" s="1" t="s">
        <v>404</v>
      </c>
      <c r="B280" s="1" t="s">
        <v>397</v>
      </c>
      <c r="C280">
        <v>2</v>
      </c>
      <c r="D280">
        <v>2</v>
      </c>
      <c r="E280" s="1">
        <v>5</v>
      </c>
      <c r="F280" s="1">
        <v>5</v>
      </c>
      <c r="G280" s="1">
        <v>5</v>
      </c>
      <c r="H280" s="1">
        <v>4</v>
      </c>
      <c r="I280">
        <v>88</v>
      </c>
      <c r="J280">
        <v>37</v>
      </c>
      <c r="K280">
        <v>50</v>
      </c>
      <c r="L280">
        <v>19</v>
      </c>
      <c r="M280">
        <v>28</v>
      </c>
      <c r="N280" s="6">
        <f>(punkty_rekrutacyjne37[[#This Row],[GHP]]+punkty_rekrutacyjne37[[#This Row],[GHH]]+punkty_rekrutacyjne37[[#This Row],[GMM]]+punkty_rekrutacyjne37[[#This Row],[GMP]]+punkty_rekrutacyjne37[[#This Row],[GJP]])/10</f>
        <v>22.2</v>
      </c>
      <c r="O280">
        <f t="shared" si="6"/>
        <v>8</v>
      </c>
      <c r="P280">
        <f t="shared" si="6"/>
        <v>8</v>
      </c>
      <c r="Q280">
        <f t="shared" si="6"/>
        <v>8</v>
      </c>
      <c r="R280">
        <f t="shared" si="6"/>
        <v>6</v>
      </c>
      <c r="S280" s="6">
        <f>SUM(punkty_rekrutacyjne37[[#This Row],[punkty za JP]:[GEO]])</f>
        <v>30</v>
      </c>
      <c r="T280" s="6">
        <f>IF(punkty_rekrutacyjne37[[#This Row],[Zachowanie]]=6, 2, 0)+punkty_rekrutacyjne37[[#This Row],[Osiagniecia]]</f>
        <v>2</v>
      </c>
      <c r="U280" s="7">
        <f>punkty_rekrutacyjne37[[#This Row],[punkty za gimnazjalny]]+punkty_rekrutacyjne37[[#This Row],[SUMA PUNKTOW ZA OCENY]]+punkty_rekrutacyjne37[[#This Row],[DODATKOWE]]</f>
        <v>54.2</v>
      </c>
      <c r="V280" s="14">
        <f>COUNTIF(punkty_rekrutacyjne37[[#This Row],[GHP]:[GJP]], 100)</f>
        <v>0</v>
      </c>
      <c r="W280" s="7">
        <f>IF(punkty_rekrutacyjne37[[#This Row],[ILE SETEK]]&gt;=3, 1, 0)</f>
        <v>0</v>
      </c>
    </row>
    <row r="281" spans="1:23" hidden="1" x14ac:dyDescent="0.35">
      <c r="A281" s="1" t="s">
        <v>405</v>
      </c>
      <c r="B281" s="1" t="s">
        <v>197</v>
      </c>
      <c r="C281">
        <v>7</v>
      </c>
      <c r="D281">
        <v>2</v>
      </c>
      <c r="E281" s="1">
        <v>3</v>
      </c>
      <c r="F281" s="1">
        <v>5</v>
      </c>
      <c r="G281" s="1">
        <v>5</v>
      </c>
      <c r="H281" s="1">
        <v>2</v>
      </c>
      <c r="I281">
        <v>26</v>
      </c>
      <c r="J281">
        <v>30</v>
      </c>
      <c r="K281">
        <v>96</v>
      </c>
      <c r="L281">
        <v>59</v>
      </c>
      <c r="M281">
        <v>28</v>
      </c>
      <c r="N281" s="6">
        <f>(punkty_rekrutacyjne37[[#This Row],[GHP]]+punkty_rekrutacyjne37[[#This Row],[GHH]]+punkty_rekrutacyjne37[[#This Row],[GMM]]+punkty_rekrutacyjne37[[#This Row],[GMP]]+punkty_rekrutacyjne37[[#This Row],[GJP]])/10</f>
        <v>23.9</v>
      </c>
      <c r="O281">
        <f t="shared" si="6"/>
        <v>4</v>
      </c>
      <c r="P281">
        <f t="shared" si="6"/>
        <v>8</v>
      </c>
      <c r="Q281">
        <f t="shared" si="6"/>
        <v>8</v>
      </c>
      <c r="R281">
        <f t="shared" si="6"/>
        <v>0</v>
      </c>
      <c r="S281" s="6">
        <f>SUM(punkty_rekrutacyjne37[[#This Row],[punkty za JP]:[GEO]])</f>
        <v>20</v>
      </c>
      <c r="T281" s="6">
        <f>IF(punkty_rekrutacyjne37[[#This Row],[Zachowanie]]=6, 2, 0)+punkty_rekrutacyjne37[[#This Row],[Osiagniecia]]</f>
        <v>7</v>
      </c>
      <c r="U281" s="7">
        <f>punkty_rekrutacyjne37[[#This Row],[punkty za gimnazjalny]]+punkty_rekrutacyjne37[[#This Row],[SUMA PUNKTOW ZA OCENY]]+punkty_rekrutacyjne37[[#This Row],[DODATKOWE]]</f>
        <v>50.9</v>
      </c>
      <c r="V281" s="14">
        <f>COUNTIF(punkty_rekrutacyjne37[[#This Row],[GHP]:[GJP]], 100)</f>
        <v>0</v>
      </c>
      <c r="W281" s="7">
        <f>IF(punkty_rekrutacyjne37[[#This Row],[ILE SETEK]]&gt;=3, 1, 0)</f>
        <v>0</v>
      </c>
    </row>
    <row r="282" spans="1:23" hidden="1" x14ac:dyDescent="0.35">
      <c r="A282" s="1" t="s">
        <v>406</v>
      </c>
      <c r="B282" s="1" t="s">
        <v>38</v>
      </c>
      <c r="C282">
        <v>0</v>
      </c>
      <c r="D282">
        <v>5</v>
      </c>
      <c r="E282" s="1">
        <v>6</v>
      </c>
      <c r="F282" s="1">
        <v>2</v>
      </c>
      <c r="G282" s="1">
        <v>2</v>
      </c>
      <c r="H282" s="1">
        <v>3</v>
      </c>
      <c r="I282">
        <v>50</v>
      </c>
      <c r="J282">
        <v>5</v>
      </c>
      <c r="K282">
        <v>14</v>
      </c>
      <c r="L282">
        <v>44</v>
      </c>
      <c r="M282">
        <v>45</v>
      </c>
      <c r="N282" s="6">
        <f>(punkty_rekrutacyjne37[[#This Row],[GHP]]+punkty_rekrutacyjne37[[#This Row],[GHH]]+punkty_rekrutacyjne37[[#This Row],[GMM]]+punkty_rekrutacyjne37[[#This Row],[GMP]]+punkty_rekrutacyjne37[[#This Row],[GJP]])/10</f>
        <v>15.8</v>
      </c>
      <c r="O282">
        <f t="shared" si="6"/>
        <v>10</v>
      </c>
      <c r="P282">
        <f t="shared" si="6"/>
        <v>0</v>
      </c>
      <c r="Q282">
        <f t="shared" si="6"/>
        <v>0</v>
      </c>
      <c r="R282">
        <f t="shared" si="6"/>
        <v>4</v>
      </c>
      <c r="S282" s="6">
        <f>SUM(punkty_rekrutacyjne37[[#This Row],[punkty za JP]:[GEO]])</f>
        <v>14</v>
      </c>
      <c r="T282" s="6">
        <f>IF(punkty_rekrutacyjne37[[#This Row],[Zachowanie]]=6, 2, 0)+punkty_rekrutacyjne37[[#This Row],[Osiagniecia]]</f>
        <v>0</v>
      </c>
      <c r="U282" s="7">
        <f>punkty_rekrutacyjne37[[#This Row],[punkty za gimnazjalny]]+punkty_rekrutacyjne37[[#This Row],[SUMA PUNKTOW ZA OCENY]]+punkty_rekrutacyjne37[[#This Row],[DODATKOWE]]</f>
        <v>29.8</v>
      </c>
      <c r="V282" s="14">
        <f>COUNTIF(punkty_rekrutacyjne37[[#This Row],[GHP]:[GJP]], 100)</f>
        <v>0</v>
      </c>
      <c r="W282" s="7">
        <f>IF(punkty_rekrutacyjne37[[#This Row],[ILE SETEK]]&gt;=3, 1, 0)</f>
        <v>0</v>
      </c>
    </row>
    <row r="283" spans="1:23" hidden="1" x14ac:dyDescent="0.35">
      <c r="A283" s="1" t="s">
        <v>407</v>
      </c>
      <c r="B283" s="1" t="s">
        <v>395</v>
      </c>
      <c r="C283">
        <v>5</v>
      </c>
      <c r="D283">
        <v>5</v>
      </c>
      <c r="E283" s="1">
        <v>5</v>
      </c>
      <c r="F283" s="1">
        <v>4</v>
      </c>
      <c r="G283" s="1">
        <v>6</v>
      </c>
      <c r="H283" s="1">
        <v>5</v>
      </c>
      <c r="I283">
        <v>73</v>
      </c>
      <c r="J283">
        <v>49</v>
      </c>
      <c r="K283">
        <v>54</v>
      </c>
      <c r="L283">
        <v>67</v>
      </c>
      <c r="M283">
        <v>5</v>
      </c>
      <c r="N283" s="6">
        <f>(punkty_rekrutacyjne37[[#This Row],[GHP]]+punkty_rekrutacyjne37[[#This Row],[GHH]]+punkty_rekrutacyjne37[[#This Row],[GMM]]+punkty_rekrutacyjne37[[#This Row],[GMP]]+punkty_rekrutacyjne37[[#This Row],[GJP]])/10</f>
        <v>24.8</v>
      </c>
      <c r="O283">
        <f t="shared" si="6"/>
        <v>8</v>
      </c>
      <c r="P283">
        <f t="shared" si="6"/>
        <v>6</v>
      </c>
      <c r="Q283">
        <f t="shared" si="6"/>
        <v>10</v>
      </c>
      <c r="R283">
        <f t="shared" si="6"/>
        <v>8</v>
      </c>
      <c r="S283" s="6">
        <f>SUM(punkty_rekrutacyjne37[[#This Row],[punkty za JP]:[GEO]])</f>
        <v>32</v>
      </c>
      <c r="T283" s="6">
        <f>IF(punkty_rekrutacyjne37[[#This Row],[Zachowanie]]=6, 2, 0)+punkty_rekrutacyjne37[[#This Row],[Osiagniecia]]</f>
        <v>5</v>
      </c>
      <c r="U283" s="7">
        <f>punkty_rekrutacyjne37[[#This Row],[punkty za gimnazjalny]]+punkty_rekrutacyjne37[[#This Row],[SUMA PUNKTOW ZA OCENY]]+punkty_rekrutacyjne37[[#This Row],[DODATKOWE]]</f>
        <v>61.8</v>
      </c>
      <c r="V283" s="14">
        <f>COUNTIF(punkty_rekrutacyjne37[[#This Row],[GHP]:[GJP]], 100)</f>
        <v>0</v>
      </c>
      <c r="W283" s="7">
        <f>IF(punkty_rekrutacyjne37[[#This Row],[ILE SETEK]]&gt;=3, 1, 0)</f>
        <v>0</v>
      </c>
    </row>
    <row r="284" spans="1:23" hidden="1" x14ac:dyDescent="0.35">
      <c r="A284" s="1" t="s">
        <v>408</v>
      </c>
      <c r="B284" s="1" t="s">
        <v>316</v>
      </c>
      <c r="C284">
        <v>2</v>
      </c>
      <c r="D284">
        <v>3</v>
      </c>
      <c r="E284" s="1">
        <v>4</v>
      </c>
      <c r="F284" s="1">
        <v>2</v>
      </c>
      <c r="G284" s="1">
        <v>5</v>
      </c>
      <c r="H284" s="1">
        <v>6</v>
      </c>
      <c r="I284">
        <v>100</v>
      </c>
      <c r="J284">
        <v>13</v>
      </c>
      <c r="K284">
        <v>93</v>
      </c>
      <c r="L284">
        <v>32</v>
      </c>
      <c r="M284">
        <v>23</v>
      </c>
      <c r="N284" s="6">
        <f>(punkty_rekrutacyjne37[[#This Row],[GHP]]+punkty_rekrutacyjne37[[#This Row],[GHH]]+punkty_rekrutacyjne37[[#This Row],[GMM]]+punkty_rekrutacyjne37[[#This Row],[GMP]]+punkty_rekrutacyjne37[[#This Row],[GJP]])/10</f>
        <v>26.1</v>
      </c>
      <c r="O284">
        <f t="shared" si="6"/>
        <v>6</v>
      </c>
      <c r="P284">
        <f t="shared" si="6"/>
        <v>0</v>
      </c>
      <c r="Q284">
        <f t="shared" si="6"/>
        <v>8</v>
      </c>
      <c r="R284">
        <f t="shared" si="6"/>
        <v>10</v>
      </c>
      <c r="S284" s="6">
        <f>SUM(punkty_rekrutacyjne37[[#This Row],[punkty za JP]:[GEO]])</f>
        <v>24</v>
      </c>
      <c r="T284" s="6">
        <f>IF(punkty_rekrutacyjne37[[#This Row],[Zachowanie]]=6, 2, 0)+punkty_rekrutacyjne37[[#This Row],[Osiagniecia]]</f>
        <v>2</v>
      </c>
      <c r="U284" s="7">
        <f>punkty_rekrutacyjne37[[#This Row],[punkty za gimnazjalny]]+punkty_rekrutacyjne37[[#This Row],[SUMA PUNKTOW ZA OCENY]]+punkty_rekrutacyjne37[[#This Row],[DODATKOWE]]</f>
        <v>52.1</v>
      </c>
      <c r="V284" s="14">
        <f>COUNTIF(punkty_rekrutacyjne37[[#This Row],[GHP]:[GJP]], 100)</f>
        <v>1</v>
      </c>
      <c r="W284" s="7">
        <f>IF(punkty_rekrutacyjne37[[#This Row],[ILE SETEK]]&gt;=3, 1, 0)</f>
        <v>0</v>
      </c>
    </row>
    <row r="285" spans="1:23" hidden="1" x14ac:dyDescent="0.35">
      <c r="A285" s="1" t="s">
        <v>408</v>
      </c>
      <c r="B285" s="1" t="s">
        <v>409</v>
      </c>
      <c r="C285">
        <v>6</v>
      </c>
      <c r="D285">
        <v>4</v>
      </c>
      <c r="E285" s="1">
        <v>4</v>
      </c>
      <c r="F285" s="1">
        <v>3</v>
      </c>
      <c r="G285" s="1">
        <v>2</v>
      </c>
      <c r="H285" s="1">
        <v>5</v>
      </c>
      <c r="I285">
        <v>52</v>
      </c>
      <c r="J285">
        <v>46</v>
      </c>
      <c r="K285">
        <v>54</v>
      </c>
      <c r="L285">
        <v>22</v>
      </c>
      <c r="M285">
        <v>42</v>
      </c>
      <c r="N285" s="6">
        <f>(punkty_rekrutacyjne37[[#This Row],[GHP]]+punkty_rekrutacyjne37[[#This Row],[GHH]]+punkty_rekrutacyjne37[[#This Row],[GMM]]+punkty_rekrutacyjne37[[#This Row],[GMP]]+punkty_rekrutacyjne37[[#This Row],[GJP]])/10</f>
        <v>21.6</v>
      </c>
      <c r="O285">
        <f t="shared" si="6"/>
        <v>6</v>
      </c>
      <c r="P285">
        <f t="shared" si="6"/>
        <v>4</v>
      </c>
      <c r="Q285">
        <f t="shared" si="6"/>
        <v>0</v>
      </c>
      <c r="R285">
        <f t="shared" si="6"/>
        <v>8</v>
      </c>
      <c r="S285" s="6">
        <f>SUM(punkty_rekrutacyjne37[[#This Row],[punkty za JP]:[GEO]])</f>
        <v>18</v>
      </c>
      <c r="T285" s="6">
        <f>IF(punkty_rekrutacyjne37[[#This Row],[Zachowanie]]=6, 2, 0)+punkty_rekrutacyjne37[[#This Row],[Osiagniecia]]</f>
        <v>6</v>
      </c>
      <c r="U285" s="7">
        <f>punkty_rekrutacyjne37[[#This Row],[punkty za gimnazjalny]]+punkty_rekrutacyjne37[[#This Row],[SUMA PUNKTOW ZA OCENY]]+punkty_rekrutacyjne37[[#This Row],[DODATKOWE]]</f>
        <v>45.6</v>
      </c>
      <c r="V285" s="14">
        <f>COUNTIF(punkty_rekrutacyjne37[[#This Row],[GHP]:[GJP]], 100)</f>
        <v>0</v>
      </c>
      <c r="W285" s="7">
        <f>IF(punkty_rekrutacyjne37[[#This Row],[ILE SETEK]]&gt;=3, 1, 0)</f>
        <v>0</v>
      </c>
    </row>
    <row r="286" spans="1:23" hidden="1" x14ac:dyDescent="0.35">
      <c r="A286" s="1" t="s">
        <v>410</v>
      </c>
      <c r="B286" s="1" t="s">
        <v>70</v>
      </c>
      <c r="C286">
        <v>2</v>
      </c>
      <c r="D286">
        <v>5</v>
      </c>
      <c r="E286" s="1">
        <v>6</v>
      </c>
      <c r="F286" s="1">
        <v>4</v>
      </c>
      <c r="G286" s="1">
        <v>6</v>
      </c>
      <c r="H286" s="1">
        <v>3</v>
      </c>
      <c r="I286">
        <v>88</v>
      </c>
      <c r="J286">
        <v>14</v>
      </c>
      <c r="K286">
        <v>98</v>
      </c>
      <c r="L286">
        <v>46</v>
      </c>
      <c r="M286">
        <v>66</v>
      </c>
      <c r="N286" s="6">
        <f>(punkty_rekrutacyjne37[[#This Row],[GHP]]+punkty_rekrutacyjne37[[#This Row],[GHH]]+punkty_rekrutacyjne37[[#This Row],[GMM]]+punkty_rekrutacyjne37[[#This Row],[GMP]]+punkty_rekrutacyjne37[[#This Row],[GJP]])/10</f>
        <v>31.2</v>
      </c>
      <c r="O286">
        <f t="shared" si="6"/>
        <v>10</v>
      </c>
      <c r="P286">
        <f t="shared" si="6"/>
        <v>6</v>
      </c>
      <c r="Q286">
        <f t="shared" si="6"/>
        <v>10</v>
      </c>
      <c r="R286">
        <f t="shared" si="6"/>
        <v>4</v>
      </c>
      <c r="S286" s="6">
        <f>SUM(punkty_rekrutacyjne37[[#This Row],[punkty za JP]:[GEO]])</f>
        <v>30</v>
      </c>
      <c r="T286" s="6">
        <f>IF(punkty_rekrutacyjne37[[#This Row],[Zachowanie]]=6, 2, 0)+punkty_rekrutacyjne37[[#This Row],[Osiagniecia]]</f>
        <v>2</v>
      </c>
      <c r="U286" s="7">
        <f>punkty_rekrutacyjne37[[#This Row],[punkty za gimnazjalny]]+punkty_rekrutacyjne37[[#This Row],[SUMA PUNKTOW ZA OCENY]]+punkty_rekrutacyjne37[[#This Row],[DODATKOWE]]</f>
        <v>63.2</v>
      </c>
      <c r="V286" s="14">
        <f>COUNTIF(punkty_rekrutacyjne37[[#This Row],[GHP]:[GJP]], 100)</f>
        <v>0</v>
      </c>
      <c r="W286" s="7">
        <f>IF(punkty_rekrutacyjne37[[#This Row],[ILE SETEK]]&gt;=3, 1, 0)</f>
        <v>0</v>
      </c>
    </row>
    <row r="287" spans="1:23" hidden="1" x14ac:dyDescent="0.35">
      <c r="A287" s="1" t="s">
        <v>411</v>
      </c>
      <c r="B287" s="1" t="s">
        <v>412</v>
      </c>
      <c r="C287">
        <v>3</v>
      </c>
      <c r="D287">
        <v>2</v>
      </c>
      <c r="E287" s="1">
        <v>4</v>
      </c>
      <c r="F287" s="1">
        <v>2</v>
      </c>
      <c r="G287" s="1">
        <v>6</v>
      </c>
      <c r="H287" s="1">
        <v>6</v>
      </c>
      <c r="I287">
        <v>85</v>
      </c>
      <c r="J287">
        <v>91</v>
      </c>
      <c r="K287">
        <v>9</v>
      </c>
      <c r="L287">
        <v>9</v>
      </c>
      <c r="M287">
        <v>53</v>
      </c>
      <c r="N287" s="6">
        <f>(punkty_rekrutacyjne37[[#This Row],[GHP]]+punkty_rekrutacyjne37[[#This Row],[GHH]]+punkty_rekrutacyjne37[[#This Row],[GMM]]+punkty_rekrutacyjne37[[#This Row],[GMP]]+punkty_rekrutacyjne37[[#This Row],[GJP]])/10</f>
        <v>24.7</v>
      </c>
      <c r="O287">
        <f t="shared" si="6"/>
        <v>6</v>
      </c>
      <c r="P287">
        <f t="shared" si="6"/>
        <v>0</v>
      </c>
      <c r="Q287">
        <f t="shared" si="6"/>
        <v>10</v>
      </c>
      <c r="R287">
        <f t="shared" si="6"/>
        <v>10</v>
      </c>
      <c r="S287" s="6">
        <f>SUM(punkty_rekrutacyjne37[[#This Row],[punkty za JP]:[GEO]])</f>
        <v>26</v>
      </c>
      <c r="T287" s="6">
        <f>IF(punkty_rekrutacyjne37[[#This Row],[Zachowanie]]=6, 2, 0)+punkty_rekrutacyjne37[[#This Row],[Osiagniecia]]</f>
        <v>3</v>
      </c>
      <c r="U287" s="7">
        <f>punkty_rekrutacyjne37[[#This Row],[punkty za gimnazjalny]]+punkty_rekrutacyjne37[[#This Row],[SUMA PUNKTOW ZA OCENY]]+punkty_rekrutacyjne37[[#This Row],[DODATKOWE]]</f>
        <v>53.7</v>
      </c>
      <c r="V287" s="14">
        <f>COUNTIF(punkty_rekrutacyjne37[[#This Row],[GHP]:[GJP]], 100)</f>
        <v>0</v>
      </c>
      <c r="W287" s="7">
        <f>IF(punkty_rekrutacyjne37[[#This Row],[ILE SETEK]]&gt;=3, 1, 0)</f>
        <v>0</v>
      </c>
    </row>
    <row r="288" spans="1:23" hidden="1" x14ac:dyDescent="0.35">
      <c r="A288" s="1" t="s">
        <v>413</v>
      </c>
      <c r="B288" s="1" t="s">
        <v>414</v>
      </c>
      <c r="C288">
        <v>3</v>
      </c>
      <c r="D288">
        <v>4</v>
      </c>
      <c r="E288" s="1">
        <v>4</v>
      </c>
      <c r="F288" s="1">
        <v>4</v>
      </c>
      <c r="G288" s="1">
        <v>3</v>
      </c>
      <c r="H288" s="1">
        <v>3</v>
      </c>
      <c r="I288">
        <v>93</v>
      </c>
      <c r="J288">
        <v>12</v>
      </c>
      <c r="K288">
        <v>63</v>
      </c>
      <c r="L288">
        <v>3</v>
      </c>
      <c r="M288">
        <v>60</v>
      </c>
      <c r="N288" s="6">
        <f>(punkty_rekrutacyjne37[[#This Row],[GHP]]+punkty_rekrutacyjne37[[#This Row],[GHH]]+punkty_rekrutacyjne37[[#This Row],[GMM]]+punkty_rekrutacyjne37[[#This Row],[GMP]]+punkty_rekrutacyjne37[[#This Row],[GJP]])/10</f>
        <v>23.1</v>
      </c>
      <c r="O288">
        <f t="shared" si="6"/>
        <v>6</v>
      </c>
      <c r="P288">
        <f t="shared" si="6"/>
        <v>6</v>
      </c>
      <c r="Q288">
        <f t="shared" si="6"/>
        <v>4</v>
      </c>
      <c r="R288">
        <f t="shared" si="6"/>
        <v>4</v>
      </c>
      <c r="S288" s="6">
        <f>SUM(punkty_rekrutacyjne37[[#This Row],[punkty za JP]:[GEO]])</f>
        <v>20</v>
      </c>
      <c r="T288" s="6">
        <f>IF(punkty_rekrutacyjne37[[#This Row],[Zachowanie]]=6, 2, 0)+punkty_rekrutacyjne37[[#This Row],[Osiagniecia]]</f>
        <v>3</v>
      </c>
      <c r="U288" s="7">
        <f>punkty_rekrutacyjne37[[#This Row],[punkty za gimnazjalny]]+punkty_rekrutacyjne37[[#This Row],[SUMA PUNKTOW ZA OCENY]]+punkty_rekrutacyjne37[[#This Row],[DODATKOWE]]</f>
        <v>46.1</v>
      </c>
      <c r="V288" s="14">
        <f>COUNTIF(punkty_rekrutacyjne37[[#This Row],[GHP]:[GJP]], 100)</f>
        <v>0</v>
      </c>
      <c r="W288" s="7">
        <f>IF(punkty_rekrutacyjne37[[#This Row],[ILE SETEK]]&gt;=3, 1, 0)</f>
        <v>0</v>
      </c>
    </row>
    <row r="289" spans="1:23" hidden="1" x14ac:dyDescent="0.35">
      <c r="A289" s="1" t="s">
        <v>40</v>
      </c>
      <c r="B289" s="1" t="s">
        <v>43</v>
      </c>
      <c r="C289">
        <v>0</v>
      </c>
      <c r="D289">
        <v>6</v>
      </c>
      <c r="E289" s="1">
        <v>3</v>
      </c>
      <c r="F289" s="1">
        <v>5</v>
      </c>
      <c r="G289" s="1">
        <v>6</v>
      </c>
      <c r="H289" s="1">
        <v>3</v>
      </c>
      <c r="I289">
        <v>67</v>
      </c>
      <c r="J289">
        <v>66</v>
      </c>
      <c r="K289">
        <v>56</v>
      </c>
      <c r="L289">
        <v>41</v>
      </c>
      <c r="M289">
        <v>26</v>
      </c>
      <c r="N289" s="6">
        <f>(punkty_rekrutacyjne37[[#This Row],[GHP]]+punkty_rekrutacyjne37[[#This Row],[GHH]]+punkty_rekrutacyjne37[[#This Row],[GMM]]+punkty_rekrutacyjne37[[#This Row],[GMP]]+punkty_rekrutacyjne37[[#This Row],[GJP]])/10</f>
        <v>25.6</v>
      </c>
      <c r="O289">
        <f t="shared" si="6"/>
        <v>4</v>
      </c>
      <c r="P289">
        <f t="shared" si="6"/>
        <v>8</v>
      </c>
      <c r="Q289">
        <f t="shared" si="6"/>
        <v>10</v>
      </c>
      <c r="R289">
        <f t="shared" si="6"/>
        <v>4</v>
      </c>
      <c r="S289" s="6">
        <f>SUM(punkty_rekrutacyjne37[[#This Row],[punkty za JP]:[GEO]])</f>
        <v>26</v>
      </c>
      <c r="T289" s="6">
        <f>IF(punkty_rekrutacyjne37[[#This Row],[Zachowanie]]=6, 2, 0)+punkty_rekrutacyjne37[[#This Row],[Osiagniecia]]</f>
        <v>2</v>
      </c>
      <c r="U289" s="7">
        <f>punkty_rekrutacyjne37[[#This Row],[punkty za gimnazjalny]]+punkty_rekrutacyjne37[[#This Row],[SUMA PUNKTOW ZA OCENY]]+punkty_rekrutacyjne37[[#This Row],[DODATKOWE]]</f>
        <v>53.6</v>
      </c>
      <c r="V289" s="14">
        <f>COUNTIF(punkty_rekrutacyjne37[[#This Row],[GHP]:[GJP]], 100)</f>
        <v>0</v>
      </c>
      <c r="W289" s="7">
        <f>IF(punkty_rekrutacyjne37[[#This Row],[ILE SETEK]]&gt;=3, 1, 0)</f>
        <v>0</v>
      </c>
    </row>
    <row r="290" spans="1:23" hidden="1" x14ac:dyDescent="0.35">
      <c r="A290" s="1" t="s">
        <v>415</v>
      </c>
      <c r="B290" s="1" t="s">
        <v>416</v>
      </c>
      <c r="C290">
        <v>4</v>
      </c>
      <c r="D290">
        <v>5</v>
      </c>
      <c r="E290" s="1">
        <v>6</v>
      </c>
      <c r="F290" s="1">
        <v>5</v>
      </c>
      <c r="G290" s="1">
        <v>2</v>
      </c>
      <c r="H290" s="1">
        <v>4</v>
      </c>
      <c r="I290">
        <v>65</v>
      </c>
      <c r="J290">
        <v>75</v>
      </c>
      <c r="K290">
        <v>95</v>
      </c>
      <c r="L290">
        <v>100</v>
      </c>
      <c r="M290">
        <v>89</v>
      </c>
      <c r="N290" s="6">
        <f>(punkty_rekrutacyjne37[[#This Row],[GHP]]+punkty_rekrutacyjne37[[#This Row],[GHH]]+punkty_rekrutacyjne37[[#This Row],[GMM]]+punkty_rekrutacyjne37[[#This Row],[GMP]]+punkty_rekrutacyjne37[[#This Row],[GJP]])/10</f>
        <v>42.4</v>
      </c>
      <c r="O290">
        <f t="shared" si="6"/>
        <v>10</v>
      </c>
      <c r="P290">
        <f t="shared" si="6"/>
        <v>8</v>
      </c>
      <c r="Q290">
        <f t="shared" si="6"/>
        <v>0</v>
      </c>
      <c r="R290">
        <f t="shared" si="6"/>
        <v>6</v>
      </c>
      <c r="S290" s="6">
        <f>SUM(punkty_rekrutacyjne37[[#This Row],[punkty za JP]:[GEO]])</f>
        <v>24</v>
      </c>
      <c r="T290" s="6">
        <f>IF(punkty_rekrutacyjne37[[#This Row],[Zachowanie]]=6, 2, 0)+punkty_rekrutacyjne37[[#This Row],[Osiagniecia]]</f>
        <v>4</v>
      </c>
      <c r="U290" s="7">
        <f>punkty_rekrutacyjne37[[#This Row],[punkty za gimnazjalny]]+punkty_rekrutacyjne37[[#This Row],[SUMA PUNKTOW ZA OCENY]]+punkty_rekrutacyjne37[[#This Row],[DODATKOWE]]</f>
        <v>70.400000000000006</v>
      </c>
      <c r="V290" s="14">
        <f>COUNTIF(punkty_rekrutacyjne37[[#This Row],[GHP]:[GJP]], 100)</f>
        <v>1</v>
      </c>
      <c r="W290" s="7">
        <f>IF(punkty_rekrutacyjne37[[#This Row],[ILE SETEK]]&gt;=3, 1, 0)</f>
        <v>0</v>
      </c>
    </row>
    <row r="291" spans="1:23" hidden="1" x14ac:dyDescent="0.35">
      <c r="A291" s="1" t="s">
        <v>417</v>
      </c>
      <c r="B291" s="1" t="s">
        <v>110</v>
      </c>
      <c r="C291">
        <v>1</v>
      </c>
      <c r="D291">
        <v>3</v>
      </c>
      <c r="E291" s="1">
        <v>5</v>
      </c>
      <c r="F291" s="1">
        <v>2</v>
      </c>
      <c r="G291" s="1">
        <v>2</v>
      </c>
      <c r="H291" s="1">
        <v>5</v>
      </c>
      <c r="I291">
        <v>45</v>
      </c>
      <c r="J291">
        <v>30</v>
      </c>
      <c r="K291">
        <v>64</v>
      </c>
      <c r="L291">
        <v>95</v>
      </c>
      <c r="M291">
        <v>83</v>
      </c>
      <c r="N291" s="6">
        <f>(punkty_rekrutacyjne37[[#This Row],[GHP]]+punkty_rekrutacyjne37[[#This Row],[GHH]]+punkty_rekrutacyjne37[[#This Row],[GMM]]+punkty_rekrutacyjne37[[#This Row],[GMP]]+punkty_rekrutacyjne37[[#This Row],[GJP]])/10</f>
        <v>31.7</v>
      </c>
      <c r="O291">
        <f t="shared" si="6"/>
        <v>8</v>
      </c>
      <c r="P291">
        <f t="shared" si="6"/>
        <v>0</v>
      </c>
      <c r="Q291">
        <f t="shared" si="6"/>
        <v>0</v>
      </c>
      <c r="R291">
        <f t="shared" si="6"/>
        <v>8</v>
      </c>
      <c r="S291" s="6">
        <f>SUM(punkty_rekrutacyjne37[[#This Row],[punkty za JP]:[GEO]])</f>
        <v>16</v>
      </c>
      <c r="T291" s="6">
        <f>IF(punkty_rekrutacyjne37[[#This Row],[Zachowanie]]=6, 2, 0)+punkty_rekrutacyjne37[[#This Row],[Osiagniecia]]</f>
        <v>1</v>
      </c>
      <c r="U291" s="7">
        <f>punkty_rekrutacyjne37[[#This Row],[punkty za gimnazjalny]]+punkty_rekrutacyjne37[[#This Row],[SUMA PUNKTOW ZA OCENY]]+punkty_rekrutacyjne37[[#This Row],[DODATKOWE]]</f>
        <v>48.7</v>
      </c>
      <c r="V291" s="14">
        <f>COUNTIF(punkty_rekrutacyjne37[[#This Row],[GHP]:[GJP]], 100)</f>
        <v>0</v>
      </c>
      <c r="W291" s="7">
        <f>IF(punkty_rekrutacyjne37[[#This Row],[ILE SETEK]]&gt;=3, 1, 0)</f>
        <v>0</v>
      </c>
    </row>
    <row r="292" spans="1:23" hidden="1" x14ac:dyDescent="0.35">
      <c r="A292" s="1" t="s">
        <v>418</v>
      </c>
      <c r="B292" s="1" t="s">
        <v>171</v>
      </c>
      <c r="C292">
        <v>4</v>
      </c>
      <c r="D292">
        <v>6</v>
      </c>
      <c r="E292" s="1">
        <v>4</v>
      </c>
      <c r="F292" s="1">
        <v>2</v>
      </c>
      <c r="G292" s="1">
        <v>3</v>
      </c>
      <c r="H292" s="1">
        <v>5</v>
      </c>
      <c r="I292">
        <v>40</v>
      </c>
      <c r="J292">
        <v>80</v>
      </c>
      <c r="K292">
        <v>8</v>
      </c>
      <c r="L292">
        <v>99</v>
      </c>
      <c r="M292">
        <v>20</v>
      </c>
      <c r="N292" s="6">
        <f>(punkty_rekrutacyjne37[[#This Row],[GHP]]+punkty_rekrutacyjne37[[#This Row],[GHH]]+punkty_rekrutacyjne37[[#This Row],[GMM]]+punkty_rekrutacyjne37[[#This Row],[GMP]]+punkty_rekrutacyjne37[[#This Row],[GJP]])/10</f>
        <v>24.7</v>
      </c>
      <c r="O292">
        <f t="shared" si="6"/>
        <v>6</v>
      </c>
      <c r="P292">
        <f t="shared" si="6"/>
        <v>0</v>
      </c>
      <c r="Q292">
        <f t="shared" si="6"/>
        <v>4</v>
      </c>
      <c r="R292">
        <f t="shared" si="6"/>
        <v>8</v>
      </c>
      <c r="S292" s="6">
        <f>SUM(punkty_rekrutacyjne37[[#This Row],[punkty za JP]:[GEO]])</f>
        <v>18</v>
      </c>
      <c r="T292" s="6">
        <f>IF(punkty_rekrutacyjne37[[#This Row],[Zachowanie]]=6, 2, 0)+punkty_rekrutacyjne37[[#This Row],[Osiagniecia]]</f>
        <v>6</v>
      </c>
      <c r="U292" s="7">
        <f>punkty_rekrutacyjne37[[#This Row],[punkty za gimnazjalny]]+punkty_rekrutacyjne37[[#This Row],[SUMA PUNKTOW ZA OCENY]]+punkty_rekrutacyjne37[[#This Row],[DODATKOWE]]</f>
        <v>48.7</v>
      </c>
      <c r="V292" s="14">
        <f>COUNTIF(punkty_rekrutacyjne37[[#This Row],[GHP]:[GJP]], 100)</f>
        <v>0</v>
      </c>
      <c r="W292" s="7">
        <f>IF(punkty_rekrutacyjne37[[#This Row],[ILE SETEK]]&gt;=3, 1, 0)</f>
        <v>0</v>
      </c>
    </row>
    <row r="293" spans="1:23" hidden="1" x14ac:dyDescent="0.35">
      <c r="A293" s="1" t="s">
        <v>419</v>
      </c>
      <c r="B293" s="1" t="s">
        <v>260</v>
      </c>
      <c r="C293">
        <v>6</v>
      </c>
      <c r="D293">
        <v>3</v>
      </c>
      <c r="E293" s="1">
        <v>6</v>
      </c>
      <c r="F293" s="1">
        <v>2</v>
      </c>
      <c r="G293" s="1">
        <v>4</v>
      </c>
      <c r="H293" s="1">
        <v>6</v>
      </c>
      <c r="I293">
        <v>47</v>
      </c>
      <c r="J293">
        <v>54</v>
      </c>
      <c r="K293">
        <v>40</v>
      </c>
      <c r="L293">
        <v>83</v>
      </c>
      <c r="M293">
        <v>16</v>
      </c>
      <c r="N293" s="6">
        <f>(punkty_rekrutacyjne37[[#This Row],[GHP]]+punkty_rekrutacyjne37[[#This Row],[GHH]]+punkty_rekrutacyjne37[[#This Row],[GMM]]+punkty_rekrutacyjne37[[#This Row],[GMP]]+punkty_rekrutacyjne37[[#This Row],[GJP]])/10</f>
        <v>24</v>
      </c>
      <c r="O293">
        <f t="shared" si="6"/>
        <v>10</v>
      </c>
      <c r="P293">
        <f t="shared" si="6"/>
        <v>0</v>
      </c>
      <c r="Q293">
        <f t="shared" si="6"/>
        <v>6</v>
      </c>
      <c r="R293">
        <f t="shared" si="6"/>
        <v>10</v>
      </c>
      <c r="S293" s="6">
        <f>SUM(punkty_rekrutacyjne37[[#This Row],[punkty za JP]:[GEO]])</f>
        <v>26</v>
      </c>
      <c r="T293" s="6">
        <f>IF(punkty_rekrutacyjne37[[#This Row],[Zachowanie]]=6, 2, 0)+punkty_rekrutacyjne37[[#This Row],[Osiagniecia]]</f>
        <v>6</v>
      </c>
      <c r="U293" s="7">
        <f>punkty_rekrutacyjne37[[#This Row],[punkty za gimnazjalny]]+punkty_rekrutacyjne37[[#This Row],[SUMA PUNKTOW ZA OCENY]]+punkty_rekrutacyjne37[[#This Row],[DODATKOWE]]</f>
        <v>56</v>
      </c>
      <c r="V293" s="14">
        <f>COUNTIF(punkty_rekrutacyjne37[[#This Row],[GHP]:[GJP]], 100)</f>
        <v>0</v>
      </c>
      <c r="W293" s="7">
        <f>IF(punkty_rekrutacyjne37[[#This Row],[ILE SETEK]]&gt;=3, 1, 0)</f>
        <v>0</v>
      </c>
    </row>
    <row r="294" spans="1:23" hidden="1" x14ac:dyDescent="0.35">
      <c r="A294" s="1" t="s">
        <v>420</v>
      </c>
      <c r="B294" s="1" t="s">
        <v>188</v>
      </c>
      <c r="C294">
        <v>3</v>
      </c>
      <c r="D294">
        <v>2</v>
      </c>
      <c r="E294" s="1">
        <v>4</v>
      </c>
      <c r="F294" s="1">
        <v>5</v>
      </c>
      <c r="G294" s="1">
        <v>4</v>
      </c>
      <c r="H294" s="1">
        <v>6</v>
      </c>
      <c r="I294">
        <v>99</v>
      </c>
      <c r="J294">
        <v>60</v>
      </c>
      <c r="K294">
        <v>96</v>
      </c>
      <c r="L294">
        <v>89</v>
      </c>
      <c r="M294">
        <v>29</v>
      </c>
      <c r="N294" s="6">
        <f>(punkty_rekrutacyjne37[[#This Row],[GHP]]+punkty_rekrutacyjne37[[#This Row],[GHH]]+punkty_rekrutacyjne37[[#This Row],[GMM]]+punkty_rekrutacyjne37[[#This Row],[GMP]]+punkty_rekrutacyjne37[[#This Row],[GJP]])/10</f>
        <v>37.299999999999997</v>
      </c>
      <c r="O294">
        <f t="shared" si="6"/>
        <v>6</v>
      </c>
      <c r="P294">
        <f t="shared" si="6"/>
        <v>8</v>
      </c>
      <c r="Q294">
        <f t="shared" si="6"/>
        <v>6</v>
      </c>
      <c r="R294">
        <f t="shared" si="6"/>
        <v>10</v>
      </c>
      <c r="S294" s="6">
        <f>SUM(punkty_rekrutacyjne37[[#This Row],[punkty za JP]:[GEO]])</f>
        <v>30</v>
      </c>
      <c r="T294" s="6">
        <f>IF(punkty_rekrutacyjne37[[#This Row],[Zachowanie]]=6, 2, 0)+punkty_rekrutacyjne37[[#This Row],[Osiagniecia]]</f>
        <v>3</v>
      </c>
      <c r="U294" s="7">
        <f>punkty_rekrutacyjne37[[#This Row],[punkty za gimnazjalny]]+punkty_rekrutacyjne37[[#This Row],[SUMA PUNKTOW ZA OCENY]]+punkty_rekrutacyjne37[[#This Row],[DODATKOWE]]</f>
        <v>70.3</v>
      </c>
      <c r="V294" s="14">
        <f>COUNTIF(punkty_rekrutacyjne37[[#This Row],[GHP]:[GJP]], 100)</f>
        <v>0</v>
      </c>
      <c r="W294" s="7">
        <f>IF(punkty_rekrutacyjne37[[#This Row],[ILE SETEK]]&gt;=3, 1, 0)</f>
        <v>0</v>
      </c>
    </row>
    <row r="295" spans="1:23" hidden="1" x14ac:dyDescent="0.35">
      <c r="A295" s="1" t="s">
        <v>421</v>
      </c>
      <c r="B295" s="1" t="s">
        <v>249</v>
      </c>
      <c r="C295">
        <v>8</v>
      </c>
      <c r="D295">
        <v>2</v>
      </c>
      <c r="E295" s="1">
        <v>2</v>
      </c>
      <c r="F295" s="1">
        <v>4</v>
      </c>
      <c r="G295" s="1">
        <v>3</v>
      </c>
      <c r="H295" s="1">
        <v>5</v>
      </c>
      <c r="I295">
        <v>83</v>
      </c>
      <c r="J295">
        <v>29</v>
      </c>
      <c r="K295">
        <v>91</v>
      </c>
      <c r="L295">
        <v>26</v>
      </c>
      <c r="M295">
        <v>21</v>
      </c>
      <c r="N295" s="6">
        <f>(punkty_rekrutacyjne37[[#This Row],[GHP]]+punkty_rekrutacyjne37[[#This Row],[GHH]]+punkty_rekrutacyjne37[[#This Row],[GMM]]+punkty_rekrutacyjne37[[#This Row],[GMP]]+punkty_rekrutacyjne37[[#This Row],[GJP]])/10</f>
        <v>25</v>
      </c>
      <c r="O295">
        <f t="shared" si="6"/>
        <v>0</v>
      </c>
      <c r="P295">
        <f t="shared" si="6"/>
        <v>6</v>
      </c>
      <c r="Q295">
        <f t="shared" si="6"/>
        <v>4</v>
      </c>
      <c r="R295">
        <f t="shared" si="6"/>
        <v>8</v>
      </c>
      <c r="S295" s="6">
        <f>SUM(punkty_rekrutacyjne37[[#This Row],[punkty za JP]:[GEO]])</f>
        <v>18</v>
      </c>
      <c r="T295" s="6">
        <f>IF(punkty_rekrutacyjne37[[#This Row],[Zachowanie]]=6, 2, 0)+punkty_rekrutacyjne37[[#This Row],[Osiagniecia]]</f>
        <v>8</v>
      </c>
      <c r="U295" s="7">
        <f>punkty_rekrutacyjne37[[#This Row],[punkty za gimnazjalny]]+punkty_rekrutacyjne37[[#This Row],[SUMA PUNKTOW ZA OCENY]]+punkty_rekrutacyjne37[[#This Row],[DODATKOWE]]</f>
        <v>51</v>
      </c>
      <c r="V295" s="14">
        <f>COUNTIF(punkty_rekrutacyjne37[[#This Row],[GHP]:[GJP]], 100)</f>
        <v>0</v>
      </c>
      <c r="W295" s="7">
        <f>IF(punkty_rekrutacyjne37[[#This Row],[ILE SETEK]]&gt;=3, 1, 0)</f>
        <v>0</v>
      </c>
    </row>
    <row r="296" spans="1:23" hidden="1" x14ac:dyDescent="0.35">
      <c r="A296" s="1" t="s">
        <v>422</v>
      </c>
      <c r="B296" s="1" t="s">
        <v>340</v>
      </c>
      <c r="C296">
        <v>0</v>
      </c>
      <c r="D296">
        <v>4</v>
      </c>
      <c r="E296" s="1">
        <v>3</v>
      </c>
      <c r="F296" s="1">
        <v>6</v>
      </c>
      <c r="G296" s="1">
        <v>5</v>
      </c>
      <c r="H296" s="1">
        <v>5</v>
      </c>
      <c r="I296">
        <v>5</v>
      </c>
      <c r="J296">
        <v>26</v>
      </c>
      <c r="K296">
        <v>6</v>
      </c>
      <c r="L296">
        <v>82</v>
      </c>
      <c r="M296">
        <v>94</v>
      </c>
      <c r="N296" s="6">
        <f>(punkty_rekrutacyjne37[[#This Row],[GHP]]+punkty_rekrutacyjne37[[#This Row],[GHH]]+punkty_rekrutacyjne37[[#This Row],[GMM]]+punkty_rekrutacyjne37[[#This Row],[GMP]]+punkty_rekrutacyjne37[[#This Row],[GJP]])/10</f>
        <v>21.3</v>
      </c>
      <c r="O296">
        <f t="shared" si="6"/>
        <v>4</v>
      </c>
      <c r="P296">
        <f t="shared" si="6"/>
        <v>10</v>
      </c>
      <c r="Q296">
        <f t="shared" si="6"/>
        <v>8</v>
      </c>
      <c r="R296">
        <f t="shared" si="6"/>
        <v>8</v>
      </c>
      <c r="S296" s="6">
        <f>SUM(punkty_rekrutacyjne37[[#This Row],[punkty za JP]:[GEO]])</f>
        <v>30</v>
      </c>
      <c r="T296" s="6">
        <f>IF(punkty_rekrutacyjne37[[#This Row],[Zachowanie]]=6, 2, 0)+punkty_rekrutacyjne37[[#This Row],[Osiagniecia]]</f>
        <v>0</v>
      </c>
      <c r="U296" s="7">
        <f>punkty_rekrutacyjne37[[#This Row],[punkty za gimnazjalny]]+punkty_rekrutacyjne37[[#This Row],[SUMA PUNKTOW ZA OCENY]]+punkty_rekrutacyjne37[[#This Row],[DODATKOWE]]</f>
        <v>51.3</v>
      </c>
      <c r="V296" s="14">
        <f>COUNTIF(punkty_rekrutacyjne37[[#This Row],[GHP]:[GJP]], 100)</f>
        <v>0</v>
      </c>
      <c r="W296" s="7">
        <f>IF(punkty_rekrutacyjne37[[#This Row],[ILE SETEK]]&gt;=3, 1, 0)</f>
        <v>0</v>
      </c>
    </row>
    <row r="297" spans="1:23" hidden="1" x14ac:dyDescent="0.35">
      <c r="A297" s="1" t="s">
        <v>423</v>
      </c>
      <c r="B297" s="1" t="s">
        <v>76</v>
      </c>
      <c r="C297">
        <v>5</v>
      </c>
      <c r="D297">
        <v>3</v>
      </c>
      <c r="E297" s="1">
        <v>3</v>
      </c>
      <c r="F297" s="1">
        <v>3</v>
      </c>
      <c r="G297" s="1">
        <v>4</v>
      </c>
      <c r="H297" s="1">
        <v>3</v>
      </c>
      <c r="I297">
        <v>97</v>
      </c>
      <c r="J297">
        <v>83</v>
      </c>
      <c r="K297">
        <v>27</v>
      </c>
      <c r="L297">
        <v>61</v>
      </c>
      <c r="M297">
        <v>34</v>
      </c>
      <c r="N297" s="6">
        <f>(punkty_rekrutacyjne37[[#This Row],[GHP]]+punkty_rekrutacyjne37[[#This Row],[GHH]]+punkty_rekrutacyjne37[[#This Row],[GMM]]+punkty_rekrutacyjne37[[#This Row],[GMP]]+punkty_rekrutacyjne37[[#This Row],[GJP]])/10</f>
        <v>30.2</v>
      </c>
      <c r="O297">
        <f t="shared" si="6"/>
        <v>4</v>
      </c>
      <c r="P297">
        <f t="shared" si="6"/>
        <v>4</v>
      </c>
      <c r="Q297">
        <f t="shared" si="6"/>
        <v>6</v>
      </c>
      <c r="R297">
        <f t="shared" si="6"/>
        <v>4</v>
      </c>
      <c r="S297" s="6">
        <f>SUM(punkty_rekrutacyjne37[[#This Row],[punkty za JP]:[GEO]])</f>
        <v>18</v>
      </c>
      <c r="T297" s="6">
        <f>IF(punkty_rekrutacyjne37[[#This Row],[Zachowanie]]=6, 2, 0)+punkty_rekrutacyjne37[[#This Row],[Osiagniecia]]</f>
        <v>5</v>
      </c>
      <c r="U297" s="7">
        <f>punkty_rekrutacyjne37[[#This Row],[punkty za gimnazjalny]]+punkty_rekrutacyjne37[[#This Row],[SUMA PUNKTOW ZA OCENY]]+punkty_rekrutacyjne37[[#This Row],[DODATKOWE]]</f>
        <v>53.2</v>
      </c>
      <c r="V297" s="14">
        <f>COUNTIF(punkty_rekrutacyjne37[[#This Row],[GHP]:[GJP]], 100)</f>
        <v>0</v>
      </c>
      <c r="W297" s="7">
        <f>IF(punkty_rekrutacyjne37[[#This Row],[ILE SETEK]]&gt;=3, 1, 0)</f>
        <v>0</v>
      </c>
    </row>
    <row r="298" spans="1:23" hidden="1" x14ac:dyDescent="0.35">
      <c r="A298" s="1" t="s">
        <v>424</v>
      </c>
      <c r="B298" s="1" t="s">
        <v>425</v>
      </c>
      <c r="C298">
        <v>8</v>
      </c>
      <c r="D298">
        <v>5</v>
      </c>
      <c r="E298" s="1">
        <v>4</v>
      </c>
      <c r="F298" s="1">
        <v>6</v>
      </c>
      <c r="G298" s="1">
        <v>6</v>
      </c>
      <c r="H298" s="1">
        <v>5</v>
      </c>
      <c r="I298">
        <v>37</v>
      </c>
      <c r="J298">
        <v>52</v>
      </c>
      <c r="K298">
        <v>6</v>
      </c>
      <c r="L298">
        <v>34</v>
      </c>
      <c r="M298">
        <v>84</v>
      </c>
      <c r="N298" s="6">
        <f>(punkty_rekrutacyjne37[[#This Row],[GHP]]+punkty_rekrutacyjne37[[#This Row],[GHH]]+punkty_rekrutacyjne37[[#This Row],[GMM]]+punkty_rekrutacyjne37[[#This Row],[GMP]]+punkty_rekrutacyjne37[[#This Row],[GJP]])/10</f>
        <v>21.3</v>
      </c>
      <c r="O298">
        <f t="shared" si="6"/>
        <v>6</v>
      </c>
      <c r="P298">
        <f t="shared" si="6"/>
        <v>10</v>
      </c>
      <c r="Q298">
        <f t="shared" si="6"/>
        <v>10</v>
      </c>
      <c r="R298">
        <f t="shared" si="6"/>
        <v>8</v>
      </c>
      <c r="S298" s="6">
        <f>SUM(punkty_rekrutacyjne37[[#This Row],[punkty za JP]:[GEO]])</f>
        <v>34</v>
      </c>
      <c r="T298" s="6">
        <f>IF(punkty_rekrutacyjne37[[#This Row],[Zachowanie]]=6, 2, 0)+punkty_rekrutacyjne37[[#This Row],[Osiagniecia]]</f>
        <v>8</v>
      </c>
      <c r="U298" s="7">
        <f>punkty_rekrutacyjne37[[#This Row],[punkty za gimnazjalny]]+punkty_rekrutacyjne37[[#This Row],[SUMA PUNKTOW ZA OCENY]]+punkty_rekrutacyjne37[[#This Row],[DODATKOWE]]</f>
        <v>63.3</v>
      </c>
      <c r="V298" s="14">
        <f>COUNTIF(punkty_rekrutacyjne37[[#This Row],[GHP]:[GJP]], 100)</f>
        <v>0</v>
      </c>
      <c r="W298" s="7">
        <f>IF(punkty_rekrutacyjne37[[#This Row],[ILE SETEK]]&gt;=3, 1, 0)</f>
        <v>0</v>
      </c>
    </row>
    <row r="299" spans="1:23" hidden="1" x14ac:dyDescent="0.35">
      <c r="A299" s="1" t="s">
        <v>426</v>
      </c>
      <c r="B299" s="1" t="s">
        <v>427</v>
      </c>
      <c r="C299">
        <v>5</v>
      </c>
      <c r="D299">
        <v>2</v>
      </c>
      <c r="E299" s="1">
        <v>5</v>
      </c>
      <c r="F299" s="1">
        <v>3</v>
      </c>
      <c r="G299" s="1">
        <v>5</v>
      </c>
      <c r="H299" s="1">
        <v>5</v>
      </c>
      <c r="I299">
        <v>30</v>
      </c>
      <c r="J299">
        <v>42</v>
      </c>
      <c r="K299">
        <v>80</v>
      </c>
      <c r="L299">
        <v>74</v>
      </c>
      <c r="M299">
        <v>75</v>
      </c>
      <c r="N299" s="6">
        <f>(punkty_rekrutacyjne37[[#This Row],[GHP]]+punkty_rekrutacyjne37[[#This Row],[GHH]]+punkty_rekrutacyjne37[[#This Row],[GMM]]+punkty_rekrutacyjne37[[#This Row],[GMP]]+punkty_rekrutacyjne37[[#This Row],[GJP]])/10</f>
        <v>30.1</v>
      </c>
      <c r="O299">
        <f t="shared" si="6"/>
        <v>8</v>
      </c>
      <c r="P299">
        <f t="shared" si="6"/>
        <v>4</v>
      </c>
      <c r="Q299">
        <f t="shared" si="6"/>
        <v>8</v>
      </c>
      <c r="R299">
        <f t="shared" si="6"/>
        <v>8</v>
      </c>
      <c r="S299" s="6">
        <f>SUM(punkty_rekrutacyjne37[[#This Row],[punkty za JP]:[GEO]])</f>
        <v>28</v>
      </c>
      <c r="T299" s="6">
        <f>IF(punkty_rekrutacyjne37[[#This Row],[Zachowanie]]=6, 2, 0)+punkty_rekrutacyjne37[[#This Row],[Osiagniecia]]</f>
        <v>5</v>
      </c>
      <c r="U299" s="7">
        <f>punkty_rekrutacyjne37[[#This Row],[punkty za gimnazjalny]]+punkty_rekrutacyjne37[[#This Row],[SUMA PUNKTOW ZA OCENY]]+punkty_rekrutacyjne37[[#This Row],[DODATKOWE]]</f>
        <v>63.1</v>
      </c>
      <c r="V299" s="14">
        <f>COUNTIF(punkty_rekrutacyjne37[[#This Row],[GHP]:[GJP]], 100)</f>
        <v>0</v>
      </c>
      <c r="W299" s="7">
        <f>IF(punkty_rekrutacyjne37[[#This Row],[ILE SETEK]]&gt;=3, 1, 0)</f>
        <v>0</v>
      </c>
    </row>
    <row r="300" spans="1:23" hidden="1" x14ac:dyDescent="0.35">
      <c r="A300" s="1" t="s">
        <v>428</v>
      </c>
      <c r="B300" s="1" t="s">
        <v>429</v>
      </c>
      <c r="C300">
        <v>3</v>
      </c>
      <c r="D300">
        <v>2</v>
      </c>
      <c r="E300" s="1">
        <v>5</v>
      </c>
      <c r="F300" s="1">
        <v>5</v>
      </c>
      <c r="G300" s="1">
        <v>2</v>
      </c>
      <c r="H300" s="1">
        <v>2</v>
      </c>
      <c r="I300">
        <v>81</v>
      </c>
      <c r="J300">
        <v>88</v>
      </c>
      <c r="K300">
        <v>99</v>
      </c>
      <c r="L300">
        <v>75</v>
      </c>
      <c r="M300">
        <v>60</v>
      </c>
      <c r="N300" s="6">
        <f>(punkty_rekrutacyjne37[[#This Row],[GHP]]+punkty_rekrutacyjne37[[#This Row],[GHH]]+punkty_rekrutacyjne37[[#This Row],[GMM]]+punkty_rekrutacyjne37[[#This Row],[GMP]]+punkty_rekrutacyjne37[[#This Row],[GJP]])/10</f>
        <v>40.299999999999997</v>
      </c>
      <c r="O300">
        <f t="shared" si="6"/>
        <v>8</v>
      </c>
      <c r="P300">
        <f t="shared" si="6"/>
        <v>8</v>
      </c>
      <c r="Q300">
        <f t="shared" si="6"/>
        <v>0</v>
      </c>
      <c r="R300">
        <f t="shared" si="6"/>
        <v>0</v>
      </c>
      <c r="S300" s="6">
        <f>SUM(punkty_rekrutacyjne37[[#This Row],[punkty za JP]:[GEO]])</f>
        <v>16</v>
      </c>
      <c r="T300" s="6">
        <f>IF(punkty_rekrutacyjne37[[#This Row],[Zachowanie]]=6, 2, 0)+punkty_rekrutacyjne37[[#This Row],[Osiagniecia]]</f>
        <v>3</v>
      </c>
      <c r="U300" s="7">
        <f>punkty_rekrutacyjne37[[#This Row],[punkty za gimnazjalny]]+punkty_rekrutacyjne37[[#This Row],[SUMA PUNKTOW ZA OCENY]]+punkty_rekrutacyjne37[[#This Row],[DODATKOWE]]</f>
        <v>59.3</v>
      </c>
      <c r="V300" s="14">
        <f>COUNTIF(punkty_rekrutacyjne37[[#This Row],[GHP]:[GJP]], 100)</f>
        <v>0</v>
      </c>
      <c r="W300" s="7">
        <f>IF(punkty_rekrutacyjne37[[#This Row],[ILE SETEK]]&gt;=3, 1, 0)</f>
        <v>0</v>
      </c>
    </row>
    <row r="301" spans="1:23" hidden="1" x14ac:dyDescent="0.35">
      <c r="A301" s="1" t="s">
        <v>428</v>
      </c>
      <c r="B301" s="1" t="s">
        <v>430</v>
      </c>
      <c r="C301">
        <v>3</v>
      </c>
      <c r="D301">
        <v>6</v>
      </c>
      <c r="E301" s="1">
        <v>2</v>
      </c>
      <c r="F301" s="1">
        <v>5</v>
      </c>
      <c r="G301" s="1">
        <v>6</v>
      </c>
      <c r="H301" s="1">
        <v>4</v>
      </c>
      <c r="I301">
        <v>36</v>
      </c>
      <c r="J301">
        <v>63</v>
      </c>
      <c r="K301">
        <v>40</v>
      </c>
      <c r="L301">
        <v>82</v>
      </c>
      <c r="M301">
        <v>89</v>
      </c>
      <c r="N301" s="6">
        <f>(punkty_rekrutacyjne37[[#This Row],[GHP]]+punkty_rekrutacyjne37[[#This Row],[GHH]]+punkty_rekrutacyjne37[[#This Row],[GMM]]+punkty_rekrutacyjne37[[#This Row],[GMP]]+punkty_rekrutacyjne37[[#This Row],[GJP]])/10</f>
        <v>31</v>
      </c>
      <c r="O301">
        <f t="shared" si="6"/>
        <v>0</v>
      </c>
      <c r="P301">
        <f t="shared" si="6"/>
        <v>8</v>
      </c>
      <c r="Q301">
        <f t="shared" si="6"/>
        <v>10</v>
      </c>
      <c r="R301">
        <f t="shared" si="6"/>
        <v>6</v>
      </c>
      <c r="S301" s="6">
        <f>SUM(punkty_rekrutacyjne37[[#This Row],[punkty za JP]:[GEO]])</f>
        <v>24</v>
      </c>
      <c r="T301" s="6">
        <f>IF(punkty_rekrutacyjne37[[#This Row],[Zachowanie]]=6, 2, 0)+punkty_rekrutacyjne37[[#This Row],[Osiagniecia]]</f>
        <v>5</v>
      </c>
      <c r="U301" s="7">
        <f>punkty_rekrutacyjne37[[#This Row],[punkty za gimnazjalny]]+punkty_rekrutacyjne37[[#This Row],[SUMA PUNKTOW ZA OCENY]]+punkty_rekrutacyjne37[[#This Row],[DODATKOWE]]</f>
        <v>60</v>
      </c>
      <c r="V301" s="14">
        <f>COUNTIF(punkty_rekrutacyjne37[[#This Row],[GHP]:[GJP]], 100)</f>
        <v>0</v>
      </c>
      <c r="W301" s="7">
        <f>IF(punkty_rekrutacyjne37[[#This Row],[ILE SETEK]]&gt;=3, 1, 0)</f>
        <v>0</v>
      </c>
    </row>
    <row r="302" spans="1:23" hidden="1" x14ac:dyDescent="0.35">
      <c r="A302" s="1" t="s">
        <v>431</v>
      </c>
      <c r="B302" s="1" t="s">
        <v>242</v>
      </c>
      <c r="C302">
        <v>0</v>
      </c>
      <c r="D302">
        <v>6</v>
      </c>
      <c r="E302" s="1">
        <v>3</v>
      </c>
      <c r="F302" s="1">
        <v>2</v>
      </c>
      <c r="G302" s="1">
        <v>3</v>
      </c>
      <c r="H302" s="1">
        <v>5</v>
      </c>
      <c r="I302">
        <v>27</v>
      </c>
      <c r="J302">
        <v>62</v>
      </c>
      <c r="K302">
        <v>56</v>
      </c>
      <c r="L302">
        <v>66</v>
      </c>
      <c r="M302">
        <v>92</v>
      </c>
      <c r="N302" s="6">
        <f>(punkty_rekrutacyjne37[[#This Row],[GHP]]+punkty_rekrutacyjne37[[#This Row],[GHH]]+punkty_rekrutacyjne37[[#This Row],[GMM]]+punkty_rekrutacyjne37[[#This Row],[GMP]]+punkty_rekrutacyjne37[[#This Row],[GJP]])/10</f>
        <v>30.3</v>
      </c>
      <c r="O302">
        <f t="shared" si="6"/>
        <v>4</v>
      </c>
      <c r="P302">
        <f t="shared" si="6"/>
        <v>0</v>
      </c>
      <c r="Q302">
        <f t="shared" si="6"/>
        <v>4</v>
      </c>
      <c r="R302">
        <f t="shared" si="6"/>
        <v>8</v>
      </c>
      <c r="S302" s="6">
        <f>SUM(punkty_rekrutacyjne37[[#This Row],[punkty za JP]:[GEO]])</f>
        <v>16</v>
      </c>
      <c r="T302" s="6">
        <f>IF(punkty_rekrutacyjne37[[#This Row],[Zachowanie]]=6, 2, 0)+punkty_rekrutacyjne37[[#This Row],[Osiagniecia]]</f>
        <v>2</v>
      </c>
      <c r="U302" s="7">
        <f>punkty_rekrutacyjne37[[#This Row],[punkty za gimnazjalny]]+punkty_rekrutacyjne37[[#This Row],[SUMA PUNKTOW ZA OCENY]]+punkty_rekrutacyjne37[[#This Row],[DODATKOWE]]</f>
        <v>48.3</v>
      </c>
      <c r="V302" s="14">
        <f>COUNTIF(punkty_rekrutacyjne37[[#This Row],[GHP]:[GJP]], 100)</f>
        <v>0</v>
      </c>
      <c r="W302" s="7">
        <f>IF(punkty_rekrutacyjne37[[#This Row],[ILE SETEK]]&gt;=3, 1, 0)</f>
        <v>0</v>
      </c>
    </row>
    <row r="303" spans="1:23" hidden="1" x14ac:dyDescent="0.35">
      <c r="A303" s="1" t="s">
        <v>432</v>
      </c>
      <c r="B303" s="1" t="s">
        <v>429</v>
      </c>
      <c r="C303">
        <v>8</v>
      </c>
      <c r="D303">
        <v>5</v>
      </c>
      <c r="E303" s="1">
        <v>5</v>
      </c>
      <c r="F303" s="1">
        <v>5</v>
      </c>
      <c r="G303" s="1">
        <v>4</v>
      </c>
      <c r="H303" s="1">
        <v>6</v>
      </c>
      <c r="I303">
        <v>65</v>
      </c>
      <c r="J303">
        <v>57</v>
      </c>
      <c r="K303">
        <v>24</v>
      </c>
      <c r="L303">
        <v>97</v>
      </c>
      <c r="M303">
        <v>47</v>
      </c>
      <c r="N303" s="6">
        <f>(punkty_rekrutacyjne37[[#This Row],[GHP]]+punkty_rekrutacyjne37[[#This Row],[GHH]]+punkty_rekrutacyjne37[[#This Row],[GMM]]+punkty_rekrutacyjne37[[#This Row],[GMP]]+punkty_rekrutacyjne37[[#This Row],[GJP]])/10</f>
        <v>29</v>
      </c>
      <c r="O303">
        <f t="shared" si="6"/>
        <v>8</v>
      </c>
      <c r="P303">
        <f t="shared" si="6"/>
        <v>8</v>
      </c>
      <c r="Q303">
        <f t="shared" si="6"/>
        <v>6</v>
      </c>
      <c r="R303">
        <f t="shared" si="6"/>
        <v>10</v>
      </c>
      <c r="S303" s="6">
        <f>SUM(punkty_rekrutacyjne37[[#This Row],[punkty za JP]:[GEO]])</f>
        <v>32</v>
      </c>
      <c r="T303" s="6">
        <f>IF(punkty_rekrutacyjne37[[#This Row],[Zachowanie]]=6, 2, 0)+punkty_rekrutacyjne37[[#This Row],[Osiagniecia]]</f>
        <v>8</v>
      </c>
      <c r="U303" s="7">
        <f>punkty_rekrutacyjne37[[#This Row],[punkty za gimnazjalny]]+punkty_rekrutacyjne37[[#This Row],[SUMA PUNKTOW ZA OCENY]]+punkty_rekrutacyjne37[[#This Row],[DODATKOWE]]</f>
        <v>69</v>
      </c>
      <c r="V303" s="14">
        <f>COUNTIF(punkty_rekrutacyjne37[[#This Row],[GHP]:[GJP]], 100)</f>
        <v>0</v>
      </c>
      <c r="W303" s="7">
        <f>IF(punkty_rekrutacyjne37[[#This Row],[ILE SETEK]]&gt;=3, 1, 0)</f>
        <v>0</v>
      </c>
    </row>
    <row r="304" spans="1:23" hidden="1" x14ac:dyDescent="0.35">
      <c r="A304" s="1" t="s">
        <v>433</v>
      </c>
      <c r="B304" s="1" t="s">
        <v>434</v>
      </c>
      <c r="C304">
        <v>5</v>
      </c>
      <c r="D304">
        <v>2</v>
      </c>
      <c r="E304" s="1">
        <v>6</v>
      </c>
      <c r="F304" s="1">
        <v>4</v>
      </c>
      <c r="G304" s="1">
        <v>5</v>
      </c>
      <c r="H304" s="1">
        <v>6</v>
      </c>
      <c r="I304">
        <v>35</v>
      </c>
      <c r="J304">
        <v>77</v>
      </c>
      <c r="K304">
        <v>82</v>
      </c>
      <c r="L304">
        <v>42</v>
      </c>
      <c r="M304">
        <v>17</v>
      </c>
      <c r="N304" s="6">
        <f>(punkty_rekrutacyjne37[[#This Row],[GHP]]+punkty_rekrutacyjne37[[#This Row],[GHH]]+punkty_rekrutacyjne37[[#This Row],[GMM]]+punkty_rekrutacyjne37[[#This Row],[GMP]]+punkty_rekrutacyjne37[[#This Row],[GJP]])/10</f>
        <v>25.3</v>
      </c>
      <c r="O304">
        <f t="shared" si="6"/>
        <v>10</v>
      </c>
      <c r="P304">
        <f t="shared" si="6"/>
        <v>6</v>
      </c>
      <c r="Q304">
        <f t="shared" si="6"/>
        <v>8</v>
      </c>
      <c r="R304">
        <f t="shared" si="6"/>
        <v>10</v>
      </c>
      <c r="S304" s="6">
        <f>SUM(punkty_rekrutacyjne37[[#This Row],[punkty za JP]:[GEO]])</f>
        <v>34</v>
      </c>
      <c r="T304" s="6">
        <f>IF(punkty_rekrutacyjne37[[#This Row],[Zachowanie]]=6, 2, 0)+punkty_rekrutacyjne37[[#This Row],[Osiagniecia]]</f>
        <v>5</v>
      </c>
      <c r="U304" s="7">
        <f>punkty_rekrutacyjne37[[#This Row],[punkty za gimnazjalny]]+punkty_rekrutacyjne37[[#This Row],[SUMA PUNKTOW ZA OCENY]]+punkty_rekrutacyjne37[[#This Row],[DODATKOWE]]</f>
        <v>64.3</v>
      </c>
      <c r="V304" s="14">
        <f>COUNTIF(punkty_rekrutacyjne37[[#This Row],[GHP]:[GJP]], 100)</f>
        <v>0</v>
      </c>
      <c r="W304" s="7">
        <f>IF(punkty_rekrutacyjne37[[#This Row],[ILE SETEK]]&gt;=3, 1, 0)</f>
        <v>0</v>
      </c>
    </row>
    <row r="305" spans="1:23" hidden="1" x14ac:dyDescent="0.35">
      <c r="A305" s="1" t="s">
        <v>435</v>
      </c>
      <c r="B305" s="1" t="s">
        <v>436</v>
      </c>
      <c r="C305">
        <v>3</v>
      </c>
      <c r="D305">
        <v>5</v>
      </c>
      <c r="E305" s="1">
        <v>5</v>
      </c>
      <c r="F305" s="1">
        <v>2</v>
      </c>
      <c r="G305" s="1">
        <v>3</v>
      </c>
      <c r="H305" s="1">
        <v>6</v>
      </c>
      <c r="I305">
        <v>47</v>
      </c>
      <c r="J305">
        <v>52</v>
      </c>
      <c r="K305">
        <v>43</v>
      </c>
      <c r="L305">
        <v>47</v>
      </c>
      <c r="M305">
        <v>3</v>
      </c>
      <c r="N305" s="6">
        <f>(punkty_rekrutacyjne37[[#This Row],[GHP]]+punkty_rekrutacyjne37[[#This Row],[GHH]]+punkty_rekrutacyjne37[[#This Row],[GMM]]+punkty_rekrutacyjne37[[#This Row],[GMP]]+punkty_rekrutacyjne37[[#This Row],[GJP]])/10</f>
        <v>19.2</v>
      </c>
      <c r="O305">
        <f t="shared" si="6"/>
        <v>8</v>
      </c>
      <c r="P305">
        <f t="shared" si="6"/>
        <v>0</v>
      </c>
      <c r="Q305">
        <f t="shared" si="6"/>
        <v>4</v>
      </c>
      <c r="R305">
        <f t="shared" si="6"/>
        <v>10</v>
      </c>
      <c r="S305" s="6">
        <f>SUM(punkty_rekrutacyjne37[[#This Row],[punkty za JP]:[GEO]])</f>
        <v>22</v>
      </c>
      <c r="T305" s="6">
        <f>IF(punkty_rekrutacyjne37[[#This Row],[Zachowanie]]=6, 2, 0)+punkty_rekrutacyjne37[[#This Row],[Osiagniecia]]</f>
        <v>3</v>
      </c>
      <c r="U305" s="7">
        <f>punkty_rekrutacyjne37[[#This Row],[punkty za gimnazjalny]]+punkty_rekrutacyjne37[[#This Row],[SUMA PUNKTOW ZA OCENY]]+punkty_rekrutacyjne37[[#This Row],[DODATKOWE]]</f>
        <v>44.2</v>
      </c>
      <c r="V305" s="14">
        <f>COUNTIF(punkty_rekrutacyjne37[[#This Row],[GHP]:[GJP]], 100)</f>
        <v>0</v>
      </c>
      <c r="W305" s="7">
        <f>IF(punkty_rekrutacyjne37[[#This Row],[ILE SETEK]]&gt;=3, 1, 0)</f>
        <v>0</v>
      </c>
    </row>
    <row r="306" spans="1:23" hidden="1" x14ac:dyDescent="0.35">
      <c r="A306" s="1" t="s">
        <v>437</v>
      </c>
      <c r="B306" s="1" t="s">
        <v>438</v>
      </c>
      <c r="C306">
        <v>5</v>
      </c>
      <c r="D306">
        <v>2</v>
      </c>
      <c r="E306" s="1">
        <v>6</v>
      </c>
      <c r="F306" s="1">
        <v>3</v>
      </c>
      <c r="G306" s="1">
        <v>3</v>
      </c>
      <c r="H306" s="1">
        <v>5</v>
      </c>
      <c r="I306">
        <v>69</v>
      </c>
      <c r="J306">
        <v>15</v>
      </c>
      <c r="K306">
        <v>39</v>
      </c>
      <c r="L306">
        <v>69</v>
      </c>
      <c r="M306">
        <v>39</v>
      </c>
      <c r="N306" s="6">
        <f>(punkty_rekrutacyjne37[[#This Row],[GHP]]+punkty_rekrutacyjne37[[#This Row],[GHH]]+punkty_rekrutacyjne37[[#This Row],[GMM]]+punkty_rekrutacyjne37[[#This Row],[GMP]]+punkty_rekrutacyjne37[[#This Row],[GJP]])/10</f>
        <v>23.1</v>
      </c>
      <c r="O306">
        <f t="shared" si="6"/>
        <v>10</v>
      </c>
      <c r="P306">
        <f t="shared" si="6"/>
        <v>4</v>
      </c>
      <c r="Q306">
        <f t="shared" si="6"/>
        <v>4</v>
      </c>
      <c r="R306">
        <f t="shared" si="6"/>
        <v>8</v>
      </c>
      <c r="S306" s="6">
        <f>SUM(punkty_rekrutacyjne37[[#This Row],[punkty za JP]:[GEO]])</f>
        <v>26</v>
      </c>
      <c r="T306" s="6">
        <f>IF(punkty_rekrutacyjne37[[#This Row],[Zachowanie]]=6, 2, 0)+punkty_rekrutacyjne37[[#This Row],[Osiagniecia]]</f>
        <v>5</v>
      </c>
      <c r="U306" s="7">
        <f>punkty_rekrutacyjne37[[#This Row],[punkty za gimnazjalny]]+punkty_rekrutacyjne37[[#This Row],[SUMA PUNKTOW ZA OCENY]]+punkty_rekrutacyjne37[[#This Row],[DODATKOWE]]</f>
        <v>54.1</v>
      </c>
      <c r="V306" s="14">
        <f>COUNTIF(punkty_rekrutacyjne37[[#This Row],[GHP]:[GJP]], 100)</f>
        <v>0</v>
      </c>
      <c r="W306" s="7">
        <f>IF(punkty_rekrutacyjne37[[#This Row],[ILE SETEK]]&gt;=3, 1, 0)</f>
        <v>0</v>
      </c>
    </row>
    <row r="307" spans="1:23" hidden="1" x14ac:dyDescent="0.35">
      <c r="A307" s="1" t="s">
        <v>439</v>
      </c>
      <c r="B307" s="1" t="s">
        <v>395</v>
      </c>
      <c r="C307">
        <v>0</v>
      </c>
      <c r="D307">
        <v>3</v>
      </c>
      <c r="E307" s="1">
        <v>6</v>
      </c>
      <c r="F307" s="1">
        <v>4</v>
      </c>
      <c r="G307" s="1">
        <v>3</v>
      </c>
      <c r="H307" s="1">
        <v>6</v>
      </c>
      <c r="I307">
        <v>35</v>
      </c>
      <c r="J307">
        <v>41</v>
      </c>
      <c r="K307">
        <v>92</v>
      </c>
      <c r="L307">
        <v>96</v>
      </c>
      <c r="M307">
        <v>19</v>
      </c>
      <c r="N307" s="6">
        <f>(punkty_rekrutacyjne37[[#This Row],[GHP]]+punkty_rekrutacyjne37[[#This Row],[GHH]]+punkty_rekrutacyjne37[[#This Row],[GMM]]+punkty_rekrutacyjne37[[#This Row],[GMP]]+punkty_rekrutacyjne37[[#This Row],[GJP]])/10</f>
        <v>28.3</v>
      </c>
      <c r="O307">
        <f t="shared" si="6"/>
        <v>10</v>
      </c>
      <c r="P307">
        <f t="shared" si="6"/>
        <v>6</v>
      </c>
      <c r="Q307">
        <f t="shared" si="6"/>
        <v>4</v>
      </c>
      <c r="R307">
        <f t="shared" si="6"/>
        <v>10</v>
      </c>
      <c r="S307" s="6">
        <f>SUM(punkty_rekrutacyjne37[[#This Row],[punkty za JP]:[GEO]])</f>
        <v>30</v>
      </c>
      <c r="T307" s="6">
        <f>IF(punkty_rekrutacyjne37[[#This Row],[Zachowanie]]=6, 2, 0)+punkty_rekrutacyjne37[[#This Row],[Osiagniecia]]</f>
        <v>0</v>
      </c>
      <c r="U307" s="7">
        <f>punkty_rekrutacyjne37[[#This Row],[punkty za gimnazjalny]]+punkty_rekrutacyjne37[[#This Row],[SUMA PUNKTOW ZA OCENY]]+punkty_rekrutacyjne37[[#This Row],[DODATKOWE]]</f>
        <v>58.3</v>
      </c>
      <c r="V307" s="14">
        <f>COUNTIF(punkty_rekrutacyjne37[[#This Row],[GHP]:[GJP]], 100)</f>
        <v>0</v>
      </c>
      <c r="W307" s="7">
        <f>IF(punkty_rekrutacyjne37[[#This Row],[ILE SETEK]]&gt;=3, 1, 0)</f>
        <v>0</v>
      </c>
    </row>
    <row r="308" spans="1:23" hidden="1" x14ac:dyDescent="0.35">
      <c r="A308" s="1" t="s">
        <v>440</v>
      </c>
      <c r="B308" s="1" t="s">
        <v>251</v>
      </c>
      <c r="C308">
        <v>1</v>
      </c>
      <c r="D308">
        <v>6</v>
      </c>
      <c r="E308" s="1">
        <v>6</v>
      </c>
      <c r="F308" s="1">
        <v>5</v>
      </c>
      <c r="G308" s="1">
        <v>3</v>
      </c>
      <c r="H308" s="1">
        <v>6</v>
      </c>
      <c r="I308">
        <v>8</v>
      </c>
      <c r="J308">
        <v>17</v>
      </c>
      <c r="K308">
        <v>37</v>
      </c>
      <c r="L308">
        <v>10</v>
      </c>
      <c r="M308">
        <v>56</v>
      </c>
      <c r="N308" s="6">
        <f>(punkty_rekrutacyjne37[[#This Row],[GHP]]+punkty_rekrutacyjne37[[#This Row],[GHH]]+punkty_rekrutacyjne37[[#This Row],[GMM]]+punkty_rekrutacyjne37[[#This Row],[GMP]]+punkty_rekrutacyjne37[[#This Row],[GJP]])/10</f>
        <v>12.8</v>
      </c>
      <c r="O308">
        <f t="shared" si="6"/>
        <v>10</v>
      </c>
      <c r="P308">
        <f t="shared" si="6"/>
        <v>8</v>
      </c>
      <c r="Q308">
        <f t="shared" si="6"/>
        <v>4</v>
      </c>
      <c r="R308">
        <f t="shared" si="6"/>
        <v>10</v>
      </c>
      <c r="S308" s="6">
        <f>SUM(punkty_rekrutacyjne37[[#This Row],[punkty za JP]:[GEO]])</f>
        <v>32</v>
      </c>
      <c r="T308" s="6">
        <f>IF(punkty_rekrutacyjne37[[#This Row],[Zachowanie]]=6, 2, 0)+punkty_rekrutacyjne37[[#This Row],[Osiagniecia]]</f>
        <v>3</v>
      </c>
      <c r="U308" s="7">
        <f>punkty_rekrutacyjne37[[#This Row],[punkty za gimnazjalny]]+punkty_rekrutacyjne37[[#This Row],[SUMA PUNKTOW ZA OCENY]]+punkty_rekrutacyjne37[[#This Row],[DODATKOWE]]</f>
        <v>47.8</v>
      </c>
      <c r="V308" s="14">
        <f>COUNTIF(punkty_rekrutacyjne37[[#This Row],[GHP]:[GJP]], 100)</f>
        <v>0</v>
      </c>
      <c r="W308" s="7">
        <f>IF(punkty_rekrutacyjne37[[#This Row],[ILE SETEK]]&gt;=3, 1, 0)</f>
        <v>0</v>
      </c>
    </row>
    <row r="309" spans="1:23" hidden="1" x14ac:dyDescent="0.35">
      <c r="A309" s="1" t="s">
        <v>441</v>
      </c>
      <c r="B309" s="1" t="s">
        <v>177</v>
      </c>
      <c r="C309">
        <v>2</v>
      </c>
      <c r="D309">
        <v>5</v>
      </c>
      <c r="E309" s="1">
        <v>6</v>
      </c>
      <c r="F309" s="1">
        <v>2</v>
      </c>
      <c r="G309" s="1">
        <v>5</v>
      </c>
      <c r="H309" s="1">
        <v>3</v>
      </c>
      <c r="I309">
        <v>44</v>
      </c>
      <c r="J309">
        <v>32</v>
      </c>
      <c r="K309">
        <v>4</v>
      </c>
      <c r="L309">
        <v>95</v>
      </c>
      <c r="M309">
        <v>55</v>
      </c>
      <c r="N309" s="6">
        <f>(punkty_rekrutacyjne37[[#This Row],[GHP]]+punkty_rekrutacyjne37[[#This Row],[GHH]]+punkty_rekrutacyjne37[[#This Row],[GMM]]+punkty_rekrutacyjne37[[#This Row],[GMP]]+punkty_rekrutacyjne37[[#This Row],[GJP]])/10</f>
        <v>23</v>
      </c>
      <c r="O309">
        <f t="shared" si="6"/>
        <v>10</v>
      </c>
      <c r="P309">
        <f t="shared" si="6"/>
        <v>0</v>
      </c>
      <c r="Q309">
        <f t="shared" si="6"/>
        <v>8</v>
      </c>
      <c r="R309">
        <f t="shared" si="6"/>
        <v>4</v>
      </c>
      <c r="S309" s="6">
        <f>SUM(punkty_rekrutacyjne37[[#This Row],[punkty za JP]:[GEO]])</f>
        <v>22</v>
      </c>
      <c r="T309" s="6">
        <f>IF(punkty_rekrutacyjne37[[#This Row],[Zachowanie]]=6, 2, 0)+punkty_rekrutacyjne37[[#This Row],[Osiagniecia]]</f>
        <v>2</v>
      </c>
      <c r="U309" s="7">
        <f>punkty_rekrutacyjne37[[#This Row],[punkty za gimnazjalny]]+punkty_rekrutacyjne37[[#This Row],[SUMA PUNKTOW ZA OCENY]]+punkty_rekrutacyjne37[[#This Row],[DODATKOWE]]</f>
        <v>47</v>
      </c>
      <c r="V309" s="14">
        <f>COUNTIF(punkty_rekrutacyjne37[[#This Row],[GHP]:[GJP]], 100)</f>
        <v>0</v>
      </c>
      <c r="W309" s="7">
        <f>IF(punkty_rekrutacyjne37[[#This Row],[ILE SETEK]]&gt;=3, 1, 0)</f>
        <v>0</v>
      </c>
    </row>
    <row r="310" spans="1:23" hidden="1" x14ac:dyDescent="0.35">
      <c r="A310" s="1" t="s">
        <v>442</v>
      </c>
      <c r="B310" s="1" t="s">
        <v>70</v>
      </c>
      <c r="C310">
        <v>0</v>
      </c>
      <c r="D310">
        <v>6</v>
      </c>
      <c r="E310" s="1">
        <v>4</v>
      </c>
      <c r="F310" s="1">
        <v>2</v>
      </c>
      <c r="G310" s="1">
        <v>4</v>
      </c>
      <c r="H310" s="1">
        <v>5</v>
      </c>
      <c r="I310">
        <v>72</v>
      </c>
      <c r="J310">
        <v>100</v>
      </c>
      <c r="K310">
        <v>96</v>
      </c>
      <c r="L310">
        <v>5</v>
      </c>
      <c r="M310">
        <v>41</v>
      </c>
      <c r="N310" s="6">
        <f>(punkty_rekrutacyjne37[[#This Row],[GHP]]+punkty_rekrutacyjne37[[#This Row],[GHH]]+punkty_rekrutacyjne37[[#This Row],[GMM]]+punkty_rekrutacyjne37[[#This Row],[GMP]]+punkty_rekrutacyjne37[[#This Row],[GJP]])/10</f>
        <v>31.4</v>
      </c>
      <c r="O310">
        <f t="shared" si="6"/>
        <v>6</v>
      </c>
      <c r="P310">
        <f t="shared" si="6"/>
        <v>0</v>
      </c>
      <c r="Q310">
        <f t="shared" si="6"/>
        <v>6</v>
      </c>
      <c r="R310">
        <f t="shared" si="6"/>
        <v>8</v>
      </c>
      <c r="S310" s="6">
        <f>SUM(punkty_rekrutacyjne37[[#This Row],[punkty za JP]:[GEO]])</f>
        <v>20</v>
      </c>
      <c r="T310" s="6">
        <f>IF(punkty_rekrutacyjne37[[#This Row],[Zachowanie]]=6, 2, 0)+punkty_rekrutacyjne37[[#This Row],[Osiagniecia]]</f>
        <v>2</v>
      </c>
      <c r="U310" s="7">
        <f>punkty_rekrutacyjne37[[#This Row],[punkty za gimnazjalny]]+punkty_rekrutacyjne37[[#This Row],[SUMA PUNKTOW ZA OCENY]]+punkty_rekrutacyjne37[[#This Row],[DODATKOWE]]</f>
        <v>53.4</v>
      </c>
      <c r="V310" s="14">
        <f>COUNTIF(punkty_rekrutacyjne37[[#This Row],[GHP]:[GJP]], 100)</f>
        <v>1</v>
      </c>
      <c r="W310" s="7">
        <f>IF(punkty_rekrutacyjne37[[#This Row],[ILE SETEK]]&gt;=3, 1, 0)</f>
        <v>0</v>
      </c>
    </row>
    <row r="311" spans="1:23" hidden="1" x14ac:dyDescent="0.35">
      <c r="A311" s="1" t="s">
        <v>443</v>
      </c>
      <c r="B311" s="1" t="s">
        <v>357</v>
      </c>
      <c r="C311">
        <v>2</v>
      </c>
      <c r="D311">
        <v>6</v>
      </c>
      <c r="E311" s="1">
        <v>6</v>
      </c>
      <c r="F311" s="1">
        <v>4</v>
      </c>
      <c r="G311" s="1">
        <v>6</v>
      </c>
      <c r="H311" s="1">
        <v>2</v>
      </c>
      <c r="I311">
        <v>68</v>
      </c>
      <c r="J311">
        <v>15</v>
      </c>
      <c r="K311">
        <v>53</v>
      </c>
      <c r="L311">
        <v>47</v>
      </c>
      <c r="M311">
        <v>8</v>
      </c>
      <c r="N311" s="6">
        <f>(punkty_rekrutacyjne37[[#This Row],[GHP]]+punkty_rekrutacyjne37[[#This Row],[GHH]]+punkty_rekrutacyjne37[[#This Row],[GMM]]+punkty_rekrutacyjne37[[#This Row],[GMP]]+punkty_rekrutacyjne37[[#This Row],[GJP]])/10</f>
        <v>19.100000000000001</v>
      </c>
      <c r="O311">
        <f t="shared" si="6"/>
        <v>10</v>
      </c>
      <c r="P311">
        <f t="shared" si="6"/>
        <v>6</v>
      </c>
      <c r="Q311">
        <f t="shared" si="6"/>
        <v>10</v>
      </c>
      <c r="R311">
        <f t="shared" si="6"/>
        <v>0</v>
      </c>
      <c r="S311" s="6">
        <f>SUM(punkty_rekrutacyjne37[[#This Row],[punkty za JP]:[GEO]])</f>
        <v>26</v>
      </c>
      <c r="T311" s="6">
        <f>IF(punkty_rekrutacyjne37[[#This Row],[Zachowanie]]=6, 2, 0)+punkty_rekrutacyjne37[[#This Row],[Osiagniecia]]</f>
        <v>4</v>
      </c>
      <c r="U311" s="7">
        <f>punkty_rekrutacyjne37[[#This Row],[punkty za gimnazjalny]]+punkty_rekrutacyjne37[[#This Row],[SUMA PUNKTOW ZA OCENY]]+punkty_rekrutacyjne37[[#This Row],[DODATKOWE]]</f>
        <v>49.1</v>
      </c>
      <c r="V311" s="14">
        <f>COUNTIF(punkty_rekrutacyjne37[[#This Row],[GHP]:[GJP]], 100)</f>
        <v>0</v>
      </c>
      <c r="W311" s="7">
        <f>IF(punkty_rekrutacyjne37[[#This Row],[ILE SETEK]]&gt;=3, 1, 0)</f>
        <v>0</v>
      </c>
    </row>
    <row r="312" spans="1:23" hidden="1" x14ac:dyDescent="0.35">
      <c r="A312" s="1" t="s">
        <v>444</v>
      </c>
      <c r="B312" s="1" t="s">
        <v>445</v>
      </c>
      <c r="C312">
        <v>0</v>
      </c>
      <c r="D312">
        <v>3</v>
      </c>
      <c r="E312" s="1">
        <v>5</v>
      </c>
      <c r="F312" s="1">
        <v>2</v>
      </c>
      <c r="G312" s="1">
        <v>3</v>
      </c>
      <c r="H312" s="1">
        <v>6</v>
      </c>
      <c r="I312">
        <v>33</v>
      </c>
      <c r="J312">
        <v>86</v>
      </c>
      <c r="K312">
        <v>90</v>
      </c>
      <c r="L312">
        <v>78</v>
      </c>
      <c r="M312">
        <v>15</v>
      </c>
      <c r="N312" s="6">
        <f>(punkty_rekrutacyjne37[[#This Row],[GHP]]+punkty_rekrutacyjne37[[#This Row],[GHH]]+punkty_rekrutacyjne37[[#This Row],[GMM]]+punkty_rekrutacyjne37[[#This Row],[GMP]]+punkty_rekrutacyjne37[[#This Row],[GJP]])/10</f>
        <v>30.2</v>
      </c>
      <c r="O312">
        <f t="shared" si="6"/>
        <v>8</v>
      </c>
      <c r="P312">
        <f t="shared" si="6"/>
        <v>0</v>
      </c>
      <c r="Q312">
        <f t="shared" si="6"/>
        <v>4</v>
      </c>
      <c r="R312">
        <f t="shared" si="6"/>
        <v>10</v>
      </c>
      <c r="S312" s="6">
        <f>SUM(punkty_rekrutacyjne37[[#This Row],[punkty za JP]:[GEO]])</f>
        <v>22</v>
      </c>
      <c r="T312" s="6">
        <f>IF(punkty_rekrutacyjne37[[#This Row],[Zachowanie]]=6, 2, 0)+punkty_rekrutacyjne37[[#This Row],[Osiagniecia]]</f>
        <v>0</v>
      </c>
      <c r="U312" s="7">
        <f>punkty_rekrutacyjne37[[#This Row],[punkty za gimnazjalny]]+punkty_rekrutacyjne37[[#This Row],[SUMA PUNKTOW ZA OCENY]]+punkty_rekrutacyjne37[[#This Row],[DODATKOWE]]</f>
        <v>52.2</v>
      </c>
      <c r="V312" s="14">
        <f>COUNTIF(punkty_rekrutacyjne37[[#This Row],[GHP]:[GJP]], 100)</f>
        <v>0</v>
      </c>
      <c r="W312" s="7">
        <f>IF(punkty_rekrutacyjne37[[#This Row],[ILE SETEK]]&gt;=3, 1, 0)</f>
        <v>0</v>
      </c>
    </row>
    <row r="313" spans="1:23" hidden="1" x14ac:dyDescent="0.35">
      <c r="A313" s="1" t="s">
        <v>446</v>
      </c>
      <c r="B313" s="1" t="s">
        <v>30</v>
      </c>
      <c r="C313">
        <v>3</v>
      </c>
      <c r="D313">
        <v>2</v>
      </c>
      <c r="E313" s="1">
        <v>5</v>
      </c>
      <c r="F313" s="1">
        <v>3</v>
      </c>
      <c r="G313" s="1">
        <v>3</v>
      </c>
      <c r="H313" s="1">
        <v>4</v>
      </c>
      <c r="I313">
        <v>95</v>
      </c>
      <c r="J313">
        <v>25</v>
      </c>
      <c r="K313">
        <v>48</v>
      </c>
      <c r="L313">
        <v>27</v>
      </c>
      <c r="M313">
        <v>23</v>
      </c>
      <c r="N313" s="6">
        <f>(punkty_rekrutacyjne37[[#This Row],[GHP]]+punkty_rekrutacyjne37[[#This Row],[GHH]]+punkty_rekrutacyjne37[[#This Row],[GMM]]+punkty_rekrutacyjne37[[#This Row],[GMP]]+punkty_rekrutacyjne37[[#This Row],[GJP]])/10</f>
        <v>21.8</v>
      </c>
      <c r="O313">
        <f t="shared" si="6"/>
        <v>8</v>
      </c>
      <c r="P313">
        <f t="shared" si="6"/>
        <v>4</v>
      </c>
      <c r="Q313">
        <f t="shared" si="6"/>
        <v>4</v>
      </c>
      <c r="R313">
        <f t="shared" si="6"/>
        <v>6</v>
      </c>
      <c r="S313" s="6">
        <f>SUM(punkty_rekrutacyjne37[[#This Row],[punkty za JP]:[GEO]])</f>
        <v>22</v>
      </c>
      <c r="T313" s="6">
        <f>IF(punkty_rekrutacyjne37[[#This Row],[Zachowanie]]=6, 2, 0)+punkty_rekrutacyjne37[[#This Row],[Osiagniecia]]</f>
        <v>3</v>
      </c>
      <c r="U313" s="7">
        <f>punkty_rekrutacyjne37[[#This Row],[punkty za gimnazjalny]]+punkty_rekrutacyjne37[[#This Row],[SUMA PUNKTOW ZA OCENY]]+punkty_rekrutacyjne37[[#This Row],[DODATKOWE]]</f>
        <v>46.8</v>
      </c>
      <c r="V313" s="14">
        <f>COUNTIF(punkty_rekrutacyjne37[[#This Row],[GHP]:[GJP]], 100)</f>
        <v>0</v>
      </c>
      <c r="W313" s="7">
        <f>IF(punkty_rekrutacyjne37[[#This Row],[ILE SETEK]]&gt;=3, 1, 0)</f>
        <v>0</v>
      </c>
    </row>
    <row r="314" spans="1:23" hidden="1" x14ac:dyDescent="0.35">
      <c r="A314" s="1" t="s">
        <v>400</v>
      </c>
      <c r="B314" s="1" t="s">
        <v>409</v>
      </c>
      <c r="C314">
        <v>0</v>
      </c>
      <c r="D314">
        <v>4</v>
      </c>
      <c r="E314" s="1">
        <v>5</v>
      </c>
      <c r="F314" s="1">
        <v>6</v>
      </c>
      <c r="G314" s="1">
        <v>3</v>
      </c>
      <c r="H314" s="1">
        <v>5</v>
      </c>
      <c r="I314">
        <v>66</v>
      </c>
      <c r="J314">
        <v>31</v>
      </c>
      <c r="K314">
        <v>5</v>
      </c>
      <c r="L314">
        <v>9</v>
      </c>
      <c r="M314">
        <v>38</v>
      </c>
      <c r="N314" s="6">
        <f>(punkty_rekrutacyjne37[[#This Row],[GHP]]+punkty_rekrutacyjne37[[#This Row],[GHH]]+punkty_rekrutacyjne37[[#This Row],[GMM]]+punkty_rekrutacyjne37[[#This Row],[GMP]]+punkty_rekrutacyjne37[[#This Row],[GJP]])/10</f>
        <v>14.9</v>
      </c>
      <c r="O314">
        <f t="shared" si="6"/>
        <v>8</v>
      </c>
      <c r="P314">
        <f t="shared" si="6"/>
        <v>10</v>
      </c>
      <c r="Q314">
        <f t="shared" si="6"/>
        <v>4</v>
      </c>
      <c r="R314">
        <f t="shared" si="6"/>
        <v>8</v>
      </c>
      <c r="S314" s="6">
        <f>SUM(punkty_rekrutacyjne37[[#This Row],[punkty za JP]:[GEO]])</f>
        <v>30</v>
      </c>
      <c r="T314" s="6">
        <f>IF(punkty_rekrutacyjne37[[#This Row],[Zachowanie]]=6, 2, 0)+punkty_rekrutacyjne37[[#This Row],[Osiagniecia]]</f>
        <v>0</v>
      </c>
      <c r="U314" s="7">
        <f>punkty_rekrutacyjne37[[#This Row],[punkty za gimnazjalny]]+punkty_rekrutacyjne37[[#This Row],[SUMA PUNKTOW ZA OCENY]]+punkty_rekrutacyjne37[[#This Row],[DODATKOWE]]</f>
        <v>44.9</v>
      </c>
      <c r="V314" s="14">
        <f>COUNTIF(punkty_rekrutacyjne37[[#This Row],[GHP]:[GJP]], 100)</f>
        <v>0</v>
      </c>
      <c r="W314" s="7">
        <f>IF(punkty_rekrutacyjne37[[#This Row],[ILE SETEK]]&gt;=3, 1, 0)</f>
        <v>0</v>
      </c>
    </row>
    <row r="315" spans="1:23" hidden="1" x14ac:dyDescent="0.35">
      <c r="A315" s="1" t="s">
        <v>447</v>
      </c>
      <c r="B315" s="1" t="s">
        <v>448</v>
      </c>
      <c r="C315">
        <v>0</v>
      </c>
      <c r="D315">
        <v>4</v>
      </c>
      <c r="E315" s="1">
        <v>4</v>
      </c>
      <c r="F315" s="1">
        <v>5</v>
      </c>
      <c r="G315" s="1">
        <v>4</v>
      </c>
      <c r="H315" s="1">
        <v>3</v>
      </c>
      <c r="I315">
        <v>82</v>
      </c>
      <c r="J315">
        <v>31</v>
      </c>
      <c r="K315">
        <v>77</v>
      </c>
      <c r="L315">
        <v>49</v>
      </c>
      <c r="M315">
        <v>81</v>
      </c>
      <c r="N315" s="6">
        <f>(punkty_rekrutacyjne37[[#This Row],[GHP]]+punkty_rekrutacyjne37[[#This Row],[GHH]]+punkty_rekrutacyjne37[[#This Row],[GMM]]+punkty_rekrutacyjne37[[#This Row],[GMP]]+punkty_rekrutacyjne37[[#This Row],[GJP]])/10</f>
        <v>32</v>
      </c>
      <c r="O315">
        <f t="shared" si="6"/>
        <v>6</v>
      </c>
      <c r="P315">
        <f t="shared" si="6"/>
        <v>8</v>
      </c>
      <c r="Q315">
        <f t="shared" si="6"/>
        <v>6</v>
      </c>
      <c r="R315">
        <f t="shared" si="6"/>
        <v>4</v>
      </c>
      <c r="S315" s="6">
        <f>SUM(punkty_rekrutacyjne37[[#This Row],[punkty za JP]:[GEO]])</f>
        <v>24</v>
      </c>
      <c r="T315" s="6">
        <f>IF(punkty_rekrutacyjne37[[#This Row],[Zachowanie]]=6, 2, 0)+punkty_rekrutacyjne37[[#This Row],[Osiagniecia]]</f>
        <v>0</v>
      </c>
      <c r="U315" s="7">
        <f>punkty_rekrutacyjne37[[#This Row],[punkty za gimnazjalny]]+punkty_rekrutacyjne37[[#This Row],[SUMA PUNKTOW ZA OCENY]]+punkty_rekrutacyjne37[[#This Row],[DODATKOWE]]</f>
        <v>56</v>
      </c>
      <c r="V315" s="14">
        <f>COUNTIF(punkty_rekrutacyjne37[[#This Row],[GHP]:[GJP]], 100)</f>
        <v>0</v>
      </c>
      <c r="W315" s="7">
        <f>IF(punkty_rekrutacyjne37[[#This Row],[ILE SETEK]]&gt;=3, 1, 0)</f>
        <v>0</v>
      </c>
    </row>
    <row r="316" spans="1:23" hidden="1" x14ac:dyDescent="0.35">
      <c r="A316" s="1" t="s">
        <v>449</v>
      </c>
      <c r="B316" s="1" t="s">
        <v>34</v>
      </c>
      <c r="C316">
        <v>5</v>
      </c>
      <c r="D316">
        <v>2</v>
      </c>
      <c r="E316" s="1">
        <v>3</v>
      </c>
      <c r="F316" s="1">
        <v>2</v>
      </c>
      <c r="G316" s="1">
        <v>4</v>
      </c>
      <c r="H316" s="1">
        <v>3</v>
      </c>
      <c r="I316">
        <v>53</v>
      </c>
      <c r="J316">
        <v>95</v>
      </c>
      <c r="K316">
        <v>23</v>
      </c>
      <c r="L316">
        <v>16</v>
      </c>
      <c r="M316">
        <v>90</v>
      </c>
      <c r="N316" s="6">
        <f>(punkty_rekrutacyjne37[[#This Row],[GHP]]+punkty_rekrutacyjne37[[#This Row],[GHH]]+punkty_rekrutacyjne37[[#This Row],[GMM]]+punkty_rekrutacyjne37[[#This Row],[GMP]]+punkty_rekrutacyjne37[[#This Row],[GJP]])/10</f>
        <v>27.7</v>
      </c>
      <c r="O316">
        <f t="shared" si="6"/>
        <v>4</v>
      </c>
      <c r="P316">
        <f t="shared" si="6"/>
        <v>0</v>
      </c>
      <c r="Q316">
        <f t="shared" si="6"/>
        <v>6</v>
      </c>
      <c r="R316">
        <f t="shared" si="6"/>
        <v>4</v>
      </c>
      <c r="S316" s="6">
        <f>SUM(punkty_rekrutacyjne37[[#This Row],[punkty za JP]:[GEO]])</f>
        <v>14</v>
      </c>
      <c r="T316" s="6">
        <f>IF(punkty_rekrutacyjne37[[#This Row],[Zachowanie]]=6, 2, 0)+punkty_rekrutacyjne37[[#This Row],[Osiagniecia]]</f>
        <v>5</v>
      </c>
      <c r="U316" s="7">
        <f>punkty_rekrutacyjne37[[#This Row],[punkty za gimnazjalny]]+punkty_rekrutacyjne37[[#This Row],[SUMA PUNKTOW ZA OCENY]]+punkty_rekrutacyjne37[[#This Row],[DODATKOWE]]</f>
        <v>46.7</v>
      </c>
      <c r="V316" s="14">
        <f>COUNTIF(punkty_rekrutacyjne37[[#This Row],[GHP]:[GJP]], 100)</f>
        <v>0</v>
      </c>
      <c r="W316" s="7">
        <f>IF(punkty_rekrutacyjne37[[#This Row],[ILE SETEK]]&gt;=3, 1, 0)</f>
        <v>0</v>
      </c>
    </row>
    <row r="317" spans="1:23" hidden="1" x14ac:dyDescent="0.35">
      <c r="A317" s="1" t="s">
        <v>450</v>
      </c>
      <c r="B317" s="1" t="s">
        <v>395</v>
      </c>
      <c r="C317">
        <v>7</v>
      </c>
      <c r="D317">
        <v>2</v>
      </c>
      <c r="E317" s="1">
        <v>4</v>
      </c>
      <c r="F317" s="1">
        <v>3</v>
      </c>
      <c r="G317" s="1">
        <v>4</v>
      </c>
      <c r="H317" s="1">
        <v>2</v>
      </c>
      <c r="I317">
        <v>58</v>
      </c>
      <c r="J317">
        <v>56</v>
      </c>
      <c r="K317">
        <v>47</v>
      </c>
      <c r="L317">
        <v>61</v>
      </c>
      <c r="M317">
        <v>69</v>
      </c>
      <c r="N317" s="6">
        <f>(punkty_rekrutacyjne37[[#This Row],[GHP]]+punkty_rekrutacyjne37[[#This Row],[GHH]]+punkty_rekrutacyjne37[[#This Row],[GMM]]+punkty_rekrutacyjne37[[#This Row],[GMP]]+punkty_rekrutacyjne37[[#This Row],[GJP]])/10</f>
        <v>29.1</v>
      </c>
      <c r="O317">
        <f t="shared" si="6"/>
        <v>6</v>
      </c>
      <c r="P317">
        <f t="shared" si="6"/>
        <v>4</v>
      </c>
      <c r="Q317">
        <f t="shared" si="6"/>
        <v>6</v>
      </c>
      <c r="R317">
        <f t="shared" si="6"/>
        <v>0</v>
      </c>
      <c r="S317" s="6">
        <f>SUM(punkty_rekrutacyjne37[[#This Row],[punkty za JP]:[GEO]])</f>
        <v>16</v>
      </c>
      <c r="T317" s="6">
        <f>IF(punkty_rekrutacyjne37[[#This Row],[Zachowanie]]=6, 2, 0)+punkty_rekrutacyjne37[[#This Row],[Osiagniecia]]</f>
        <v>7</v>
      </c>
      <c r="U317" s="7">
        <f>punkty_rekrutacyjne37[[#This Row],[punkty za gimnazjalny]]+punkty_rekrutacyjne37[[#This Row],[SUMA PUNKTOW ZA OCENY]]+punkty_rekrutacyjne37[[#This Row],[DODATKOWE]]</f>
        <v>52.1</v>
      </c>
      <c r="V317" s="14">
        <f>COUNTIF(punkty_rekrutacyjne37[[#This Row],[GHP]:[GJP]], 100)</f>
        <v>0</v>
      </c>
      <c r="W317" s="7">
        <f>IF(punkty_rekrutacyjne37[[#This Row],[ILE SETEK]]&gt;=3, 1, 0)</f>
        <v>0</v>
      </c>
    </row>
    <row r="318" spans="1:23" hidden="1" x14ac:dyDescent="0.35">
      <c r="A318" s="1" t="s">
        <v>163</v>
      </c>
      <c r="B318" s="1" t="s">
        <v>164</v>
      </c>
      <c r="C318">
        <v>6</v>
      </c>
      <c r="D318">
        <v>6</v>
      </c>
      <c r="E318" s="1">
        <v>4</v>
      </c>
      <c r="F318" s="1">
        <v>3</v>
      </c>
      <c r="G318" s="1">
        <v>2</v>
      </c>
      <c r="H318" s="1">
        <v>3</v>
      </c>
      <c r="I318">
        <v>88</v>
      </c>
      <c r="J318">
        <v>10</v>
      </c>
      <c r="K318">
        <v>92</v>
      </c>
      <c r="L318">
        <v>82</v>
      </c>
      <c r="M318">
        <v>2</v>
      </c>
      <c r="N318" s="6">
        <f>(punkty_rekrutacyjne37[[#This Row],[GHP]]+punkty_rekrutacyjne37[[#This Row],[GHH]]+punkty_rekrutacyjne37[[#This Row],[GMM]]+punkty_rekrutacyjne37[[#This Row],[GMP]]+punkty_rekrutacyjne37[[#This Row],[GJP]])/10</f>
        <v>27.4</v>
      </c>
      <c r="O318">
        <f t="shared" si="6"/>
        <v>6</v>
      </c>
      <c r="P318">
        <f t="shared" si="6"/>
        <v>4</v>
      </c>
      <c r="Q318">
        <f t="shared" si="6"/>
        <v>0</v>
      </c>
      <c r="R318">
        <f t="shared" si="6"/>
        <v>4</v>
      </c>
      <c r="S318" s="6">
        <f>SUM(punkty_rekrutacyjne37[[#This Row],[punkty za JP]:[GEO]])</f>
        <v>14</v>
      </c>
      <c r="T318" s="6">
        <f>IF(punkty_rekrutacyjne37[[#This Row],[Zachowanie]]=6, 2, 0)+punkty_rekrutacyjne37[[#This Row],[Osiagniecia]]</f>
        <v>8</v>
      </c>
      <c r="U318" s="7">
        <f>punkty_rekrutacyjne37[[#This Row],[punkty za gimnazjalny]]+punkty_rekrutacyjne37[[#This Row],[SUMA PUNKTOW ZA OCENY]]+punkty_rekrutacyjne37[[#This Row],[DODATKOWE]]</f>
        <v>49.4</v>
      </c>
      <c r="V318" s="14">
        <f>COUNTIF(punkty_rekrutacyjne37[[#This Row],[GHP]:[GJP]], 100)</f>
        <v>0</v>
      </c>
      <c r="W318" s="7">
        <f>IF(punkty_rekrutacyjne37[[#This Row],[ILE SETEK]]&gt;=3, 1, 0)</f>
        <v>0</v>
      </c>
    </row>
    <row r="319" spans="1:23" hidden="1" x14ac:dyDescent="0.35">
      <c r="A319" s="1" t="s">
        <v>451</v>
      </c>
      <c r="B319" s="1" t="s">
        <v>23</v>
      </c>
      <c r="C319">
        <v>6</v>
      </c>
      <c r="D319">
        <v>4</v>
      </c>
      <c r="E319" s="1">
        <v>2</v>
      </c>
      <c r="F319" s="1">
        <v>3</v>
      </c>
      <c r="G319" s="1">
        <v>5</v>
      </c>
      <c r="H319" s="1">
        <v>4</v>
      </c>
      <c r="I319">
        <v>50</v>
      </c>
      <c r="J319">
        <v>3</v>
      </c>
      <c r="K319">
        <v>27</v>
      </c>
      <c r="L319">
        <v>70</v>
      </c>
      <c r="M319">
        <v>25</v>
      </c>
      <c r="N319" s="6">
        <f>(punkty_rekrutacyjne37[[#This Row],[GHP]]+punkty_rekrutacyjne37[[#This Row],[GHH]]+punkty_rekrutacyjne37[[#This Row],[GMM]]+punkty_rekrutacyjne37[[#This Row],[GMP]]+punkty_rekrutacyjne37[[#This Row],[GJP]])/10</f>
        <v>17.5</v>
      </c>
      <c r="O319">
        <f t="shared" si="6"/>
        <v>0</v>
      </c>
      <c r="P319">
        <f t="shared" si="6"/>
        <v>4</v>
      </c>
      <c r="Q319">
        <f t="shared" si="6"/>
        <v>8</v>
      </c>
      <c r="R319">
        <f t="shared" si="6"/>
        <v>6</v>
      </c>
      <c r="S319" s="6">
        <f>SUM(punkty_rekrutacyjne37[[#This Row],[punkty za JP]:[GEO]])</f>
        <v>18</v>
      </c>
      <c r="T319" s="6">
        <f>IF(punkty_rekrutacyjne37[[#This Row],[Zachowanie]]=6, 2, 0)+punkty_rekrutacyjne37[[#This Row],[Osiagniecia]]</f>
        <v>6</v>
      </c>
      <c r="U319" s="7">
        <f>punkty_rekrutacyjne37[[#This Row],[punkty za gimnazjalny]]+punkty_rekrutacyjne37[[#This Row],[SUMA PUNKTOW ZA OCENY]]+punkty_rekrutacyjne37[[#This Row],[DODATKOWE]]</f>
        <v>41.5</v>
      </c>
      <c r="V319" s="14">
        <f>COUNTIF(punkty_rekrutacyjne37[[#This Row],[GHP]:[GJP]], 100)</f>
        <v>0</v>
      </c>
      <c r="W319" s="7">
        <f>IF(punkty_rekrutacyjne37[[#This Row],[ILE SETEK]]&gt;=3, 1, 0)</f>
        <v>0</v>
      </c>
    </row>
    <row r="320" spans="1:23" hidden="1" x14ac:dyDescent="0.35">
      <c r="A320" s="1" t="s">
        <v>283</v>
      </c>
      <c r="B320" s="1" t="s">
        <v>452</v>
      </c>
      <c r="C320">
        <v>8</v>
      </c>
      <c r="D320">
        <v>2</v>
      </c>
      <c r="E320" s="1">
        <v>5</v>
      </c>
      <c r="F320" s="1">
        <v>3</v>
      </c>
      <c r="G320" s="1">
        <v>2</v>
      </c>
      <c r="H320" s="1">
        <v>3</v>
      </c>
      <c r="I320">
        <v>93</v>
      </c>
      <c r="J320">
        <v>98</v>
      </c>
      <c r="K320">
        <v>43</v>
      </c>
      <c r="L320">
        <v>97</v>
      </c>
      <c r="M320">
        <v>90</v>
      </c>
      <c r="N320" s="6">
        <f>(punkty_rekrutacyjne37[[#This Row],[GHP]]+punkty_rekrutacyjne37[[#This Row],[GHH]]+punkty_rekrutacyjne37[[#This Row],[GMM]]+punkty_rekrutacyjne37[[#This Row],[GMP]]+punkty_rekrutacyjne37[[#This Row],[GJP]])/10</f>
        <v>42.1</v>
      </c>
      <c r="O320">
        <f t="shared" si="6"/>
        <v>8</v>
      </c>
      <c r="P320">
        <f t="shared" si="6"/>
        <v>4</v>
      </c>
      <c r="Q320">
        <f t="shared" si="6"/>
        <v>0</v>
      </c>
      <c r="R320">
        <f t="shared" si="6"/>
        <v>4</v>
      </c>
      <c r="S320" s="6">
        <f>SUM(punkty_rekrutacyjne37[[#This Row],[punkty za JP]:[GEO]])</f>
        <v>16</v>
      </c>
      <c r="T320" s="6">
        <f>IF(punkty_rekrutacyjne37[[#This Row],[Zachowanie]]=6, 2, 0)+punkty_rekrutacyjne37[[#This Row],[Osiagniecia]]</f>
        <v>8</v>
      </c>
      <c r="U320" s="7">
        <f>punkty_rekrutacyjne37[[#This Row],[punkty za gimnazjalny]]+punkty_rekrutacyjne37[[#This Row],[SUMA PUNKTOW ZA OCENY]]+punkty_rekrutacyjne37[[#This Row],[DODATKOWE]]</f>
        <v>66.099999999999994</v>
      </c>
      <c r="V320" s="14">
        <f>COUNTIF(punkty_rekrutacyjne37[[#This Row],[GHP]:[GJP]], 100)</f>
        <v>0</v>
      </c>
      <c r="W320" s="7">
        <f>IF(punkty_rekrutacyjne37[[#This Row],[ILE SETEK]]&gt;=3, 1, 0)</f>
        <v>0</v>
      </c>
    </row>
    <row r="321" spans="1:23" hidden="1" x14ac:dyDescent="0.35">
      <c r="A321" s="1" t="s">
        <v>453</v>
      </c>
      <c r="B321" s="1" t="s">
        <v>130</v>
      </c>
      <c r="C321">
        <v>6</v>
      </c>
      <c r="D321">
        <v>4</v>
      </c>
      <c r="E321" s="1">
        <v>4</v>
      </c>
      <c r="F321" s="1">
        <v>5</v>
      </c>
      <c r="G321" s="1">
        <v>2</v>
      </c>
      <c r="H321" s="1">
        <v>4</v>
      </c>
      <c r="I321">
        <v>41</v>
      </c>
      <c r="J321">
        <v>62</v>
      </c>
      <c r="K321">
        <v>60</v>
      </c>
      <c r="L321">
        <v>18</v>
      </c>
      <c r="M321">
        <v>83</v>
      </c>
      <c r="N321" s="6">
        <f>(punkty_rekrutacyjne37[[#This Row],[GHP]]+punkty_rekrutacyjne37[[#This Row],[GHH]]+punkty_rekrutacyjne37[[#This Row],[GMM]]+punkty_rekrutacyjne37[[#This Row],[GMP]]+punkty_rekrutacyjne37[[#This Row],[GJP]])/10</f>
        <v>26.4</v>
      </c>
      <c r="O321">
        <f t="shared" si="6"/>
        <v>6</v>
      </c>
      <c r="P321">
        <f t="shared" si="6"/>
        <v>8</v>
      </c>
      <c r="Q321">
        <f t="shared" si="6"/>
        <v>0</v>
      </c>
      <c r="R321">
        <f t="shared" si="6"/>
        <v>6</v>
      </c>
      <c r="S321" s="6">
        <f>SUM(punkty_rekrutacyjne37[[#This Row],[punkty za JP]:[GEO]])</f>
        <v>20</v>
      </c>
      <c r="T321" s="6">
        <f>IF(punkty_rekrutacyjne37[[#This Row],[Zachowanie]]=6, 2, 0)+punkty_rekrutacyjne37[[#This Row],[Osiagniecia]]</f>
        <v>6</v>
      </c>
      <c r="U321" s="7">
        <f>punkty_rekrutacyjne37[[#This Row],[punkty za gimnazjalny]]+punkty_rekrutacyjne37[[#This Row],[SUMA PUNKTOW ZA OCENY]]+punkty_rekrutacyjne37[[#This Row],[DODATKOWE]]</f>
        <v>52.4</v>
      </c>
      <c r="V321" s="14">
        <f>COUNTIF(punkty_rekrutacyjne37[[#This Row],[GHP]:[GJP]], 100)</f>
        <v>0</v>
      </c>
      <c r="W321" s="7">
        <f>IF(punkty_rekrutacyjne37[[#This Row],[ILE SETEK]]&gt;=3, 1, 0)</f>
        <v>0</v>
      </c>
    </row>
    <row r="322" spans="1:23" hidden="1" x14ac:dyDescent="0.35">
      <c r="A322" s="1" t="s">
        <v>454</v>
      </c>
      <c r="B322" s="1" t="s">
        <v>369</v>
      </c>
      <c r="C322">
        <v>3</v>
      </c>
      <c r="D322">
        <v>2</v>
      </c>
      <c r="E322" s="1">
        <v>3</v>
      </c>
      <c r="F322" s="1">
        <v>4</v>
      </c>
      <c r="G322" s="1">
        <v>2</v>
      </c>
      <c r="H322" s="1">
        <v>4</v>
      </c>
      <c r="I322">
        <v>90</v>
      </c>
      <c r="J322">
        <v>26</v>
      </c>
      <c r="K322">
        <v>50</v>
      </c>
      <c r="L322">
        <v>74</v>
      </c>
      <c r="M322">
        <v>53</v>
      </c>
      <c r="N322" s="6">
        <f>(punkty_rekrutacyjne37[[#This Row],[GHP]]+punkty_rekrutacyjne37[[#This Row],[GHH]]+punkty_rekrutacyjne37[[#This Row],[GMM]]+punkty_rekrutacyjne37[[#This Row],[GMP]]+punkty_rekrutacyjne37[[#This Row],[GJP]])/10</f>
        <v>29.3</v>
      </c>
      <c r="O322">
        <f t="shared" si="6"/>
        <v>4</v>
      </c>
      <c r="P322">
        <f t="shared" si="6"/>
        <v>6</v>
      </c>
      <c r="Q322">
        <f t="shared" si="6"/>
        <v>0</v>
      </c>
      <c r="R322">
        <f t="shared" ref="R322:R385" si="7">VLOOKUP(H322,$Y$4:$Z$9,2,0)</f>
        <v>6</v>
      </c>
      <c r="S322" s="6">
        <f>SUM(punkty_rekrutacyjne37[[#This Row],[punkty za JP]:[GEO]])</f>
        <v>16</v>
      </c>
      <c r="T322" s="6">
        <f>IF(punkty_rekrutacyjne37[[#This Row],[Zachowanie]]=6, 2, 0)+punkty_rekrutacyjne37[[#This Row],[Osiagniecia]]</f>
        <v>3</v>
      </c>
      <c r="U322" s="7">
        <f>punkty_rekrutacyjne37[[#This Row],[punkty za gimnazjalny]]+punkty_rekrutacyjne37[[#This Row],[SUMA PUNKTOW ZA OCENY]]+punkty_rekrutacyjne37[[#This Row],[DODATKOWE]]</f>
        <v>48.3</v>
      </c>
      <c r="V322" s="14">
        <f>COUNTIF(punkty_rekrutacyjne37[[#This Row],[GHP]:[GJP]], 100)</f>
        <v>0</v>
      </c>
      <c r="W322" s="7">
        <f>IF(punkty_rekrutacyjne37[[#This Row],[ILE SETEK]]&gt;=3, 1, 0)</f>
        <v>0</v>
      </c>
    </row>
    <row r="323" spans="1:23" hidden="1" x14ac:dyDescent="0.35">
      <c r="A323" s="1" t="s">
        <v>455</v>
      </c>
      <c r="B323" s="1" t="s">
        <v>369</v>
      </c>
      <c r="C323">
        <v>4</v>
      </c>
      <c r="D323">
        <v>4</v>
      </c>
      <c r="E323" s="1">
        <v>3</v>
      </c>
      <c r="F323" s="1">
        <v>2</v>
      </c>
      <c r="G323" s="1">
        <v>3</v>
      </c>
      <c r="H323" s="1">
        <v>2</v>
      </c>
      <c r="I323">
        <v>31</v>
      </c>
      <c r="J323">
        <v>59</v>
      </c>
      <c r="K323">
        <v>7</v>
      </c>
      <c r="L323">
        <v>38</v>
      </c>
      <c r="M323">
        <v>24</v>
      </c>
      <c r="N323" s="6">
        <f>(punkty_rekrutacyjne37[[#This Row],[GHP]]+punkty_rekrutacyjne37[[#This Row],[GHH]]+punkty_rekrutacyjne37[[#This Row],[GMM]]+punkty_rekrutacyjne37[[#This Row],[GMP]]+punkty_rekrutacyjne37[[#This Row],[GJP]])/10</f>
        <v>15.9</v>
      </c>
      <c r="O323">
        <f t="shared" ref="O323:R386" si="8">VLOOKUP(E323,$Y$4:$Z$9,2,0)</f>
        <v>4</v>
      </c>
      <c r="P323">
        <f t="shared" si="8"/>
        <v>0</v>
      </c>
      <c r="Q323">
        <f t="shared" si="8"/>
        <v>4</v>
      </c>
      <c r="R323">
        <f t="shared" si="7"/>
        <v>0</v>
      </c>
      <c r="S323" s="6">
        <f>SUM(punkty_rekrutacyjne37[[#This Row],[punkty za JP]:[GEO]])</f>
        <v>8</v>
      </c>
      <c r="T323" s="6">
        <f>IF(punkty_rekrutacyjne37[[#This Row],[Zachowanie]]=6, 2, 0)+punkty_rekrutacyjne37[[#This Row],[Osiagniecia]]</f>
        <v>4</v>
      </c>
      <c r="U323" s="7">
        <f>punkty_rekrutacyjne37[[#This Row],[punkty za gimnazjalny]]+punkty_rekrutacyjne37[[#This Row],[SUMA PUNKTOW ZA OCENY]]+punkty_rekrutacyjne37[[#This Row],[DODATKOWE]]</f>
        <v>27.9</v>
      </c>
      <c r="V323" s="14">
        <f>COUNTIF(punkty_rekrutacyjne37[[#This Row],[GHP]:[GJP]], 100)</f>
        <v>0</v>
      </c>
      <c r="W323" s="7">
        <f>IF(punkty_rekrutacyjne37[[#This Row],[ILE SETEK]]&gt;=3, 1, 0)</f>
        <v>0</v>
      </c>
    </row>
    <row r="324" spans="1:23" hidden="1" x14ac:dyDescent="0.35">
      <c r="A324" s="1" t="s">
        <v>456</v>
      </c>
      <c r="B324" s="1" t="s">
        <v>159</v>
      </c>
      <c r="C324">
        <v>6</v>
      </c>
      <c r="D324">
        <v>6</v>
      </c>
      <c r="E324" s="1">
        <v>6</v>
      </c>
      <c r="F324" s="1">
        <v>2</v>
      </c>
      <c r="G324" s="1">
        <v>3</v>
      </c>
      <c r="H324" s="1">
        <v>2</v>
      </c>
      <c r="I324">
        <v>56</v>
      </c>
      <c r="J324">
        <v>34</v>
      </c>
      <c r="K324">
        <v>52</v>
      </c>
      <c r="L324">
        <v>30</v>
      </c>
      <c r="M324">
        <v>94</v>
      </c>
      <c r="N324" s="6">
        <f>(punkty_rekrutacyjne37[[#This Row],[GHP]]+punkty_rekrutacyjne37[[#This Row],[GHH]]+punkty_rekrutacyjne37[[#This Row],[GMM]]+punkty_rekrutacyjne37[[#This Row],[GMP]]+punkty_rekrutacyjne37[[#This Row],[GJP]])/10</f>
        <v>26.6</v>
      </c>
      <c r="O324">
        <f t="shared" si="8"/>
        <v>10</v>
      </c>
      <c r="P324">
        <f t="shared" si="8"/>
        <v>0</v>
      </c>
      <c r="Q324">
        <f t="shared" si="8"/>
        <v>4</v>
      </c>
      <c r="R324">
        <f t="shared" si="7"/>
        <v>0</v>
      </c>
      <c r="S324" s="6">
        <f>SUM(punkty_rekrutacyjne37[[#This Row],[punkty za JP]:[GEO]])</f>
        <v>14</v>
      </c>
      <c r="T324" s="6">
        <f>IF(punkty_rekrutacyjne37[[#This Row],[Zachowanie]]=6, 2, 0)+punkty_rekrutacyjne37[[#This Row],[Osiagniecia]]</f>
        <v>8</v>
      </c>
      <c r="U324" s="7">
        <f>punkty_rekrutacyjne37[[#This Row],[punkty za gimnazjalny]]+punkty_rekrutacyjne37[[#This Row],[SUMA PUNKTOW ZA OCENY]]+punkty_rekrutacyjne37[[#This Row],[DODATKOWE]]</f>
        <v>48.6</v>
      </c>
      <c r="V324" s="14">
        <f>COUNTIF(punkty_rekrutacyjne37[[#This Row],[GHP]:[GJP]], 100)</f>
        <v>0</v>
      </c>
      <c r="W324" s="7">
        <f>IF(punkty_rekrutacyjne37[[#This Row],[ILE SETEK]]&gt;=3, 1, 0)</f>
        <v>0</v>
      </c>
    </row>
    <row r="325" spans="1:23" hidden="1" x14ac:dyDescent="0.35">
      <c r="A325" s="1" t="s">
        <v>457</v>
      </c>
      <c r="B325" s="1" t="s">
        <v>409</v>
      </c>
      <c r="C325">
        <v>0</v>
      </c>
      <c r="D325">
        <v>3</v>
      </c>
      <c r="E325" s="1">
        <v>6</v>
      </c>
      <c r="F325" s="1">
        <v>4</v>
      </c>
      <c r="G325" s="1">
        <v>6</v>
      </c>
      <c r="H325" s="1">
        <v>3</v>
      </c>
      <c r="I325">
        <v>13</v>
      </c>
      <c r="J325">
        <v>42</v>
      </c>
      <c r="K325">
        <v>23</v>
      </c>
      <c r="L325">
        <v>14</v>
      </c>
      <c r="M325">
        <v>73</v>
      </c>
      <c r="N325" s="6">
        <f>(punkty_rekrutacyjne37[[#This Row],[GHP]]+punkty_rekrutacyjne37[[#This Row],[GHH]]+punkty_rekrutacyjne37[[#This Row],[GMM]]+punkty_rekrutacyjne37[[#This Row],[GMP]]+punkty_rekrutacyjne37[[#This Row],[GJP]])/10</f>
        <v>16.5</v>
      </c>
      <c r="O325">
        <f t="shared" si="8"/>
        <v>10</v>
      </c>
      <c r="P325">
        <f t="shared" si="8"/>
        <v>6</v>
      </c>
      <c r="Q325">
        <f t="shared" si="8"/>
        <v>10</v>
      </c>
      <c r="R325">
        <f t="shared" si="7"/>
        <v>4</v>
      </c>
      <c r="S325" s="6">
        <f>SUM(punkty_rekrutacyjne37[[#This Row],[punkty za JP]:[GEO]])</f>
        <v>30</v>
      </c>
      <c r="T325" s="6">
        <f>IF(punkty_rekrutacyjne37[[#This Row],[Zachowanie]]=6, 2, 0)+punkty_rekrutacyjne37[[#This Row],[Osiagniecia]]</f>
        <v>0</v>
      </c>
      <c r="U325" s="7">
        <f>punkty_rekrutacyjne37[[#This Row],[punkty za gimnazjalny]]+punkty_rekrutacyjne37[[#This Row],[SUMA PUNKTOW ZA OCENY]]+punkty_rekrutacyjne37[[#This Row],[DODATKOWE]]</f>
        <v>46.5</v>
      </c>
      <c r="V325" s="14">
        <f>COUNTIF(punkty_rekrutacyjne37[[#This Row],[GHP]:[GJP]], 100)</f>
        <v>0</v>
      </c>
      <c r="W325" s="7">
        <f>IF(punkty_rekrutacyjne37[[#This Row],[ILE SETEK]]&gt;=3, 1, 0)</f>
        <v>0</v>
      </c>
    </row>
    <row r="326" spans="1:23" hidden="1" x14ac:dyDescent="0.35">
      <c r="A326" s="1" t="s">
        <v>458</v>
      </c>
      <c r="B326" s="1" t="s">
        <v>74</v>
      </c>
      <c r="C326">
        <v>2</v>
      </c>
      <c r="D326">
        <v>3</v>
      </c>
      <c r="E326" s="1">
        <v>6</v>
      </c>
      <c r="F326" s="1">
        <v>6</v>
      </c>
      <c r="G326" s="1">
        <v>4</v>
      </c>
      <c r="H326" s="1">
        <v>4</v>
      </c>
      <c r="I326">
        <v>61</v>
      </c>
      <c r="J326">
        <v>3</v>
      </c>
      <c r="K326">
        <v>88</v>
      </c>
      <c r="L326">
        <v>72</v>
      </c>
      <c r="M326">
        <v>84</v>
      </c>
      <c r="N326" s="6">
        <f>(punkty_rekrutacyjne37[[#This Row],[GHP]]+punkty_rekrutacyjne37[[#This Row],[GHH]]+punkty_rekrutacyjne37[[#This Row],[GMM]]+punkty_rekrutacyjne37[[#This Row],[GMP]]+punkty_rekrutacyjne37[[#This Row],[GJP]])/10</f>
        <v>30.8</v>
      </c>
      <c r="O326">
        <f t="shared" si="8"/>
        <v>10</v>
      </c>
      <c r="P326">
        <f t="shared" si="8"/>
        <v>10</v>
      </c>
      <c r="Q326">
        <f t="shared" si="8"/>
        <v>6</v>
      </c>
      <c r="R326">
        <f t="shared" si="7"/>
        <v>6</v>
      </c>
      <c r="S326" s="6">
        <f>SUM(punkty_rekrutacyjne37[[#This Row],[punkty za JP]:[GEO]])</f>
        <v>32</v>
      </c>
      <c r="T326" s="6">
        <f>IF(punkty_rekrutacyjne37[[#This Row],[Zachowanie]]=6, 2, 0)+punkty_rekrutacyjne37[[#This Row],[Osiagniecia]]</f>
        <v>2</v>
      </c>
      <c r="U326" s="7">
        <f>punkty_rekrutacyjne37[[#This Row],[punkty za gimnazjalny]]+punkty_rekrutacyjne37[[#This Row],[SUMA PUNKTOW ZA OCENY]]+punkty_rekrutacyjne37[[#This Row],[DODATKOWE]]</f>
        <v>64.8</v>
      </c>
      <c r="V326" s="14">
        <f>COUNTIF(punkty_rekrutacyjne37[[#This Row],[GHP]:[GJP]], 100)</f>
        <v>0</v>
      </c>
      <c r="W326" s="7">
        <f>IF(punkty_rekrutacyjne37[[#This Row],[ILE SETEK]]&gt;=3, 1, 0)</f>
        <v>0</v>
      </c>
    </row>
    <row r="327" spans="1:23" hidden="1" x14ac:dyDescent="0.35">
      <c r="A327" s="1" t="s">
        <v>459</v>
      </c>
      <c r="B327" s="1" t="s">
        <v>130</v>
      </c>
      <c r="C327">
        <v>6</v>
      </c>
      <c r="D327">
        <v>4</v>
      </c>
      <c r="E327" s="1">
        <v>4</v>
      </c>
      <c r="F327" s="1">
        <v>2</v>
      </c>
      <c r="G327" s="1">
        <v>4</v>
      </c>
      <c r="H327" s="1">
        <v>2</v>
      </c>
      <c r="I327">
        <v>30</v>
      </c>
      <c r="J327">
        <v>28</v>
      </c>
      <c r="K327">
        <v>30</v>
      </c>
      <c r="L327">
        <v>66</v>
      </c>
      <c r="M327">
        <v>98</v>
      </c>
      <c r="N327" s="6">
        <f>(punkty_rekrutacyjne37[[#This Row],[GHP]]+punkty_rekrutacyjne37[[#This Row],[GHH]]+punkty_rekrutacyjne37[[#This Row],[GMM]]+punkty_rekrutacyjne37[[#This Row],[GMP]]+punkty_rekrutacyjne37[[#This Row],[GJP]])/10</f>
        <v>25.2</v>
      </c>
      <c r="O327">
        <f t="shared" si="8"/>
        <v>6</v>
      </c>
      <c r="P327">
        <f t="shared" si="8"/>
        <v>0</v>
      </c>
      <c r="Q327">
        <f t="shared" si="8"/>
        <v>6</v>
      </c>
      <c r="R327">
        <f t="shared" si="7"/>
        <v>0</v>
      </c>
      <c r="S327" s="6">
        <f>SUM(punkty_rekrutacyjne37[[#This Row],[punkty za JP]:[GEO]])</f>
        <v>12</v>
      </c>
      <c r="T327" s="6">
        <f>IF(punkty_rekrutacyjne37[[#This Row],[Zachowanie]]=6, 2, 0)+punkty_rekrutacyjne37[[#This Row],[Osiagniecia]]</f>
        <v>6</v>
      </c>
      <c r="U327" s="7">
        <f>punkty_rekrutacyjne37[[#This Row],[punkty za gimnazjalny]]+punkty_rekrutacyjne37[[#This Row],[SUMA PUNKTOW ZA OCENY]]+punkty_rekrutacyjne37[[#This Row],[DODATKOWE]]</f>
        <v>43.2</v>
      </c>
      <c r="V327" s="14">
        <f>COUNTIF(punkty_rekrutacyjne37[[#This Row],[GHP]:[GJP]], 100)</f>
        <v>0</v>
      </c>
      <c r="W327" s="7">
        <f>IF(punkty_rekrutacyjne37[[#This Row],[ILE SETEK]]&gt;=3, 1, 0)</f>
        <v>0</v>
      </c>
    </row>
    <row r="328" spans="1:23" hidden="1" x14ac:dyDescent="0.35">
      <c r="A328" s="1" t="s">
        <v>460</v>
      </c>
      <c r="B328" s="1" t="s">
        <v>130</v>
      </c>
      <c r="C328">
        <v>4</v>
      </c>
      <c r="D328">
        <v>4</v>
      </c>
      <c r="E328" s="1">
        <v>4</v>
      </c>
      <c r="F328" s="1">
        <v>6</v>
      </c>
      <c r="G328" s="1">
        <v>6</v>
      </c>
      <c r="H328" s="1">
        <v>2</v>
      </c>
      <c r="I328">
        <v>80</v>
      </c>
      <c r="J328">
        <v>75</v>
      </c>
      <c r="K328">
        <v>57</v>
      </c>
      <c r="L328">
        <v>43</v>
      </c>
      <c r="M328">
        <v>92</v>
      </c>
      <c r="N328" s="6">
        <f>(punkty_rekrutacyjne37[[#This Row],[GHP]]+punkty_rekrutacyjne37[[#This Row],[GHH]]+punkty_rekrutacyjne37[[#This Row],[GMM]]+punkty_rekrutacyjne37[[#This Row],[GMP]]+punkty_rekrutacyjne37[[#This Row],[GJP]])/10</f>
        <v>34.700000000000003</v>
      </c>
      <c r="O328">
        <f t="shared" si="8"/>
        <v>6</v>
      </c>
      <c r="P328">
        <f t="shared" si="8"/>
        <v>10</v>
      </c>
      <c r="Q328">
        <f t="shared" si="8"/>
        <v>10</v>
      </c>
      <c r="R328">
        <f t="shared" si="7"/>
        <v>0</v>
      </c>
      <c r="S328" s="6">
        <f>SUM(punkty_rekrutacyjne37[[#This Row],[punkty za JP]:[GEO]])</f>
        <v>26</v>
      </c>
      <c r="T328" s="6">
        <f>IF(punkty_rekrutacyjne37[[#This Row],[Zachowanie]]=6, 2, 0)+punkty_rekrutacyjne37[[#This Row],[Osiagniecia]]</f>
        <v>4</v>
      </c>
      <c r="U328" s="7">
        <f>punkty_rekrutacyjne37[[#This Row],[punkty za gimnazjalny]]+punkty_rekrutacyjne37[[#This Row],[SUMA PUNKTOW ZA OCENY]]+punkty_rekrutacyjne37[[#This Row],[DODATKOWE]]</f>
        <v>64.7</v>
      </c>
      <c r="V328" s="14">
        <f>COUNTIF(punkty_rekrutacyjne37[[#This Row],[GHP]:[GJP]], 100)</f>
        <v>0</v>
      </c>
      <c r="W328" s="7">
        <f>IF(punkty_rekrutacyjne37[[#This Row],[ILE SETEK]]&gt;=3, 1, 0)</f>
        <v>0</v>
      </c>
    </row>
    <row r="329" spans="1:23" hidden="1" x14ac:dyDescent="0.35">
      <c r="A329" s="1" t="s">
        <v>461</v>
      </c>
      <c r="B329" s="1" t="s">
        <v>28</v>
      </c>
      <c r="C329">
        <v>2</v>
      </c>
      <c r="D329">
        <v>4</v>
      </c>
      <c r="E329" s="1">
        <v>5</v>
      </c>
      <c r="F329" s="1">
        <v>2</v>
      </c>
      <c r="G329" s="1">
        <v>5</v>
      </c>
      <c r="H329" s="1">
        <v>2</v>
      </c>
      <c r="I329">
        <v>26</v>
      </c>
      <c r="J329">
        <v>69</v>
      </c>
      <c r="K329">
        <v>46</v>
      </c>
      <c r="L329">
        <v>57</v>
      </c>
      <c r="M329">
        <v>91</v>
      </c>
      <c r="N329" s="6">
        <f>(punkty_rekrutacyjne37[[#This Row],[GHP]]+punkty_rekrutacyjne37[[#This Row],[GHH]]+punkty_rekrutacyjne37[[#This Row],[GMM]]+punkty_rekrutacyjne37[[#This Row],[GMP]]+punkty_rekrutacyjne37[[#This Row],[GJP]])/10</f>
        <v>28.9</v>
      </c>
      <c r="O329">
        <f t="shared" si="8"/>
        <v>8</v>
      </c>
      <c r="P329">
        <f t="shared" si="8"/>
        <v>0</v>
      </c>
      <c r="Q329">
        <f t="shared" si="8"/>
        <v>8</v>
      </c>
      <c r="R329">
        <f t="shared" si="7"/>
        <v>0</v>
      </c>
      <c r="S329" s="6">
        <f>SUM(punkty_rekrutacyjne37[[#This Row],[punkty za JP]:[GEO]])</f>
        <v>16</v>
      </c>
      <c r="T329" s="6">
        <f>IF(punkty_rekrutacyjne37[[#This Row],[Zachowanie]]=6, 2, 0)+punkty_rekrutacyjne37[[#This Row],[Osiagniecia]]</f>
        <v>2</v>
      </c>
      <c r="U329" s="7">
        <f>punkty_rekrutacyjne37[[#This Row],[punkty za gimnazjalny]]+punkty_rekrutacyjne37[[#This Row],[SUMA PUNKTOW ZA OCENY]]+punkty_rekrutacyjne37[[#This Row],[DODATKOWE]]</f>
        <v>46.9</v>
      </c>
      <c r="V329" s="14">
        <f>COUNTIF(punkty_rekrutacyjne37[[#This Row],[GHP]:[GJP]], 100)</f>
        <v>0</v>
      </c>
      <c r="W329" s="7">
        <f>IF(punkty_rekrutacyjne37[[#This Row],[ILE SETEK]]&gt;=3, 1, 0)</f>
        <v>0</v>
      </c>
    </row>
    <row r="330" spans="1:23" hidden="1" x14ac:dyDescent="0.35">
      <c r="A330" s="1" t="s">
        <v>462</v>
      </c>
      <c r="B330" s="1" t="s">
        <v>463</v>
      </c>
      <c r="C330">
        <v>4</v>
      </c>
      <c r="D330">
        <v>3</v>
      </c>
      <c r="E330" s="1">
        <v>5</v>
      </c>
      <c r="F330" s="1">
        <v>5</v>
      </c>
      <c r="G330" s="1">
        <v>3</v>
      </c>
      <c r="H330" s="1">
        <v>3</v>
      </c>
      <c r="I330">
        <v>5</v>
      </c>
      <c r="J330">
        <v>44</v>
      </c>
      <c r="K330">
        <v>37</v>
      </c>
      <c r="L330">
        <v>5</v>
      </c>
      <c r="M330">
        <v>62</v>
      </c>
      <c r="N330" s="6">
        <f>(punkty_rekrutacyjne37[[#This Row],[GHP]]+punkty_rekrutacyjne37[[#This Row],[GHH]]+punkty_rekrutacyjne37[[#This Row],[GMM]]+punkty_rekrutacyjne37[[#This Row],[GMP]]+punkty_rekrutacyjne37[[#This Row],[GJP]])/10</f>
        <v>15.3</v>
      </c>
      <c r="O330">
        <f t="shared" si="8"/>
        <v>8</v>
      </c>
      <c r="P330">
        <f t="shared" si="8"/>
        <v>8</v>
      </c>
      <c r="Q330">
        <f t="shared" si="8"/>
        <v>4</v>
      </c>
      <c r="R330">
        <f t="shared" si="7"/>
        <v>4</v>
      </c>
      <c r="S330" s="6">
        <f>SUM(punkty_rekrutacyjne37[[#This Row],[punkty za JP]:[GEO]])</f>
        <v>24</v>
      </c>
      <c r="T330" s="6">
        <f>IF(punkty_rekrutacyjne37[[#This Row],[Zachowanie]]=6, 2, 0)+punkty_rekrutacyjne37[[#This Row],[Osiagniecia]]</f>
        <v>4</v>
      </c>
      <c r="U330" s="7">
        <f>punkty_rekrutacyjne37[[#This Row],[punkty za gimnazjalny]]+punkty_rekrutacyjne37[[#This Row],[SUMA PUNKTOW ZA OCENY]]+punkty_rekrutacyjne37[[#This Row],[DODATKOWE]]</f>
        <v>43.3</v>
      </c>
      <c r="V330" s="14">
        <f>COUNTIF(punkty_rekrutacyjne37[[#This Row],[GHP]:[GJP]], 100)</f>
        <v>0</v>
      </c>
      <c r="W330" s="7">
        <f>IF(punkty_rekrutacyjne37[[#This Row],[ILE SETEK]]&gt;=3, 1, 0)</f>
        <v>0</v>
      </c>
    </row>
    <row r="331" spans="1:23" hidden="1" x14ac:dyDescent="0.35">
      <c r="A331" s="1" t="s">
        <v>464</v>
      </c>
      <c r="B331" s="1" t="s">
        <v>445</v>
      </c>
      <c r="C331">
        <v>6</v>
      </c>
      <c r="D331">
        <v>3</v>
      </c>
      <c r="E331" s="1">
        <v>5</v>
      </c>
      <c r="F331" s="1">
        <v>5</v>
      </c>
      <c r="G331" s="1">
        <v>2</v>
      </c>
      <c r="H331" s="1">
        <v>6</v>
      </c>
      <c r="I331">
        <v>56</v>
      </c>
      <c r="J331">
        <v>90</v>
      </c>
      <c r="K331">
        <v>35</v>
      </c>
      <c r="L331">
        <v>68</v>
      </c>
      <c r="M331">
        <v>48</v>
      </c>
      <c r="N331" s="6">
        <f>(punkty_rekrutacyjne37[[#This Row],[GHP]]+punkty_rekrutacyjne37[[#This Row],[GHH]]+punkty_rekrutacyjne37[[#This Row],[GMM]]+punkty_rekrutacyjne37[[#This Row],[GMP]]+punkty_rekrutacyjne37[[#This Row],[GJP]])/10</f>
        <v>29.7</v>
      </c>
      <c r="O331">
        <f t="shared" si="8"/>
        <v>8</v>
      </c>
      <c r="P331">
        <f t="shared" si="8"/>
        <v>8</v>
      </c>
      <c r="Q331">
        <f t="shared" si="8"/>
        <v>0</v>
      </c>
      <c r="R331">
        <f t="shared" si="7"/>
        <v>10</v>
      </c>
      <c r="S331" s="6">
        <f>SUM(punkty_rekrutacyjne37[[#This Row],[punkty za JP]:[GEO]])</f>
        <v>26</v>
      </c>
      <c r="T331" s="6">
        <f>IF(punkty_rekrutacyjne37[[#This Row],[Zachowanie]]=6, 2, 0)+punkty_rekrutacyjne37[[#This Row],[Osiagniecia]]</f>
        <v>6</v>
      </c>
      <c r="U331" s="7">
        <f>punkty_rekrutacyjne37[[#This Row],[punkty za gimnazjalny]]+punkty_rekrutacyjne37[[#This Row],[SUMA PUNKTOW ZA OCENY]]+punkty_rekrutacyjne37[[#This Row],[DODATKOWE]]</f>
        <v>61.7</v>
      </c>
      <c r="V331" s="14">
        <f>COUNTIF(punkty_rekrutacyjne37[[#This Row],[GHP]:[GJP]], 100)</f>
        <v>0</v>
      </c>
      <c r="W331" s="7">
        <f>IF(punkty_rekrutacyjne37[[#This Row],[ILE SETEK]]&gt;=3, 1, 0)</f>
        <v>0</v>
      </c>
    </row>
    <row r="332" spans="1:23" hidden="1" x14ac:dyDescent="0.35">
      <c r="A332" s="1" t="s">
        <v>465</v>
      </c>
      <c r="B332" s="1" t="s">
        <v>239</v>
      </c>
      <c r="C332">
        <v>4</v>
      </c>
      <c r="D332">
        <v>3</v>
      </c>
      <c r="E332" s="1">
        <v>6</v>
      </c>
      <c r="F332" s="1">
        <v>2</v>
      </c>
      <c r="G332" s="1">
        <v>3</v>
      </c>
      <c r="H332" s="1">
        <v>3</v>
      </c>
      <c r="I332">
        <v>7</v>
      </c>
      <c r="J332">
        <v>15</v>
      </c>
      <c r="K332">
        <v>62</v>
      </c>
      <c r="L332">
        <v>9</v>
      </c>
      <c r="M332">
        <v>43</v>
      </c>
      <c r="N332" s="6">
        <f>(punkty_rekrutacyjne37[[#This Row],[GHP]]+punkty_rekrutacyjne37[[#This Row],[GHH]]+punkty_rekrutacyjne37[[#This Row],[GMM]]+punkty_rekrutacyjne37[[#This Row],[GMP]]+punkty_rekrutacyjne37[[#This Row],[GJP]])/10</f>
        <v>13.6</v>
      </c>
      <c r="O332">
        <f t="shared" si="8"/>
        <v>10</v>
      </c>
      <c r="P332">
        <f t="shared" si="8"/>
        <v>0</v>
      </c>
      <c r="Q332">
        <f t="shared" si="8"/>
        <v>4</v>
      </c>
      <c r="R332">
        <f t="shared" si="7"/>
        <v>4</v>
      </c>
      <c r="S332" s="6">
        <f>SUM(punkty_rekrutacyjne37[[#This Row],[punkty za JP]:[GEO]])</f>
        <v>18</v>
      </c>
      <c r="T332" s="6">
        <f>IF(punkty_rekrutacyjne37[[#This Row],[Zachowanie]]=6, 2, 0)+punkty_rekrutacyjne37[[#This Row],[Osiagniecia]]</f>
        <v>4</v>
      </c>
      <c r="U332" s="7">
        <f>punkty_rekrutacyjne37[[#This Row],[punkty za gimnazjalny]]+punkty_rekrutacyjne37[[#This Row],[SUMA PUNKTOW ZA OCENY]]+punkty_rekrutacyjne37[[#This Row],[DODATKOWE]]</f>
        <v>35.6</v>
      </c>
      <c r="V332" s="14">
        <f>COUNTIF(punkty_rekrutacyjne37[[#This Row],[GHP]:[GJP]], 100)</f>
        <v>0</v>
      </c>
      <c r="W332" s="7">
        <f>IF(punkty_rekrutacyjne37[[#This Row],[ILE SETEK]]&gt;=3, 1, 0)</f>
        <v>0</v>
      </c>
    </row>
    <row r="333" spans="1:23" hidden="1" x14ac:dyDescent="0.35">
      <c r="A333" s="1" t="s">
        <v>466</v>
      </c>
      <c r="B333" s="1" t="s">
        <v>16</v>
      </c>
      <c r="C333">
        <v>3</v>
      </c>
      <c r="D333">
        <v>6</v>
      </c>
      <c r="E333" s="1">
        <v>6</v>
      </c>
      <c r="F333" s="1">
        <v>6</v>
      </c>
      <c r="G333" s="1">
        <v>4</v>
      </c>
      <c r="H333" s="1">
        <v>5</v>
      </c>
      <c r="I333">
        <v>27</v>
      </c>
      <c r="J333">
        <v>73</v>
      </c>
      <c r="K333">
        <v>63</v>
      </c>
      <c r="L333">
        <v>14</v>
      </c>
      <c r="M333">
        <v>72</v>
      </c>
      <c r="N333" s="6">
        <f>(punkty_rekrutacyjne37[[#This Row],[GHP]]+punkty_rekrutacyjne37[[#This Row],[GHH]]+punkty_rekrutacyjne37[[#This Row],[GMM]]+punkty_rekrutacyjne37[[#This Row],[GMP]]+punkty_rekrutacyjne37[[#This Row],[GJP]])/10</f>
        <v>24.9</v>
      </c>
      <c r="O333">
        <f t="shared" si="8"/>
        <v>10</v>
      </c>
      <c r="P333">
        <f t="shared" si="8"/>
        <v>10</v>
      </c>
      <c r="Q333">
        <f t="shared" si="8"/>
        <v>6</v>
      </c>
      <c r="R333">
        <f t="shared" si="7"/>
        <v>8</v>
      </c>
      <c r="S333" s="6">
        <f>SUM(punkty_rekrutacyjne37[[#This Row],[punkty za JP]:[GEO]])</f>
        <v>34</v>
      </c>
      <c r="T333" s="6">
        <f>IF(punkty_rekrutacyjne37[[#This Row],[Zachowanie]]=6, 2, 0)+punkty_rekrutacyjne37[[#This Row],[Osiagniecia]]</f>
        <v>5</v>
      </c>
      <c r="U333" s="7">
        <f>punkty_rekrutacyjne37[[#This Row],[punkty za gimnazjalny]]+punkty_rekrutacyjne37[[#This Row],[SUMA PUNKTOW ZA OCENY]]+punkty_rekrutacyjne37[[#This Row],[DODATKOWE]]</f>
        <v>63.9</v>
      </c>
      <c r="V333" s="14">
        <f>COUNTIF(punkty_rekrutacyjne37[[#This Row],[GHP]:[GJP]], 100)</f>
        <v>0</v>
      </c>
      <c r="W333" s="7">
        <f>IF(punkty_rekrutacyjne37[[#This Row],[ILE SETEK]]&gt;=3, 1, 0)</f>
        <v>0</v>
      </c>
    </row>
    <row r="334" spans="1:23" hidden="1" x14ac:dyDescent="0.35">
      <c r="A334" s="1" t="s">
        <v>467</v>
      </c>
      <c r="B334" s="1" t="s">
        <v>395</v>
      </c>
      <c r="C334">
        <v>1</v>
      </c>
      <c r="D334">
        <v>6</v>
      </c>
      <c r="E334" s="1">
        <v>5</v>
      </c>
      <c r="F334" s="1">
        <v>2</v>
      </c>
      <c r="G334" s="1">
        <v>2</v>
      </c>
      <c r="H334" s="1">
        <v>3</v>
      </c>
      <c r="I334">
        <v>70</v>
      </c>
      <c r="J334">
        <v>59</v>
      </c>
      <c r="K334">
        <v>15</v>
      </c>
      <c r="L334">
        <v>13</v>
      </c>
      <c r="M334">
        <v>66</v>
      </c>
      <c r="N334" s="6">
        <f>(punkty_rekrutacyjne37[[#This Row],[GHP]]+punkty_rekrutacyjne37[[#This Row],[GHH]]+punkty_rekrutacyjne37[[#This Row],[GMM]]+punkty_rekrutacyjne37[[#This Row],[GMP]]+punkty_rekrutacyjne37[[#This Row],[GJP]])/10</f>
        <v>22.3</v>
      </c>
      <c r="O334">
        <f t="shared" si="8"/>
        <v>8</v>
      </c>
      <c r="P334">
        <f t="shared" si="8"/>
        <v>0</v>
      </c>
      <c r="Q334">
        <f t="shared" si="8"/>
        <v>0</v>
      </c>
      <c r="R334">
        <f t="shared" si="7"/>
        <v>4</v>
      </c>
      <c r="S334" s="6">
        <f>SUM(punkty_rekrutacyjne37[[#This Row],[punkty za JP]:[GEO]])</f>
        <v>12</v>
      </c>
      <c r="T334" s="6">
        <f>IF(punkty_rekrutacyjne37[[#This Row],[Zachowanie]]=6, 2, 0)+punkty_rekrutacyjne37[[#This Row],[Osiagniecia]]</f>
        <v>3</v>
      </c>
      <c r="U334" s="7">
        <f>punkty_rekrutacyjne37[[#This Row],[punkty za gimnazjalny]]+punkty_rekrutacyjne37[[#This Row],[SUMA PUNKTOW ZA OCENY]]+punkty_rekrutacyjne37[[#This Row],[DODATKOWE]]</f>
        <v>37.299999999999997</v>
      </c>
      <c r="V334" s="14">
        <f>COUNTIF(punkty_rekrutacyjne37[[#This Row],[GHP]:[GJP]], 100)</f>
        <v>0</v>
      </c>
      <c r="W334" s="7">
        <f>IF(punkty_rekrutacyjne37[[#This Row],[ILE SETEK]]&gt;=3, 1, 0)</f>
        <v>0</v>
      </c>
    </row>
    <row r="335" spans="1:23" hidden="1" x14ac:dyDescent="0.35">
      <c r="A335" s="1" t="s">
        <v>468</v>
      </c>
      <c r="B335" s="1" t="s">
        <v>164</v>
      </c>
      <c r="C335">
        <v>5</v>
      </c>
      <c r="D335">
        <v>3</v>
      </c>
      <c r="E335" s="1">
        <v>5</v>
      </c>
      <c r="F335" s="1">
        <v>3</v>
      </c>
      <c r="G335" s="1">
        <v>5</v>
      </c>
      <c r="H335" s="1">
        <v>3</v>
      </c>
      <c r="I335">
        <v>52</v>
      </c>
      <c r="J335">
        <v>65</v>
      </c>
      <c r="K335">
        <v>48</v>
      </c>
      <c r="L335">
        <v>58</v>
      </c>
      <c r="M335">
        <v>48</v>
      </c>
      <c r="N335" s="6">
        <f>(punkty_rekrutacyjne37[[#This Row],[GHP]]+punkty_rekrutacyjne37[[#This Row],[GHH]]+punkty_rekrutacyjne37[[#This Row],[GMM]]+punkty_rekrutacyjne37[[#This Row],[GMP]]+punkty_rekrutacyjne37[[#This Row],[GJP]])/10</f>
        <v>27.1</v>
      </c>
      <c r="O335">
        <f t="shared" si="8"/>
        <v>8</v>
      </c>
      <c r="P335">
        <f t="shared" si="8"/>
        <v>4</v>
      </c>
      <c r="Q335">
        <f t="shared" si="8"/>
        <v>8</v>
      </c>
      <c r="R335">
        <f t="shared" si="7"/>
        <v>4</v>
      </c>
      <c r="S335" s="6">
        <f>SUM(punkty_rekrutacyjne37[[#This Row],[punkty za JP]:[GEO]])</f>
        <v>24</v>
      </c>
      <c r="T335" s="6">
        <f>IF(punkty_rekrutacyjne37[[#This Row],[Zachowanie]]=6, 2, 0)+punkty_rekrutacyjne37[[#This Row],[Osiagniecia]]</f>
        <v>5</v>
      </c>
      <c r="U335" s="7">
        <f>punkty_rekrutacyjne37[[#This Row],[punkty za gimnazjalny]]+punkty_rekrutacyjne37[[#This Row],[SUMA PUNKTOW ZA OCENY]]+punkty_rekrutacyjne37[[#This Row],[DODATKOWE]]</f>
        <v>56.1</v>
      </c>
      <c r="V335" s="14">
        <f>COUNTIF(punkty_rekrutacyjne37[[#This Row],[GHP]:[GJP]], 100)</f>
        <v>0</v>
      </c>
      <c r="W335" s="7">
        <f>IF(punkty_rekrutacyjne37[[#This Row],[ILE SETEK]]&gt;=3, 1, 0)</f>
        <v>0</v>
      </c>
    </row>
    <row r="336" spans="1:23" hidden="1" x14ac:dyDescent="0.35">
      <c r="A336" s="1" t="s">
        <v>469</v>
      </c>
      <c r="B336" s="1" t="s">
        <v>130</v>
      </c>
      <c r="C336">
        <v>5</v>
      </c>
      <c r="D336">
        <v>2</v>
      </c>
      <c r="E336" s="1">
        <v>2</v>
      </c>
      <c r="F336" s="1">
        <v>2</v>
      </c>
      <c r="G336" s="1">
        <v>4</v>
      </c>
      <c r="H336" s="1">
        <v>2</v>
      </c>
      <c r="I336">
        <v>27</v>
      </c>
      <c r="J336">
        <v>64</v>
      </c>
      <c r="K336">
        <v>22</v>
      </c>
      <c r="L336">
        <v>32</v>
      </c>
      <c r="M336">
        <v>91</v>
      </c>
      <c r="N336" s="6">
        <f>(punkty_rekrutacyjne37[[#This Row],[GHP]]+punkty_rekrutacyjne37[[#This Row],[GHH]]+punkty_rekrutacyjne37[[#This Row],[GMM]]+punkty_rekrutacyjne37[[#This Row],[GMP]]+punkty_rekrutacyjne37[[#This Row],[GJP]])/10</f>
        <v>23.6</v>
      </c>
      <c r="O336">
        <f t="shared" si="8"/>
        <v>0</v>
      </c>
      <c r="P336">
        <f t="shared" si="8"/>
        <v>0</v>
      </c>
      <c r="Q336">
        <f t="shared" si="8"/>
        <v>6</v>
      </c>
      <c r="R336">
        <f t="shared" si="7"/>
        <v>0</v>
      </c>
      <c r="S336" s="6">
        <f>SUM(punkty_rekrutacyjne37[[#This Row],[punkty za JP]:[GEO]])</f>
        <v>6</v>
      </c>
      <c r="T336" s="6">
        <f>IF(punkty_rekrutacyjne37[[#This Row],[Zachowanie]]=6, 2, 0)+punkty_rekrutacyjne37[[#This Row],[Osiagniecia]]</f>
        <v>5</v>
      </c>
      <c r="U336" s="7">
        <f>punkty_rekrutacyjne37[[#This Row],[punkty za gimnazjalny]]+punkty_rekrutacyjne37[[#This Row],[SUMA PUNKTOW ZA OCENY]]+punkty_rekrutacyjne37[[#This Row],[DODATKOWE]]</f>
        <v>34.6</v>
      </c>
      <c r="V336" s="14">
        <f>COUNTIF(punkty_rekrutacyjne37[[#This Row],[GHP]:[GJP]], 100)</f>
        <v>0</v>
      </c>
      <c r="W336" s="7">
        <f>IF(punkty_rekrutacyjne37[[#This Row],[ILE SETEK]]&gt;=3, 1, 0)</f>
        <v>0</v>
      </c>
    </row>
    <row r="337" spans="1:23" hidden="1" x14ac:dyDescent="0.35">
      <c r="A337" s="1" t="s">
        <v>470</v>
      </c>
      <c r="B337" s="1" t="s">
        <v>32</v>
      </c>
      <c r="C337">
        <v>1</v>
      </c>
      <c r="D337">
        <v>3</v>
      </c>
      <c r="E337" s="1">
        <v>3</v>
      </c>
      <c r="F337" s="1">
        <v>2</v>
      </c>
      <c r="G337" s="1">
        <v>5</v>
      </c>
      <c r="H337" s="1">
        <v>2</v>
      </c>
      <c r="I337">
        <v>84</v>
      </c>
      <c r="J337">
        <v>92</v>
      </c>
      <c r="K337">
        <v>92</v>
      </c>
      <c r="L337">
        <v>81</v>
      </c>
      <c r="M337">
        <v>68</v>
      </c>
      <c r="N337" s="6">
        <f>(punkty_rekrutacyjne37[[#This Row],[GHP]]+punkty_rekrutacyjne37[[#This Row],[GHH]]+punkty_rekrutacyjne37[[#This Row],[GMM]]+punkty_rekrutacyjne37[[#This Row],[GMP]]+punkty_rekrutacyjne37[[#This Row],[GJP]])/10</f>
        <v>41.7</v>
      </c>
      <c r="O337">
        <f t="shared" si="8"/>
        <v>4</v>
      </c>
      <c r="P337">
        <f t="shared" si="8"/>
        <v>0</v>
      </c>
      <c r="Q337">
        <f t="shared" si="8"/>
        <v>8</v>
      </c>
      <c r="R337">
        <f t="shared" si="7"/>
        <v>0</v>
      </c>
      <c r="S337" s="6">
        <f>SUM(punkty_rekrutacyjne37[[#This Row],[punkty za JP]:[GEO]])</f>
        <v>12</v>
      </c>
      <c r="T337" s="6">
        <f>IF(punkty_rekrutacyjne37[[#This Row],[Zachowanie]]=6, 2, 0)+punkty_rekrutacyjne37[[#This Row],[Osiagniecia]]</f>
        <v>1</v>
      </c>
      <c r="U337" s="7">
        <f>punkty_rekrutacyjne37[[#This Row],[punkty za gimnazjalny]]+punkty_rekrutacyjne37[[#This Row],[SUMA PUNKTOW ZA OCENY]]+punkty_rekrutacyjne37[[#This Row],[DODATKOWE]]</f>
        <v>54.7</v>
      </c>
      <c r="V337" s="14">
        <f>COUNTIF(punkty_rekrutacyjne37[[#This Row],[GHP]:[GJP]], 100)</f>
        <v>0</v>
      </c>
      <c r="W337" s="7">
        <f>IF(punkty_rekrutacyjne37[[#This Row],[ILE SETEK]]&gt;=3, 1, 0)</f>
        <v>0</v>
      </c>
    </row>
    <row r="338" spans="1:23" hidden="1" x14ac:dyDescent="0.35">
      <c r="A338" s="1" t="s">
        <v>471</v>
      </c>
      <c r="B338" s="1" t="s">
        <v>340</v>
      </c>
      <c r="C338">
        <v>4</v>
      </c>
      <c r="D338">
        <v>5</v>
      </c>
      <c r="E338" s="1">
        <v>4</v>
      </c>
      <c r="F338" s="1">
        <v>4</v>
      </c>
      <c r="G338" s="1">
        <v>2</v>
      </c>
      <c r="H338" s="1">
        <v>6</v>
      </c>
      <c r="I338">
        <v>75</v>
      </c>
      <c r="J338">
        <v>22</v>
      </c>
      <c r="K338">
        <v>91</v>
      </c>
      <c r="L338">
        <v>31</v>
      </c>
      <c r="M338">
        <v>93</v>
      </c>
      <c r="N338" s="6">
        <f>(punkty_rekrutacyjne37[[#This Row],[GHP]]+punkty_rekrutacyjne37[[#This Row],[GHH]]+punkty_rekrutacyjne37[[#This Row],[GMM]]+punkty_rekrutacyjne37[[#This Row],[GMP]]+punkty_rekrutacyjne37[[#This Row],[GJP]])/10</f>
        <v>31.2</v>
      </c>
      <c r="O338">
        <f t="shared" si="8"/>
        <v>6</v>
      </c>
      <c r="P338">
        <f t="shared" si="8"/>
        <v>6</v>
      </c>
      <c r="Q338">
        <f t="shared" si="8"/>
        <v>0</v>
      </c>
      <c r="R338">
        <f t="shared" si="7"/>
        <v>10</v>
      </c>
      <c r="S338" s="6">
        <f>SUM(punkty_rekrutacyjne37[[#This Row],[punkty za JP]:[GEO]])</f>
        <v>22</v>
      </c>
      <c r="T338" s="6">
        <f>IF(punkty_rekrutacyjne37[[#This Row],[Zachowanie]]=6, 2, 0)+punkty_rekrutacyjne37[[#This Row],[Osiagniecia]]</f>
        <v>4</v>
      </c>
      <c r="U338" s="7">
        <f>punkty_rekrutacyjne37[[#This Row],[punkty za gimnazjalny]]+punkty_rekrutacyjne37[[#This Row],[SUMA PUNKTOW ZA OCENY]]+punkty_rekrutacyjne37[[#This Row],[DODATKOWE]]</f>
        <v>57.2</v>
      </c>
      <c r="V338" s="14">
        <f>COUNTIF(punkty_rekrutacyjne37[[#This Row],[GHP]:[GJP]], 100)</f>
        <v>0</v>
      </c>
      <c r="W338" s="7">
        <f>IF(punkty_rekrutacyjne37[[#This Row],[ILE SETEK]]&gt;=3, 1, 0)</f>
        <v>0</v>
      </c>
    </row>
    <row r="339" spans="1:23" hidden="1" x14ac:dyDescent="0.35">
      <c r="A339" s="1" t="s">
        <v>472</v>
      </c>
      <c r="B339" s="1" t="s">
        <v>70</v>
      </c>
      <c r="C339">
        <v>2</v>
      </c>
      <c r="D339">
        <v>4</v>
      </c>
      <c r="E339" s="1">
        <v>4</v>
      </c>
      <c r="F339" s="1">
        <v>6</v>
      </c>
      <c r="G339" s="1">
        <v>5</v>
      </c>
      <c r="H339" s="1">
        <v>4</v>
      </c>
      <c r="I339">
        <v>35</v>
      </c>
      <c r="J339">
        <v>77</v>
      </c>
      <c r="K339">
        <v>81</v>
      </c>
      <c r="L339">
        <v>17</v>
      </c>
      <c r="M339">
        <v>27</v>
      </c>
      <c r="N339" s="6">
        <f>(punkty_rekrutacyjne37[[#This Row],[GHP]]+punkty_rekrutacyjne37[[#This Row],[GHH]]+punkty_rekrutacyjne37[[#This Row],[GMM]]+punkty_rekrutacyjne37[[#This Row],[GMP]]+punkty_rekrutacyjne37[[#This Row],[GJP]])/10</f>
        <v>23.7</v>
      </c>
      <c r="O339">
        <f t="shared" si="8"/>
        <v>6</v>
      </c>
      <c r="P339">
        <f t="shared" si="8"/>
        <v>10</v>
      </c>
      <c r="Q339">
        <f t="shared" si="8"/>
        <v>8</v>
      </c>
      <c r="R339">
        <f t="shared" si="7"/>
        <v>6</v>
      </c>
      <c r="S339" s="6">
        <f>SUM(punkty_rekrutacyjne37[[#This Row],[punkty za JP]:[GEO]])</f>
        <v>30</v>
      </c>
      <c r="T339" s="6">
        <f>IF(punkty_rekrutacyjne37[[#This Row],[Zachowanie]]=6, 2, 0)+punkty_rekrutacyjne37[[#This Row],[Osiagniecia]]</f>
        <v>2</v>
      </c>
      <c r="U339" s="7">
        <f>punkty_rekrutacyjne37[[#This Row],[punkty za gimnazjalny]]+punkty_rekrutacyjne37[[#This Row],[SUMA PUNKTOW ZA OCENY]]+punkty_rekrutacyjne37[[#This Row],[DODATKOWE]]</f>
        <v>55.7</v>
      </c>
      <c r="V339" s="14">
        <f>COUNTIF(punkty_rekrutacyjne37[[#This Row],[GHP]:[GJP]], 100)</f>
        <v>0</v>
      </c>
      <c r="W339" s="7">
        <f>IF(punkty_rekrutacyjne37[[#This Row],[ILE SETEK]]&gt;=3, 1, 0)</f>
        <v>0</v>
      </c>
    </row>
    <row r="340" spans="1:23" hidden="1" x14ac:dyDescent="0.35">
      <c r="A340" s="1" t="s">
        <v>473</v>
      </c>
      <c r="B340" s="1" t="s">
        <v>55</v>
      </c>
      <c r="C340">
        <v>7</v>
      </c>
      <c r="D340">
        <v>5</v>
      </c>
      <c r="E340" s="1">
        <v>4</v>
      </c>
      <c r="F340" s="1">
        <v>3</v>
      </c>
      <c r="G340" s="1">
        <v>3</v>
      </c>
      <c r="H340" s="1">
        <v>2</v>
      </c>
      <c r="I340">
        <v>2</v>
      </c>
      <c r="J340">
        <v>88</v>
      </c>
      <c r="K340">
        <v>61</v>
      </c>
      <c r="L340">
        <v>2</v>
      </c>
      <c r="M340">
        <v>49</v>
      </c>
      <c r="N340" s="6">
        <f>(punkty_rekrutacyjne37[[#This Row],[GHP]]+punkty_rekrutacyjne37[[#This Row],[GHH]]+punkty_rekrutacyjne37[[#This Row],[GMM]]+punkty_rekrutacyjne37[[#This Row],[GMP]]+punkty_rekrutacyjne37[[#This Row],[GJP]])/10</f>
        <v>20.2</v>
      </c>
      <c r="O340">
        <f t="shared" si="8"/>
        <v>6</v>
      </c>
      <c r="P340">
        <f t="shared" si="8"/>
        <v>4</v>
      </c>
      <c r="Q340">
        <f t="shared" si="8"/>
        <v>4</v>
      </c>
      <c r="R340">
        <f t="shared" si="7"/>
        <v>0</v>
      </c>
      <c r="S340" s="6">
        <f>SUM(punkty_rekrutacyjne37[[#This Row],[punkty za JP]:[GEO]])</f>
        <v>14</v>
      </c>
      <c r="T340" s="6">
        <f>IF(punkty_rekrutacyjne37[[#This Row],[Zachowanie]]=6, 2, 0)+punkty_rekrutacyjne37[[#This Row],[Osiagniecia]]</f>
        <v>7</v>
      </c>
      <c r="U340" s="7">
        <f>punkty_rekrutacyjne37[[#This Row],[punkty za gimnazjalny]]+punkty_rekrutacyjne37[[#This Row],[SUMA PUNKTOW ZA OCENY]]+punkty_rekrutacyjne37[[#This Row],[DODATKOWE]]</f>
        <v>41.2</v>
      </c>
      <c r="V340" s="14">
        <f>COUNTIF(punkty_rekrutacyjne37[[#This Row],[GHP]:[GJP]], 100)</f>
        <v>0</v>
      </c>
      <c r="W340" s="7">
        <f>IF(punkty_rekrutacyjne37[[#This Row],[ILE SETEK]]&gt;=3, 1, 0)</f>
        <v>0</v>
      </c>
    </row>
    <row r="341" spans="1:23" hidden="1" x14ac:dyDescent="0.35">
      <c r="A341" s="1" t="s">
        <v>474</v>
      </c>
      <c r="B341" s="1" t="s">
        <v>197</v>
      </c>
      <c r="C341">
        <v>7</v>
      </c>
      <c r="D341">
        <v>6</v>
      </c>
      <c r="E341" s="1">
        <v>5</v>
      </c>
      <c r="F341" s="1">
        <v>3</v>
      </c>
      <c r="G341" s="1">
        <v>3</v>
      </c>
      <c r="H341" s="1">
        <v>3</v>
      </c>
      <c r="I341">
        <v>71</v>
      </c>
      <c r="J341">
        <v>55</v>
      </c>
      <c r="K341">
        <v>33</v>
      </c>
      <c r="L341">
        <v>97</v>
      </c>
      <c r="M341">
        <v>73</v>
      </c>
      <c r="N341" s="6">
        <f>(punkty_rekrutacyjne37[[#This Row],[GHP]]+punkty_rekrutacyjne37[[#This Row],[GHH]]+punkty_rekrutacyjne37[[#This Row],[GMM]]+punkty_rekrutacyjne37[[#This Row],[GMP]]+punkty_rekrutacyjne37[[#This Row],[GJP]])/10</f>
        <v>32.9</v>
      </c>
      <c r="O341">
        <f t="shared" si="8"/>
        <v>8</v>
      </c>
      <c r="P341">
        <f t="shared" si="8"/>
        <v>4</v>
      </c>
      <c r="Q341">
        <f t="shared" si="8"/>
        <v>4</v>
      </c>
      <c r="R341">
        <f t="shared" si="7"/>
        <v>4</v>
      </c>
      <c r="S341" s="6">
        <f>SUM(punkty_rekrutacyjne37[[#This Row],[punkty za JP]:[GEO]])</f>
        <v>20</v>
      </c>
      <c r="T341" s="6">
        <f>IF(punkty_rekrutacyjne37[[#This Row],[Zachowanie]]=6, 2, 0)+punkty_rekrutacyjne37[[#This Row],[Osiagniecia]]</f>
        <v>9</v>
      </c>
      <c r="U341" s="7">
        <f>punkty_rekrutacyjne37[[#This Row],[punkty za gimnazjalny]]+punkty_rekrutacyjne37[[#This Row],[SUMA PUNKTOW ZA OCENY]]+punkty_rekrutacyjne37[[#This Row],[DODATKOWE]]</f>
        <v>61.9</v>
      </c>
      <c r="V341" s="14">
        <f>COUNTIF(punkty_rekrutacyjne37[[#This Row],[GHP]:[GJP]], 100)</f>
        <v>0</v>
      </c>
      <c r="W341" s="7">
        <f>IF(punkty_rekrutacyjne37[[#This Row],[ILE SETEK]]&gt;=3, 1, 0)</f>
        <v>0</v>
      </c>
    </row>
    <row r="342" spans="1:23" hidden="1" x14ac:dyDescent="0.35">
      <c r="A342" s="1" t="s">
        <v>475</v>
      </c>
      <c r="B342" s="1" t="s">
        <v>232</v>
      </c>
      <c r="C342">
        <v>5</v>
      </c>
      <c r="D342">
        <v>5</v>
      </c>
      <c r="E342" s="1">
        <v>6</v>
      </c>
      <c r="F342" s="1">
        <v>4</v>
      </c>
      <c r="G342" s="1">
        <v>5</v>
      </c>
      <c r="H342" s="1">
        <v>5</v>
      </c>
      <c r="I342">
        <v>53</v>
      </c>
      <c r="J342">
        <v>97</v>
      </c>
      <c r="K342">
        <v>28</v>
      </c>
      <c r="L342">
        <v>88</v>
      </c>
      <c r="M342">
        <v>87</v>
      </c>
      <c r="N342" s="6">
        <f>(punkty_rekrutacyjne37[[#This Row],[GHP]]+punkty_rekrutacyjne37[[#This Row],[GHH]]+punkty_rekrutacyjne37[[#This Row],[GMM]]+punkty_rekrutacyjne37[[#This Row],[GMP]]+punkty_rekrutacyjne37[[#This Row],[GJP]])/10</f>
        <v>35.299999999999997</v>
      </c>
      <c r="O342">
        <f t="shared" si="8"/>
        <v>10</v>
      </c>
      <c r="P342">
        <f t="shared" si="8"/>
        <v>6</v>
      </c>
      <c r="Q342">
        <f t="shared" si="8"/>
        <v>8</v>
      </c>
      <c r="R342">
        <f t="shared" si="7"/>
        <v>8</v>
      </c>
      <c r="S342" s="6">
        <f>SUM(punkty_rekrutacyjne37[[#This Row],[punkty za JP]:[GEO]])</f>
        <v>32</v>
      </c>
      <c r="T342" s="6">
        <f>IF(punkty_rekrutacyjne37[[#This Row],[Zachowanie]]=6, 2, 0)+punkty_rekrutacyjne37[[#This Row],[Osiagniecia]]</f>
        <v>5</v>
      </c>
      <c r="U342" s="7">
        <f>punkty_rekrutacyjne37[[#This Row],[punkty za gimnazjalny]]+punkty_rekrutacyjne37[[#This Row],[SUMA PUNKTOW ZA OCENY]]+punkty_rekrutacyjne37[[#This Row],[DODATKOWE]]</f>
        <v>72.3</v>
      </c>
      <c r="V342" s="14">
        <f>COUNTIF(punkty_rekrutacyjne37[[#This Row],[GHP]:[GJP]], 100)</f>
        <v>0</v>
      </c>
      <c r="W342" s="7">
        <f>IF(punkty_rekrutacyjne37[[#This Row],[ILE SETEK]]&gt;=3, 1, 0)</f>
        <v>0</v>
      </c>
    </row>
    <row r="343" spans="1:23" hidden="1" x14ac:dyDescent="0.35">
      <c r="A343" s="1" t="s">
        <v>476</v>
      </c>
      <c r="B343" s="1" t="s">
        <v>477</v>
      </c>
      <c r="C343">
        <v>0</v>
      </c>
      <c r="D343">
        <v>5</v>
      </c>
      <c r="E343" s="1">
        <v>5</v>
      </c>
      <c r="F343" s="1">
        <v>3</v>
      </c>
      <c r="G343" s="1">
        <v>4</v>
      </c>
      <c r="H343" s="1">
        <v>4</v>
      </c>
      <c r="I343">
        <v>73</v>
      </c>
      <c r="J343">
        <v>67</v>
      </c>
      <c r="K343">
        <v>18</v>
      </c>
      <c r="L343">
        <v>84</v>
      </c>
      <c r="M343">
        <v>75</v>
      </c>
      <c r="N343" s="6">
        <f>(punkty_rekrutacyjne37[[#This Row],[GHP]]+punkty_rekrutacyjne37[[#This Row],[GHH]]+punkty_rekrutacyjne37[[#This Row],[GMM]]+punkty_rekrutacyjne37[[#This Row],[GMP]]+punkty_rekrutacyjne37[[#This Row],[GJP]])/10</f>
        <v>31.7</v>
      </c>
      <c r="O343">
        <f t="shared" si="8"/>
        <v>8</v>
      </c>
      <c r="P343">
        <f t="shared" si="8"/>
        <v>4</v>
      </c>
      <c r="Q343">
        <f t="shared" si="8"/>
        <v>6</v>
      </c>
      <c r="R343">
        <f t="shared" si="7"/>
        <v>6</v>
      </c>
      <c r="S343" s="6">
        <f>SUM(punkty_rekrutacyjne37[[#This Row],[punkty za JP]:[GEO]])</f>
        <v>24</v>
      </c>
      <c r="T343" s="6">
        <f>IF(punkty_rekrutacyjne37[[#This Row],[Zachowanie]]=6, 2, 0)+punkty_rekrutacyjne37[[#This Row],[Osiagniecia]]</f>
        <v>0</v>
      </c>
      <c r="U343" s="7">
        <f>punkty_rekrutacyjne37[[#This Row],[punkty za gimnazjalny]]+punkty_rekrutacyjne37[[#This Row],[SUMA PUNKTOW ZA OCENY]]+punkty_rekrutacyjne37[[#This Row],[DODATKOWE]]</f>
        <v>55.7</v>
      </c>
      <c r="V343" s="14">
        <f>COUNTIF(punkty_rekrutacyjne37[[#This Row],[GHP]:[GJP]], 100)</f>
        <v>0</v>
      </c>
      <c r="W343" s="7">
        <f>IF(punkty_rekrutacyjne37[[#This Row],[ILE SETEK]]&gt;=3, 1, 0)</f>
        <v>0</v>
      </c>
    </row>
    <row r="344" spans="1:23" hidden="1" x14ac:dyDescent="0.35">
      <c r="A344" s="1" t="s">
        <v>478</v>
      </c>
      <c r="B344" s="1" t="s">
        <v>101</v>
      </c>
      <c r="C344">
        <v>3</v>
      </c>
      <c r="D344">
        <v>6</v>
      </c>
      <c r="E344" s="1">
        <v>2</v>
      </c>
      <c r="F344" s="1">
        <v>2</v>
      </c>
      <c r="G344" s="1">
        <v>5</v>
      </c>
      <c r="H344" s="1">
        <v>2</v>
      </c>
      <c r="I344">
        <v>97</v>
      </c>
      <c r="J344">
        <v>40</v>
      </c>
      <c r="K344">
        <v>41</v>
      </c>
      <c r="L344">
        <v>46</v>
      </c>
      <c r="M344">
        <v>59</v>
      </c>
      <c r="N344" s="6">
        <f>(punkty_rekrutacyjne37[[#This Row],[GHP]]+punkty_rekrutacyjne37[[#This Row],[GHH]]+punkty_rekrutacyjne37[[#This Row],[GMM]]+punkty_rekrutacyjne37[[#This Row],[GMP]]+punkty_rekrutacyjne37[[#This Row],[GJP]])/10</f>
        <v>28.3</v>
      </c>
      <c r="O344">
        <f t="shared" si="8"/>
        <v>0</v>
      </c>
      <c r="P344">
        <f t="shared" si="8"/>
        <v>0</v>
      </c>
      <c r="Q344">
        <f t="shared" si="8"/>
        <v>8</v>
      </c>
      <c r="R344">
        <f t="shared" si="7"/>
        <v>0</v>
      </c>
      <c r="S344" s="6">
        <f>SUM(punkty_rekrutacyjne37[[#This Row],[punkty za JP]:[GEO]])</f>
        <v>8</v>
      </c>
      <c r="T344" s="6">
        <f>IF(punkty_rekrutacyjne37[[#This Row],[Zachowanie]]=6, 2, 0)+punkty_rekrutacyjne37[[#This Row],[Osiagniecia]]</f>
        <v>5</v>
      </c>
      <c r="U344" s="7">
        <f>punkty_rekrutacyjne37[[#This Row],[punkty za gimnazjalny]]+punkty_rekrutacyjne37[[#This Row],[SUMA PUNKTOW ZA OCENY]]+punkty_rekrutacyjne37[[#This Row],[DODATKOWE]]</f>
        <v>41.3</v>
      </c>
      <c r="V344" s="14">
        <f>COUNTIF(punkty_rekrutacyjne37[[#This Row],[GHP]:[GJP]], 100)</f>
        <v>0</v>
      </c>
      <c r="W344" s="7">
        <f>IF(punkty_rekrutacyjne37[[#This Row],[ILE SETEK]]&gt;=3, 1, 0)</f>
        <v>0</v>
      </c>
    </row>
    <row r="345" spans="1:23" hidden="1" x14ac:dyDescent="0.35">
      <c r="A345" s="1" t="s">
        <v>479</v>
      </c>
      <c r="B345" s="1" t="s">
        <v>30</v>
      </c>
      <c r="C345">
        <v>7</v>
      </c>
      <c r="D345">
        <v>4</v>
      </c>
      <c r="E345" s="1">
        <v>4</v>
      </c>
      <c r="F345" s="1">
        <v>6</v>
      </c>
      <c r="G345" s="1">
        <v>5</v>
      </c>
      <c r="H345" s="1">
        <v>5</v>
      </c>
      <c r="I345">
        <v>10</v>
      </c>
      <c r="J345">
        <v>32</v>
      </c>
      <c r="K345">
        <v>73</v>
      </c>
      <c r="L345">
        <v>96</v>
      </c>
      <c r="M345">
        <v>29</v>
      </c>
      <c r="N345" s="6">
        <f>(punkty_rekrutacyjne37[[#This Row],[GHP]]+punkty_rekrutacyjne37[[#This Row],[GHH]]+punkty_rekrutacyjne37[[#This Row],[GMM]]+punkty_rekrutacyjne37[[#This Row],[GMP]]+punkty_rekrutacyjne37[[#This Row],[GJP]])/10</f>
        <v>24</v>
      </c>
      <c r="O345">
        <f t="shared" si="8"/>
        <v>6</v>
      </c>
      <c r="P345">
        <f t="shared" si="8"/>
        <v>10</v>
      </c>
      <c r="Q345">
        <f t="shared" si="8"/>
        <v>8</v>
      </c>
      <c r="R345">
        <f t="shared" si="7"/>
        <v>8</v>
      </c>
      <c r="S345" s="6">
        <f>SUM(punkty_rekrutacyjne37[[#This Row],[punkty za JP]:[GEO]])</f>
        <v>32</v>
      </c>
      <c r="T345" s="6">
        <f>IF(punkty_rekrutacyjne37[[#This Row],[Zachowanie]]=6, 2, 0)+punkty_rekrutacyjne37[[#This Row],[Osiagniecia]]</f>
        <v>7</v>
      </c>
      <c r="U345" s="7">
        <f>punkty_rekrutacyjne37[[#This Row],[punkty za gimnazjalny]]+punkty_rekrutacyjne37[[#This Row],[SUMA PUNKTOW ZA OCENY]]+punkty_rekrutacyjne37[[#This Row],[DODATKOWE]]</f>
        <v>63</v>
      </c>
      <c r="V345" s="14">
        <f>COUNTIF(punkty_rekrutacyjne37[[#This Row],[GHP]:[GJP]], 100)</f>
        <v>0</v>
      </c>
      <c r="W345" s="7">
        <f>IF(punkty_rekrutacyjne37[[#This Row],[ILE SETEK]]&gt;=3, 1, 0)</f>
        <v>0</v>
      </c>
    </row>
    <row r="346" spans="1:23" hidden="1" x14ac:dyDescent="0.35">
      <c r="A346" s="1" t="s">
        <v>480</v>
      </c>
      <c r="B346" s="1" t="s">
        <v>477</v>
      </c>
      <c r="C346">
        <v>3</v>
      </c>
      <c r="D346">
        <v>2</v>
      </c>
      <c r="E346" s="1">
        <v>5</v>
      </c>
      <c r="F346" s="1">
        <v>5</v>
      </c>
      <c r="G346" s="1">
        <v>4</v>
      </c>
      <c r="H346" s="1">
        <v>5</v>
      </c>
      <c r="I346">
        <v>91</v>
      </c>
      <c r="J346">
        <v>53</v>
      </c>
      <c r="K346">
        <v>13</v>
      </c>
      <c r="L346">
        <v>58</v>
      </c>
      <c r="M346">
        <v>75</v>
      </c>
      <c r="N346" s="6">
        <f>(punkty_rekrutacyjne37[[#This Row],[GHP]]+punkty_rekrutacyjne37[[#This Row],[GHH]]+punkty_rekrutacyjne37[[#This Row],[GMM]]+punkty_rekrutacyjne37[[#This Row],[GMP]]+punkty_rekrutacyjne37[[#This Row],[GJP]])/10</f>
        <v>29</v>
      </c>
      <c r="O346">
        <f t="shared" si="8"/>
        <v>8</v>
      </c>
      <c r="P346">
        <f t="shared" si="8"/>
        <v>8</v>
      </c>
      <c r="Q346">
        <f t="shared" si="8"/>
        <v>6</v>
      </c>
      <c r="R346">
        <f t="shared" si="7"/>
        <v>8</v>
      </c>
      <c r="S346" s="6">
        <f>SUM(punkty_rekrutacyjne37[[#This Row],[punkty za JP]:[GEO]])</f>
        <v>30</v>
      </c>
      <c r="T346" s="6">
        <f>IF(punkty_rekrutacyjne37[[#This Row],[Zachowanie]]=6, 2, 0)+punkty_rekrutacyjne37[[#This Row],[Osiagniecia]]</f>
        <v>3</v>
      </c>
      <c r="U346" s="7">
        <f>punkty_rekrutacyjne37[[#This Row],[punkty za gimnazjalny]]+punkty_rekrutacyjne37[[#This Row],[SUMA PUNKTOW ZA OCENY]]+punkty_rekrutacyjne37[[#This Row],[DODATKOWE]]</f>
        <v>62</v>
      </c>
      <c r="V346" s="14">
        <f>COUNTIF(punkty_rekrutacyjne37[[#This Row],[GHP]:[GJP]], 100)</f>
        <v>0</v>
      </c>
      <c r="W346" s="7">
        <f>IF(punkty_rekrutacyjne37[[#This Row],[ILE SETEK]]&gt;=3, 1, 0)</f>
        <v>0</v>
      </c>
    </row>
    <row r="347" spans="1:23" hidden="1" x14ac:dyDescent="0.35">
      <c r="A347" s="1" t="s">
        <v>481</v>
      </c>
      <c r="B347" s="1" t="s">
        <v>61</v>
      </c>
      <c r="C347">
        <v>5</v>
      </c>
      <c r="D347">
        <v>4</v>
      </c>
      <c r="E347" s="1">
        <v>6</v>
      </c>
      <c r="F347" s="1">
        <v>5</v>
      </c>
      <c r="G347" s="1">
        <v>2</v>
      </c>
      <c r="H347" s="1">
        <v>3</v>
      </c>
      <c r="I347">
        <v>21</v>
      </c>
      <c r="J347">
        <v>48</v>
      </c>
      <c r="K347">
        <v>45</v>
      </c>
      <c r="L347">
        <v>1</v>
      </c>
      <c r="M347">
        <v>51</v>
      </c>
      <c r="N347" s="6">
        <f>(punkty_rekrutacyjne37[[#This Row],[GHP]]+punkty_rekrutacyjne37[[#This Row],[GHH]]+punkty_rekrutacyjne37[[#This Row],[GMM]]+punkty_rekrutacyjne37[[#This Row],[GMP]]+punkty_rekrutacyjne37[[#This Row],[GJP]])/10</f>
        <v>16.600000000000001</v>
      </c>
      <c r="O347">
        <f t="shared" si="8"/>
        <v>10</v>
      </c>
      <c r="P347">
        <f t="shared" si="8"/>
        <v>8</v>
      </c>
      <c r="Q347">
        <f t="shared" si="8"/>
        <v>0</v>
      </c>
      <c r="R347">
        <f t="shared" si="7"/>
        <v>4</v>
      </c>
      <c r="S347" s="6">
        <f>SUM(punkty_rekrutacyjne37[[#This Row],[punkty za JP]:[GEO]])</f>
        <v>22</v>
      </c>
      <c r="T347" s="6">
        <f>IF(punkty_rekrutacyjne37[[#This Row],[Zachowanie]]=6, 2, 0)+punkty_rekrutacyjne37[[#This Row],[Osiagniecia]]</f>
        <v>5</v>
      </c>
      <c r="U347" s="7">
        <f>punkty_rekrutacyjne37[[#This Row],[punkty za gimnazjalny]]+punkty_rekrutacyjne37[[#This Row],[SUMA PUNKTOW ZA OCENY]]+punkty_rekrutacyjne37[[#This Row],[DODATKOWE]]</f>
        <v>43.6</v>
      </c>
      <c r="V347" s="14">
        <f>COUNTIF(punkty_rekrutacyjne37[[#This Row],[GHP]:[GJP]], 100)</f>
        <v>0</v>
      </c>
      <c r="W347" s="7">
        <f>IF(punkty_rekrutacyjne37[[#This Row],[ILE SETEK]]&gt;=3, 1, 0)</f>
        <v>0</v>
      </c>
    </row>
    <row r="348" spans="1:23" hidden="1" x14ac:dyDescent="0.35">
      <c r="A348" s="1" t="s">
        <v>482</v>
      </c>
      <c r="B348" s="1" t="s">
        <v>311</v>
      </c>
      <c r="C348">
        <v>2</v>
      </c>
      <c r="D348">
        <v>2</v>
      </c>
      <c r="E348" s="1">
        <v>5</v>
      </c>
      <c r="F348" s="1">
        <v>2</v>
      </c>
      <c r="G348" s="1">
        <v>4</v>
      </c>
      <c r="H348" s="1">
        <v>4</v>
      </c>
      <c r="I348">
        <v>83</v>
      </c>
      <c r="J348">
        <v>28</v>
      </c>
      <c r="K348">
        <v>43</v>
      </c>
      <c r="L348">
        <v>19</v>
      </c>
      <c r="M348">
        <v>83</v>
      </c>
      <c r="N348" s="6">
        <f>(punkty_rekrutacyjne37[[#This Row],[GHP]]+punkty_rekrutacyjne37[[#This Row],[GHH]]+punkty_rekrutacyjne37[[#This Row],[GMM]]+punkty_rekrutacyjne37[[#This Row],[GMP]]+punkty_rekrutacyjne37[[#This Row],[GJP]])/10</f>
        <v>25.6</v>
      </c>
      <c r="O348">
        <f t="shared" si="8"/>
        <v>8</v>
      </c>
      <c r="P348">
        <f t="shared" si="8"/>
        <v>0</v>
      </c>
      <c r="Q348">
        <f t="shared" si="8"/>
        <v>6</v>
      </c>
      <c r="R348">
        <f t="shared" si="7"/>
        <v>6</v>
      </c>
      <c r="S348" s="6">
        <f>SUM(punkty_rekrutacyjne37[[#This Row],[punkty za JP]:[GEO]])</f>
        <v>20</v>
      </c>
      <c r="T348" s="6">
        <f>IF(punkty_rekrutacyjne37[[#This Row],[Zachowanie]]=6, 2, 0)+punkty_rekrutacyjne37[[#This Row],[Osiagniecia]]</f>
        <v>2</v>
      </c>
      <c r="U348" s="7">
        <f>punkty_rekrutacyjne37[[#This Row],[punkty za gimnazjalny]]+punkty_rekrutacyjne37[[#This Row],[SUMA PUNKTOW ZA OCENY]]+punkty_rekrutacyjne37[[#This Row],[DODATKOWE]]</f>
        <v>47.6</v>
      </c>
      <c r="V348" s="14">
        <f>COUNTIF(punkty_rekrutacyjne37[[#This Row],[GHP]:[GJP]], 100)</f>
        <v>0</v>
      </c>
      <c r="W348" s="7">
        <f>IF(punkty_rekrutacyjne37[[#This Row],[ILE SETEK]]&gt;=3, 1, 0)</f>
        <v>0</v>
      </c>
    </row>
    <row r="349" spans="1:23" hidden="1" x14ac:dyDescent="0.35">
      <c r="A349" s="1" t="s">
        <v>483</v>
      </c>
      <c r="B349" s="1" t="s">
        <v>133</v>
      </c>
      <c r="C349">
        <v>2</v>
      </c>
      <c r="D349">
        <v>4</v>
      </c>
      <c r="E349" s="1">
        <v>4</v>
      </c>
      <c r="F349" s="1">
        <v>3</v>
      </c>
      <c r="G349" s="1">
        <v>3</v>
      </c>
      <c r="H349" s="1">
        <v>6</v>
      </c>
      <c r="I349">
        <v>97</v>
      </c>
      <c r="J349">
        <v>80</v>
      </c>
      <c r="K349">
        <v>54</v>
      </c>
      <c r="L349">
        <v>78</v>
      </c>
      <c r="M349">
        <v>43</v>
      </c>
      <c r="N349" s="6">
        <f>(punkty_rekrutacyjne37[[#This Row],[GHP]]+punkty_rekrutacyjne37[[#This Row],[GHH]]+punkty_rekrutacyjne37[[#This Row],[GMM]]+punkty_rekrutacyjne37[[#This Row],[GMP]]+punkty_rekrutacyjne37[[#This Row],[GJP]])/10</f>
        <v>35.200000000000003</v>
      </c>
      <c r="O349">
        <f t="shared" si="8"/>
        <v>6</v>
      </c>
      <c r="P349">
        <f t="shared" si="8"/>
        <v>4</v>
      </c>
      <c r="Q349">
        <f t="shared" si="8"/>
        <v>4</v>
      </c>
      <c r="R349">
        <f t="shared" si="7"/>
        <v>10</v>
      </c>
      <c r="S349" s="6">
        <f>SUM(punkty_rekrutacyjne37[[#This Row],[punkty za JP]:[GEO]])</f>
        <v>24</v>
      </c>
      <c r="T349" s="6">
        <f>IF(punkty_rekrutacyjne37[[#This Row],[Zachowanie]]=6, 2, 0)+punkty_rekrutacyjne37[[#This Row],[Osiagniecia]]</f>
        <v>2</v>
      </c>
      <c r="U349" s="7">
        <f>punkty_rekrutacyjne37[[#This Row],[punkty za gimnazjalny]]+punkty_rekrutacyjne37[[#This Row],[SUMA PUNKTOW ZA OCENY]]+punkty_rekrutacyjne37[[#This Row],[DODATKOWE]]</f>
        <v>61.2</v>
      </c>
      <c r="V349" s="14">
        <f>COUNTIF(punkty_rekrutacyjne37[[#This Row],[GHP]:[GJP]], 100)</f>
        <v>0</v>
      </c>
      <c r="W349" s="7">
        <f>IF(punkty_rekrutacyjne37[[#This Row],[ILE SETEK]]&gt;=3, 1, 0)</f>
        <v>0</v>
      </c>
    </row>
    <row r="350" spans="1:23" hidden="1" x14ac:dyDescent="0.35">
      <c r="A350" s="1" t="s">
        <v>484</v>
      </c>
      <c r="B350" s="1" t="s">
        <v>101</v>
      </c>
      <c r="C350">
        <v>2</v>
      </c>
      <c r="D350">
        <v>5</v>
      </c>
      <c r="E350" s="1">
        <v>2</v>
      </c>
      <c r="F350" s="1">
        <v>3</v>
      </c>
      <c r="G350" s="1">
        <v>5</v>
      </c>
      <c r="H350" s="1">
        <v>2</v>
      </c>
      <c r="I350">
        <v>26</v>
      </c>
      <c r="J350">
        <v>31</v>
      </c>
      <c r="K350">
        <v>88</v>
      </c>
      <c r="L350">
        <v>98</v>
      </c>
      <c r="M350">
        <v>45</v>
      </c>
      <c r="N350" s="6">
        <f>(punkty_rekrutacyjne37[[#This Row],[GHP]]+punkty_rekrutacyjne37[[#This Row],[GHH]]+punkty_rekrutacyjne37[[#This Row],[GMM]]+punkty_rekrutacyjne37[[#This Row],[GMP]]+punkty_rekrutacyjne37[[#This Row],[GJP]])/10</f>
        <v>28.8</v>
      </c>
      <c r="O350">
        <f t="shared" si="8"/>
        <v>0</v>
      </c>
      <c r="P350">
        <f t="shared" si="8"/>
        <v>4</v>
      </c>
      <c r="Q350">
        <f t="shared" si="8"/>
        <v>8</v>
      </c>
      <c r="R350">
        <f t="shared" si="7"/>
        <v>0</v>
      </c>
      <c r="S350" s="6">
        <f>SUM(punkty_rekrutacyjne37[[#This Row],[punkty za JP]:[GEO]])</f>
        <v>12</v>
      </c>
      <c r="T350" s="6">
        <f>IF(punkty_rekrutacyjne37[[#This Row],[Zachowanie]]=6, 2, 0)+punkty_rekrutacyjne37[[#This Row],[Osiagniecia]]</f>
        <v>2</v>
      </c>
      <c r="U350" s="7">
        <f>punkty_rekrutacyjne37[[#This Row],[punkty za gimnazjalny]]+punkty_rekrutacyjne37[[#This Row],[SUMA PUNKTOW ZA OCENY]]+punkty_rekrutacyjne37[[#This Row],[DODATKOWE]]</f>
        <v>42.8</v>
      </c>
      <c r="V350" s="14">
        <f>COUNTIF(punkty_rekrutacyjne37[[#This Row],[GHP]:[GJP]], 100)</f>
        <v>0</v>
      </c>
      <c r="W350" s="7">
        <f>IF(punkty_rekrutacyjne37[[#This Row],[ILE SETEK]]&gt;=3, 1, 0)</f>
        <v>0</v>
      </c>
    </row>
    <row r="351" spans="1:23" hidden="1" x14ac:dyDescent="0.35">
      <c r="A351" s="1" t="s">
        <v>485</v>
      </c>
      <c r="B351" s="1" t="s">
        <v>58</v>
      </c>
      <c r="C351">
        <v>7</v>
      </c>
      <c r="D351">
        <v>6</v>
      </c>
      <c r="E351" s="1">
        <v>4</v>
      </c>
      <c r="F351" s="1">
        <v>5</v>
      </c>
      <c r="G351" s="1">
        <v>4</v>
      </c>
      <c r="H351" s="1">
        <v>3</v>
      </c>
      <c r="I351">
        <v>17</v>
      </c>
      <c r="J351">
        <v>54</v>
      </c>
      <c r="K351">
        <v>78</v>
      </c>
      <c r="L351">
        <v>68</v>
      </c>
      <c r="M351">
        <v>41</v>
      </c>
      <c r="N351" s="6">
        <f>(punkty_rekrutacyjne37[[#This Row],[GHP]]+punkty_rekrutacyjne37[[#This Row],[GHH]]+punkty_rekrutacyjne37[[#This Row],[GMM]]+punkty_rekrutacyjne37[[#This Row],[GMP]]+punkty_rekrutacyjne37[[#This Row],[GJP]])/10</f>
        <v>25.8</v>
      </c>
      <c r="O351">
        <f t="shared" si="8"/>
        <v>6</v>
      </c>
      <c r="P351">
        <f t="shared" si="8"/>
        <v>8</v>
      </c>
      <c r="Q351">
        <f t="shared" si="8"/>
        <v>6</v>
      </c>
      <c r="R351">
        <f t="shared" si="7"/>
        <v>4</v>
      </c>
      <c r="S351" s="6">
        <f>SUM(punkty_rekrutacyjne37[[#This Row],[punkty za JP]:[GEO]])</f>
        <v>24</v>
      </c>
      <c r="T351" s="6">
        <f>IF(punkty_rekrutacyjne37[[#This Row],[Zachowanie]]=6, 2, 0)+punkty_rekrutacyjne37[[#This Row],[Osiagniecia]]</f>
        <v>9</v>
      </c>
      <c r="U351" s="7">
        <f>punkty_rekrutacyjne37[[#This Row],[punkty za gimnazjalny]]+punkty_rekrutacyjne37[[#This Row],[SUMA PUNKTOW ZA OCENY]]+punkty_rekrutacyjne37[[#This Row],[DODATKOWE]]</f>
        <v>58.8</v>
      </c>
      <c r="V351" s="14">
        <f>COUNTIF(punkty_rekrutacyjne37[[#This Row],[GHP]:[GJP]], 100)</f>
        <v>0</v>
      </c>
      <c r="W351" s="7">
        <f>IF(punkty_rekrutacyjne37[[#This Row],[ILE SETEK]]&gt;=3, 1, 0)</f>
        <v>0</v>
      </c>
    </row>
    <row r="352" spans="1:23" hidden="1" x14ac:dyDescent="0.35">
      <c r="A352" s="1" t="s">
        <v>486</v>
      </c>
      <c r="B352" s="1" t="s">
        <v>70</v>
      </c>
      <c r="C352">
        <v>0</v>
      </c>
      <c r="D352">
        <v>2</v>
      </c>
      <c r="E352" s="1">
        <v>5</v>
      </c>
      <c r="F352" s="1">
        <v>3</v>
      </c>
      <c r="G352" s="1">
        <v>6</v>
      </c>
      <c r="H352" s="1">
        <v>6</v>
      </c>
      <c r="I352">
        <v>5</v>
      </c>
      <c r="J352">
        <v>93</v>
      </c>
      <c r="K352">
        <v>4</v>
      </c>
      <c r="L352">
        <v>59</v>
      </c>
      <c r="M352">
        <v>71</v>
      </c>
      <c r="N352" s="6">
        <f>(punkty_rekrutacyjne37[[#This Row],[GHP]]+punkty_rekrutacyjne37[[#This Row],[GHH]]+punkty_rekrutacyjne37[[#This Row],[GMM]]+punkty_rekrutacyjne37[[#This Row],[GMP]]+punkty_rekrutacyjne37[[#This Row],[GJP]])/10</f>
        <v>23.2</v>
      </c>
      <c r="O352">
        <f t="shared" si="8"/>
        <v>8</v>
      </c>
      <c r="P352">
        <f t="shared" si="8"/>
        <v>4</v>
      </c>
      <c r="Q352">
        <f t="shared" si="8"/>
        <v>10</v>
      </c>
      <c r="R352">
        <f t="shared" si="7"/>
        <v>10</v>
      </c>
      <c r="S352" s="6">
        <f>SUM(punkty_rekrutacyjne37[[#This Row],[punkty za JP]:[GEO]])</f>
        <v>32</v>
      </c>
      <c r="T352" s="6">
        <f>IF(punkty_rekrutacyjne37[[#This Row],[Zachowanie]]=6, 2, 0)+punkty_rekrutacyjne37[[#This Row],[Osiagniecia]]</f>
        <v>0</v>
      </c>
      <c r="U352" s="7">
        <f>punkty_rekrutacyjne37[[#This Row],[punkty za gimnazjalny]]+punkty_rekrutacyjne37[[#This Row],[SUMA PUNKTOW ZA OCENY]]+punkty_rekrutacyjne37[[#This Row],[DODATKOWE]]</f>
        <v>55.2</v>
      </c>
      <c r="V352" s="14">
        <f>COUNTIF(punkty_rekrutacyjne37[[#This Row],[GHP]:[GJP]], 100)</f>
        <v>0</v>
      </c>
      <c r="W352" s="7">
        <f>IF(punkty_rekrutacyjne37[[#This Row],[ILE SETEK]]&gt;=3, 1, 0)</f>
        <v>0</v>
      </c>
    </row>
    <row r="353" spans="1:23" hidden="1" x14ac:dyDescent="0.35">
      <c r="A353" s="1" t="s">
        <v>487</v>
      </c>
      <c r="B353" s="1" t="s">
        <v>76</v>
      </c>
      <c r="C353">
        <v>3</v>
      </c>
      <c r="D353">
        <v>5</v>
      </c>
      <c r="E353" s="1">
        <v>3</v>
      </c>
      <c r="F353" s="1">
        <v>3</v>
      </c>
      <c r="G353" s="1">
        <v>6</v>
      </c>
      <c r="H353" s="1">
        <v>4</v>
      </c>
      <c r="I353">
        <v>78</v>
      </c>
      <c r="J353">
        <v>80</v>
      </c>
      <c r="K353">
        <v>56</v>
      </c>
      <c r="L353">
        <v>31</v>
      </c>
      <c r="M353">
        <v>81</v>
      </c>
      <c r="N353" s="6">
        <f>(punkty_rekrutacyjne37[[#This Row],[GHP]]+punkty_rekrutacyjne37[[#This Row],[GHH]]+punkty_rekrutacyjne37[[#This Row],[GMM]]+punkty_rekrutacyjne37[[#This Row],[GMP]]+punkty_rekrutacyjne37[[#This Row],[GJP]])/10</f>
        <v>32.6</v>
      </c>
      <c r="O353">
        <f t="shared" si="8"/>
        <v>4</v>
      </c>
      <c r="P353">
        <f t="shared" si="8"/>
        <v>4</v>
      </c>
      <c r="Q353">
        <f t="shared" si="8"/>
        <v>10</v>
      </c>
      <c r="R353">
        <f t="shared" si="7"/>
        <v>6</v>
      </c>
      <c r="S353" s="6">
        <f>SUM(punkty_rekrutacyjne37[[#This Row],[punkty za JP]:[GEO]])</f>
        <v>24</v>
      </c>
      <c r="T353" s="6">
        <f>IF(punkty_rekrutacyjne37[[#This Row],[Zachowanie]]=6, 2, 0)+punkty_rekrutacyjne37[[#This Row],[Osiagniecia]]</f>
        <v>3</v>
      </c>
      <c r="U353" s="7">
        <f>punkty_rekrutacyjne37[[#This Row],[punkty za gimnazjalny]]+punkty_rekrutacyjne37[[#This Row],[SUMA PUNKTOW ZA OCENY]]+punkty_rekrutacyjne37[[#This Row],[DODATKOWE]]</f>
        <v>59.6</v>
      </c>
      <c r="V353" s="14">
        <f>COUNTIF(punkty_rekrutacyjne37[[#This Row],[GHP]:[GJP]], 100)</f>
        <v>0</v>
      </c>
      <c r="W353" s="7">
        <f>IF(punkty_rekrutacyjne37[[#This Row],[ILE SETEK]]&gt;=3, 1, 0)</f>
        <v>0</v>
      </c>
    </row>
    <row r="354" spans="1:23" hidden="1" x14ac:dyDescent="0.35">
      <c r="A354" s="1" t="s">
        <v>488</v>
      </c>
      <c r="B354" s="1" t="s">
        <v>489</v>
      </c>
      <c r="C354">
        <v>6</v>
      </c>
      <c r="D354">
        <v>6</v>
      </c>
      <c r="E354" s="1">
        <v>6</v>
      </c>
      <c r="F354" s="1">
        <v>4</v>
      </c>
      <c r="G354" s="1">
        <v>6</v>
      </c>
      <c r="H354" s="1">
        <v>4</v>
      </c>
      <c r="I354">
        <v>64</v>
      </c>
      <c r="J354">
        <v>18</v>
      </c>
      <c r="K354">
        <v>23</v>
      </c>
      <c r="L354">
        <v>81</v>
      </c>
      <c r="M354">
        <v>18</v>
      </c>
      <c r="N354" s="6">
        <f>(punkty_rekrutacyjne37[[#This Row],[GHP]]+punkty_rekrutacyjne37[[#This Row],[GHH]]+punkty_rekrutacyjne37[[#This Row],[GMM]]+punkty_rekrutacyjne37[[#This Row],[GMP]]+punkty_rekrutacyjne37[[#This Row],[GJP]])/10</f>
        <v>20.399999999999999</v>
      </c>
      <c r="O354">
        <f t="shared" si="8"/>
        <v>10</v>
      </c>
      <c r="P354">
        <f t="shared" si="8"/>
        <v>6</v>
      </c>
      <c r="Q354">
        <f t="shared" si="8"/>
        <v>10</v>
      </c>
      <c r="R354">
        <f t="shared" si="7"/>
        <v>6</v>
      </c>
      <c r="S354" s="6">
        <f>SUM(punkty_rekrutacyjne37[[#This Row],[punkty za JP]:[GEO]])</f>
        <v>32</v>
      </c>
      <c r="T354" s="6">
        <f>IF(punkty_rekrutacyjne37[[#This Row],[Zachowanie]]=6, 2, 0)+punkty_rekrutacyjne37[[#This Row],[Osiagniecia]]</f>
        <v>8</v>
      </c>
      <c r="U354" s="7">
        <f>punkty_rekrutacyjne37[[#This Row],[punkty za gimnazjalny]]+punkty_rekrutacyjne37[[#This Row],[SUMA PUNKTOW ZA OCENY]]+punkty_rekrutacyjne37[[#This Row],[DODATKOWE]]</f>
        <v>60.4</v>
      </c>
      <c r="V354" s="14">
        <f>COUNTIF(punkty_rekrutacyjne37[[#This Row],[GHP]:[GJP]], 100)</f>
        <v>0</v>
      </c>
      <c r="W354" s="7">
        <f>IF(punkty_rekrutacyjne37[[#This Row],[ILE SETEK]]&gt;=3, 1, 0)</f>
        <v>0</v>
      </c>
    </row>
    <row r="355" spans="1:23" hidden="1" x14ac:dyDescent="0.35">
      <c r="A355" s="1" t="s">
        <v>490</v>
      </c>
      <c r="B355" s="1" t="s">
        <v>38</v>
      </c>
      <c r="C355">
        <v>2</v>
      </c>
      <c r="D355">
        <v>4</v>
      </c>
      <c r="E355" s="1">
        <v>3</v>
      </c>
      <c r="F355" s="1">
        <v>5</v>
      </c>
      <c r="G355" s="1">
        <v>2</v>
      </c>
      <c r="H355" s="1">
        <v>3</v>
      </c>
      <c r="I355">
        <v>96</v>
      </c>
      <c r="J355">
        <v>32</v>
      </c>
      <c r="K355">
        <v>73</v>
      </c>
      <c r="L355">
        <v>7</v>
      </c>
      <c r="M355">
        <v>74</v>
      </c>
      <c r="N355" s="6">
        <f>(punkty_rekrutacyjne37[[#This Row],[GHP]]+punkty_rekrutacyjne37[[#This Row],[GHH]]+punkty_rekrutacyjne37[[#This Row],[GMM]]+punkty_rekrutacyjne37[[#This Row],[GMP]]+punkty_rekrutacyjne37[[#This Row],[GJP]])/10</f>
        <v>28.2</v>
      </c>
      <c r="O355">
        <f t="shared" si="8"/>
        <v>4</v>
      </c>
      <c r="P355">
        <f t="shared" si="8"/>
        <v>8</v>
      </c>
      <c r="Q355">
        <f t="shared" si="8"/>
        <v>0</v>
      </c>
      <c r="R355">
        <f t="shared" si="7"/>
        <v>4</v>
      </c>
      <c r="S355" s="6">
        <f>SUM(punkty_rekrutacyjne37[[#This Row],[punkty za JP]:[GEO]])</f>
        <v>16</v>
      </c>
      <c r="T355" s="6">
        <f>IF(punkty_rekrutacyjne37[[#This Row],[Zachowanie]]=6, 2, 0)+punkty_rekrutacyjne37[[#This Row],[Osiagniecia]]</f>
        <v>2</v>
      </c>
      <c r="U355" s="7">
        <f>punkty_rekrutacyjne37[[#This Row],[punkty za gimnazjalny]]+punkty_rekrutacyjne37[[#This Row],[SUMA PUNKTOW ZA OCENY]]+punkty_rekrutacyjne37[[#This Row],[DODATKOWE]]</f>
        <v>46.2</v>
      </c>
      <c r="V355" s="14">
        <f>COUNTIF(punkty_rekrutacyjne37[[#This Row],[GHP]:[GJP]], 100)</f>
        <v>0</v>
      </c>
      <c r="W355" s="7">
        <f>IF(punkty_rekrutacyjne37[[#This Row],[ILE SETEK]]&gt;=3, 1, 0)</f>
        <v>0</v>
      </c>
    </row>
    <row r="356" spans="1:23" hidden="1" x14ac:dyDescent="0.35">
      <c r="A356" s="1" t="s">
        <v>491</v>
      </c>
      <c r="B356" s="1" t="s">
        <v>340</v>
      </c>
      <c r="C356">
        <v>6</v>
      </c>
      <c r="D356">
        <v>6</v>
      </c>
      <c r="E356" s="1">
        <v>5</v>
      </c>
      <c r="F356" s="1">
        <v>5</v>
      </c>
      <c r="G356" s="1">
        <v>3</v>
      </c>
      <c r="H356" s="1">
        <v>6</v>
      </c>
      <c r="I356">
        <v>85</v>
      </c>
      <c r="J356">
        <v>35</v>
      </c>
      <c r="K356">
        <v>70</v>
      </c>
      <c r="L356">
        <v>99</v>
      </c>
      <c r="M356">
        <v>85</v>
      </c>
      <c r="N356" s="6">
        <f>(punkty_rekrutacyjne37[[#This Row],[GHP]]+punkty_rekrutacyjne37[[#This Row],[GHH]]+punkty_rekrutacyjne37[[#This Row],[GMM]]+punkty_rekrutacyjne37[[#This Row],[GMP]]+punkty_rekrutacyjne37[[#This Row],[GJP]])/10</f>
        <v>37.4</v>
      </c>
      <c r="O356">
        <f t="shared" si="8"/>
        <v>8</v>
      </c>
      <c r="P356">
        <f t="shared" si="8"/>
        <v>8</v>
      </c>
      <c r="Q356">
        <f t="shared" si="8"/>
        <v>4</v>
      </c>
      <c r="R356">
        <f t="shared" si="7"/>
        <v>10</v>
      </c>
      <c r="S356" s="6">
        <f>SUM(punkty_rekrutacyjne37[[#This Row],[punkty za JP]:[GEO]])</f>
        <v>30</v>
      </c>
      <c r="T356" s="6">
        <f>IF(punkty_rekrutacyjne37[[#This Row],[Zachowanie]]=6, 2, 0)+punkty_rekrutacyjne37[[#This Row],[Osiagniecia]]</f>
        <v>8</v>
      </c>
      <c r="U356" s="7">
        <f>punkty_rekrutacyjne37[[#This Row],[punkty za gimnazjalny]]+punkty_rekrutacyjne37[[#This Row],[SUMA PUNKTOW ZA OCENY]]+punkty_rekrutacyjne37[[#This Row],[DODATKOWE]]</f>
        <v>75.400000000000006</v>
      </c>
      <c r="V356" s="14">
        <f>COUNTIF(punkty_rekrutacyjne37[[#This Row],[GHP]:[GJP]], 100)</f>
        <v>0</v>
      </c>
      <c r="W356" s="7">
        <f>IF(punkty_rekrutacyjne37[[#This Row],[ILE SETEK]]&gt;=3, 1, 0)</f>
        <v>0</v>
      </c>
    </row>
    <row r="357" spans="1:23" hidden="1" x14ac:dyDescent="0.35">
      <c r="A357" s="1" t="s">
        <v>492</v>
      </c>
      <c r="B357" s="1" t="s">
        <v>90</v>
      </c>
      <c r="C357">
        <v>4</v>
      </c>
      <c r="D357">
        <v>2</v>
      </c>
      <c r="E357" s="1">
        <v>4</v>
      </c>
      <c r="F357" s="1">
        <v>5</v>
      </c>
      <c r="G357" s="1">
        <v>4</v>
      </c>
      <c r="H357" s="1">
        <v>2</v>
      </c>
      <c r="I357">
        <v>17</v>
      </c>
      <c r="J357">
        <v>17</v>
      </c>
      <c r="K357">
        <v>92</v>
      </c>
      <c r="L357">
        <v>6</v>
      </c>
      <c r="M357">
        <v>64</v>
      </c>
      <c r="N357" s="6">
        <f>(punkty_rekrutacyjne37[[#This Row],[GHP]]+punkty_rekrutacyjne37[[#This Row],[GHH]]+punkty_rekrutacyjne37[[#This Row],[GMM]]+punkty_rekrutacyjne37[[#This Row],[GMP]]+punkty_rekrutacyjne37[[#This Row],[GJP]])/10</f>
        <v>19.600000000000001</v>
      </c>
      <c r="O357">
        <f t="shared" si="8"/>
        <v>6</v>
      </c>
      <c r="P357">
        <f t="shared" si="8"/>
        <v>8</v>
      </c>
      <c r="Q357">
        <f t="shared" si="8"/>
        <v>6</v>
      </c>
      <c r="R357">
        <f t="shared" si="7"/>
        <v>0</v>
      </c>
      <c r="S357" s="6">
        <f>SUM(punkty_rekrutacyjne37[[#This Row],[punkty za JP]:[GEO]])</f>
        <v>20</v>
      </c>
      <c r="T357" s="6">
        <f>IF(punkty_rekrutacyjne37[[#This Row],[Zachowanie]]=6, 2, 0)+punkty_rekrutacyjne37[[#This Row],[Osiagniecia]]</f>
        <v>4</v>
      </c>
      <c r="U357" s="7">
        <f>punkty_rekrutacyjne37[[#This Row],[punkty za gimnazjalny]]+punkty_rekrutacyjne37[[#This Row],[SUMA PUNKTOW ZA OCENY]]+punkty_rekrutacyjne37[[#This Row],[DODATKOWE]]</f>
        <v>43.6</v>
      </c>
      <c r="V357" s="14">
        <f>COUNTIF(punkty_rekrutacyjne37[[#This Row],[GHP]:[GJP]], 100)</f>
        <v>0</v>
      </c>
      <c r="W357" s="7">
        <f>IF(punkty_rekrutacyjne37[[#This Row],[ILE SETEK]]&gt;=3, 1, 0)</f>
        <v>0</v>
      </c>
    </row>
    <row r="358" spans="1:23" hidden="1" x14ac:dyDescent="0.35">
      <c r="A358" s="1" t="s">
        <v>493</v>
      </c>
      <c r="B358" s="1" t="s">
        <v>180</v>
      </c>
      <c r="C358">
        <v>4</v>
      </c>
      <c r="D358">
        <v>2</v>
      </c>
      <c r="E358" s="1">
        <v>4</v>
      </c>
      <c r="F358" s="1">
        <v>2</v>
      </c>
      <c r="G358" s="1">
        <v>5</v>
      </c>
      <c r="H358" s="1">
        <v>4</v>
      </c>
      <c r="I358">
        <v>62</v>
      </c>
      <c r="J358">
        <v>3</v>
      </c>
      <c r="K358">
        <v>84</v>
      </c>
      <c r="L358">
        <v>48</v>
      </c>
      <c r="M358">
        <v>94</v>
      </c>
      <c r="N358" s="6">
        <f>(punkty_rekrutacyjne37[[#This Row],[GHP]]+punkty_rekrutacyjne37[[#This Row],[GHH]]+punkty_rekrutacyjne37[[#This Row],[GMM]]+punkty_rekrutacyjne37[[#This Row],[GMP]]+punkty_rekrutacyjne37[[#This Row],[GJP]])/10</f>
        <v>29.1</v>
      </c>
      <c r="O358">
        <f t="shared" si="8"/>
        <v>6</v>
      </c>
      <c r="P358">
        <f t="shared" si="8"/>
        <v>0</v>
      </c>
      <c r="Q358">
        <f t="shared" si="8"/>
        <v>8</v>
      </c>
      <c r="R358">
        <f t="shared" si="7"/>
        <v>6</v>
      </c>
      <c r="S358" s="6">
        <f>SUM(punkty_rekrutacyjne37[[#This Row],[punkty za JP]:[GEO]])</f>
        <v>20</v>
      </c>
      <c r="T358" s="6">
        <f>IF(punkty_rekrutacyjne37[[#This Row],[Zachowanie]]=6, 2, 0)+punkty_rekrutacyjne37[[#This Row],[Osiagniecia]]</f>
        <v>4</v>
      </c>
      <c r="U358" s="7">
        <f>punkty_rekrutacyjne37[[#This Row],[punkty za gimnazjalny]]+punkty_rekrutacyjne37[[#This Row],[SUMA PUNKTOW ZA OCENY]]+punkty_rekrutacyjne37[[#This Row],[DODATKOWE]]</f>
        <v>53.1</v>
      </c>
      <c r="V358" s="14">
        <f>COUNTIF(punkty_rekrutacyjne37[[#This Row],[GHP]:[GJP]], 100)</f>
        <v>0</v>
      </c>
      <c r="W358" s="7">
        <f>IF(punkty_rekrutacyjne37[[#This Row],[ILE SETEK]]&gt;=3, 1, 0)</f>
        <v>0</v>
      </c>
    </row>
    <row r="359" spans="1:23" hidden="1" x14ac:dyDescent="0.35">
      <c r="A359" s="1" t="s">
        <v>494</v>
      </c>
      <c r="B359" s="1" t="s">
        <v>495</v>
      </c>
      <c r="C359">
        <v>4</v>
      </c>
      <c r="D359">
        <v>5</v>
      </c>
      <c r="E359" s="1">
        <v>5</v>
      </c>
      <c r="F359" s="1">
        <v>6</v>
      </c>
      <c r="G359" s="1">
        <v>2</v>
      </c>
      <c r="H359" s="1">
        <v>3</v>
      </c>
      <c r="I359">
        <v>35</v>
      </c>
      <c r="J359">
        <v>49</v>
      </c>
      <c r="K359">
        <v>59</v>
      </c>
      <c r="L359">
        <v>44</v>
      </c>
      <c r="M359">
        <v>68</v>
      </c>
      <c r="N359" s="6">
        <f>(punkty_rekrutacyjne37[[#This Row],[GHP]]+punkty_rekrutacyjne37[[#This Row],[GHH]]+punkty_rekrutacyjne37[[#This Row],[GMM]]+punkty_rekrutacyjne37[[#This Row],[GMP]]+punkty_rekrutacyjne37[[#This Row],[GJP]])/10</f>
        <v>25.5</v>
      </c>
      <c r="O359">
        <f t="shared" si="8"/>
        <v>8</v>
      </c>
      <c r="P359">
        <f t="shared" si="8"/>
        <v>10</v>
      </c>
      <c r="Q359">
        <f t="shared" si="8"/>
        <v>0</v>
      </c>
      <c r="R359">
        <f t="shared" si="7"/>
        <v>4</v>
      </c>
      <c r="S359" s="6">
        <f>SUM(punkty_rekrutacyjne37[[#This Row],[punkty za JP]:[GEO]])</f>
        <v>22</v>
      </c>
      <c r="T359" s="6">
        <f>IF(punkty_rekrutacyjne37[[#This Row],[Zachowanie]]=6, 2, 0)+punkty_rekrutacyjne37[[#This Row],[Osiagniecia]]</f>
        <v>4</v>
      </c>
      <c r="U359" s="7">
        <f>punkty_rekrutacyjne37[[#This Row],[punkty za gimnazjalny]]+punkty_rekrutacyjne37[[#This Row],[SUMA PUNKTOW ZA OCENY]]+punkty_rekrutacyjne37[[#This Row],[DODATKOWE]]</f>
        <v>51.5</v>
      </c>
      <c r="V359" s="14">
        <f>COUNTIF(punkty_rekrutacyjne37[[#This Row],[GHP]:[GJP]], 100)</f>
        <v>0</v>
      </c>
      <c r="W359" s="7">
        <f>IF(punkty_rekrutacyjne37[[#This Row],[ILE SETEK]]&gt;=3, 1, 0)</f>
        <v>0</v>
      </c>
    </row>
    <row r="360" spans="1:23" hidden="1" x14ac:dyDescent="0.35">
      <c r="A360" s="1" t="s">
        <v>496</v>
      </c>
      <c r="B360" s="1" t="s">
        <v>369</v>
      </c>
      <c r="C360">
        <v>7</v>
      </c>
      <c r="D360">
        <v>3</v>
      </c>
      <c r="E360" s="1">
        <v>6</v>
      </c>
      <c r="F360" s="1">
        <v>2</v>
      </c>
      <c r="G360" s="1">
        <v>6</v>
      </c>
      <c r="H360" s="1">
        <v>5</v>
      </c>
      <c r="I360">
        <v>20</v>
      </c>
      <c r="J360">
        <v>58</v>
      </c>
      <c r="K360">
        <v>93</v>
      </c>
      <c r="L360">
        <v>53</v>
      </c>
      <c r="M360">
        <v>35</v>
      </c>
      <c r="N360" s="6">
        <f>(punkty_rekrutacyjne37[[#This Row],[GHP]]+punkty_rekrutacyjne37[[#This Row],[GHH]]+punkty_rekrutacyjne37[[#This Row],[GMM]]+punkty_rekrutacyjne37[[#This Row],[GMP]]+punkty_rekrutacyjne37[[#This Row],[GJP]])/10</f>
        <v>25.9</v>
      </c>
      <c r="O360">
        <f t="shared" si="8"/>
        <v>10</v>
      </c>
      <c r="P360">
        <f t="shared" si="8"/>
        <v>0</v>
      </c>
      <c r="Q360">
        <f t="shared" si="8"/>
        <v>10</v>
      </c>
      <c r="R360">
        <f t="shared" si="7"/>
        <v>8</v>
      </c>
      <c r="S360" s="6">
        <f>SUM(punkty_rekrutacyjne37[[#This Row],[punkty za JP]:[GEO]])</f>
        <v>28</v>
      </c>
      <c r="T360" s="6">
        <f>IF(punkty_rekrutacyjne37[[#This Row],[Zachowanie]]=6, 2, 0)+punkty_rekrutacyjne37[[#This Row],[Osiagniecia]]</f>
        <v>7</v>
      </c>
      <c r="U360" s="7">
        <f>punkty_rekrutacyjne37[[#This Row],[punkty za gimnazjalny]]+punkty_rekrutacyjne37[[#This Row],[SUMA PUNKTOW ZA OCENY]]+punkty_rekrutacyjne37[[#This Row],[DODATKOWE]]</f>
        <v>60.9</v>
      </c>
      <c r="V360" s="14">
        <f>COUNTIF(punkty_rekrutacyjne37[[#This Row],[GHP]:[GJP]], 100)</f>
        <v>0</v>
      </c>
      <c r="W360" s="7">
        <f>IF(punkty_rekrutacyjne37[[#This Row],[ILE SETEK]]&gt;=3, 1, 0)</f>
        <v>0</v>
      </c>
    </row>
    <row r="361" spans="1:23" hidden="1" x14ac:dyDescent="0.35">
      <c r="A361" s="1" t="s">
        <v>497</v>
      </c>
      <c r="B361" s="1" t="s">
        <v>498</v>
      </c>
      <c r="C361">
        <v>5</v>
      </c>
      <c r="D361">
        <v>6</v>
      </c>
      <c r="E361" s="1">
        <v>2</v>
      </c>
      <c r="F361" s="1">
        <v>3</v>
      </c>
      <c r="G361" s="1">
        <v>4</v>
      </c>
      <c r="H361" s="1">
        <v>3</v>
      </c>
      <c r="I361">
        <v>2</v>
      </c>
      <c r="J361">
        <v>97</v>
      </c>
      <c r="K361">
        <v>14</v>
      </c>
      <c r="L361">
        <v>81</v>
      </c>
      <c r="M361">
        <v>38</v>
      </c>
      <c r="N361" s="6">
        <f>(punkty_rekrutacyjne37[[#This Row],[GHP]]+punkty_rekrutacyjne37[[#This Row],[GHH]]+punkty_rekrutacyjne37[[#This Row],[GMM]]+punkty_rekrutacyjne37[[#This Row],[GMP]]+punkty_rekrutacyjne37[[#This Row],[GJP]])/10</f>
        <v>23.2</v>
      </c>
      <c r="O361">
        <f t="shared" si="8"/>
        <v>0</v>
      </c>
      <c r="P361">
        <f t="shared" si="8"/>
        <v>4</v>
      </c>
      <c r="Q361">
        <f t="shared" si="8"/>
        <v>6</v>
      </c>
      <c r="R361">
        <f t="shared" si="7"/>
        <v>4</v>
      </c>
      <c r="S361" s="6">
        <f>SUM(punkty_rekrutacyjne37[[#This Row],[punkty za JP]:[GEO]])</f>
        <v>14</v>
      </c>
      <c r="T361" s="6">
        <f>IF(punkty_rekrutacyjne37[[#This Row],[Zachowanie]]=6, 2, 0)+punkty_rekrutacyjne37[[#This Row],[Osiagniecia]]</f>
        <v>7</v>
      </c>
      <c r="U361" s="7">
        <f>punkty_rekrutacyjne37[[#This Row],[punkty za gimnazjalny]]+punkty_rekrutacyjne37[[#This Row],[SUMA PUNKTOW ZA OCENY]]+punkty_rekrutacyjne37[[#This Row],[DODATKOWE]]</f>
        <v>44.2</v>
      </c>
      <c r="V361" s="14">
        <f>COUNTIF(punkty_rekrutacyjne37[[#This Row],[GHP]:[GJP]], 100)</f>
        <v>0</v>
      </c>
      <c r="W361" s="7">
        <f>IF(punkty_rekrutacyjne37[[#This Row],[ILE SETEK]]&gt;=3, 1, 0)</f>
        <v>0</v>
      </c>
    </row>
    <row r="362" spans="1:23" hidden="1" x14ac:dyDescent="0.35">
      <c r="A362" s="1" t="s">
        <v>499</v>
      </c>
      <c r="B362" s="1" t="s">
        <v>498</v>
      </c>
      <c r="C362">
        <v>4</v>
      </c>
      <c r="D362">
        <v>6</v>
      </c>
      <c r="E362" s="1">
        <v>2</v>
      </c>
      <c r="F362" s="1">
        <v>6</v>
      </c>
      <c r="G362" s="1">
        <v>4</v>
      </c>
      <c r="H362" s="1">
        <v>5</v>
      </c>
      <c r="I362">
        <v>98</v>
      </c>
      <c r="J362">
        <v>42</v>
      </c>
      <c r="K362">
        <v>49</v>
      </c>
      <c r="L362">
        <v>83</v>
      </c>
      <c r="M362">
        <v>32</v>
      </c>
      <c r="N362" s="6">
        <f>(punkty_rekrutacyjne37[[#This Row],[GHP]]+punkty_rekrutacyjne37[[#This Row],[GHH]]+punkty_rekrutacyjne37[[#This Row],[GMM]]+punkty_rekrutacyjne37[[#This Row],[GMP]]+punkty_rekrutacyjne37[[#This Row],[GJP]])/10</f>
        <v>30.4</v>
      </c>
      <c r="O362">
        <f t="shared" si="8"/>
        <v>0</v>
      </c>
      <c r="P362">
        <f t="shared" si="8"/>
        <v>10</v>
      </c>
      <c r="Q362">
        <f t="shared" si="8"/>
        <v>6</v>
      </c>
      <c r="R362">
        <f t="shared" si="7"/>
        <v>8</v>
      </c>
      <c r="S362" s="6">
        <f>SUM(punkty_rekrutacyjne37[[#This Row],[punkty za JP]:[GEO]])</f>
        <v>24</v>
      </c>
      <c r="T362" s="6">
        <f>IF(punkty_rekrutacyjne37[[#This Row],[Zachowanie]]=6, 2, 0)+punkty_rekrutacyjne37[[#This Row],[Osiagniecia]]</f>
        <v>6</v>
      </c>
      <c r="U362" s="7">
        <f>punkty_rekrutacyjne37[[#This Row],[punkty za gimnazjalny]]+punkty_rekrutacyjne37[[#This Row],[SUMA PUNKTOW ZA OCENY]]+punkty_rekrutacyjne37[[#This Row],[DODATKOWE]]</f>
        <v>60.4</v>
      </c>
      <c r="V362" s="14">
        <f>COUNTIF(punkty_rekrutacyjne37[[#This Row],[GHP]:[GJP]], 100)</f>
        <v>0</v>
      </c>
      <c r="W362" s="7">
        <f>IF(punkty_rekrutacyjne37[[#This Row],[ILE SETEK]]&gt;=3, 1, 0)</f>
        <v>0</v>
      </c>
    </row>
    <row r="363" spans="1:23" hidden="1" x14ac:dyDescent="0.35">
      <c r="A363" s="1" t="s">
        <v>500</v>
      </c>
      <c r="B363" s="1" t="s">
        <v>121</v>
      </c>
      <c r="C363">
        <v>7</v>
      </c>
      <c r="D363">
        <v>5</v>
      </c>
      <c r="E363" s="1">
        <v>5</v>
      </c>
      <c r="F363" s="1">
        <v>4</v>
      </c>
      <c r="G363" s="1">
        <v>5</v>
      </c>
      <c r="H363" s="1">
        <v>6</v>
      </c>
      <c r="I363">
        <v>97</v>
      </c>
      <c r="J363">
        <v>45</v>
      </c>
      <c r="K363">
        <v>42</v>
      </c>
      <c r="L363">
        <v>25</v>
      </c>
      <c r="M363">
        <v>51</v>
      </c>
      <c r="N363" s="6">
        <f>(punkty_rekrutacyjne37[[#This Row],[GHP]]+punkty_rekrutacyjne37[[#This Row],[GHH]]+punkty_rekrutacyjne37[[#This Row],[GMM]]+punkty_rekrutacyjne37[[#This Row],[GMP]]+punkty_rekrutacyjne37[[#This Row],[GJP]])/10</f>
        <v>26</v>
      </c>
      <c r="O363">
        <f t="shared" si="8"/>
        <v>8</v>
      </c>
      <c r="P363">
        <f t="shared" si="8"/>
        <v>6</v>
      </c>
      <c r="Q363">
        <f t="shared" si="8"/>
        <v>8</v>
      </c>
      <c r="R363">
        <f t="shared" si="7"/>
        <v>10</v>
      </c>
      <c r="S363" s="6">
        <f>SUM(punkty_rekrutacyjne37[[#This Row],[punkty za JP]:[GEO]])</f>
        <v>32</v>
      </c>
      <c r="T363" s="6">
        <f>IF(punkty_rekrutacyjne37[[#This Row],[Zachowanie]]=6, 2, 0)+punkty_rekrutacyjne37[[#This Row],[Osiagniecia]]</f>
        <v>7</v>
      </c>
      <c r="U363" s="7">
        <f>punkty_rekrutacyjne37[[#This Row],[punkty za gimnazjalny]]+punkty_rekrutacyjne37[[#This Row],[SUMA PUNKTOW ZA OCENY]]+punkty_rekrutacyjne37[[#This Row],[DODATKOWE]]</f>
        <v>65</v>
      </c>
      <c r="V363" s="14">
        <f>COUNTIF(punkty_rekrutacyjne37[[#This Row],[GHP]:[GJP]], 100)</f>
        <v>0</v>
      </c>
      <c r="W363" s="7">
        <f>IF(punkty_rekrutacyjne37[[#This Row],[ILE SETEK]]&gt;=3, 1, 0)</f>
        <v>0</v>
      </c>
    </row>
    <row r="364" spans="1:23" hidden="1" x14ac:dyDescent="0.35">
      <c r="A364" s="1" t="s">
        <v>501</v>
      </c>
      <c r="B364" s="1" t="s">
        <v>18</v>
      </c>
      <c r="C364">
        <v>8</v>
      </c>
      <c r="D364">
        <v>3</v>
      </c>
      <c r="E364" s="1">
        <v>2</v>
      </c>
      <c r="F364" s="1">
        <v>2</v>
      </c>
      <c r="G364" s="1">
        <v>4</v>
      </c>
      <c r="H364" s="1">
        <v>2</v>
      </c>
      <c r="I364">
        <v>54</v>
      </c>
      <c r="J364">
        <v>48</v>
      </c>
      <c r="K364">
        <v>35</v>
      </c>
      <c r="L364">
        <v>28</v>
      </c>
      <c r="M364">
        <v>35</v>
      </c>
      <c r="N364" s="6">
        <f>(punkty_rekrutacyjne37[[#This Row],[GHP]]+punkty_rekrutacyjne37[[#This Row],[GHH]]+punkty_rekrutacyjne37[[#This Row],[GMM]]+punkty_rekrutacyjne37[[#This Row],[GMP]]+punkty_rekrutacyjne37[[#This Row],[GJP]])/10</f>
        <v>20</v>
      </c>
      <c r="O364">
        <f t="shared" si="8"/>
        <v>0</v>
      </c>
      <c r="P364">
        <f t="shared" si="8"/>
        <v>0</v>
      </c>
      <c r="Q364">
        <f t="shared" si="8"/>
        <v>6</v>
      </c>
      <c r="R364">
        <f t="shared" si="7"/>
        <v>0</v>
      </c>
      <c r="S364" s="6">
        <f>SUM(punkty_rekrutacyjne37[[#This Row],[punkty za JP]:[GEO]])</f>
        <v>6</v>
      </c>
      <c r="T364" s="6">
        <f>IF(punkty_rekrutacyjne37[[#This Row],[Zachowanie]]=6, 2, 0)+punkty_rekrutacyjne37[[#This Row],[Osiagniecia]]</f>
        <v>8</v>
      </c>
      <c r="U364" s="7">
        <f>punkty_rekrutacyjne37[[#This Row],[punkty za gimnazjalny]]+punkty_rekrutacyjne37[[#This Row],[SUMA PUNKTOW ZA OCENY]]+punkty_rekrutacyjne37[[#This Row],[DODATKOWE]]</f>
        <v>34</v>
      </c>
      <c r="V364" s="14">
        <f>COUNTIF(punkty_rekrutacyjne37[[#This Row],[GHP]:[GJP]], 100)</f>
        <v>0</v>
      </c>
      <c r="W364" s="7">
        <f>IF(punkty_rekrutacyjne37[[#This Row],[ILE SETEK]]&gt;=3, 1, 0)</f>
        <v>0</v>
      </c>
    </row>
    <row r="365" spans="1:23" hidden="1" x14ac:dyDescent="0.35">
      <c r="A365" s="1" t="s">
        <v>502</v>
      </c>
      <c r="B365" s="1" t="s">
        <v>503</v>
      </c>
      <c r="C365">
        <v>5</v>
      </c>
      <c r="D365">
        <v>2</v>
      </c>
      <c r="E365" s="1">
        <v>6</v>
      </c>
      <c r="F365" s="1">
        <v>3</v>
      </c>
      <c r="G365" s="1">
        <v>2</v>
      </c>
      <c r="H365" s="1">
        <v>5</v>
      </c>
      <c r="I365">
        <v>35</v>
      </c>
      <c r="J365">
        <v>56</v>
      </c>
      <c r="K365">
        <v>6</v>
      </c>
      <c r="L365">
        <v>84</v>
      </c>
      <c r="M365">
        <v>54</v>
      </c>
      <c r="N365" s="6">
        <f>(punkty_rekrutacyjne37[[#This Row],[GHP]]+punkty_rekrutacyjne37[[#This Row],[GHH]]+punkty_rekrutacyjne37[[#This Row],[GMM]]+punkty_rekrutacyjne37[[#This Row],[GMP]]+punkty_rekrutacyjne37[[#This Row],[GJP]])/10</f>
        <v>23.5</v>
      </c>
      <c r="O365">
        <f t="shared" si="8"/>
        <v>10</v>
      </c>
      <c r="P365">
        <f t="shared" si="8"/>
        <v>4</v>
      </c>
      <c r="Q365">
        <f t="shared" si="8"/>
        <v>0</v>
      </c>
      <c r="R365">
        <f t="shared" si="7"/>
        <v>8</v>
      </c>
      <c r="S365" s="6">
        <f>SUM(punkty_rekrutacyjne37[[#This Row],[punkty za JP]:[GEO]])</f>
        <v>22</v>
      </c>
      <c r="T365" s="6">
        <f>IF(punkty_rekrutacyjne37[[#This Row],[Zachowanie]]=6, 2, 0)+punkty_rekrutacyjne37[[#This Row],[Osiagniecia]]</f>
        <v>5</v>
      </c>
      <c r="U365" s="7">
        <f>punkty_rekrutacyjne37[[#This Row],[punkty za gimnazjalny]]+punkty_rekrutacyjne37[[#This Row],[SUMA PUNKTOW ZA OCENY]]+punkty_rekrutacyjne37[[#This Row],[DODATKOWE]]</f>
        <v>50.5</v>
      </c>
      <c r="V365" s="14">
        <f>COUNTIF(punkty_rekrutacyjne37[[#This Row],[GHP]:[GJP]], 100)</f>
        <v>0</v>
      </c>
      <c r="W365" s="7">
        <f>IF(punkty_rekrutacyjne37[[#This Row],[ILE SETEK]]&gt;=3, 1, 0)</f>
        <v>0</v>
      </c>
    </row>
    <row r="366" spans="1:23" hidden="1" x14ac:dyDescent="0.35">
      <c r="A366" s="1" t="s">
        <v>504</v>
      </c>
      <c r="B366" s="1" t="s">
        <v>367</v>
      </c>
      <c r="C366">
        <v>0</v>
      </c>
      <c r="D366">
        <v>2</v>
      </c>
      <c r="E366" s="1">
        <v>5</v>
      </c>
      <c r="F366" s="1">
        <v>6</v>
      </c>
      <c r="G366" s="1">
        <v>6</v>
      </c>
      <c r="H366" s="1">
        <v>3</v>
      </c>
      <c r="I366">
        <v>36</v>
      </c>
      <c r="J366">
        <v>94</v>
      </c>
      <c r="K366">
        <v>52</v>
      </c>
      <c r="L366">
        <v>50</v>
      </c>
      <c r="M366">
        <v>57</v>
      </c>
      <c r="N366" s="6">
        <f>(punkty_rekrutacyjne37[[#This Row],[GHP]]+punkty_rekrutacyjne37[[#This Row],[GHH]]+punkty_rekrutacyjne37[[#This Row],[GMM]]+punkty_rekrutacyjne37[[#This Row],[GMP]]+punkty_rekrutacyjne37[[#This Row],[GJP]])/10</f>
        <v>28.9</v>
      </c>
      <c r="O366">
        <f t="shared" si="8"/>
        <v>8</v>
      </c>
      <c r="P366">
        <f t="shared" si="8"/>
        <v>10</v>
      </c>
      <c r="Q366">
        <f t="shared" si="8"/>
        <v>10</v>
      </c>
      <c r="R366">
        <f t="shared" si="7"/>
        <v>4</v>
      </c>
      <c r="S366" s="6">
        <f>SUM(punkty_rekrutacyjne37[[#This Row],[punkty za JP]:[GEO]])</f>
        <v>32</v>
      </c>
      <c r="T366" s="6">
        <f>IF(punkty_rekrutacyjne37[[#This Row],[Zachowanie]]=6, 2, 0)+punkty_rekrutacyjne37[[#This Row],[Osiagniecia]]</f>
        <v>0</v>
      </c>
      <c r="U366" s="7">
        <f>punkty_rekrutacyjne37[[#This Row],[punkty za gimnazjalny]]+punkty_rekrutacyjne37[[#This Row],[SUMA PUNKTOW ZA OCENY]]+punkty_rekrutacyjne37[[#This Row],[DODATKOWE]]</f>
        <v>60.9</v>
      </c>
      <c r="V366" s="14">
        <f>COUNTIF(punkty_rekrutacyjne37[[#This Row],[GHP]:[GJP]], 100)</f>
        <v>0</v>
      </c>
      <c r="W366" s="7">
        <f>IF(punkty_rekrutacyjne37[[#This Row],[ILE SETEK]]&gt;=3, 1, 0)</f>
        <v>0</v>
      </c>
    </row>
    <row r="367" spans="1:23" hidden="1" x14ac:dyDescent="0.35">
      <c r="A367" s="1" t="s">
        <v>505</v>
      </c>
      <c r="B367" s="1" t="s">
        <v>506</v>
      </c>
      <c r="C367">
        <v>2</v>
      </c>
      <c r="D367">
        <v>3</v>
      </c>
      <c r="E367" s="1">
        <v>2</v>
      </c>
      <c r="F367" s="1">
        <v>2</v>
      </c>
      <c r="G367" s="1">
        <v>5</v>
      </c>
      <c r="H367" s="1">
        <v>6</v>
      </c>
      <c r="I367">
        <v>100</v>
      </c>
      <c r="J367">
        <v>48</v>
      </c>
      <c r="K367">
        <v>88</v>
      </c>
      <c r="L367">
        <v>48</v>
      </c>
      <c r="M367">
        <v>8</v>
      </c>
      <c r="N367" s="6">
        <f>(punkty_rekrutacyjne37[[#This Row],[GHP]]+punkty_rekrutacyjne37[[#This Row],[GHH]]+punkty_rekrutacyjne37[[#This Row],[GMM]]+punkty_rekrutacyjne37[[#This Row],[GMP]]+punkty_rekrutacyjne37[[#This Row],[GJP]])/10</f>
        <v>29.2</v>
      </c>
      <c r="O367">
        <f t="shared" si="8"/>
        <v>0</v>
      </c>
      <c r="P367">
        <f t="shared" si="8"/>
        <v>0</v>
      </c>
      <c r="Q367">
        <f t="shared" si="8"/>
        <v>8</v>
      </c>
      <c r="R367">
        <f t="shared" si="7"/>
        <v>10</v>
      </c>
      <c r="S367" s="6">
        <f>SUM(punkty_rekrutacyjne37[[#This Row],[punkty za JP]:[GEO]])</f>
        <v>18</v>
      </c>
      <c r="T367" s="6">
        <f>IF(punkty_rekrutacyjne37[[#This Row],[Zachowanie]]=6, 2, 0)+punkty_rekrutacyjne37[[#This Row],[Osiagniecia]]</f>
        <v>2</v>
      </c>
      <c r="U367" s="7">
        <f>punkty_rekrutacyjne37[[#This Row],[punkty za gimnazjalny]]+punkty_rekrutacyjne37[[#This Row],[SUMA PUNKTOW ZA OCENY]]+punkty_rekrutacyjne37[[#This Row],[DODATKOWE]]</f>
        <v>49.2</v>
      </c>
      <c r="V367" s="14">
        <f>COUNTIF(punkty_rekrutacyjne37[[#This Row],[GHP]:[GJP]], 100)</f>
        <v>1</v>
      </c>
      <c r="W367" s="7">
        <f>IF(punkty_rekrutacyjne37[[#This Row],[ILE SETEK]]&gt;=3, 1, 0)</f>
        <v>0</v>
      </c>
    </row>
    <row r="368" spans="1:23" hidden="1" x14ac:dyDescent="0.35">
      <c r="A368" s="1" t="s">
        <v>507</v>
      </c>
      <c r="B368" s="1" t="s">
        <v>508</v>
      </c>
      <c r="C368">
        <v>1</v>
      </c>
      <c r="D368">
        <v>3</v>
      </c>
      <c r="E368" s="1">
        <v>4</v>
      </c>
      <c r="F368" s="1">
        <v>3</v>
      </c>
      <c r="G368" s="1">
        <v>5</v>
      </c>
      <c r="H368" s="1">
        <v>6</v>
      </c>
      <c r="I368">
        <v>89</v>
      </c>
      <c r="J368">
        <v>70</v>
      </c>
      <c r="K368">
        <v>58</v>
      </c>
      <c r="L368">
        <v>39</v>
      </c>
      <c r="M368">
        <v>43</v>
      </c>
      <c r="N368" s="6">
        <f>(punkty_rekrutacyjne37[[#This Row],[GHP]]+punkty_rekrutacyjne37[[#This Row],[GHH]]+punkty_rekrutacyjne37[[#This Row],[GMM]]+punkty_rekrutacyjne37[[#This Row],[GMP]]+punkty_rekrutacyjne37[[#This Row],[GJP]])/10</f>
        <v>29.9</v>
      </c>
      <c r="O368">
        <f t="shared" si="8"/>
        <v>6</v>
      </c>
      <c r="P368">
        <f t="shared" si="8"/>
        <v>4</v>
      </c>
      <c r="Q368">
        <f t="shared" si="8"/>
        <v>8</v>
      </c>
      <c r="R368">
        <f t="shared" si="7"/>
        <v>10</v>
      </c>
      <c r="S368" s="6">
        <f>SUM(punkty_rekrutacyjne37[[#This Row],[punkty za JP]:[GEO]])</f>
        <v>28</v>
      </c>
      <c r="T368" s="6">
        <f>IF(punkty_rekrutacyjne37[[#This Row],[Zachowanie]]=6, 2, 0)+punkty_rekrutacyjne37[[#This Row],[Osiagniecia]]</f>
        <v>1</v>
      </c>
      <c r="U368" s="7">
        <f>punkty_rekrutacyjne37[[#This Row],[punkty za gimnazjalny]]+punkty_rekrutacyjne37[[#This Row],[SUMA PUNKTOW ZA OCENY]]+punkty_rekrutacyjne37[[#This Row],[DODATKOWE]]</f>
        <v>58.9</v>
      </c>
      <c r="V368" s="14">
        <f>COUNTIF(punkty_rekrutacyjne37[[#This Row],[GHP]:[GJP]], 100)</f>
        <v>0</v>
      </c>
      <c r="W368" s="7">
        <f>IF(punkty_rekrutacyjne37[[#This Row],[ILE SETEK]]&gt;=3, 1, 0)</f>
        <v>0</v>
      </c>
    </row>
    <row r="369" spans="1:23" hidden="1" x14ac:dyDescent="0.35">
      <c r="A369" s="1" t="s">
        <v>509</v>
      </c>
      <c r="B369" s="1" t="s">
        <v>188</v>
      </c>
      <c r="C369">
        <v>0</v>
      </c>
      <c r="D369">
        <v>6</v>
      </c>
      <c r="E369" s="1">
        <v>2</v>
      </c>
      <c r="F369" s="1">
        <v>2</v>
      </c>
      <c r="G369" s="1">
        <v>6</v>
      </c>
      <c r="H369" s="1">
        <v>2</v>
      </c>
      <c r="I369">
        <v>21</v>
      </c>
      <c r="J369">
        <v>80</v>
      </c>
      <c r="K369">
        <v>59</v>
      </c>
      <c r="L369">
        <v>35</v>
      </c>
      <c r="M369">
        <v>12</v>
      </c>
      <c r="N369" s="6">
        <f>(punkty_rekrutacyjne37[[#This Row],[GHP]]+punkty_rekrutacyjne37[[#This Row],[GHH]]+punkty_rekrutacyjne37[[#This Row],[GMM]]+punkty_rekrutacyjne37[[#This Row],[GMP]]+punkty_rekrutacyjne37[[#This Row],[GJP]])/10</f>
        <v>20.7</v>
      </c>
      <c r="O369">
        <f t="shared" si="8"/>
        <v>0</v>
      </c>
      <c r="P369">
        <f t="shared" si="8"/>
        <v>0</v>
      </c>
      <c r="Q369">
        <f t="shared" si="8"/>
        <v>10</v>
      </c>
      <c r="R369">
        <f t="shared" si="7"/>
        <v>0</v>
      </c>
      <c r="S369" s="6">
        <f>SUM(punkty_rekrutacyjne37[[#This Row],[punkty za JP]:[GEO]])</f>
        <v>10</v>
      </c>
      <c r="T369" s="6">
        <f>IF(punkty_rekrutacyjne37[[#This Row],[Zachowanie]]=6, 2, 0)+punkty_rekrutacyjne37[[#This Row],[Osiagniecia]]</f>
        <v>2</v>
      </c>
      <c r="U369" s="7">
        <f>punkty_rekrutacyjne37[[#This Row],[punkty za gimnazjalny]]+punkty_rekrutacyjne37[[#This Row],[SUMA PUNKTOW ZA OCENY]]+punkty_rekrutacyjne37[[#This Row],[DODATKOWE]]</f>
        <v>32.700000000000003</v>
      </c>
      <c r="V369" s="14">
        <f>COUNTIF(punkty_rekrutacyjne37[[#This Row],[GHP]:[GJP]], 100)</f>
        <v>0</v>
      </c>
      <c r="W369" s="7">
        <f>IF(punkty_rekrutacyjne37[[#This Row],[ILE SETEK]]&gt;=3, 1, 0)</f>
        <v>0</v>
      </c>
    </row>
    <row r="370" spans="1:23" hidden="1" x14ac:dyDescent="0.35">
      <c r="A370" s="1" t="s">
        <v>510</v>
      </c>
      <c r="B370" s="1" t="s">
        <v>188</v>
      </c>
      <c r="C370">
        <v>1</v>
      </c>
      <c r="D370">
        <v>3</v>
      </c>
      <c r="E370" s="1">
        <v>2</v>
      </c>
      <c r="F370" s="1">
        <v>5</v>
      </c>
      <c r="G370" s="1">
        <v>4</v>
      </c>
      <c r="H370" s="1">
        <v>4</v>
      </c>
      <c r="I370">
        <v>38</v>
      </c>
      <c r="J370">
        <v>5</v>
      </c>
      <c r="K370">
        <v>69</v>
      </c>
      <c r="L370">
        <v>94</v>
      </c>
      <c r="M370">
        <v>25</v>
      </c>
      <c r="N370" s="6">
        <f>(punkty_rekrutacyjne37[[#This Row],[GHP]]+punkty_rekrutacyjne37[[#This Row],[GHH]]+punkty_rekrutacyjne37[[#This Row],[GMM]]+punkty_rekrutacyjne37[[#This Row],[GMP]]+punkty_rekrutacyjne37[[#This Row],[GJP]])/10</f>
        <v>23.1</v>
      </c>
      <c r="O370">
        <f t="shared" si="8"/>
        <v>0</v>
      </c>
      <c r="P370">
        <f t="shared" si="8"/>
        <v>8</v>
      </c>
      <c r="Q370">
        <f t="shared" si="8"/>
        <v>6</v>
      </c>
      <c r="R370">
        <f t="shared" si="7"/>
        <v>6</v>
      </c>
      <c r="S370" s="6">
        <f>SUM(punkty_rekrutacyjne37[[#This Row],[punkty za JP]:[GEO]])</f>
        <v>20</v>
      </c>
      <c r="T370" s="6">
        <f>IF(punkty_rekrutacyjne37[[#This Row],[Zachowanie]]=6, 2, 0)+punkty_rekrutacyjne37[[#This Row],[Osiagniecia]]</f>
        <v>1</v>
      </c>
      <c r="U370" s="7">
        <f>punkty_rekrutacyjne37[[#This Row],[punkty za gimnazjalny]]+punkty_rekrutacyjne37[[#This Row],[SUMA PUNKTOW ZA OCENY]]+punkty_rekrutacyjne37[[#This Row],[DODATKOWE]]</f>
        <v>44.1</v>
      </c>
      <c r="V370" s="14">
        <f>COUNTIF(punkty_rekrutacyjne37[[#This Row],[GHP]:[GJP]], 100)</f>
        <v>0</v>
      </c>
      <c r="W370" s="7">
        <f>IF(punkty_rekrutacyjne37[[#This Row],[ILE SETEK]]&gt;=3, 1, 0)</f>
        <v>0</v>
      </c>
    </row>
    <row r="371" spans="1:23" hidden="1" x14ac:dyDescent="0.35">
      <c r="A371" s="1" t="s">
        <v>511</v>
      </c>
      <c r="B371" s="1" t="s">
        <v>311</v>
      </c>
      <c r="C371">
        <v>8</v>
      </c>
      <c r="D371">
        <v>4</v>
      </c>
      <c r="E371" s="1">
        <v>5</v>
      </c>
      <c r="F371" s="1">
        <v>4</v>
      </c>
      <c r="G371" s="1">
        <v>5</v>
      </c>
      <c r="H371" s="1">
        <v>3</v>
      </c>
      <c r="I371">
        <v>24</v>
      </c>
      <c r="J371">
        <v>47</v>
      </c>
      <c r="K371">
        <v>99</v>
      </c>
      <c r="L371">
        <v>64</v>
      </c>
      <c r="M371">
        <v>11</v>
      </c>
      <c r="N371" s="6">
        <f>(punkty_rekrutacyjne37[[#This Row],[GHP]]+punkty_rekrutacyjne37[[#This Row],[GHH]]+punkty_rekrutacyjne37[[#This Row],[GMM]]+punkty_rekrutacyjne37[[#This Row],[GMP]]+punkty_rekrutacyjne37[[#This Row],[GJP]])/10</f>
        <v>24.5</v>
      </c>
      <c r="O371">
        <f t="shared" si="8"/>
        <v>8</v>
      </c>
      <c r="P371">
        <f t="shared" si="8"/>
        <v>6</v>
      </c>
      <c r="Q371">
        <f t="shared" si="8"/>
        <v>8</v>
      </c>
      <c r="R371">
        <f t="shared" si="7"/>
        <v>4</v>
      </c>
      <c r="S371" s="6">
        <f>SUM(punkty_rekrutacyjne37[[#This Row],[punkty za JP]:[GEO]])</f>
        <v>26</v>
      </c>
      <c r="T371" s="6">
        <f>IF(punkty_rekrutacyjne37[[#This Row],[Zachowanie]]=6, 2, 0)+punkty_rekrutacyjne37[[#This Row],[Osiagniecia]]</f>
        <v>8</v>
      </c>
      <c r="U371" s="7">
        <f>punkty_rekrutacyjne37[[#This Row],[punkty za gimnazjalny]]+punkty_rekrutacyjne37[[#This Row],[SUMA PUNKTOW ZA OCENY]]+punkty_rekrutacyjne37[[#This Row],[DODATKOWE]]</f>
        <v>58.5</v>
      </c>
      <c r="V371" s="14">
        <f>COUNTIF(punkty_rekrutacyjne37[[#This Row],[GHP]:[GJP]], 100)</f>
        <v>0</v>
      </c>
      <c r="W371" s="7">
        <f>IF(punkty_rekrutacyjne37[[#This Row],[ILE SETEK]]&gt;=3, 1, 0)</f>
        <v>0</v>
      </c>
    </row>
    <row r="372" spans="1:23" hidden="1" x14ac:dyDescent="0.35">
      <c r="A372" s="1" t="s">
        <v>512</v>
      </c>
      <c r="B372" s="1" t="s">
        <v>311</v>
      </c>
      <c r="C372">
        <v>3</v>
      </c>
      <c r="D372">
        <v>5</v>
      </c>
      <c r="E372" s="1">
        <v>2</v>
      </c>
      <c r="F372" s="1">
        <v>4</v>
      </c>
      <c r="G372" s="1">
        <v>5</v>
      </c>
      <c r="H372" s="1">
        <v>4</v>
      </c>
      <c r="I372">
        <v>48</v>
      </c>
      <c r="J372">
        <v>100</v>
      </c>
      <c r="K372">
        <v>7</v>
      </c>
      <c r="L372">
        <v>64</v>
      </c>
      <c r="M372">
        <v>74</v>
      </c>
      <c r="N372" s="6">
        <f>(punkty_rekrutacyjne37[[#This Row],[GHP]]+punkty_rekrutacyjne37[[#This Row],[GHH]]+punkty_rekrutacyjne37[[#This Row],[GMM]]+punkty_rekrutacyjne37[[#This Row],[GMP]]+punkty_rekrutacyjne37[[#This Row],[GJP]])/10</f>
        <v>29.3</v>
      </c>
      <c r="O372">
        <f t="shared" si="8"/>
        <v>0</v>
      </c>
      <c r="P372">
        <f t="shared" si="8"/>
        <v>6</v>
      </c>
      <c r="Q372">
        <f t="shared" si="8"/>
        <v>8</v>
      </c>
      <c r="R372">
        <f t="shared" si="7"/>
        <v>6</v>
      </c>
      <c r="S372" s="6">
        <f>SUM(punkty_rekrutacyjne37[[#This Row],[punkty za JP]:[GEO]])</f>
        <v>20</v>
      </c>
      <c r="T372" s="6">
        <f>IF(punkty_rekrutacyjne37[[#This Row],[Zachowanie]]=6, 2, 0)+punkty_rekrutacyjne37[[#This Row],[Osiagniecia]]</f>
        <v>3</v>
      </c>
      <c r="U372" s="7">
        <f>punkty_rekrutacyjne37[[#This Row],[punkty za gimnazjalny]]+punkty_rekrutacyjne37[[#This Row],[SUMA PUNKTOW ZA OCENY]]+punkty_rekrutacyjne37[[#This Row],[DODATKOWE]]</f>
        <v>52.3</v>
      </c>
      <c r="V372" s="14">
        <f>COUNTIF(punkty_rekrutacyjne37[[#This Row],[GHP]:[GJP]], 100)</f>
        <v>1</v>
      </c>
      <c r="W372" s="7">
        <f>IF(punkty_rekrutacyjne37[[#This Row],[ILE SETEK]]&gt;=3, 1, 0)</f>
        <v>0</v>
      </c>
    </row>
    <row r="373" spans="1:23" hidden="1" x14ac:dyDescent="0.35">
      <c r="A373" s="1" t="s">
        <v>308</v>
      </c>
      <c r="B373" s="1" t="s">
        <v>30</v>
      </c>
      <c r="C373">
        <v>8</v>
      </c>
      <c r="D373">
        <v>3</v>
      </c>
      <c r="E373" s="1">
        <v>5</v>
      </c>
      <c r="F373" s="1">
        <v>2</v>
      </c>
      <c r="G373" s="1">
        <v>4</v>
      </c>
      <c r="H373" s="1">
        <v>6</v>
      </c>
      <c r="I373">
        <v>46</v>
      </c>
      <c r="J373">
        <v>88</v>
      </c>
      <c r="K373">
        <v>1</v>
      </c>
      <c r="L373">
        <v>49</v>
      </c>
      <c r="M373">
        <v>84</v>
      </c>
      <c r="N373" s="6">
        <f>(punkty_rekrutacyjne37[[#This Row],[GHP]]+punkty_rekrutacyjne37[[#This Row],[GHH]]+punkty_rekrutacyjne37[[#This Row],[GMM]]+punkty_rekrutacyjne37[[#This Row],[GMP]]+punkty_rekrutacyjne37[[#This Row],[GJP]])/10</f>
        <v>26.8</v>
      </c>
      <c r="O373">
        <f t="shared" si="8"/>
        <v>8</v>
      </c>
      <c r="P373">
        <f t="shared" si="8"/>
        <v>0</v>
      </c>
      <c r="Q373">
        <f t="shared" si="8"/>
        <v>6</v>
      </c>
      <c r="R373">
        <f t="shared" si="7"/>
        <v>10</v>
      </c>
      <c r="S373" s="6">
        <f>SUM(punkty_rekrutacyjne37[[#This Row],[punkty za JP]:[GEO]])</f>
        <v>24</v>
      </c>
      <c r="T373" s="6">
        <f>IF(punkty_rekrutacyjne37[[#This Row],[Zachowanie]]=6, 2, 0)+punkty_rekrutacyjne37[[#This Row],[Osiagniecia]]</f>
        <v>8</v>
      </c>
      <c r="U373" s="7">
        <f>punkty_rekrutacyjne37[[#This Row],[punkty za gimnazjalny]]+punkty_rekrutacyjne37[[#This Row],[SUMA PUNKTOW ZA OCENY]]+punkty_rekrutacyjne37[[#This Row],[DODATKOWE]]</f>
        <v>58.8</v>
      </c>
      <c r="V373" s="14">
        <f>COUNTIF(punkty_rekrutacyjne37[[#This Row],[GHP]:[GJP]], 100)</f>
        <v>0</v>
      </c>
      <c r="W373" s="7">
        <f>IF(punkty_rekrutacyjne37[[#This Row],[ILE SETEK]]&gt;=3, 1, 0)</f>
        <v>0</v>
      </c>
    </row>
    <row r="374" spans="1:23" hidden="1" x14ac:dyDescent="0.35">
      <c r="A374" s="1" t="s">
        <v>69</v>
      </c>
      <c r="B374" s="1" t="s">
        <v>70</v>
      </c>
      <c r="C374">
        <v>3</v>
      </c>
      <c r="D374">
        <v>5</v>
      </c>
      <c r="E374" s="1">
        <v>4</v>
      </c>
      <c r="F374" s="1">
        <v>4</v>
      </c>
      <c r="G374" s="1">
        <v>6</v>
      </c>
      <c r="H374" s="1">
        <v>4</v>
      </c>
      <c r="I374">
        <v>77</v>
      </c>
      <c r="J374">
        <v>80</v>
      </c>
      <c r="K374">
        <v>44</v>
      </c>
      <c r="L374">
        <v>96</v>
      </c>
      <c r="M374">
        <v>10</v>
      </c>
      <c r="N374" s="6">
        <f>(punkty_rekrutacyjne37[[#This Row],[GHP]]+punkty_rekrutacyjne37[[#This Row],[GHH]]+punkty_rekrutacyjne37[[#This Row],[GMM]]+punkty_rekrutacyjne37[[#This Row],[GMP]]+punkty_rekrutacyjne37[[#This Row],[GJP]])/10</f>
        <v>30.7</v>
      </c>
      <c r="O374">
        <f t="shared" si="8"/>
        <v>6</v>
      </c>
      <c r="P374">
        <f t="shared" si="8"/>
        <v>6</v>
      </c>
      <c r="Q374">
        <f t="shared" si="8"/>
        <v>10</v>
      </c>
      <c r="R374">
        <f t="shared" si="7"/>
        <v>6</v>
      </c>
      <c r="S374" s="6">
        <f>SUM(punkty_rekrutacyjne37[[#This Row],[punkty za JP]:[GEO]])</f>
        <v>28</v>
      </c>
      <c r="T374" s="6">
        <f>IF(punkty_rekrutacyjne37[[#This Row],[Zachowanie]]=6, 2, 0)+punkty_rekrutacyjne37[[#This Row],[Osiagniecia]]</f>
        <v>3</v>
      </c>
      <c r="U374" s="7">
        <f>punkty_rekrutacyjne37[[#This Row],[punkty za gimnazjalny]]+punkty_rekrutacyjne37[[#This Row],[SUMA PUNKTOW ZA OCENY]]+punkty_rekrutacyjne37[[#This Row],[DODATKOWE]]</f>
        <v>61.7</v>
      </c>
      <c r="V374" s="14">
        <f>COUNTIF(punkty_rekrutacyjne37[[#This Row],[GHP]:[GJP]], 100)</f>
        <v>0</v>
      </c>
      <c r="W374" s="7">
        <f>IF(punkty_rekrutacyjne37[[#This Row],[ILE SETEK]]&gt;=3, 1, 0)</f>
        <v>0</v>
      </c>
    </row>
    <row r="375" spans="1:23" hidden="1" x14ac:dyDescent="0.35">
      <c r="A375" s="1" t="s">
        <v>513</v>
      </c>
      <c r="B375" s="1" t="s">
        <v>48</v>
      </c>
      <c r="C375">
        <v>8</v>
      </c>
      <c r="D375">
        <v>3</v>
      </c>
      <c r="E375" s="1">
        <v>5</v>
      </c>
      <c r="F375" s="1">
        <v>3</v>
      </c>
      <c r="G375" s="1">
        <v>5</v>
      </c>
      <c r="H375" s="1">
        <v>3</v>
      </c>
      <c r="I375">
        <v>28</v>
      </c>
      <c r="J375">
        <v>5</v>
      </c>
      <c r="K375">
        <v>29</v>
      </c>
      <c r="L375">
        <v>7</v>
      </c>
      <c r="M375">
        <v>19</v>
      </c>
      <c r="N375" s="6">
        <f>(punkty_rekrutacyjne37[[#This Row],[GHP]]+punkty_rekrutacyjne37[[#This Row],[GHH]]+punkty_rekrutacyjne37[[#This Row],[GMM]]+punkty_rekrutacyjne37[[#This Row],[GMP]]+punkty_rekrutacyjne37[[#This Row],[GJP]])/10</f>
        <v>8.8000000000000007</v>
      </c>
      <c r="O375">
        <f t="shared" si="8"/>
        <v>8</v>
      </c>
      <c r="P375">
        <f t="shared" si="8"/>
        <v>4</v>
      </c>
      <c r="Q375">
        <f t="shared" si="8"/>
        <v>8</v>
      </c>
      <c r="R375">
        <f t="shared" si="7"/>
        <v>4</v>
      </c>
      <c r="S375" s="6">
        <f>SUM(punkty_rekrutacyjne37[[#This Row],[punkty za JP]:[GEO]])</f>
        <v>24</v>
      </c>
      <c r="T375" s="6">
        <f>IF(punkty_rekrutacyjne37[[#This Row],[Zachowanie]]=6, 2, 0)+punkty_rekrutacyjne37[[#This Row],[Osiagniecia]]</f>
        <v>8</v>
      </c>
      <c r="U375" s="7">
        <f>punkty_rekrutacyjne37[[#This Row],[punkty za gimnazjalny]]+punkty_rekrutacyjne37[[#This Row],[SUMA PUNKTOW ZA OCENY]]+punkty_rekrutacyjne37[[#This Row],[DODATKOWE]]</f>
        <v>40.799999999999997</v>
      </c>
      <c r="V375" s="14">
        <f>COUNTIF(punkty_rekrutacyjne37[[#This Row],[GHP]:[GJP]], 100)</f>
        <v>0</v>
      </c>
      <c r="W375" s="7">
        <f>IF(punkty_rekrutacyjne37[[#This Row],[ILE SETEK]]&gt;=3, 1, 0)</f>
        <v>0</v>
      </c>
    </row>
    <row r="376" spans="1:23" hidden="1" x14ac:dyDescent="0.35">
      <c r="A376" s="1" t="s">
        <v>514</v>
      </c>
      <c r="B376" s="1" t="s">
        <v>38</v>
      </c>
      <c r="C376">
        <v>0</v>
      </c>
      <c r="D376">
        <v>5</v>
      </c>
      <c r="E376" s="1">
        <v>5</v>
      </c>
      <c r="F376" s="1">
        <v>4</v>
      </c>
      <c r="G376" s="1">
        <v>5</v>
      </c>
      <c r="H376" s="1">
        <v>5</v>
      </c>
      <c r="I376">
        <v>100</v>
      </c>
      <c r="J376">
        <v>100</v>
      </c>
      <c r="K376">
        <v>68</v>
      </c>
      <c r="L376">
        <v>69</v>
      </c>
      <c r="M376">
        <v>46</v>
      </c>
      <c r="N376" s="6">
        <f>(punkty_rekrutacyjne37[[#This Row],[GHP]]+punkty_rekrutacyjne37[[#This Row],[GHH]]+punkty_rekrutacyjne37[[#This Row],[GMM]]+punkty_rekrutacyjne37[[#This Row],[GMP]]+punkty_rekrutacyjne37[[#This Row],[GJP]])/10</f>
        <v>38.299999999999997</v>
      </c>
      <c r="O376">
        <f t="shared" si="8"/>
        <v>8</v>
      </c>
      <c r="P376">
        <f t="shared" si="8"/>
        <v>6</v>
      </c>
      <c r="Q376">
        <f t="shared" si="8"/>
        <v>8</v>
      </c>
      <c r="R376">
        <f t="shared" si="7"/>
        <v>8</v>
      </c>
      <c r="S376" s="6">
        <f>SUM(punkty_rekrutacyjne37[[#This Row],[punkty za JP]:[GEO]])</f>
        <v>30</v>
      </c>
      <c r="T376" s="6">
        <f>IF(punkty_rekrutacyjne37[[#This Row],[Zachowanie]]=6, 2, 0)+punkty_rekrutacyjne37[[#This Row],[Osiagniecia]]</f>
        <v>0</v>
      </c>
      <c r="U376" s="7">
        <f>punkty_rekrutacyjne37[[#This Row],[punkty za gimnazjalny]]+punkty_rekrutacyjne37[[#This Row],[SUMA PUNKTOW ZA OCENY]]+punkty_rekrutacyjne37[[#This Row],[DODATKOWE]]</f>
        <v>68.3</v>
      </c>
      <c r="V376" s="14">
        <f>COUNTIF(punkty_rekrutacyjne37[[#This Row],[GHP]:[GJP]], 100)</f>
        <v>2</v>
      </c>
      <c r="W376" s="7">
        <f>IF(punkty_rekrutacyjne37[[#This Row],[ILE SETEK]]&gt;=3, 1, 0)</f>
        <v>0</v>
      </c>
    </row>
    <row r="377" spans="1:23" hidden="1" x14ac:dyDescent="0.35">
      <c r="A377" s="1" t="s">
        <v>411</v>
      </c>
      <c r="B377" s="1" t="s">
        <v>515</v>
      </c>
      <c r="C377">
        <v>0</v>
      </c>
      <c r="D377">
        <v>6</v>
      </c>
      <c r="E377" s="1">
        <v>6</v>
      </c>
      <c r="F377" s="1">
        <v>3</v>
      </c>
      <c r="G377" s="1">
        <v>4</v>
      </c>
      <c r="H377" s="1">
        <v>3</v>
      </c>
      <c r="I377">
        <v>86</v>
      </c>
      <c r="J377">
        <v>20</v>
      </c>
      <c r="K377">
        <v>40</v>
      </c>
      <c r="L377">
        <v>37</v>
      </c>
      <c r="M377">
        <v>24</v>
      </c>
      <c r="N377" s="6">
        <f>(punkty_rekrutacyjne37[[#This Row],[GHP]]+punkty_rekrutacyjne37[[#This Row],[GHH]]+punkty_rekrutacyjne37[[#This Row],[GMM]]+punkty_rekrutacyjne37[[#This Row],[GMP]]+punkty_rekrutacyjne37[[#This Row],[GJP]])/10</f>
        <v>20.7</v>
      </c>
      <c r="O377">
        <f t="shared" si="8"/>
        <v>10</v>
      </c>
      <c r="P377">
        <f t="shared" si="8"/>
        <v>4</v>
      </c>
      <c r="Q377">
        <f t="shared" si="8"/>
        <v>6</v>
      </c>
      <c r="R377">
        <f t="shared" si="7"/>
        <v>4</v>
      </c>
      <c r="S377" s="6">
        <f>SUM(punkty_rekrutacyjne37[[#This Row],[punkty za JP]:[GEO]])</f>
        <v>24</v>
      </c>
      <c r="T377" s="6">
        <f>IF(punkty_rekrutacyjne37[[#This Row],[Zachowanie]]=6, 2, 0)+punkty_rekrutacyjne37[[#This Row],[Osiagniecia]]</f>
        <v>2</v>
      </c>
      <c r="U377" s="7">
        <f>punkty_rekrutacyjne37[[#This Row],[punkty za gimnazjalny]]+punkty_rekrutacyjne37[[#This Row],[SUMA PUNKTOW ZA OCENY]]+punkty_rekrutacyjne37[[#This Row],[DODATKOWE]]</f>
        <v>46.7</v>
      </c>
      <c r="V377" s="14">
        <f>COUNTIF(punkty_rekrutacyjne37[[#This Row],[GHP]:[GJP]], 100)</f>
        <v>0</v>
      </c>
      <c r="W377" s="7">
        <f>IF(punkty_rekrutacyjne37[[#This Row],[ILE SETEK]]&gt;=3, 1, 0)</f>
        <v>0</v>
      </c>
    </row>
    <row r="378" spans="1:23" hidden="1" x14ac:dyDescent="0.35">
      <c r="A378" s="1" t="s">
        <v>516</v>
      </c>
      <c r="B378" s="1" t="s">
        <v>16</v>
      </c>
      <c r="C378">
        <v>8</v>
      </c>
      <c r="D378">
        <v>2</v>
      </c>
      <c r="E378" s="1">
        <v>4</v>
      </c>
      <c r="F378" s="1">
        <v>3</v>
      </c>
      <c r="G378" s="1">
        <v>2</v>
      </c>
      <c r="H378" s="1">
        <v>4</v>
      </c>
      <c r="I378">
        <v>37</v>
      </c>
      <c r="J378">
        <v>45</v>
      </c>
      <c r="K378">
        <v>53</v>
      </c>
      <c r="L378">
        <v>100</v>
      </c>
      <c r="M378">
        <v>63</v>
      </c>
      <c r="N378" s="6">
        <f>(punkty_rekrutacyjne37[[#This Row],[GHP]]+punkty_rekrutacyjne37[[#This Row],[GHH]]+punkty_rekrutacyjne37[[#This Row],[GMM]]+punkty_rekrutacyjne37[[#This Row],[GMP]]+punkty_rekrutacyjne37[[#This Row],[GJP]])/10</f>
        <v>29.8</v>
      </c>
      <c r="O378">
        <f t="shared" si="8"/>
        <v>6</v>
      </c>
      <c r="P378">
        <f t="shared" si="8"/>
        <v>4</v>
      </c>
      <c r="Q378">
        <f t="shared" si="8"/>
        <v>0</v>
      </c>
      <c r="R378">
        <f t="shared" si="7"/>
        <v>6</v>
      </c>
      <c r="S378" s="6">
        <f>SUM(punkty_rekrutacyjne37[[#This Row],[punkty za JP]:[GEO]])</f>
        <v>16</v>
      </c>
      <c r="T378" s="6">
        <f>IF(punkty_rekrutacyjne37[[#This Row],[Zachowanie]]=6, 2, 0)+punkty_rekrutacyjne37[[#This Row],[Osiagniecia]]</f>
        <v>8</v>
      </c>
      <c r="U378" s="7">
        <f>punkty_rekrutacyjne37[[#This Row],[punkty za gimnazjalny]]+punkty_rekrutacyjne37[[#This Row],[SUMA PUNKTOW ZA OCENY]]+punkty_rekrutacyjne37[[#This Row],[DODATKOWE]]</f>
        <v>53.8</v>
      </c>
      <c r="V378" s="14">
        <f>COUNTIF(punkty_rekrutacyjne37[[#This Row],[GHP]:[GJP]], 100)</f>
        <v>1</v>
      </c>
      <c r="W378" s="7">
        <f>IF(punkty_rekrutacyjne37[[#This Row],[ILE SETEK]]&gt;=3, 1, 0)</f>
        <v>0</v>
      </c>
    </row>
    <row r="379" spans="1:23" hidden="1" x14ac:dyDescent="0.35">
      <c r="A379" s="1" t="s">
        <v>517</v>
      </c>
      <c r="B379" s="1" t="s">
        <v>518</v>
      </c>
      <c r="C379">
        <v>5</v>
      </c>
      <c r="D379">
        <v>2</v>
      </c>
      <c r="E379" s="1">
        <v>4</v>
      </c>
      <c r="F379" s="1">
        <v>5</v>
      </c>
      <c r="G379" s="1">
        <v>2</v>
      </c>
      <c r="H379" s="1">
        <v>4</v>
      </c>
      <c r="I379">
        <v>63</v>
      </c>
      <c r="J379">
        <v>100</v>
      </c>
      <c r="K379">
        <v>26</v>
      </c>
      <c r="L379">
        <v>46</v>
      </c>
      <c r="M379">
        <v>85</v>
      </c>
      <c r="N379" s="6">
        <f>(punkty_rekrutacyjne37[[#This Row],[GHP]]+punkty_rekrutacyjne37[[#This Row],[GHH]]+punkty_rekrutacyjne37[[#This Row],[GMM]]+punkty_rekrutacyjne37[[#This Row],[GMP]]+punkty_rekrutacyjne37[[#This Row],[GJP]])/10</f>
        <v>32</v>
      </c>
      <c r="O379">
        <f t="shared" si="8"/>
        <v>6</v>
      </c>
      <c r="P379">
        <f t="shared" si="8"/>
        <v>8</v>
      </c>
      <c r="Q379">
        <f t="shared" si="8"/>
        <v>0</v>
      </c>
      <c r="R379">
        <f t="shared" si="7"/>
        <v>6</v>
      </c>
      <c r="S379" s="6">
        <f>SUM(punkty_rekrutacyjne37[[#This Row],[punkty za JP]:[GEO]])</f>
        <v>20</v>
      </c>
      <c r="T379" s="6">
        <f>IF(punkty_rekrutacyjne37[[#This Row],[Zachowanie]]=6, 2, 0)+punkty_rekrutacyjne37[[#This Row],[Osiagniecia]]</f>
        <v>5</v>
      </c>
      <c r="U379" s="7">
        <f>punkty_rekrutacyjne37[[#This Row],[punkty za gimnazjalny]]+punkty_rekrutacyjne37[[#This Row],[SUMA PUNKTOW ZA OCENY]]+punkty_rekrutacyjne37[[#This Row],[DODATKOWE]]</f>
        <v>57</v>
      </c>
      <c r="V379" s="14">
        <f>COUNTIF(punkty_rekrutacyjne37[[#This Row],[GHP]:[GJP]], 100)</f>
        <v>1</v>
      </c>
      <c r="W379" s="7">
        <f>IF(punkty_rekrutacyjne37[[#This Row],[ILE SETEK]]&gt;=3, 1, 0)</f>
        <v>0</v>
      </c>
    </row>
    <row r="380" spans="1:23" hidden="1" x14ac:dyDescent="0.35">
      <c r="A380" s="1" t="s">
        <v>519</v>
      </c>
      <c r="B380" s="1" t="s">
        <v>520</v>
      </c>
      <c r="C380">
        <v>3</v>
      </c>
      <c r="D380">
        <v>3</v>
      </c>
      <c r="E380" s="1">
        <v>3</v>
      </c>
      <c r="F380" s="1">
        <v>6</v>
      </c>
      <c r="G380" s="1">
        <v>3</v>
      </c>
      <c r="H380" s="1">
        <v>2</v>
      </c>
      <c r="I380">
        <v>62</v>
      </c>
      <c r="J380">
        <v>92</v>
      </c>
      <c r="K380">
        <v>75</v>
      </c>
      <c r="L380">
        <v>30</v>
      </c>
      <c r="M380">
        <v>86</v>
      </c>
      <c r="N380" s="6">
        <f>(punkty_rekrutacyjne37[[#This Row],[GHP]]+punkty_rekrutacyjne37[[#This Row],[GHH]]+punkty_rekrutacyjne37[[#This Row],[GMM]]+punkty_rekrutacyjne37[[#This Row],[GMP]]+punkty_rekrutacyjne37[[#This Row],[GJP]])/10</f>
        <v>34.5</v>
      </c>
      <c r="O380">
        <f t="shared" si="8"/>
        <v>4</v>
      </c>
      <c r="P380">
        <f t="shared" si="8"/>
        <v>10</v>
      </c>
      <c r="Q380">
        <f t="shared" si="8"/>
        <v>4</v>
      </c>
      <c r="R380">
        <f t="shared" si="7"/>
        <v>0</v>
      </c>
      <c r="S380" s="6">
        <f>SUM(punkty_rekrutacyjne37[[#This Row],[punkty za JP]:[GEO]])</f>
        <v>18</v>
      </c>
      <c r="T380" s="6">
        <f>IF(punkty_rekrutacyjne37[[#This Row],[Zachowanie]]=6, 2, 0)+punkty_rekrutacyjne37[[#This Row],[Osiagniecia]]</f>
        <v>3</v>
      </c>
      <c r="U380" s="7">
        <f>punkty_rekrutacyjne37[[#This Row],[punkty za gimnazjalny]]+punkty_rekrutacyjne37[[#This Row],[SUMA PUNKTOW ZA OCENY]]+punkty_rekrutacyjne37[[#This Row],[DODATKOWE]]</f>
        <v>55.5</v>
      </c>
      <c r="V380" s="14">
        <f>COUNTIF(punkty_rekrutacyjne37[[#This Row],[GHP]:[GJP]], 100)</f>
        <v>0</v>
      </c>
      <c r="W380" s="7">
        <f>IF(punkty_rekrutacyjne37[[#This Row],[ILE SETEK]]&gt;=3, 1, 0)</f>
        <v>0</v>
      </c>
    </row>
    <row r="381" spans="1:23" hidden="1" x14ac:dyDescent="0.35">
      <c r="A381" s="1" t="s">
        <v>521</v>
      </c>
      <c r="B381" s="1" t="s">
        <v>43</v>
      </c>
      <c r="C381">
        <v>6</v>
      </c>
      <c r="D381">
        <v>4</v>
      </c>
      <c r="E381" s="1">
        <v>2</v>
      </c>
      <c r="F381" s="1">
        <v>4</v>
      </c>
      <c r="G381" s="1">
        <v>4</v>
      </c>
      <c r="H381" s="1">
        <v>6</v>
      </c>
      <c r="I381">
        <v>16</v>
      </c>
      <c r="J381">
        <v>19</v>
      </c>
      <c r="K381">
        <v>66</v>
      </c>
      <c r="L381">
        <v>96</v>
      </c>
      <c r="M381">
        <v>61</v>
      </c>
      <c r="N381" s="6">
        <f>(punkty_rekrutacyjne37[[#This Row],[GHP]]+punkty_rekrutacyjne37[[#This Row],[GHH]]+punkty_rekrutacyjne37[[#This Row],[GMM]]+punkty_rekrutacyjne37[[#This Row],[GMP]]+punkty_rekrutacyjne37[[#This Row],[GJP]])/10</f>
        <v>25.8</v>
      </c>
      <c r="O381">
        <f t="shared" si="8"/>
        <v>0</v>
      </c>
      <c r="P381">
        <f t="shared" si="8"/>
        <v>6</v>
      </c>
      <c r="Q381">
        <f t="shared" si="8"/>
        <v>6</v>
      </c>
      <c r="R381">
        <f t="shared" si="7"/>
        <v>10</v>
      </c>
      <c r="S381" s="6">
        <f>SUM(punkty_rekrutacyjne37[[#This Row],[punkty za JP]:[GEO]])</f>
        <v>22</v>
      </c>
      <c r="T381" s="6">
        <f>IF(punkty_rekrutacyjne37[[#This Row],[Zachowanie]]=6, 2, 0)+punkty_rekrutacyjne37[[#This Row],[Osiagniecia]]</f>
        <v>6</v>
      </c>
      <c r="U381" s="7">
        <f>punkty_rekrutacyjne37[[#This Row],[punkty za gimnazjalny]]+punkty_rekrutacyjne37[[#This Row],[SUMA PUNKTOW ZA OCENY]]+punkty_rekrutacyjne37[[#This Row],[DODATKOWE]]</f>
        <v>53.8</v>
      </c>
      <c r="V381" s="14">
        <f>COUNTIF(punkty_rekrutacyjne37[[#This Row],[GHP]:[GJP]], 100)</f>
        <v>0</v>
      </c>
      <c r="W381" s="7">
        <f>IF(punkty_rekrutacyjne37[[#This Row],[ILE SETEK]]&gt;=3, 1, 0)</f>
        <v>0</v>
      </c>
    </row>
    <row r="382" spans="1:23" hidden="1" x14ac:dyDescent="0.35">
      <c r="A382" s="1" t="s">
        <v>237</v>
      </c>
      <c r="B382" s="1" t="s">
        <v>166</v>
      </c>
      <c r="C382">
        <v>4</v>
      </c>
      <c r="D382">
        <v>5</v>
      </c>
      <c r="E382" s="1">
        <v>4</v>
      </c>
      <c r="F382" s="1">
        <v>4</v>
      </c>
      <c r="G382" s="1">
        <v>2</v>
      </c>
      <c r="H382" s="1">
        <v>2</v>
      </c>
      <c r="I382">
        <v>71</v>
      </c>
      <c r="J382">
        <v>99</v>
      </c>
      <c r="K382">
        <v>56</v>
      </c>
      <c r="L382">
        <v>2</v>
      </c>
      <c r="M382">
        <v>43</v>
      </c>
      <c r="N382" s="6">
        <f>(punkty_rekrutacyjne37[[#This Row],[GHP]]+punkty_rekrutacyjne37[[#This Row],[GHH]]+punkty_rekrutacyjne37[[#This Row],[GMM]]+punkty_rekrutacyjne37[[#This Row],[GMP]]+punkty_rekrutacyjne37[[#This Row],[GJP]])/10</f>
        <v>27.1</v>
      </c>
      <c r="O382">
        <f t="shared" si="8"/>
        <v>6</v>
      </c>
      <c r="P382">
        <f t="shared" si="8"/>
        <v>6</v>
      </c>
      <c r="Q382">
        <f t="shared" si="8"/>
        <v>0</v>
      </c>
      <c r="R382">
        <f t="shared" si="7"/>
        <v>0</v>
      </c>
      <c r="S382" s="6">
        <f>SUM(punkty_rekrutacyjne37[[#This Row],[punkty za JP]:[GEO]])</f>
        <v>12</v>
      </c>
      <c r="T382" s="6">
        <f>IF(punkty_rekrutacyjne37[[#This Row],[Zachowanie]]=6, 2, 0)+punkty_rekrutacyjne37[[#This Row],[Osiagniecia]]</f>
        <v>4</v>
      </c>
      <c r="U382" s="7">
        <f>punkty_rekrutacyjne37[[#This Row],[punkty za gimnazjalny]]+punkty_rekrutacyjne37[[#This Row],[SUMA PUNKTOW ZA OCENY]]+punkty_rekrutacyjne37[[#This Row],[DODATKOWE]]</f>
        <v>43.1</v>
      </c>
      <c r="V382" s="14">
        <f>COUNTIF(punkty_rekrutacyjne37[[#This Row],[GHP]:[GJP]], 100)</f>
        <v>0</v>
      </c>
      <c r="W382" s="7">
        <f>IF(punkty_rekrutacyjne37[[#This Row],[ILE SETEK]]&gt;=3, 1, 0)</f>
        <v>0</v>
      </c>
    </row>
    <row r="383" spans="1:23" hidden="1" x14ac:dyDescent="0.35">
      <c r="A383" s="1" t="s">
        <v>522</v>
      </c>
      <c r="B383" s="1" t="s">
        <v>288</v>
      </c>
      <c r="C383">
        <v>8</v>
      </c>
      <c r="D383">
        <v>2</v>
      </c>
      <c r="E383" s="1">
        <v>6</v>
      </c>
      <c r="F383" s="1">
        <v>2</v>
      </c>
      <c r="G383" s="1">
        <v>6</v>
      </c>
      <c r="H383" s="1">
        <v>5</v>
      </c>
      <c r="I383">
        <v>62</v>
      </c>
      <c r="J383">
        <v>49</v>
      </c>
      <c r="K383">
        <v>45</v>
      </c>
      <c r="L383">
        <v>42</v>
      </c>
      <c r="M383">
        <v>53</v>
      </c>
      <c r="N383" s="6">
        <f>(punkty_rekrutacyjne37[[#This Row],[GHP]]+punkty_rekrutacyjne37[[#This Row],[GHH]]+punkty_rekrutacyjne37[[#This Row],[GMM]]+punkty_rekrutacyjne37[[#This Row],[GMP]]+punkty_rekrutacyjne37[[#This Row],[GJP]])/10</f>
        <v>25.1</v>
      </c>
      <c r="O383">
        <f t="shared" si="8"/>
        <v>10</v>
      </c>
      <c r="P383">
        <f t="shared" si="8"/>
        <v>0</v>
      </c>
      <c r="Q383">
        <f t="shared" si="8"/>
        <v>10</v>
      </c>
      <c r="R383">
        <f t="shared" si="7"/>
        <v>8</v>
      </c>
      <c r="S383" s="6">
        <f>SUM(punkty_rekrutacyjne37[[#This Row],[punkty za JP]:[GEO]])</f>
        <v>28</v>
      </c>
      <c r="T383" s="6">
        <f>IF(punkty_rekrutacyjne37[[#This Row],[Zachowanie]]=6, 2, 0)+punkty_rekrutacyjne37[[#This Row],[Osiagniecia]]</f>
        <v>8</v>
      </c>
      <c r="U383" s="7">
        <f>punkty_rekrutacyjne37[[#This Row],[punkty za gimnazjalny]]+punkty_rekrutacyjne37[[#This Row],[SUMA PUNKTOW ZA OCENY]]+punkty_rekrutacyjne37[[#This Row],[DODATKOWE]]</f>
        <v>61.1</v>
      </c>
      <c r="V383" s="14">
        <f>COUNTIF(punkty_rekrutacyjne37[[#This Row],[GHP]:[GJP]], 100)</f>
        <v>0</v>
      </c>
      <c r="W383" s="7">
        <f>IF(punkty_rekrutacyjne37[[#This Row],[ILE SETEK]]&gt;=3, 1, 0)</f>
        <v>0</v>
      </c>
    </row>
    <row r="384" spans="1:23" hidden="1" x14ac:dyDescent="0.35">
      <c r="A384" s="1" t="s">
        <v>523</v>
      </c>
      <c r="B384" s="1" t="s">
        <v>279</v>
      </c>
      <c r="C384">
        <v>2</v>
      </c>
      <c r="D384">
        <v>3</v>
      </c>
      <c r="E384" s="1">
        <v>2</v>
      </c>
      <c r="F384" s="1">
        <v>5</v>
      </c>
      <c r="G384" s="1">
        <v>5</v>
      </c>
      <c r="H384" s="1">
        <v>2</v>
      </c>
      <c r="I384">
        <v>44</v>
      </c>
      <c r="J384">
        <v>30</v>
      </c>
      <c r="K384">
        <v>61</v>
      </c>
      <c r="L384">
        <v>13</v>
      </c>
      <c r="M384">
        <v>30</v>
      </c>
      <c r="N384" s="6">
        <f>(punkty_rekrutacyjne37[[#This Row],[GHP]]+punkty_rekrutacyjne37[[#This Row],[GHH]]+punkty_rekrutacyjne37[[#This Row],[GMM]]+punkty_rekrutacyjne37[[#This Row],[GMP]]+punkty_rekrutacyjne37[[#This Row],[GJP]])/10</f>
        <v>17.8</v>
      </c>
      <c r="O384">
        <f t="shared" si="8"/>
        <v>0</v>
      </c>
      <c r="P384">
        <f t="shared" si="8"/>
        <v>8</v>
      </c>
      <c r="Q384">
        <f t="shared" si="8"/>
        <v>8</v>
      </c>
      <c r="R384">
        <f t="shared" si="7"/>
        <v>0</v>
      </c>
      <c r="S384" s="6">
        <f>SUM(punkty_rekrutacyjne37[[#This Row],[punkty za JP]:[GEO]])</f>
        <v>16</v>
      </c>
      <c r="T384" s="6">
        <f>IF(punkty_rekrutacyjne37[[#This Row],[Zachowanie]]=6, 2, 0)+punkty_rekrutacyjne37[[#This Row],[Osiagniecia]]</f>
        <v>2</v>
      </c>
      <c r="U384" s="7">
        <f>punkty_rekrutacyjne37[[#This Row],[punkty za gimnazjalny]]+punkty_rekrutacyjne37[[#This Row],[SUMA PUNKTOW ZA OCENY]]+punkty_rekrutacyjne37[[#This Row],[DODATKOWE]]</f>
        <v>35.799999999999997</v>
      </c>
      <c r="V384" s="14">
        <f>COUNTIF(punkty_rekrutacyjne37[[#This Row],[GHP]:[GJP]], 100)</f>
        <v>0</v>
      </c>
      <c r="W384" s="7">
        <f>IF(punkty_rekrutacyjne37[[#This Row],[ILE SETEK]]&gt;=3, 1, 0)</f>
        <v>0</v>
      </c>
    </row>
    <row r="385" spans="1:23" hidden="1" x14ac:dyDescent="0.35">
      <c r="A385" s="1" t="s">
        <v>524</v>
      </c>
      <c r="B385" s="1" t="s">
        <v>99</v>
      </c>
      <c r="C385">
        <v>5</v>
      </c>
      <c r="D385">
        <v>6</v>
      </c>
      <c r="E385" s="1">
        <v>5</v>
      </c>
      <c r="F385" s="1">
        <v>3</v>
      </c>
      <c r="G385" s="1">
        <v>2</v>
      </c>
      <c r="H385" s="1">
        <v>4</v>
      </c>
      <c r="I385">
        <v>55</v>
      </c>
      <c r="J385">
        <v>18</v>
      </c>
      <c r="K385">
        <v>46</v>
      </c>
      <c r="L385">
        <v>82</v>
      </c>
      <c r="M385">
        <v>71</v>
      </c>
      <c r="N385" s="6">
        <f>(punkty_rekrutacyjne37[[#This Row],[GHP]]+punkty_rekrutacyjne37[[#This Row],[GHH]]+punkty_rekrutacyjne37[[#This Row],[GMM]]+punkty_rekrutacyjne37[[#This Row],[GMP]]+punkty_rekrutacyjne37[[#This Row],[GJP]])/10</f>
        <v>27.2</v>
      </c>
      <c r="O385">
        <f t="shared" si="8"/>
        <v>8</v>
      </c>
      <c r="P385">
        <f t="shared" si="8"/>
        <v>4</v>
      </c>
      <c r="Q385">
        <f t="shared" si="8"/>
        <v>0</v>
      </c>
      <c r="R385">
        <f t="shared" si="7"/>
        <v>6</v>
      </c>
      <c r="S385" s="6">
        <f>SUM(punkty_rekrutacyjne37[[#This Row],[punkty za JP]:[GEO]])</f>
        <v>18</v>
      </c>
      <c r="T385" s="6">
        <f>IF(punkty_rekrutacyjne37[[#This Row],[Zachowanie]]=6, 2, 0)+punkty_rekrutacyjne37[[#This Row],[Osiagniecia]]</f>
        <v>7</v>
      </c>
      <c r="U385" s="7">
        <f>punkty_rekrutacyjne37[[#This Row],[punkty za gimnazjalny]]+punkty_rekrutacyjne37[[#This Row],[SUMA PUNKTOW ZA OCENY]]+punkty_rekrutacyjne37[[#This Row],[DODATKOWE]]</f>
        <v>52.2</v>
      </c>
      <c r="V385" s="14">
        <f>COUNTIF(punkty_rekrutacyjne37[[#This Row],[GHP]:[GJP]], 100)</f>
        <v>0</v>
      </c>
      <c r="W385" s="7">
        <f>IF(punkty_rekrutacyjne37[[#This Row],[ILE SETEK]]&gt;=3, 1, 0)</f>
        <v>0</v>
      </c>
    </row>
    <row r="386" spans="1:23" hidden="1" x14ac:dyDescent="0.35">
      <c r="A386" s="1" t="s">
        <v>525</v>
      </c>
      <c r="B386" s="1" t="s">
        <v>526</v>
      </c>
      <c r="C386">
        <v>5</v>
      </c>
      <c r="D386">
        <v>2</v>
      </c>
      <c r="E386" s="1">
        <v>5</v>
      </c>
      <c r="F386" s="1">
        <v>6</v>
      </c>
      <c r="G386" s="1">
        <v>3</v>
      </c>
      <c r="H386" s="1">
        <v>3</v>
      </c>
      <c r="I386">
        <v>23</v>
      </c>
      <c r="J386">
        <v>10</v>
      </c>
      <c r="K386">
        <v>99</v>
      </c>
      <c r="L386">
        <v>23</v>
      </c>
      <c r="M386">
        <v>4</v>
      </c>
      <c r="N386" s="6">
        <f>(punkty_rekrutacyjne37[[#This Row],[GHP]]+punkty_rekrutacyjne37[[#This Row],[GHH]]+punkty_rekrutacyjne37[[#This Row],[GMM]]+punkty_rekrutacyjne37[[#This Row],[GMP]]+punkty_rekrutacyjne37[[#This Row],[GJP]])/10</f>
        <v>15.9</v>
      </c>
      <c r="O386">
        <f t="shared" si="8"/>
        <v>8</v>
      </c>
      <c r="P386">
        <f t="shared" si="8"/>
        <v>10</v>
      </c>
      <c r="Q386">
        <f t="shared" si="8"/>
        <v>4</v>
      </c>
      <c r="R386">
        <f t="shared" si="8"/>
        <v>4</v>
      </c>
      <c r="S386" s="6">
        <f>SUM(punkty_rekrutacyjne37[[#This Row],[punkty za JP]:[GEO]])</f>
        <v>26</v>
      </c>
      <c r="T386" s="6">
        <f>IF(punkty_rekrutacyjne37[[#This Row],[Zachowanie]]=6, 2, 0)+punkty_rekrutacyjne37[[#This Row],[Osiagniecia]]</f>
        <v>5</v>
      </c>
      <c r="U386" s="7">
        <f>punkty_rekrutacyjne37[[#This Row],[punkty za gimnazjalny]]+punkty_rekrutacyjne37[[#This Row],[SUMA PUNKTOW ZA OCENY]]+punkty_rekrutacyjne37[[#This Row],[DODATKOWE]]</f>
        <v>46.9</v>
      </c>
      <c r="V386" s="14">
        <f>COUNTIF(punkty_rekrutacyjne37[[#This Row],[GHP]:[GJP]], 100)</f>
        <v>0</v>
      </c>
      <c r="W386" s="7">
        <f>IF(punkty_rekrutacyjne37[[#This Row],[ILE SETEK]]&gt;=3, 1, 0)</f>
        <v>0</v>
      </c>
    </row>
    <row r="387" spans="1:23" hidden="1" x14ac:dyDescent="0.35">
      <c r="A387" s="1" t="s">
        <v>527</v>
      </c>
      <c r="B387" s="1" t="s">
        <v>340</v>
      </c>
      <c r="C387">
        <v>5</v>
      </c>
      <c r="D387">
        <v>4</v>
      </c>
      <c r="E387" s="1">
        <v>3</v>
      </c>
      <c r="F387" s="1">
        <v>5</v>
      </c>
      <c r="G387" s="1">
        <v>6</v>
      </c>
      <c r="H387" s="1">
        <v>2</v>
      </c>
      <c r="I387">
        <v>72</v>
      </c>
      <c r="J387">
        <v>22</v>
      </c>
      <c r="K387">
        <v>90</v>
      </c>
      <c r="L387">
        <v>8</v>
      </c>
      <c r="M387">
        <v>61</v>
      </c>
      <c r="N387" s="6">
        <f>(punkty_rekrutacyjne37[[#This Row],[GHP]]+punkty_rekrutacyjne37[[#This Row],[GHH]]+punkty_rekrutacyjne37[[#This Row],[GMM]]+punkty_rekrutacyjne37[[#This Row],[GMP]]+punkty_rekrutacyjne37[[#This Row],[GJP]])/10</f>
        <v>25.3</v>
      </c>
      <c r="O387">
        <f t="shared" ref="O387:R450" si="9">VLOOKUP(E387,$Y$4:$Z$9,2,0)</f>
        <v>4</v>
      </c>
      <c r="P387">
        <f t="shared" si="9"/>
        <v>8</v>
      </c>
      <c r="Q387">
        <f t="shared" si="9"/>
        <v>10</v>
      </c>
      <c r="R387">
        <f t="shared" si="9"/>
        <v>0</v>
      </c>
      <c r="S387" s="6">
        <f>SUM(punkty_rekrutacyjne37[[#This Row],[punkty za JP]:[GEO]])</f>
        <v>22</v>
      </c>
      <c r="T387" s="6">
        <f>IF(punkty_rekrutacyjne37[[#This Row],[Zachowanie]]=6, 2, 0)+punkty_rekrutacyjne37[[#This Row],[Osiagniecia]]</f>
        <v>5</v>
      </c>
      <c r="U387" s="7">
        <f>punkty_rekrutacyjne37[[#This Row],[punkty za gimnazjalny]]+punkty_rekrutacyjne37[[#This Row],[SUMA PUNKTOW ZA OCENY]]+punkty_rekrutacyjne37[[#This Row],[DODATKOWE]]</f>
        <v>52.3</v>
      </c>
      <c r="V387" s="14">
        <f>COUNTIF(punkty_rekrutacyjne37[[#This Row],[GHP]:[GJP]], 100)</f>
        <v>0</v>
      </c>
      <c r="W387" s="7">
        <f>IF(punkty_rekrutacyjne37[[#This Row],[ILE SETEK]]&gt;=3, 1, 0)</f>
        <v>0</v>
      </c>
    </row>
    <row r="388" spans="1:23" hidden="1" x14ac:dyDescent="0.35">
      <c r="A388" s="1" t="s">
        <v>528</v>
      </c>
      <c r="B388" s="1" t="s">
        <v>126</v>
      </c>
      <c r="C388">
        <v>3</v>
      </c>
      <c r="D388">
        <v>3</v>
      </c>
      <c r="E388" s="1">
        <v>6</v>
      </c>
      <c r="F388" s="1">
        <v>2</v>
      </c>
      <c r="G388" s="1">
        <v>4</v>
      </c>
      <c r="H388" s="1">
        <v>6</v>
      </c>
      <c r="I388">
        <v>95</v>
      </c>
      <c r="J388">
        <v>18</v>
      </c>
      <c r="K388">
        <v>32</v>
      </c>
      <c r="L388">
        <v>67</v>
      </c>
      <c r="M388">
        <v>36</v>
      </c>
      <c r="N388" s="6">
        <f>(punkty_rekrutacyjne37[[#This Row],[GHP]]+punkty_rekrutacyjne37[[#This Row],[GHH]]+punkty_rekrutacyjne37[[#This Row],[GMM]]+punkty_rekrutacyjne37[[#This Row],[GMP]]+punkty_rekrutacyjne37[[#This Row],[GJP]])/10</f>
        <v>24.8</v>
      </c>
      <c r="O388">
        <f t="shared" si="9"/>
        <v>10</v>
      </c>
      <c r="P388">
        <f t="shared" si="9"/>
        <v>0</v>
      </c>
      <c r="Q388">
        <f t="shared" si="9"/>
        <v>6</v>
      </c>
      <c r="R388">
        <f t="shared" si="9"/>
        <v>10</v>
      </c>
      <c r="S388" s="6">
        <f>SUM(punkty_rekrutacyjne37[[#This Row],[punkty za JP]:[GEO]])</f>
        <v>26</v>
      </c>
      <c r="T388" s="6">
        <f>IF(punkty_rekrutacyjne37[[#This Row],[Zachowanie]]=6, 2, 0)+punkty_rekrutacyjne37[[#This Row],[Osiagniecia]]</f>
        <v>3</v>
      </c>
      <c r="U388" s="7">
        <f>punkty_rekrutacyjne37[[#This Row],[punkty za gimnazjalny]]+punkty_rekrutacyjne37[[#This Row],[SUMA PUNKTOW ZA OCENY]]+punkty_rekrutacyjne37[[#This Row],[DODATKOWE]]</f>
        <v>53.8</v>
      </c>
      <c r="V388" s="14">
        <f>COUNTIF(punkty_rekrutacyjne37[[#This Row],[GHP]:[GJP]], 100)</f>
        <v>0</v>
      </c>
      <c r="W388" s="7">
        <f>IF(punkty_rekrutacyjne37[[#This Row],[ILE SETEK]]&gt;=3, 1, 0)</f>
        <v>0</v>
      </c>
    </row>
    <row r="389" spans="1:23" hidden="1" x14ac:dyDescent="0.35">
      <c r="A389" s="1" t="s">
        <v>529</v>
      </c>
      <c r="B389" s="1" t="s">
        <v>530</v>
      </c>
      <c r="C389">
        <v>5</v>
      </c>
      <c r="D389">
        <v>5</v>
      </c>
      <c r="E389" s="1">
        <v>5</v>
      </c>
      <c r="F389" s="1">
        <v>5</v>
      </c>
      <c r="G389" s="1">
        <v>5</v>
      </c>
      <c r="H389" s="1">
        <v>3</v>
      </c>
      <c r="I389">
        <v>99</v>
      </c>
      <c r="J389">
        <v>47</v>
      </c>
      <c r="K389">
        <v>3</v>
      </c>
      <c r="L389">
        <v>6</v>
      </c>
      <c r="M389">
        <v>59</v>
      </c>
      <c r="N389" s="6">
        <f>(punkty_rekrutacyjne37[[#This Row],[GHP]]+punkty_rekrutacyjne37[[#This Row],[GHH]]+punkty_rekrutacyjne37[[#This Row],[GMM]]+punkty_rekrutacyjne37[[#This Row],[GMP]]+punkty_rekrutacyjne37[[#This Row],[GJP]])/10</f>
        <v>21.4</v>
      </c>
      <c r="O389">
        <f t="shared" si="9"/>
        <v>8</v>
      </c>
      <c r="P389">
        <f t="shared" si="9"/>
        <v>8</v>
      </c>
      <c r="Q389">
        <f t="shared" si="9"/>
        <v>8</v>
      </c>
      <c r="R389">
        <f t="shared" si="9"/>
        <v>4</v>
      </c>
      <c r="S389" s="6">
        <f>SUM(punkty_rekrutacyjne37[[#This Row],[punkty za JP]:[GEO]])</f>
        <v>28</v>
      </c>
      <c r="T389" s="6">
        <f>IF(punkty_rekrutacyjne37[[#This Row],[Zachowanie]]=6, 2, 0)+punkty_rekrutacyjne37[[#This Row],[Osiagniecia]]</f>
        <v>5</v>
      </c>
      <c r="U389" s="7">
        <f>punkty_rekrutacyjne37[[#This Row],[punkty za gimnazjalny]]+punkty_rekrutacyjne37[[#This Row],[SUMA PUNKTOW ZA OCENY]]+punkty_rekrutacyjne37[[#This Row],[DODATKOWE]]</f>
        <v>54.4</v>
      </c>
      <c r="V389" s="14">
        <f>COUNTIF(punkty_rekrutacyjne37[[#This Row],[GHP]:[GJP]], 100)</f>
        <v>0</v>
      </c>
      <c r="W389" s="7">
        <f>IF(punkty_rekrutacyjne37[[#This Row],[ILE SETEK]]&gt;=3, 1, 0)</f>
        <v>0</v>
      </c>
    </row>
    <row r="390" spans="1:23" hidden="1" x14ac:dyDescent="0.35">
      <c r="A390" s="1" t="s">
        <v>531</v>
      </c>
      <c r="B390" s="1" t="s">
        <v>532</v>
      </c>
      <c r="C390">
        <v>5</v>
      </c>
      <c r="D390">
        <v>5</v>
      </c>
      <c r="E390" s="1">
        <v>3</v>
      </c>
      <c r="F390" s="1">
        <v>4</v>
      </c>
      <c r="G390" s="1">
        <v>5</v>
      </c>
      <c r="H390" s="1">
        <v>2</v>
      </c>
      <c r="I390">
        <v>97</v>
      </c>
      <c r="J390">
        <v>87</v>
      </c>
      <c r="K390">
        <v>7</v>
      </c>
      <c r="L390">
        <v>93</v>
      </c>
      <c r="M390">
        <v>19</v>
      </c>
      <c r="N390" s="6">
        <f>(punkty_rekrutacyjne37[[#This Row],[GHP]]+punkty_rekrutacyjne37[[#This Row],[GHH]]+punkty_rekrutacyjne37[[#This Row],[GMM]]+punkty_rekrutacyjne37[[#This Row],[GMP]]+punkty_rekrutacyjne37[[#This Row],[GJP]])/10</f>
        <v>30.3</v>
      </c>
      <c r="O390">
        <f t="shared" si="9"/>
        <v>4</v>
      </c>
      <c r="P390">
        <f t="shared" si="9"/>
        <v>6</v>
      </c>
      <c r="Q390">
        <f t="shared" si="9"/>
        <v>8</v>
      </c>
      <c r="R390">
        <f t="shared" si="9"/>
        <v>0</v>
      </c>
      <c r="S390" s="6">
        <f>SUM(punkty_rekrutacyjne37[[#This Row],[punkty za JP]:[GEO]])</f>
        <v>18</v>
      </c>
      <c r="T390" s="6">
        <f>IF(punkty_rekrutacyjne37[[#This Row],[Zachowanie]]=6, 2, 0)+punkty_rekrutacyjne37[[#This Row],[Osiagniecia]]</f>
        <v>5</v>
      </c>
      <c r="U390" s="7">
        <f>punkty_rekrutacyjne37[[#This Row],[punkty za gimnazjalny]]+punkty_rekrutacyjne37[[#This Row],[SUMA PUNKTOW ZA OCENY]]+punkty_rekrutacyjne37[[#This Row],[DODATKOWE]]</f>
        <v>53.3</v>
      </c>
      <c r="V390" s="14">
        <f>COUNTIF(punkty_rekrutacyjne37[[#This Row],[GHP]:[GJP]], 100)</f>
        <v>0</v>
      </c>
      <c r="W390" s="7">
        <f>IF(punkty_rekrutacyjne37[[#This Row],[ILE SETEK]]&gt;=3, 1, 0)</f>
        <v>0</v>
      </c>
    </row>
    <row r="391" spans="1:23" hidden="1" x14ac:dyDescent="0.35">
      <c r="A391" s="1" t="s">
        <v>533</v>
      </c>
      <c r="B391" s="1" t="s">
        <v>45</v>
      </c>
      <c r="C391">
        <v>3</v>
      </c>
      <c r="D391">
        <v>6</v>
      </c>
      <c r="E391" s="1">
        <v>6</v>
      </c>
      <c r="F391" s="1">
        <v>6</v>
      </c>
      <c r="G391" s="1">
        <v>2</v>
      </c>
      <c r="H391" s="1">
        <v>5</v>
      </c>
      <c r="I391">
        <v>57</v>
      </c>
      <c r="J391">
        <v>44</v>
      </c>
      <c r="K391">
        <v>90</v>
      </c>
      <c r="L391">
        <v>33</v>
      </c>
      <c r="M391">
        <v>78</v>
      </c>
      <c r="N391" s="6">
        <f>(punkty_rekrutacyjne37[[#This Row],[GHP]]+punkty_rekrutacyjne37[[#This Row],[GHH]]+punkty_rekrutacyjne37[[#This Row],[GMM]]+punkty_rekrutacyjne37[[#This Row],[GMP]]+punkty_rekrutacyjne37[[#This Row],[GJP]])/10</f>
        <v>30.2</v>
      </c>
      <c r="O391">
        <f t="shared" si="9"/>
        <v>10</v>
      </c>
      <c r="P391">
        <f t="shared" si="9"/>
        <v>10</v>
      </c>
      <c r="Q391">
        <f t="shared" si="9"/>
        <v>0</v>
      </c>
      <c r="R391">
        <f t="shared" si="9"/>
        <v>8</v>
      </c>
      <c r="S391" s="6">
        <f>SUM(punkty_rekrutacyjne37[[#This Row],[punkty za JP]:[GEO]])</f>
        <v>28</v>
      </c>
      <c r="T391" s="6">
        <f>IF(punkty_rekrutacyjne37[[#This Row],[Zachowanie]]=6, 2, 0)+punkty_rekrutacyjne37[[#This Row],[Osiagniecia]]</f>
        <v>5</v>
      </c>
      <c r="U391" s="7">
        <f>punkty_rekrutacyjne37[[#This Row],[punkty za gimnazjalny]]+punkty_rekrutacyjne37[[#This Row],[SUMA PUNKTOW ZA OCENY]]+punkty_rekrutacyjne37[[#This Row],[DODATKOWE]]</f>
        <v>63.2</v>
      </c>
      <c r="V391" s="14">
        <f>COUNTIF(punkty_rekrutacyjne37[[#This Row],[GHP]:[GJP]], 100)</f>
        <v>0</v>
      </c>
      <c r="W391" s="7">
        <f>IF(punkty_rekrutacyjne37[[#This Row],[ILE SETEK]]&gt;=3, 1, 0)</f>
        <v>0</v>
      </c>
    </row>
    <row r="392" spans="1:23" hidden="1" x14ac:dyDescent="0.35">
      <c r="A392" s="1" t="s">
        <v>534</v>
      </c>
      <c r="B392" s="1" t="s">
        <v>90</v>
      </c>
      <c r="C392">
        <v>2</v>
      </c>
      <c r="D392">
        <v>4</v>
      </c>
      <c r="E392" s="1">
        <v>5</v>
      </c>
      <c r="F392" s="1">
        <v>3</v>
      </c>
      <c r="G392" s="1">
        <v>2</v>
      </c>
      <c r="H392" s="1">
        <v>2</v>
      </c>
      <c r="I392">
        <v>35</v>
      </c>
      <c r="J392">
        <v>82</v>
      </c>
      <c r="K392">
        <v>52</v>
      </c>
      <c r="L392">
        <v>15</v>
      </c>
      <c r="M392">
        <v>51</v>
      </c>
      <c r="N392" s="6">
        <f>(punkty_rekrutacyjne37[[#This Row],[GHP]]+punkty_rekrutacyjne37[[#This Row],[GHH]]+punkty_rekrutacyjne37[[#This Row],[GMM]]+punkty_rekrutacyjne37[[#This Row],[GMP]]+punkty_rekrutacyjne37[[#This Row],[GJP]])/10</f>
        <v>23.5</v>
      </c>
      <c r="O392">
        <f t="shared" si="9"/>
        <v>8</v>
      </c>
      <c r="P392">
        <f t="shared" si="9"/>
        <v>4</v>
      </c>
      <c r="Q392">
        <f t="shared" si="9"/>
        <v>0</v>
      </c>
      <c r="R392">
        <f t="shared" si="9"/>
        <v>0</v>
      </c>
      <c r="S392" s="6">
        <f>SUM(punkty_rekrutacyjne37[[#This Row],[punkty za JP]:[GEO]])</f>
        <v>12</v>
      </c>
      <c r="T392" s="6">
        <f>IF(punkty_rekrutacyjne37[[#This Row],[Zachowanie]]=6, 2, 0)+punkty_rekrutacyjne37[[#This Row],[Osiagniecia]]</f>
        <v>2</v>
      </c>
      <c r="U392" s="7">
        <f>punkty_rekrutacyjne37[[#This Row],[punkty za gimnazjalny]]+punkty_rekrutacyjne37[[#This Row],[SUMA PUNKTOW ZA OCENY]]+punkty_rekrutacyjne37[[#This Row],[DODATKOWE]]</f>
        <v>37.5</v>
      </c>
      <c r="V392" s="14">
        <f>COUNTIF(punkty_rekrutacyjne37[[#This Row],[GHP]:[GJP]], 100)</f>
        <v>0</v>
      </c>
      <c r="W392" s="7">
        <f>IF(punkty_rekrutacyjne37[[#This Row],[ILE SETEK]]&gt;=3, 1, 0)</f>
        <v>0</v>
      </c>
    </row>
    <row r="393" spans="1:23" hidden="1" x14ac:dyDescent="0.35">
      <c r="A393" s="1" t="s">
        <v>535</v>
      </c>
      <c r="B393" s="1" t="s">
        <v>536</v>
      </c>
      <c r="C393">
        <v>1</v>
      </c>
      <c r="D393">
        <v>5</v>
      </c>
      <c r="E393" s="1">
        <v>5</v>
      </c>
      <c r="F393" s="1">
        <v>6</v>
      </c>
      <c r="G393" s="1">
        <v>4</v>
      </c>
      <c r="H393" s="1">
        <v>6</v>
      </c>
      <c r="I393">
        <v>19</v>
      </c>
      <c r="J393">
        <v>32</v>
      </c>
      <c r="K393">
        <v>74</v>
      </c>
      <c r="L393">
        <v>31</v>
      </c>
      <c r="M393">
        <v>58</v>
      </c>
      <c r="N393" s="6">
        <f>(punkty_rekrutacyjne37[[#This Row],[GHP]]+punkty_rekrutacyjne37[[#This Row],[GHH]]+punkty_rekrutacyjne37[[#This Row],[GMM]]+punkty_rekrutacyjne37[[#This Row],[GMP]]+punkty_rekrutacyjne37[[#This Row],[GJP]])/10</f>
        <v>21.4</v>
      </c>
      <c r="O393">
        <f t="shared" si="9"/>
        <v>8</v>
      </c>
      <c r="P393">
        <f t="shared" si="9"/>
        <v>10</v>
      </c>
      <c r="Q393">
        <f t="shared" si="9"/>
        <v>6</v>
      </c>
      <c r="R393">
        <f t="shared" si="9"/>
        <v>10</v>
      </c>
      <c r="S393" s="6">
        <f>SUM(punkty_rekrutacyjne37[[#This Row],[punkty za JP]:[GEO]])</f>
        <v>34</v>
      </c>
      <c r="T393" s="6">
        <f>IF(punkty_rekrutacyjne37[[#This Row],[Zachowanie]]=6, 2, 0)+punkty_rekrutacyjne37[[#This Row],[Osiagniecia]]</f>
        <v>1</v>
      </c>
      <c r="U393" s="7">
        <f>punkty_rekrutacyjne37[[#This Row],[punkty za gimnazjalny]]+punkty_rekrutacyjne37[[#This Row],[SUMA PUNKTOW ZA OCENY]]+punkty_rekrutacyjne37[[#This Row],[DODATKOWE]]</f>
        <v>56.4</v>
      </c>
      <c r="V393" s="14">
        <f>COUNTIF(punkty_rekrutacyjne37[[#This Row],[GHP]:[GJP]], 100)</f>
        <v>0</v>
      </c>
      <c r="W393" s="7">
        <f>IF(punkty_rekrutacyjne37[[#This Row],[ILE SETEK]]&gt;=3, 1, 0)</f>
        <v>0</v>
      </c>
    </row>
    <row r="394" spans="1:23" hidden="1" x14ac:dyDescent="0.35">
      <c r="A394" s="1" t="s">
        <v>537</v>
      </c>
      <c r="B394" s="1" t="s">
        <v>538</v>
      </c>
      <c r="C394">
        <v>0</v>
      </c>
      <c r="D394">
        <v>5</v>
      </c>
      <c r="E394" s="1">
        <v>2</v>
      </c>
      <c r="F394" s="1">
        <v>2</v>
      </c>
      <c r="G394" s="1">
        <v>5</v>
      </c>
      <c r="H394" s="1">
        <v>3</v>
      </c>
      <c r="I394">
        <v>45</v>
      </c>
      <c r="J394">
        <v>52</v>
      </c>
      <c r="K394">
        <v>32</v>
      </c>
      <c r="L394">
        <v>42</v>
      </c>
      <c r="M394">
        <v>33</v>
      </c>
      <c r="N394" s="6">
        <f>(punkty_rekrutacyjne37[[#This Row],[GHP]]+punkty_rekrutacyjne37[[#This Row],[GHH]]+punkty_rekrutacyjne37[[#This Row],[GMM]]+punkty_rekrutacyjne37[[#This Row],[GMP]]+punkty_rekrutacyjne37[[#This Row],[GJP]])/10</f>
        <v>20.399999999999999</v>
      </c>
      <c r="O394">
        <f t="shared" si="9"/>
        <v>0</v>
      </c>
      <c r="P394">
        <f t="shared" si="9"/>
        <v>0</v>
      </c>
      <c r="Q394">
        <f t="shared" si="9"/>
        <v>8</v>
      </c>
      <c r="R394">
        <f t="shared" si="9"/>
        <v>4</v>
      </c>
      <c r="S394" s="6">
        <f>SUM(punkty_rekrutacyjne37[[#This Row],[punkty za JP]:[GEO]])</f>
        <v>12</v>
      </c>
      <c r="T394" s="6">
        <f>IF(punkty_rekrutacyjne37[[#This Row],[Zachowanie]]=6, 2, 0)+punkty_rekrutacyjne37[[#This Row],[Osiagniecia]]</f>
        <v>0</v>
      </c>
      <c r="U394" s="7">
        <f>punkty_rekrutacyjne37[[#This Row],[punkty za gimnazjalny]]+punkty_rekrutacyjne37[[#This Row],[SUMA PUNKTOW ZA OCENY]]+punkty_rekrutacyjne37[[#This Row],[DODATKOWE]]</f>
        <v>32.4</v>
      </c>
      <c r="V394" s="14">
        <f>COUNTIF(punkty_rekrutacyjne37[[#This Row],[GHP]:[GJP]], 100)</f>
        <v>0</v>
      </c>
      <c r="W394" s="7">
        <f>IF(punkty_rekrutacyjne37[[#This Row],[ILE SETEK]]&gt;=3, 1, 0)</f>
        <v>0</v>
      </c>
    </row>
    <row r="395" spans="1:23" hidden="1" x14ac:dyDescent="0.35">
      <c r="A395" s="1" t="s">
        <v>539</v>
      </c>
      <c r="B395" s="1" t="s">
        <v>540</v>
      </c>
      <c r="C395">
        <v>8</v>
      </c>
      <c r="D395">
        <v>5</v>
      </c>
      <c r="E395" s="1">
        <v>6</v>
      </c>
      <c r="F395" s="1">
        <v>2</v>
      </c>
      <c r="G395" s="1">
        <v>4</v>
      </c>
      <c r="H395" s="1">
        <v>3</v>
      </c>
      <c r="I395">
        <v>78</v>
      </c>
      <c r="J395">
        <v>38</v>
      </c>
      <c r="K395">
        <v>62</v>
      </c>
      <c r="L395">
        <v>45</v>
      </c>
      <c r="M395">
        <v>55</v>
      </c>
      <c r="N395" s="6">
        <f>(punkty_rekrutacyjne37[[#This Row],[GHP]]+punkty_rekrutacyjne37[[#This Row],[GHH]]+punkty_rekrutacyjne37[[#This Row],[GMM]]+punkty_rekrutacyjne37[[#This Row],[GMP]]+punkty_rekrutacyjne37[[#This Row],[GJP]])/10</f>
        <v>27.8</v>
      </c>
      <c r="O395">
        <f t="shared" si="9"/>
        <v>10</v>
      </c>
      <c r="P395">
        <f t="shared" si="9"/>
        <v>0</v>
      </c>
      <c r="Q395">
        <f t="shared" si="9"/>
        <v>6</v>
      </c>
      <c r="R395">
        <f t="shared" si="9"/>
        <v>4</v>
      </c>
      <c r="S395" s="6">
        <f>SUM(punkty_rekrutacyjne37[[#This Row],[punkty za JP]:[GEO]])</f>
        <v>20</v>
      </c>
      <c r="T395" s="6">
        <f>IF(punkty_rekrutacyjne37[[#This Row],[Zachowanie]]=6, 2, 0)+punkty_rekrutacyjne37[[#This Row],[Osiagniecia]]</f>
        <v>8</v>
      </c>
      <c r="U395" s="7">
        <f>punkty_rekrutacyjne37[[#This Row],[punkty za gimnazjalny]]+punkty_rekrutacyjne37[[#This Row],[SUMA PUNKTOW ZA OCENY]]+punkty_rekrutacyjne37[[#This Row],[DODATKOWE]]</f>
        <v>55.8</v>
      </c>
      <c r="V395" s="14">
        <f>COUNTIF(punkty_rekrutacyjne37[[#This Row],[GHP]:[GJP]], 100)</f>
        <v>0</v>
      </c>
      <c r="W395" s="7">
        <f>IF(punkty_rekrutacyjne37[[#This Row],[ILE SETEK]]&gt;=3, 1, 0)</f>
        <v>0</v>
      </c>
    </row>
    <row r="396" spans="1:23" hidden="1" x14ac:dyDescent="0.35">
      <c r="A396" s="1" t="s">
        <v>541</v>
      </c>
      <c r="B396" s="1" t="s">
        <v>503</v>
      </c>
      <c r="C396">
        <v>6</v>
      </c>
      <c r="D396">
        <v>4</v>
      </c>
      <c r="E396" s="1">
        <v>2</v>
      </c>
      <c r="F396" s="1">
        <v>6</v>
      </c>
      <c r="G396" s="1">
        <v>2</v>
      </c>
      <c r="H396" s="1">
        <v>6</v>
      </c>
      <c r="I396">
        <v>20</v>
      </c>
      <c r="J396">
        <v>92</v>
      </c>
      <c r="K396">
        <v>44</v>
      </c>
      <c r="L396">
        <v>89</v>
      </c>
      <c r="M396">
        <v>79</v>
      </c>
      <c r="N396" s="6">
        <f>(punkty_rekrutacyjne37[[#This Row],[GHP]]+punkty_rekrutacyjne37[[#This Row],[GHH]]+punkty_rekrutacyjne37[[#This Row],[GMM]]+punkty_rekrutacyjne37[[#This Row],[GMP]]+punkty_rekrutacyjne37[[#This Row],[GJP]])/10</f>
        <v>32.4</v>
      </c>
      <c r="O396">
        <f t="shared" si="9"/>
        <v>0</v>
      </c>
      <c r="P396">
        <f t="shared" si="9"/>
        <v>10</v>
      </c>
      <c r="Q396">
        <f t="shared" si="9"/>
        <v>0</v>
      </c>
      <c r="R396">
        <f t="shared" si="9"/>
        <v>10</v>
      </c>
      <c r="S396" s="6">
        <f>SUM(punkty_rekrutacyjne37[[#This Row],[punkty za JP]:[GEO]])</f>
        <v>20</v>
      </c>
      <c r="T396" s="6">
        <f>IF(punkty_rekrutacyjne37[[#This Row],[Zachowanie]]=6, 2, 0)+punkty_rekrutacyjne37[[#This Row],[Osiagniecia]]</f>
        <v>6</v>
      </c>
      <c r="U396" s="7">
        <f>punkty_rekrutacyjne37[[#This Row],[punkty za gimnazjalny]]+punkty_rekrutacyjne37[[#This Row],[SUMA PUNKTOW ZA OCENY]]+punkty_rekrutacyjne37[[#This Row],[DODATKOWE]]</f>
        <v>58.4</v>
      </c>
      <c r="V396" s="14">
        <f>COUNTIF(punkty_rekrutacyjne37[[#This Row],[GHP]:[GJP]], 100)</f>
        <v>0</v>
      </c>
      <c r="W396" s="7">
        <f>IF(punkty_rekrutacyjne37[[#This Row],[ILE SETEK]]&gt;=3, 1, 0)</f>
        <v>0</v>
      </c>
    </row>
    <row r="397" spans="1:23" hidden="1" x14ac:dyDescent="0.35">
      <c r="A397" s="1" t="s">
        <v>542</v>
      </c>
      <c r="B397" s="1" t="s">
        <v>117</v>
      </c>
      <c r="C397">
        <v>4</v>
      </c>
      <c r="D397">
        <v>2</v>
      </c>
      <c r="E397" s="1">
        <v>2</v>
      </c>
      <c r="F397" s="1">
        <v>4</v>
      </c>
      <c r="G397" s="1">
        <v>3</v>
      </c>
      <c r="H397" s="1">
        <v>3</v>
      </c>
      <c r="I397">
        <v>36</v>
      </c>
      <c r="J397">
        <v>79</v>
      </c>
      <c r="K397">
        <v>62</v>
      </c>
      <c r="L397">
        <v>8</v>
      </c>
      <c r="M397">
        <v>47</v>
      </c>
      <c r="N397" s="6">
        <f>(punkty_rekrutacyjne37[[#This Row],[GHP]]+punkty_rekrutacyjne37[[#This Row],[GHH]]+punkty_rekrutacyjne37[[#This Row],[GMM]]+punkty_rekrutacyjne37[[#This Row],[GMP]]+punkty_rekrutacyjne37[[#This Row],[GJP]])/10</f>
        <v>23.2</v>
      </c>
      <c r="O397">
        <f t="shared" si="9"/>
        <v>0</v>
      </c>
      <c r="P397">
        <f t="shared" si="9"/>
        <v>6</v>
      </c>
      <c r="Q397">
        <f t="shared" si="9"/>
        <v>4</v>
      </c>
      <c r="R397">
        <f t="shared" si="9"/>
        <v>4</v>
      </c>
      <c r="S397" s="6">
        <f>SUM(punkty_rekrutacyjne37[[#This Row],[punkty za JP]:[GEO]])</f>
        <v>14</v>
      </c>
      <c r="T397" s="6">
        <f>IF(punkty_rekrutacyjne37[[#This Row],[Zachowanie]]=6, 2, 0)+punkty_rekrutacyjne37[[#This Row],[Osiagniecia]]</f>
        <v>4</v>
      </c>
      <c r="U397" s="7">
        <f>punkty_rekrutacyjne37[[#This Row],[punkty za gimnazjalny]]+punkty_rekrutacyjne37[[#This Row],[SUMA PUNKTOW ZA OCENY]]+punkty_rekrutacyjne37[[#This Row],[DODATKOWE]]</f>
        <v>41.2</v>
      </c>
      <c r="V397" s="14">
        <f>COUNTIF(punkty_rekrutacyjne37[[#This Row],[GHP]:[GJP]], 100)</f>
        <v>0</v>
      </c>
      <c r="W397" s="7">
        <f>IF(punkty_rekrutacyjne37[[#This Row],[ILE SETEK]]&gt;=3, 1, 0)</f>
        <v>0</v>
      </c>
    </row>
    <row r="398" spans="1:23" hidden="1" x14ac:dyDescent="0.35">
      <c r="A398" s="1" t="s">
        <v>543</v>
      </c>
      <c r="B398" s="1" t="s">
        <v>41</v>
      </c>
      <c r="C398">
        <v>0</v>
      </c>
      <c r="D398">
        <v>2</v>
      </c>
      <c r="E398" s="1">
        <v>2</v>
      </c>
      <c r="F398" s="1">
        <v>4</v>
      </c>
      <c r="G398" s="1">
        <v>2</v>
      </c>
      <c r="H398" s="1">
        <v>4</v>
      </c>
      <c r="I398">
        <v>24</v>
      </c>
      <c r="J398">
        <v>81</v>
      </c>
      <c r="K398">
        <v>74</v>
      </c>
      <c r="L398">
        <v>4</v>
      </c>
      <c r="M398">
        <v>92</v>
      </c>
      <c r="N398" s="6">
        <f>(punkty_rekrutacyjne37[[#This Row],[GHP]]+punkty_rekrutacyjne37[[#This Row],[GHH]]+punkty_rekrutacyjne37[[#This Row],[GMM]]+punkty_rekrutacyjne37[[#This Row],[GMP]]+punkty_rekrutacyjne37[[#This Row],[GJP]])/10</f>
        <v>27.5</v>
      </c>
      <c r="O398">
        <f t="shared" si="9"/>
        <v>0</v>
      </c>
      <c r="P398">
        <f t="shared" si="9"/>
        <v>6</v>
      </c>
      <c r="Q398">
        <f t="shared" si="9"/>
        <v>0</v>
      </c>
      <c r="R398">
        <f t="shared" si="9"/>
        <v>6</v>
      </c>
      <c r="S398" s="6">
        <f>SUM(punkty_rekrutacyjne37[[#This Row],[punkty za JP]:[GEO]])</f>
        <v>12</v>
      </c>
      <c r="T398" s="6">
        <f>IF(punkty_rekrutacyjne37[[#This Row],[Zachowanie]]=6, 2, 0)+punkty_rekrutacyjne37[[#This Row],[Osiagniecia]]</f>
        <v>0</v>
      </c>
      <c r="U398" s="7">
        <f>punkty_rekrutacyjne37[[#This Row],[punkty za gimnazjalny]]+punkty_rekrutacyjne37[[#This Row],[SUMA PUNKTOW ZA OCENY]]+punkty_rekrutacyjne37[[#This Row],[DODATKOWE]]</f>
        <v>39.5</v>
      </c>
      <c r="V398" s="14">
        <f>COUNTIF(punkty_rekrutacyjne37[[#This Row],[GHP]:[GJP]], 100)</f>
        <v>0</v>
      </c>
      <c r="W398" s="7">
        <f>IF(punkty_rekrutacyjne37[[#This Row],[ILE SETEK]]&gt;=3, 1, 0)</f>
        <v>0</v>
      </c>
    </row>
    <row r="399" spans="1:23" hidden="1" x14ac:dyDescent="0.35">
      <c r="A399" s="1" t="s">
        <v>544</v>
      </c>
      <c r="B399" s="1" t="s">
        <v>324</v>
      </c>
      <c r="C399">
        <v>3</v>
      </c>
      <c r="D399">
        <v>3</v>
      </c>
      <c r="E399" s="1">
        <v>5</v>
      </c>
      <c r="F399" s="1">
        <v>6</v>
      </c>
      <c r="G399" s="1">
        <v>4</v>
      </c>
      <c r="H399" s="1">
        <v>3</v>
      </c>
      <c r="I399">
        <v>68</v>
      </c>
      <c r="J399">
        <v>76</v>
      </c>
      <c r="K399">
        <v>21</v>
      </c>
      <c r="L399">
        <v>59</v>
      </c>
      <c r="M399">
        <v>66</v>
      </c>
      <c r="N399" s="6">
        <f>(punkty_rekrutacyjne37[[#This Row],[GHP]]+punkty_rekrutacyjne37[[#This Row],[GHH]]+punkty_rekrutacyjne37[[#This Row],[GMM]]+punkty_rekrutacyjne37[[#This Row],[GMP]]+punkty_rekrutacyjne37[[#This Row],[GJP]])/10</f>
        <v>29</v>
      </c>
      <c r="O399">
        <f t="shared" si="9"/>
        <v>8</v>
      </c>
      <c r="P399">
        <f t="shared" si="9"/>
        <v>10</v>
      </c>
      <c r="Q399">
        <f t="shared" si="9"/>
        <v>6</v>
      </c>
      <c r="R399">
        <f t="shared" si="9"/>
        <v>4</v>
      </c>
      <c r="S399" s="6">
        <f>SUM(punkty_rekrutacyjne37[[#This Row],[punkty za JP]:[GEO]])</f>
        <v>28</v>
      </c>
      <c r="T399" s="6">
        <f>IF(punkty_rekrutacyjne37[[#This Row],[Zachowanie]]=6, 2, 0)+punkty_rekrutacyjne37[[#This Row],[Osiagniecia]]</f>
        <v>3</v>
      </c>
      <c r="U399" s="7">
        <f>punkty_rekrutacyjne37[[#This Row],[punkty za gimnazjalny]]+punkty_rekrutacyjne37[[#This Row],[SUMA PUNKTOW ZA OCENY]]+punkty_rekrutacyjne37[[#This Row],[DODATKOWE]]</f>
        <v>60</v>
      </c>
      <c r="V399" s="14">
        <f>COUNTIF(punkty_rekrutacyjne37[[#This Row],[GHP]:[GJP]], 100)</f>
        <v>0</v>
      </c>
      <c r="W399" s="7">
        <f>IF(punkty_rekrutacyjne37[[#This Row],[ILE SETEK]]&gt;=3, 1, 0)</f>
        <v>0</v>
      </c>
    </row>
    <row r="400" spans="1:23" hidden="1" x14ac:dyDescent="0.35">
      <c r="A400" s="1" t="s">
        <v>545</v>
      </c>
      <c r="B400" s="1" t="s">
        <v>253</v>
      </c>
      <c r="C400">
        <v>4</v>
      </c>
      <c r="D400">
        <v>3</v>
      </c>
      <c r="E400" s="1">
        <v>2</v>
      </c>
      <c r="F400" s="1">
        <v>4</v>
      </c>
      <c r="G400" s="1">
        <v>4</v>
      </c>
      <c r="H400" s="1">
        <v>5</v>
      </c>
      <c r="I400">
        <v>70</v>
      </c>
      <c r="J400">
        <v>34</v>
      </c>
      <c r="K400">
        <v>18</v>
      </c>
      <c r="L400">
        <v>27</v>
      </c>
      <c r="M400">
        <v>70</v>
      </c>
      <c r="N400" s="6">
        <f>(punkty_rekrutacyjne37[[#This Row],[GHP]]+punkty_rekrutacyjne37[[#This Row],[GHH]]+punkty_rekrutacyjne37[[#This Row],[GMM]]+punkty_rekrutacyjne37[[#This Row],[GMP]]+punkty_rekrutacyjne37[[#This Row],[GJP]])/10</f>
        <v>21.9</v>
      </c>
      <c r="O400">
        <f t="shared" si="9"/>
        <v>0</v>
      </c>
      <c r="P400">
        <f t="shared" si="9"/>
        <v>6</v>
      </c>
      <c r="Q400">
        <f t="shared" si="9"/>
        <v>6</v>
      </c>
      <c r="R400">
        <f t="shared" si="9"/>
        <v>8</v>
      </c>
      <c r="S400" s="6">
        <f>SUM(punkty_rekrutacyjne37[[#This Row],[punkty za JP]:[GEO]])</f>
        <v>20</v>
      </c>
      <c r="T400" s="6">
        <f>IF(punkty_rekrutacyjne37[[#This Row],[Zachowanie]]=6, 2, 0)+punkty_rekrutacyjne37[[#This Row],[Osiagniecia]]</f>
        <v>4</v>
      </c>
      <c r="U400" s="7">
        <f>punkty_rekrutacyjne37[[#This Row],[punkty za gimnazjalny]]+punkty_rekrutacyjne37[[#This Row],[SUMA PUNKTOW ZA OCENY]]+punkty_rekrutacyjne37[[#This Row],[DODATKOWE]]</f>
        <v>45.9</v>
      </c>
      <c r="V400" s="14">
        <f>COUNTIF(punkty_rekrutacyjne37[[#This Row],[GHP]:[GJP]], 100)</f>
        <v>0</v>
      </c>
      <c r="W400" s="7">
        <f>IF(punkty_rekrutacyjne37[[#This Row],[ILE SETEK]]&gt;=3, 1, 0)</f>
        <v>0</v>
      </c>
    </row>
    <row r="401" spans="1:23" hidden="1" x14ac:dyDescent="0.35">
      <c r="A401" s="1" t="s">
        <v>546</v>
      </c>
      <c r="B401" s="1" t="s">
        <v>249</v>
      </c>
      <c r="C401">
        <v>2</v>
      </c>
      <c r="D401">
        <v>4</v>
      </c>
      <c r="E401" s="1">
        <v>2</v>
      </c>
      <c r="F401" s="1">
        <v>4</v>
      </c>
      <c r="G401" s="1">
        <v>5</v>
      </c>
      <c r="H401" s="1">
        <v>2</v>
      </c>
      <c r="I401">
        <v>9</v>
      </c>
      <c r="J401">
        <v>76</v>
      </c>
      <c r="K401">
        <v>35</v>
      </c>
      <c r="L401">
        <v>83</v>
      </c>
      <c r="M401">
        <v>13</v>
      </c>
      <c r="N401" s="6">
        <f>(punkty_rekrutacyjne37[[#This Row],[GHP]]+punkty_rekrutacyjne37[[#This Row],[GHH]]+punkty_rekrutacyjne37[[#This Row],[GMM]]+punkty_rekrutacyjne37[[#This Row],[GMP]]+punkty_rekrutacyjne37[[#This Row],[GJP]])/10</f>
        <v>21.6</v>
      </c>
      <c r="O401">
        <f t="shared" si="9"/>
        <v>0</v>
      </c>
      <c r="P401">
        <f t="shared" si="9"/>
        <v>6</v>
      </c>
      <c r="Q401">
        <f t="shared" si="9"/>
        <v>8</v>
      </c>
      <c r="R401">
        <f t="shared" si="9"/>
        <v>0</v>
      </c>
      <c r="S401" s="6">
        <f>SUM(punkty_rekrutacyjne37[[#This Row],[punkty za JP]:[GEO]])</f>
        <v>14</v>
      </c>
      <c r="T401" s="6">
        <f>IF(punkty_rekrutacyjne37[[#This Row],[Zachowanie]]=6, 2, 0)+punkty_rekrutacyjne37[[#This Row],[Osiagniecia]]</f>
        <v>2</v>
      </c>
      <c r="U401" s="7">
        <f>punkty_rekrutacyjne37[[#This Row],[punkty za gimnazjalny]]+punkty_rekrutacyjne37[[#This Row],[SUMA PUNKTOW ZA OCENY]]+punkty_rekrutacyjne37[[#This Row],[DODATKOWE]]</f>
        <v>37.6</v>
      </c>
      <c r="V401" s="14">
        <f>COUNTIF(punkty_rekrutacyjne37[[#This Row],[GHP]:[GJP]], 100)</f>
        <v>0</v>
      </c>
      <c r="W401" s="7">
        <f>IF(punkty_rekrutacyjne37[[#This Row],[ILE SETEK]]&gt;=3, 1, 0)</f>
        <v>0</v>
      </c>
    </row>
    <row r="402" spans="1:23" hidden="1" x14ac:dyDescent="0.35">
      <c r="A402" s="1" t="s">
        <v>547</v>
      </c>
      <c r="B402" s="1" t="s">
        <v>526</v>
      </c>
      <c r="C402">
        <v>6</v>
      </c>
      <c r="D402">
        <v>2</v>
      </c>
      <c r="E402" s="1">
        <v>4</v>
      </c>
      <c r="F402" s="1">
        <v>2</v>
      </c>
      <c r="G402" s="1">
        <v>3</v>
      </c>
      <c r="H402" s="1">
        <v>2</v>
      </c>
      <c r="I402">
        <v>63</v>
      </c>
      <c r="J402">
        <v>31</v>
      </c>
      <c r="K402">
        <v>2</v>
      </c>
      <c r="L402">
        <v>74</v>
      </c>
      <c r="M402">
        <v>15</v>
      </c>
      <c r="N402" s="6">
        <f>(punkty_rekrutacyjne37[[#This Row],[GHP]]+punkty_rekrutacyjne37[[#This Row],[GHH]]+punkty_rekrutacyjne37[[#This Row],[GMM]]+punkty_rekrutacyjne37[[#This Row],[GMP]]+punkty_rekrutacyjne37[[#This Row],[GJP]])/10</f>
        <v>18.5</v>
      </c>
      <c r="O402">
        <f t="shared" si="9"/>
        <v>6</v>
      </c>
      <c r="P402">
        <f t="shared" si="9"/>
        <v>0</v>
      </c>
      <c r="Q402">
        <f t="shared" si="9"/>
        <v>4</v>
      </c>
      <c r="R402">
        <f t="shared" si="9"/>
        <v>0</v>
      </c>
      <c r="S402" s="6">
        <f>SUM(punkty_rekrutacyjne37[[#This Row],[punkty za JP]:[GEO]])</f>
        <v>10</v>
      </c>
      <c r="T402" s="6">
        <f>IF(punkty_rekrutacyjne37[[#This Row],[Zachowanie]]=6, 2, 0)+punkty_rekrutacyjne37[[#This Row],[Osiagniecia]]</f>
        <v>6</v>
      </c>
      <c r="U402" s="7">
        <f>punkty_rekrutacyjne37[[#This Row],[punkty za gimnazjalny]]+punkty_rekrutacyjne37[[#This Row],[SUMA PUNKTOW ZA OCENY]]+punkty_rekrutacyjne37[[#This Row],[DODATKOWE]]</f>
        <v>34.5</v>
      </c>
      <c r="V402" s="14">
        <f>COUNTIF(punkty_rekrutacyjne37[[#This Row],[GHP]:[GJP]], 100)</f>
        <v>0</v>
      </c>
      <c r="W402" s="7">
        <f>IF(punkty_rekrutacyjne37[[#This Row],[ILE SETEK]]&gt;=3, 1, 0)</f>
        <v>0</v>
      </c>
    </row>
    <row r="403" spans="1:23" hidden="1" x14ac:dyDescent="0.35">
      <c r="A403" s="1" t="s">
        <v>548</v>
      </c>
      <c r="B403" s="1" t="s">
        <v>126</v>
      </c>
      <c r="C403">
        <v>4</v>
      </c>
      <c r="D403">
        <v>6</v>
      </c>
      <c r="E403" s="1">
        <v>3</v>
      </c>
      <c r="F403" s="1">
        <v>5</v>
      </c>
      <c r="G403" s="1">
        <v>4</v>
      </c>
      <c r="H403" s="1">
        <v>4</v>
      </c>
      <c r="I403">
        <v>15</v>
      </c>
      <c r="J403">
        <v>57</v>
      </c>
      <c r="K403">
        <v>64</v>
      </c>
      <c r="L403">
        <v>60</v>
      </c>
      <c r="M403">
        <v>60</v>
      </c>
      <c r="N403" s="6">
        <f>(punkty_rekrutacyjne37[[#This Row],[GHP]]+punkty_rekrutacyjne37[[#This Row],[GHH]]+punkty_rekrutacyjne37[[#This Row],[GMM]]+punkty_rekrutacyjne37[[#This Row],[GMP]]+punkty_rekrutacyjne37[[#This Row],[GJP]])/10</f>
        <v>25.6</v>
      </c>
      <c r="O403">
        <f t="shared" si="9"/>
        <v>4</v>
      </c>
      <c r="P403">
        <f t="shared" si="9"/>
        <v>8</v>
      </c>
      <c r="Q403">
        <f t="shared" si="9"/>
        <v>6</v>
      </c>
      <c r="R403">
        <f t="shared" si="9"/>
        <v>6</v>
      </c>
      <c r="S403" s="6">
        <f>SUM(punkty_rekrutacyjne37[[#This Row],[punkty za JP]:[GEO]])</f>
        <v>24</v>
      </c>
      <c r="T403" s="6">
        <f>IF(punkty_rekrutacyjne37[[#This Row],[Zachowanie]]=6, 2, 0)+punkty_rekrutacyjne37[[#This Row],[Osiagniecia]]</f>
        <v>6</v>
      </c>
      <c r="U403" s="7">
        <f>punkty_rekrutacyjne37[[#This Row],[punkty za gimnazjalny]]+punkty_rekrutacyjne37[[#This Row],[SUMA PUNKTOW ZA OCENY]]+punkty_rekrutacyjne37[[#This Row],[DODATKOWE]]</f>
        <v>55.6</v>
      </c>
      <c r="V403" s="14">
        <f>COUNTIF(punkty_rekrutacyjne37[[#This Row],[GHP]:[GJP]], 100)</f>
        <v>0</v>
      </c>
      <c r="W403" s="7">
        <f>IF(punkty_rekrutacyjne37[[#This Row],[ILE SETEK]]&gt;=3, 1, 0)</f>
        <v>0</v>
      </c>
    </row>
    <row r="404" spans="1:23" hidden="1" x14ac:dyDescent="0.35">
      <c r="A404" s="1" t="s">
        <v>549</v>
      </c>
      <c r="B404" s="1" t="s">
        <v>355</v>
      </c>
      <c r="C404">
        <v>6</v>
      </c>
      <c r="D404">
        <v>4</v>
      </c>
      <c r="E404" s="1">
        <v>4</v>
      </c>
      <c r="F404" s="1">
        <v>2</v>
      </c>
      <c r="G404" s="1">
        <v>2</v>
      </c>
      <c r="H404" s="1">
        <v>2</v>
      </c>
      <c r="I404">
        <v>26</v>
      </c>
      <c r="J404">
        <v>6</v>
      </c>
      <c r="K404">
        <v>12</v>
      </c>
      <c r="L404">
        <v>71</v>
      </c>
      <c r="M404">
        <v>85</v>
      </c>
      <c r="N404" s="6">
        <f>(punkty_rekrutacyjne37[[#This Row],[GHP]]+punkty_rekrutacyjne37[[#This Row],[GHH]]+punkty_rekrutacyjne37[[#This Row],[GMM]]+punkty_rekrutacyjne37[[#This Row],[GMP]]+punkty_rekrutacyjne37[[#This Row],[GJP]])/10</f>
        <v>20</v>
      </c>
      <c r="O404">
        <f t="shared" si="9"/>
        <v>6</v>
      </c>
      <c r="P404">
        <f t="shared" si="9"/>
        <v>0</v>
      </c>
      <c r="Q404">
        <f t="shared" si="9"/>
        <v>0</v>
      </c>
      <c r="R404">
        <f t="shared" si="9"/>
        <v>0</v>
      </c>
      <c r="S404" s="6">
        <f>SUM(punkty_rekrutacyjne37[[#This Row],[punkty za JP]:[GEO]])</f>
        <v>6</v>
      </c>
      <c r="T404" s="6">
        <f>IF(punkty_rekrutacyjne37[[#This Row],[Zachowanie]]=6, 2, 0)+punkty_rekrutacyjne37[[#This Row],[Osiagniecia]]</f>
        <v>6</v>
      </c>
      <c r="U404" s="7">
        <f>punkty_rekrutacyjne37[[#This Row],[punkty za gimnazjalny]]+punkty_rekrutacyjne37[[#This Row],[SUMA PUNKTOW ZA OCENY]]+punkty_rekrutacyjne37[[#This Row],[DODATKOWE]]</f>
        <v>32</v>
      </c>
      <c r="V404" s="14">
        <f>COUNTIF(punkty_rekrutacyjne37[[#This Row],[GHP]:[GJP]], 100)</f>
        <v>0</v>
      </c>
      <c r="W404" s="7">
        <f>IF(punkty_rekrutacyjne37[[#This Row],[ILE SETEK]]&gt;=3, 1, 0)</f>
        <v>0</v>
      </c>
    </row>
    <row r="405" spans="1:23" hidden="1" x14ac:dyDescent="0.35">
      <c r="A405" s="1" t="s">
        <v>550</v>
      </c>
      <c r="B405" s="1" t="s">
        <v>551</v>
      </c>
      <c r="C405">
        <v>5</v>
      </c>
      <c r="D405">
        <v>6</v>
      </c>
      <c r="E405" s="1">
        <v>2</v>
      </c>
      <c r="F405" s="1">
        <v>4</v>
      </c>
      <c r="G405" s="1">
        <v>4</v>
      </c>
      <c r="H405" s="1">
        <v>3</v>
      </c>
      <c r="I405">
        <v>3</v>
      </c>
      <c r="J405">
        <v>8</v>
      </c>
      <c r="K405">
        <v>22</v>
      </c>
      <c r="L405">
        <v>75</v>
      </c>
      <c r="M405">
        <v>52</v>
      </c>
      <c r="N405" s="6">
        <f>(punkty_rekrutacyjne37[[#This Row],[GHP]]+punkty_rekrutacyjne37[[#This Row],[GHH]]+punkty_rekrutacyjne37[[#This Row],[GMM]]+punkty_rekrutacyjne37[[#This Row],[GMP]]+punkty_rekrutacyjne37[[#This Row],[GJP]])/10</f>
        <v>16</v>
      </c>
      <c r="O405">
        <f t="shared" si="9"/>
        <v>0</v>
      </c>
      <c r="P405">
        <f t="shared" si="9"/>
        <v>6</v>
      </c>
      <c r="Q405">
        <f t="shared" si="9"/>
        <v>6</v>
      </c>
      <c r="R405">
        <f t="shared" si="9"/>
        <v>4</v>
      </c>
      <c r="S405" s="6">
        <f>SUM(punkty_rekrutacyjne37[[#This Row],[punkty za JP]:[GEO]])</f>
        <v>16</v>
      </c>
      <c r="T405" s="6">
        <f>IF(punkty_rekrutacyjne37[[#This Row],[Zachowanie]]=6, 2, 0)+punkty_rekrutacyjne37[[#This Row],[Osiagniecia]]</f>
        <v>7</v>
      </c>
      <c r="U405" s="7">
        <f>punkty_rekrutacyjne37[[#This Row],[punkty za gimnazjalny]]+punkty_rekrutacyjne37[[#This Row],[SUMA PUNKTOW ZA OCENY]]+punkty_rekrutacyjne37[[#This Row],[DODATKOWE]]</f>
        <v>39</v>
      </c>
      <c r="V405" s="14">
        <f>COUNTIF(punkty_rekrutacyjne37[[#This Row],[GHP]:[GJP]], 100)</f>
        <v>0</v>
      </c>
      <c r="W405" s="7">
        <f>IF(punkty_rekrutacyjne37[[#This Row],[ILE SETEK]]&gt;=3, 1, 0)</f>
        <v>0</v>
      </c>
    </row>
    <row r="406" spans="1:23" hidden="1" x14ac:dyDescent="0.35">
      <c r="A406" s="1" t="s">
        <v>552</v>
      </c>
      <c r="B406" s="1" t="s">
        <v>553</v>
      </c>
      <c r="C406">
        <v>0</v>
      </c>
      <c r="D406">
        <v>5</v>
      </c>
      <c r="E406" s="1">
        <v>2</v>
      </c>
      <c r="F406" s="1">
        <v>4</v>
      </c>
      <c r="G406" s="1">
        <v>4</v>
      </c>
      <c r="H406" s="1">
        <v>4</v>
      </c>
      <c r="I406">
        <v>68</v>
      </c>
      <c r="J406">
        <v>77</v>
      </c>
      <c r="K406">
        <v>39</v>
      </c>
      <c r="L406">
        <v>95</v>
      </c>
      <c r="M406">
        <v>42</v>
      </c>
      <c r="N406" s="6">
        <f>(punkty_rekrutacyjne37[[#This Row],[GHP]]+punkty_rekrutacyjne37[[#This Row],[GHH]]+punkty_rekrutacyjne37[[#This Row],[GMM]]+punkty_rekrutacyjne37[[#This Row],[GMP]]+punkty_rekrutacyjne37[[#This Row],[GJP]])/10</f>
        <v>32.1</v>
      </c>
      <c r="O406">
        <f t="shared" si="9"/>
        <v>0</v>
      </c>
      <c r="P406">
        <f t="shared" si="9"/>
        <v>6</v>
      </c>
      <c r="Q406">
        <f t="shared" si="9"/>
        <v>6</v>
      </c>
      <c r="R406">
        <f t="shared" si="9"/>
        <v>6</v>
      </c>
      <c r="S406" s="6">
        <f>SUM(punkty_rekrutacyjne37[[#This Row],[punkty za JP]:[GEO]])</f>
        <v>18</v>
      </c>
      <c r="T406" s="6">
        <f>IF(punkty_rekrutacyjne37[[#This Row],[Zachowanie]]=6, 2, 0)+punkty_rekrutacyjne37[[#This Row],[Osiagniecia]]</f>
        <v>0</v>
      </c>
      <c r="U406" s="7">
        <f>punkty_rekrutacyjne37[[#This Row],[punkty za gimnazjalny]]+punkty_rekrutacyjne37[[#This Row],[SUMA PUNKTOW ZA OCENY]]+punkty_rekrutacyjne37[[#This Row],[DODATKOWE]]</f>
        <v>50.1</v>
      </c>
      <c r="V406" s="14">
        <f>COUNTIF(punkty_rekrutacyjne37[[#This Row],[GHP]:[GJP]], 100)</f>
        <v>0</v>
      </c>
      <c r="W406" s="7">
        <f>IF(punkty_rekrutacyjne37[[#This Row],[ILE SETEK]]&gt;=3, 1, 0)</f>
        <v>0</v>
      </c>
    </row>
    <row r="407" spans="1:23" hidden="1" x14ac:dyDescent="0.35">
      <c r="A407" s="1" t="s">
        <v>554</v>
      </c>
      <c r="B407" s="1" t="s">
        <v>16</v>
      </c>
      <c r="C407">
        <v>4</v>
      </c>
      <c r="D407">
        <v>4</v>
      </c>
      <c r="E407" s="1">
        <v>3</v>
      </c>
      <c r="F407" s="1">
        <v>2</v>
      </c>
      <c r="G407" s="1">
        <v>5</v>
      </c>
      <c r="H407" s="1">
        <v>4</v>
      </c>
      <c r="I407">
        <v>65</v>
      </c>
      <c r="J407">
        <v>42</v>
      </c>
      <c r="K407">
        <v>95</v>
      </c>
      <c r="L407">
        <v>95</v>
      </c>
      <c r="M407">
        <v>95</v>
      </c>
      <c r="N407" s="6">
        <f>(punkty_rekrutacyjne37[[#This Row],[GHP]]+punkty_rekrutacyjne37[[#This Row],[GHH]]+punkty_rekrutacyjne37[[#This Row],[GMM]]+punkty_rekrutacyjne37[[#This Row],[GMP]]+punkty_rekrutacyjne37[[#This Row],[GJP]])/10</f>
        <v>39.200000000000003</v>
      </c>
      <c r="O407">
        <f t="shared" si="9"/>
        <v>4</v>
      </c>
      <c r="P407">
        <f t="shared" si="9"/>
        <v>0</v>
      </c>
      <c r="Q407">
        <f t="shared" si="9"/>
        <v>8</v>
      </c>
      <c r="R407">
        <f t="shared" si="9"/>
        <v>6</v>
      </c>
      <c r="S407" s="6">
        <f>SUM(punkty_rekrutacyjne37[[#This Row],[punkty za JP]:[GEO]])</f>
        <v>18</v>
      </c>
      <c r="T407" s="6">
        <f>IF(punkty_rekrutacyjne37[[#This Row],[Zachowanie]]=6, 2, 0)+punkty_rekrutacyjne37[[#This Row],[Osiagniecia]]</f>
        <v>4</v>
      </c>
      <c r="U407" s="7">
        <f>punkty_rekrutacyjne37[[#This Row],[punkty za gimnazjalny]]+punkty_rekrutacyjne37[[#This Row],[SUMA PUNKTOW ZA OCENY]]+punkty_rekrutacyjne37[[#This Row],[DODATKOWE]]</f>
        <v>61.2</v>
      </c>
      <c r="V407" s="14">
        <f>COUNTIF(punkty_rekrutacyjne37[[#This Row],[GHP]:[GJP]], 100)</f>
        <v>0</v>
      </c>
      <c r="W407" s="7">
        <f>IF(punkty_rekrutacyjne37[[#This Row],[ILE SETEK]]&gt;=3, 1, 0)</f>
        <v>0</v>
      </c>
    </row>
    <row r="408" spans="1:23" hidden="1" x14ac:dyDescent="0.35">
      <c r="A408" s="1" t="s">
        <v>555</v>
      </c>
      <c r="B408" s="1" t="s">
        <v>64</v>
      </c>
      <c r="C408">
        <v>6</v>
      </c>
      <c r="D408">
        <v>2</v>
      </c>
      <c r="E408" s="1">
        <v>2</v>
      </c>
      <c r="F408" s="1">
        <v>2</v>
      </c>
      <c r="G408" s="1">
        <v>2</v>
      </c>
      <c r="H408" s="1">
        <v>4</v>
      </c>
      <c r="I408">
        <v>32</v>
      </c>
      <c r="J408">
        <v>39</v>
      </c>
      <c r="K408">
        <v>61</v>
      </c>
      <c r="L408">
        <v>67</v>
      </c>
      <c r="M408">
        <v>14</v>
      </c>
      <c r="N408" s="6">
        <f>(punkty_rekrutacyjne37[[#This Row],[GHP]]+punkty_rekrutacyjne37[[#This Row],[GHH]]+punkty_rekrutacyjne37[[#This Row],[GMM]]+punkty_rekrutacyjne37[[#This Row],[GMP]]+punkty_rekrutacyjne37[[#This Row],[GJP]])/10</f>
        <v>21.3</v>
      </c>
      <c r="O408">
        <f t="shared" si="9"/>
        <v>0</v>
      </c>
      <c r="P408">
        <f t="shared" si="9"/>
        <v>0</v>
      </c>
      <c r="Q408">
        <f t="shared" si="9"/>
        <v>0</v>
      </c>
      <c r="R408">
        <f t="shared" si="9"/>
        <v>6</v>
      </c>
      <c r="S408" s="6">
        <f>SUM(punkty_rekrutacyjne37[[#This Row],[punkty za JP]:[GEO]])</f>
        <v>6</v>
      </c>
      <c r="T408" s="6">
        <f>IF(punkty_rekrutacyjne37[[#This Row],[Zachowanie]]=6, 2, 0)+punkty_rekrutacyjne37[[#This Row],[Osiagniecia]]</f>
        <v>6</v>
      </c>
      <c r="U408" s="7">
        <f>punkty_rekrutacyjne37[[#This Row],[punkty za gimnazjalny]]+punkty_rekrutacyjne37[[#This Row],[SUMA PUNKTOW ZA OCENY]]+punkty_rekrutacyjne37[[#This Row],[DODATKOWE]]</f>
        <v>33.299999999999997</v>
      </c>
      <c r="V408" s="14">
        <f>COUNTIF(punkty_rekrutacyjne37[[#This Row],[GHP]:[GJP]], 100)</f>
        <v>0</v>
      </c>
      <c r="W408" s="7">
        <f>IF(punkty_rekrutacyjne37[[#This Row],[ILE SETEK]]&gt;=3, 1, 0)</f>
        <v>0</v>
      </c>
    </row>
    <row r="409" spans="1:23" hidden="1" x14ac:dyDescent="0.35">
      <c r="A409" s="1" t="s">
        <v>466</v>
      </c>
      <c r="B409" s="1" t="s">
        <v>16</v>
      </c>
      <c r="C409">
        <v>8</v>
      </c>
      <c r="D409">
        <v>3</v>
      </c>
      <c r="E409" s="1">
        <v>5</v>
      </c>
      <c r="F409" s="1">
        <v>6</v>
      </c>
      <c r="G409" s="1">
        <v>3</v>
      </c>
      <c r="H409" s="1">
        <v>5</v>
      </c>
      <c r="I409">
        <v>7</v>
      </c>
      <c r="J409">
        <v>96</v>
      </c>
      <c r="K409">
        <v>85</v>
      </c>
      <c r="L409">
        <v>8</v>
      </c>
      <c r="M409">
        <v>46</v>
      </c>
      <c r="N409" s="6">
        <f>(punkty_rekrutacyjne37[[#This Row],[GHP]]+punkty_rekrutacyjne37[[#This Row],[GHH]]+punkty_rekrutacyjne37[[#This Row],[GMM]]+punkty_rekrutacyjne37[[#This Row],[GMP]]+punkty_rekrutacyjne37[[#This Row],[GJP]])/10</f>
        <v>24.2</v>
      </c>
      <c r="O409">
        <f t="shared" si="9"/>
        <v>8</v>
      </c>
      <c r="P409">
        <f t="shared" si="9"/>
        <v>10</v>
      </c>
      <c r="Q409">
        <f t="shared" si="9"/>
        <v>4</v>
      </c>
      <c r="R409">
        <f t="shared" si="9"/>
        <v>8</v>
      </c>
      <c r="S409" s="6">
        <f>SUM(punkty_rekrutacyjne37[[#This Row],[punkty za JP]:[GEO]])</f>
        <v>30</v>
      </c>
      <c r="T409" s="6">
        <f>IF(punkty_rekrutacyjne37[[#This Row],[Zachowanie]]=6, 2, 0)+punkty_rekrutacyjne37[[#This Row],[Osiagniecia]]</f>
        <v>8</v>
      </c>
      <c r="U409" s="7">
        <f>punkty_rekrutacyjne37[[#This Row],[punkty za gimnazjalny]]+punkty_rekrutacyjne37[[#This Row],[SUMA PUNKTOW ZA OCENY]]+punkty_rekrutacyjne37[[#This Row],[DODATKOWE]]</f>
        <v>62.2</v>
      </c>
      <c r="V409" s="14">
        <f>COUNTIF(punkty_rekrutacyjne37[[#This Row],[GHP]:[GJP]], 100)</f>
        <v>0</v>
      </c>
      <c r="W409" s="7">
        <f>IF(punkty_rekrutacyjne37[[#This Row],[ILE SETEK]]&gt;=3, 1, 0)</f>
        <v>0</v>
      </c>
    </row>
    <row r="410" spans="1:23" hidden="1" x14ac:dyDescent="0.35">
      <c r="A410" s="1" t="s">
        <v>556</v>
      </c>
      <c r="B410" s="1" t="s">
        <v>367</v>
      </c>
      <c r="C410">
        <v>7</v>
      </c>
      <c r="D410">
        <v>5</v>
      </c>
      <c r="E410" s="1">
        <v>5</v>
      </c>
      <c r="F410" s="1">
        <v>5</v>
      </c>
      <c r="G410" s="1">
        <v>2</v>
      </c>
      <c r="H410" s="1">
        <v>2</v>
      </c>
      <c r="I410">
        <v>35</v>
      </c>
      <c r="J410">
        <v>95</v>
      </c>
      <c r="K410">
        <v>11</v>
      </c>
      <c r="L410">
        <v>36</v>
      </c>
      <c r="M410">
        <v>19</v>
      </c>
      <c r="N410" s="6">
        <f>(punkty_rekrutacyjne37[[#This Row],[GHP]]+punkty_rekrutacyjne37[[#This Row],[GHH]]+punkty_rekrutacyjne37[[#This Row],[GMM]]+punkty_rekrutacyjne37[[#This Row],[GMP]]+punkty_rekrutacyjne37[[#This Row],[GJP]])/10</f>
        <v>19.600000000000001</v>
      </c>
      <c r="O410">
        <f t="shared" si="9"/>
        <v>8</v>
      </c>
      <c r="P410">
        <f t="shared" si="9"/>
        <v>8</v>
      </c>
      <c r="Q410">
        <f t="shared" si="9"/>
        <v>0</v>
      </c>
      <c r="R410">
        <f t="shared" si="9"/>
        <v>0</v>
      </c>
      <c r="S410" s="6">
        <f>SUM(punkty_rekrutacyjne37[[#This Row],[punkty za JP]:[GEO]])</f>
        <v>16</v>
      </c>
      <c r="T410" s="6">
        <f>IF(punkty_rekrutacyjne37[[#This Row],[Zachowanie]]=6, 2, 0)+punkty_rekrutacyjne37[[#This Row],[Osiagniecia]]</f>
        <v>7</v>
      </c>
      <c r="U410" s="7">
        <f>punkty_rekrutacyjne37[[#This Row],[punkty za gimnazjalny]]+punkty_rekrutacyjne37[[#This Row],[SUMA PUNKTOW ZA OCENY]]+punkty_rekrutacyjne37[[#This Row],[DODATKOWE]]</f>
        <v>42.6</v>
      </c>
      <c r="V410" s="14">
        <f>COUNTIF(punkty_rekrutacyjne37[[#This Row],[GHP]:[GJP]], 100)</f>
        <v>0</v>
      </c>
      <c r="W410" s="7">
        <f>IF(punkty_rekrutacyjne37[[#This Row],[ILE SETEK]]&gt;=3, 1, 0)</f>
        <v>0</v>
      </c>
    </row>
    <row r="411" spans="1:23" hidden="1" x14ac:dyDescent="0.35">
      <c r="A411" s="1" t="s">
        <v>557</v>
      </c>
      <c r="B411" s="1" t="s">
        <v>558</v>
      </c>
      <c r="C411">
        <v>1</v>
      </c>
      <c r="D411">
        <v>4</v>
      </c>
      <c r="E411" s="1">
        <v>4</v>
      </c>
      <c r="F411" s="1">
        <v>6</v>
      </c>
      <c r="G411" s="1">
        <v>3</v>
      </c>
      <c r="H411" s="1">
        <v>4</v>
      </c>
      <c r="I411">
        <v>73</v>
      </c>
      <c r="J411">
        <v>61</v>
      </c>
      <c r="K411">
        <v>49</v>
      </c>
      <c r="L411">
        <v>70</v>
      </c>
      <c r="M411">
        <v>52</v>
      </c>
      <c r="N411" s="6">
        <f>(punkty_rekrutacyjne37[[#This Row],[GHP]]+punkty_rekrutacyjne37[[#This Row],[GHH]]+punkty_rekrutacyjne37[[#This Row],[GMM]]+punkty_rekrutacyjne37[[#This Row],[GMP]]+punkty_rekrutacyjne37[[#This Row],[GJP]])/10</f>
        <v>30.5</v>
      </c>
      <c r="O411">
        <f t="shared" si="9"/>
        <v>6</v>
      </c>
      <c r="P411">
        <f t="shared" si="9"/>
        <v>10</v>
      </c>
      <c r="Q411">
        <f t="shared" si="9"/>
        <v>4</v>
      </c>
      <c r="R411">
        <f t="shared" si="9"/>
        <v>6</v>
      </c>
      <c r="S411" s="6">
        <f>SUM(punkty_rekrutacyjne37[[#This Row],[punkty za JP]:[GEO]])</f>
        <v>26</v>
      </c>
      <c r="T411" s="6">
        <f>IF(punkty_rekrutacyjne37[[#This Row],[Zachowanie]]=6, 2, 0)+punkty_rekrutacyjne37[[#This Row],[Osiagniecia]]</f>
        <v>1</v>
      </c>
      <c r="U411" s="7">
        <f>punkty_rekrutacyjne37[[#This Row],[punkty za gimnazjalny]]+punkty_rekrutacyjne37[[#This Row],[SUMA PUNKTOW ZA OCENY]]+punkty_rekrutacyjne37[[#This Row],[DODATKOWE]]</f>
        <v>57.5</v>
      </c>
      <c r="V411" s="14">
        <f>COUNTIF(punkty_rekrutacyjne37[[#This Row],[GHP]:[GJP]], 100)</f>
        <v>0</v>
      </c>
      <c r="W411" s="7">
        <f>IF(punkty_rekrutacyjne37[[#This Row],[ILE SETEK]]&gt;=3, 1, 0)</f>
        <v>0</v>
      </c>
    </row>
    <row r="412" spans="1:23" hidden="1" x14ac:dyDescent="0.35">
      <c r="A412" s="1" t="s">
        <v>559</v>
      </c>
      <c r="B412" s="1" t="s">
        <v>145</v>
      </c>
      <c r="C412">
        <v>8</v>
      </c>
      <c r="D412">
        <v>2</v>
      </c>
      <c r="E412" s="1">
        <v>5</v>
      </c>
      <c r="F412" s="1">
        <v>2</v>
      </c>
      <c r="G412" s="1">
        <v>2</v>
      </c>
      <c r="H412" s="1">
        <v>6</v>
      </c>
      <c r="I412">
        <v>52</v>
      </c>
      <c r="J412">
        <v>90</v>
      </c>
      <c r="K412">
        <v>95</v>
      </c>
      <c r="L412">
        <v>83</v>
      </c>
      <c r="M412">
        <v>23</v>
      </c>
      <c r="N412" s="6">
        <f>(punkty_rekrutacyjne37[[#This Row],[GHP]]+punkty_rekrutacyjne37[[#This Row],[GHH]]+punkty_rekrutacyjne37[[#This Row],[GMM]]+punkty_rekrutacyjne37[[#This Row],[GMP]]+punkty_rekrutacyjne37[[#This Row],[GJP]])/10</f>
        <v>34.299999999999997</v>
      </c>
      <c r="O412">
        <f t="shared" si="9"/>
        <v>8</v>
      </c>
      <c r="P412">
        <f t="shared" si="9"/>
        <v>0</v>
      </c>
      <c r="Q412">
        <f t="shared" si="9"/>
        <v>0</v>
      </c>
      <c r="R412">
        <f t="shared" si="9"/>
        <v>10</v>
      </c>
      <c r="S412" s="6">
        <f>SUM(punkty_rekrutacyjne37[[#This Row],[punkty za JP]:[GEO]])</f>
        <v>18</v>
      </c>
      <c r="T412" s="6">
        <f>IF(punkty_rekrutacyjne37[[#This Row],[Zachowanie]]=6, 2, 0)+punkty_rekrutacyjne37[[#This Row],[Osiagniecia]]</f>
        <v>8</v>
      </c>
      <c r="U412" s="7">
        <f>punkty_rekrutacyjne37[[#This Row],[punkty za gimnazjalny]]+punkty_rekrutacyjne37[[#This Row],[SUMA PUNKTOW ZA OCENY]]+punkty_rekrutacyjne37[[#This Row],[DODATKOWE]]</f>
        <v>60.3</v>
      </c>
      <c r="V412" s="14">
        <f>COUNTIF(punkty_rekrutacyjne37[[#This Row],[GHP]:[GJP]], 100)</f>
        <v>0</v>
      </c>
      <c r="W412" s="7">
        <f>IF(punkty_rekrutacyjne37[[#This Row],[ILE SETEK]]&gt;=3, 1, 0)</f>
        <v>0</v>
      </c>
    </row>
    <row r="413" spans="1:23" hidden="1" x14ac:dyDescent="0.35">
      <c r="A413" s="1" t="s">
        <v>418</v>
      </c>
      <c r="B413" s="1" t="s">
        <v>32</v>
      </c>
      <c r="C413">
        <v>8</v>
      </c>
      <c r="D413">
        <v>5</v>
      </c>
      <c r="E413" s="1">
        <v>6</v>
      </c>
      <c r="F413" s="1">
        <v>5</v>
      </c>
      <c r="G413" s="1">
        <v>6</v>
      </c>
      <c r="H413" s="1">
        <v>5</v>
      </c>
      <c r="I413">
        <v>5</v>
      </c>
      <c r="J413">
        <v>84</v>
      </c>
      <c r="K413">
        <v>88</v>
      </c>
      <c r="L413">
        <v>35</v>
      </c>
      <c r="M413">
        <v>40</v>
      </c>
      <c r="N413" s="6">
        <f>(punkty_rekrutacyjne37[[#This Row],[GHP]]+punkty_rekrutacyjne37[[#This Row],[GHH]]+punkty_rekrutacyjne37[[#This Row],[GMM]]+punkty_rekrutacyjne37[[#This Row],[GMP]]+punkty_rekrutacyjne37[[#This Row],[GJP]])/10</f>
        <v>25.2</v>
      </c>
      <c r="O413">
        <f t="shared" si="9"/>
        <v>10</v>
      </c>
      <c r="P413">
        <f t="shared" si="9"/>
        <v>8</v>
      </c>
      <c r="Q413">
        <f t="shared" si="9"/>
        <v>10</v>
      </c>
      <c r="R413">
        <f t="shared" si="9"/>
        <v>8</v>
      </c>
      <c r="S413" s="6">
        <f>SUM(punkty_rekrutacyjne37[[#This Row],[punkty za JP]:[GEO]])</f>
        <v>36</v>
      </c>
      <c r="T413" s="6">
        <f>IF(punkty_rekrutacyjne37[[#This Row],[Zachowanie]]=6, 2, 0)+punkty_rekrutacyjne37[[#This Row],[Osiagniecia]]</f>
        <v>8</v>
      </c>
      <c r="U413" s="7">
        <f>punkty_rekrutacyjne37[[#This Row],[punkty za gimnazjalny]]+punkty_rekrutacyjne37[[#This Row],[SUMA PUNKTOW ZA OCENY]]+punkty_rekrutacyjne37[[#This Row],[DODATKOWE]]</f>
        <v>69.2</v>
      </c>
      <c r="V413" s="14">
        <f>COUNTIF(punkty_rekrutacyjne37[[#This Row],[GHP]:[GJP]], 100)</f>
        <v>0</v>
      </c>
      <c r="W413" s="7">
        <f>IF(punkty_rekrutacyjne37[[#This Row],[ILE SETEK]]&gt;=3, 1, 0)</f>
        <v>0</v>
      </c>
    </row>
    <row r="414" spans="1:23" hidden="1" x14ac:dyDescent="0.35">
      <c r="A414" s="1" t="s">
        <v>123</v>
      </c>
      <c r="B414" s="1" t="s">
        <v>273</v>
      </c>
      <c r="C414">
        <v>5</v>
      </c>
      <c r="D414">
        <v>4</v>
      </c>
      <c r="E414" s="1">
        <v>6</v>
      </c>
      <c r="F414" s="1">
        <v>2</v>
      </c>
      <c r="G414" s="1">
        <v>3</v>
      </c>
      <c r="H414" s="1">
        <v>4</v>
      </c>
      <c r="I414">
        <v>53</v>
      </c>
      <c r="J414">
        <v>57</v>
      </c>
      <c r="K414">
        <v>30</v>
      </c>
      <c r="L414">
        <v>7</v>
      </c>
      <c r="M414">
        <v>52</v>
      </c>
      <c r="N414" s="6">
        <f>(punkty_rekrutacyjne37[[#This Row],[GHP]]+punkty_rekrutacyjne37[[#This Row],[GHH]]+punkty_rekrutacyjne37[[#This Row],[GMM]]+punkty_rekrutacyjne37[[#This Row],[GMP]]+punkty_rekrutacyjne37[[#This Row],[GJP]])/10</f>
        <v>19.899999999999999</v>
      </c>
      <c r="O414">
        <f t="shared" si="9"/>
        <v>10</v>
      </c>
      <c r="P414">
        <f t="shared" si="9"/>
        <v>0</v>
      </c>
      <c r="Q414">
        <f t="shared" si="9"/>
        <v>4</v>
      </c>
      <c r="R414">
        <f t="shared" si="9"/>
        <v>6</v>
      </c>
      <c r="S414" s="6">
        <f>SUM(punkty_rekrutacyjne37[[#This Row],[punkty za JP]:[GEO]])</f>
        <v>20</v>
      </c>
      <c r="T414" s="6">
        <f>IF(punkty_rekrutacyjne37[[#This Row],[Zachowanie]]=6, 2, 0)+punkty_rekrutacyjne37[[#This Row],[Osiagniecia]]</f>
        <v>5</v>
      </c>
      <c r="U414" s="7">
        <f>punkty_rekrutacyjne37[[#This Row],[punkty za gimnazjalny]]+punkty_rekrutacyjne37[[#This Row],[SUMA PUNKTOW ZA OCENY]]+punkty_rekrutacyjne37[[#This Row],[DODATKOWE]]</f>
        <v>44.9</v>
      </c>
      <c r="V414" s="14">
        <f>COUNTIF(punkty_rekrutacyjne37[[#This Row],[GHP]:[GJP]], 100)</f>
        <v>0</v>
      </c>
      <c r="W414" s="7">
        <f>IF(punkty_rekrutacyjne37[[#This Row],[ILE SETEK]]&gt;=3, 1, 0)</f>
        <v>0</v>
      </c>
    </row>
    <row r="415" spans="1:23" hidden="1" x14ac:dyDescent="0.35">
      <c r="A415" s="1" t="s">
        <v>560</v>
      </c>
      <c r="B415" s="1" t="s">
        <v>145</v>
      </c>
      <c r="C415">
        <v>4</v>
      </c>
      <c r="D415">
        <v>2</v>
      </c>
      <c r="E415" s="1">
        <v>4</v>
      </c>
      <c r="F415" s="1">
        <v>5</v>
      </c>
      <c r="G415" s="1">
        <v>5</v>
      </c>
      <c r="H415" s="1">
        <v>4</v>
      </c>
      <c r="I415">
        <v>52</v>
      </c>
      <c r="J415">
        <v>73</v>
      </c>
      <c r="K415">
        <v>12</v>
      </c>
      <c r="L415">
        <v>3</v>
      </c>
      <c r="M415">
        <v>7</v>
      </c>
      <c r="N415" s="6">
        <f>(punkty_rekrutacyjne37[[#This Row],[GHP]]+punkty_rekrutacyjne37[[#This Row],[GHH]]+punkty_rekrutacyjne37[[#This Row],[GMM]]+punkty_rekrutacyjne37[[#This Row],[GMP]]+punkty_rekrutacyjne37[[#This Row],[GJP]])/10</f>
        <v>14.7</v>
      </c>
      <c r="O415">
        <f t="shared" si="9"/>
        <v>6</v>
      </c>
      <c r="P415">
        <f t="shared" si="9"/>
        <v>8</v>
      </c>
      <c r="Q415">
        <f t="shared" si="9"/>
        <v>8</v>
      </c>
      <c r="R415">
        <f t="shared" si="9"/>
        <v>6</v>
      </c>
      <c r="S415" s="6">
        <f>SUM(punkty_rekrutacyjne37[[#This Row],[punkty za JP]:[GEO]])</f>
        <v>28</v>
      </c>
      <c r="T415" s="6">
        <f>IF(punkty_rekrutacyjne37[[#This Row],[Zachowanie]]=6, 2, 0)+punkty_rekrutacyjne37[[#This Row],[Osiagniecia]]</f>
        <v>4</v>
      </c>
      <c r="U415" s="7">
        <f>punkty_rekrutacyjne37[[#This Row],[punkty za gimnazjalny]]+punkty_rekrutacyjne37[[#This Row],[SUMA PUNKTOW ZA OCENY]]+punkty_rekrutacyjne37[[#This Row],[DODATKOWE]]</f>
        <v>46.7</v>
      </c>
      <c r="V415" s="14">
        <f>COUNTIF(punkty_rekrutacyjne37[[#This Row],[GHP]:[GJP]], 100)</f>
        <v>0</v>
      </c>
      <c r="W415" s="7">
        <f>IF(punkty_rekrutacyjne37[[#This Row],[ILE SETEK]]&gt;=3, 1, 0)</f>
        <v>0</v>
      </c>
    </row>
    <row r="416" spans="1:23" hidden="1" x14ac:dyDescent="0.35">
      <c r="A416" s="1" t="s">
        <v>561</v>
      </c>
      <c r="B416" s="1" t="s">
        <v>133</v>
      </c>
      <c r="C416">
        <v>7</v>
      </c>
      <c r="D416">
        <v>4</v>
      </c>
      <c r="E416" s="1">
        <v>3</v>
      </c>
      <c r="F416" s="1">
        <v>2</v>
      </c>
      <c r="G416" s="1">
        <v>5</v>
      </c>
      <c r="H416" s="1">
        <v>5</v>
      </c>
      <c r="I416">
        <v>41</v>
      </c>
      <c r="J416">
        <v>23</v>
      </c>
      <c r="K416">
        <v>84</v>
      </c>
      <c r="L416">
        <v>93</v>
      </c>
      <c r="M416">
        <v>6</v>
      </c>
      <c r="N416" s="6">
        <f>(punkty_rekrutacyjne37[[#This Row],[GHP]]+punkty_rekrutacyjne37[[#This Row],[GHH]]+punkty_rekrutacyjne37[[#This Row],[GMM]]+punkty_rekrutacyjne37[[#This Row],[GMP]]+punkty_rekrutacyjne37[[#This Row],[GJP]])/10</f>
        <v>24.7</v>
      </c>
      <c r="O416">
        <f t="shared" si="9"/>
        <v>4</v>
      </c>
      <c r="P416">
        <f t="shared" si="9"/>
        <v>0</v>
      </c>
      <c r="Q416">
        <f t="shared" si="9"/>
        <v>8</v>
      </c>
      <c r="R416">
        <f t="shared" si="9"/>
        <v>8</v>
      </c>
      <c r="S416" s="6">
        <f>SUM(punkty_rekrutacyjne37[[#This Row],[punkty za JP]:[GEO]])</f>
        <v>20</v>
      </c>
      <c r="T416" s="6">
        <f>IF(punkty_rekrutacyjne37[[#This Row],[Zachowanie]]=6, 2, 0)+punkty_rekrutacyjne37[[#This Row],[Osiagniecia]]</f>
        <v>7</v>
      </c>
      <c r="U416" s="7">
        <f>punkty_rekrutacyjne37[[#This Row],[punkty za gimnazjalny]]+punkty_rekrutacyjne37[[#This Row],[SUMA PUNKTOW ZA OCENY]]+punkty_rekrutacyjne37[[#This Row],[DODATKOWE]]</f>
        <v>51.7</v>
      </c>
      <c r="V416" s="14">
        <f>COUNTIF(punkty_rekrutacyjne37[[#This Row],[GHP]:[GJP]], 100)</f>
        <v>0</v>
      </c>
      <c r="W416" s="7">
        <f>IF(punkty_rekrutacyjne37[[#This Row],[ILE SETEK]]&gt;=3, 1, 0)</f>
        <v>0</v>
      </c>
    </row>
    <row r="417" spans="1:23" hidden="1" x14ac:dyDescent="0.35">
      <c r="A417" s="1" t="s">
        <v>562</v>
      </c>
      <c r="B417" s="1" t="s">
        <v>369</v>
      </c>
      <c r="C417">
        <v>3</v>
      </c>
      <c r="D417">
        <v>3</v>
      </c>
      <c r="E417" s="1">
        <v>4</v>
      </c>
      <c r="F417" s="1">
        <v>4</v>
      </c>
      <c r="G417" s="1">
        <v>5</v>
      </c>
      <c r="H417" s="1">
        <v>5</v>
      </c>
      <c r="I417">
        <v>44</v>
      </c>
      <c r="J417">
        <v>90</v>
      </c>
      <c r="K417">
        <v>71</v>
      </c>
      <c r="L417">
        <v>41</v>
      </c>
      <c r="M417">
        <v>60</v>
      </c>
      <c r="N417" s="6">
        <f>(punkty_rekrutacyjne37[[#This Row],[GHP]]+punkty_rekrutacyjne37[[#This Row],[GHH]]+punkty_rekrutacyjne37[[#This Row],[GMM]]+punkty_rekrutacyjne37[[#This Row],[GMP]]+punkty_rekrutacyjne37[[#This Row],[GJP]])/10</f>
        <v>30.6</v>
      </c>
      <c r="O417">
        <f t="shared" si="9"/>
        <v>6</v>
      </c>
      <c r="P417">
        <f t="shared" si="9"/>
        <v>6</v>
      </c>
      <c r="Q417">
        <f t="shared" si="9"/>
        <v>8</v>
      </c>
      <c r="R417">
        <f t="shared" si="9"/>
        <v>8</v>
      </c>
      <c r="S417" s="6">
        <f>SUM(punkty_rekrutacyjne37[[#This Row],[punkty za JP]:[GEO]])</f>
        <v>28</v>
      </c>
      <c r="T417" s="6">
        <f>IF(punkty_rekrutacyjne37[[#This Row],[Zachowanie]]=6, 2, 0)+punkty_rekrutacyjne37[[#This Row],[Osiagniecia]]</f>
        <v>3</v>
      </c>
      <c r="U417" s="7">
        <f>punkty_rekrutacyjne37[[#This Row],[punkty za gimnazjalny]]+punkty_rekrutacyjne37[[#This Row],[SUMA PUNKTOW ZA OCENY]]+punkty_rekrutacyjne37[[#This Row],[DODATKOWE]]</f>
        <v>61.6</v>
      </c>
      <c r="V417" s="14">
        <f>COUNTIF(punkty_rekrutacyjne37[[#This Row],[GHP]:[GJP]], 100)</f>
        <v>0</v>
      </c>
      <c r="W417" s="7">
        <f>IF(punkty_rekrutacyjne37[[#This Row],[ILE SETEK]]&gt;=3, 1, 0)</f>
        <v>0</v>
      </c>
    </row>
    <row r="418" spans="1:23" hidden="1" x14ac:dyDescent="0.35">
      <c r="A418" s="1" t="s">
        <v>563</v>
      </c>
      <c r="B418" s="1" t="s">
        <v>101</v>
      </c>
      <c r="C418">
        <v>0</v>
      </c>
      <c r="D418">
        <v>5</v>
      </c>
      <c r="E418" s="1">
        <v>2</v>
      </c>
      <c r="F418" s="1">
        <v>4</v>
      </c>
      <c r="G418" s="1">
        <v>2</v>
      </c>
      <c r="H418" s="1">
        <v>6</v>
      </c>
      <c r="I418">
        <v>27</v>
      </c>
      <c r="J418">
        <v>56</v>
      </c>
      <c r="K418">
        <v>54</v>
      </c>
      <c r="L418">
        <v>99</v>
      </c>
      <c r="M418">
        <v>27</v>
      </c>
      <c r="N418" s="6">
        <f>(punkty_rekrutacyjne37[[#This Row],[GHP]]+punkty_rekrutacyjne37[[#This Row],[GHH]]+punkty_rekrutacyjne37[[#This Row],[GMM]]+punkty_rekrutacyjne37[[#This Row],[GMP]]+punkty_rekrutacyjne37[[#This Row],[GJP]])/10</f>
        <v>26.3</v>
      </c>
      <c r="O418">
        <f t="shared" si="9"/>
        <v>0</v>
      </c>
      <c r="P418">
        <f t="shared" si="9"/>
        <v>6</v>
      </c>
      <c r="Q418">
        <f t="shared" si="9"/>
        <v>0</v>
      </c>
      <c r="R418">
        <f t="shared" si="9"/>
        <v>10</v>
      </c>
      <c r="S418" s="6">
        <f>SUM(punkty_rekrutacyjne37[[#This Row],[punkty za JP]:[GEO]])</f>
        <v>16</v>
      </c>
      <c r="T418" s="6">
        <f>IF(punkty_rekrutacyjne37[[#This Row],[Zachowanie]]=6, 2, 0)+punkty_rekrutacyjne37[[#This Row],[Osiagniecia]]</f>
        <v>0</v>
      </c>
      <c r="U418" s="7">
        <f>punkty_rekrutacyjne37[[#This Row],[punkty za gimnazjalny]]+punkty_rekrutacyjne37[[#This Row],[SUMA PUNKTOW ZA OCENY]]+punkty_rekrutacyjne37[[#This Row],[DODATKOWE]]</f>
        <v>42.3</v>
      </c>
      <c r="V418" s="14">
        <f>COUNTIF(punkty_rekrutacyjne37[[#This Row],[GHP]:[GJP]], 100)</f>
        <v>0</v>
      </c>
      <c r="W418" s="7">
        <f>IF(punkty_rekrutacyjne37[[#This Row],[ILE SETEK]]&gt;=3, 1, 0)</f>
        <v>0</v>
      </c>
    </row>
    <row r="419" spans="1:23" hidden="1" x14ac:dyDescent="0.35">
      <c r="A419" s="1" t="s">
        <v>564</v>
      </c>
      <c r="B419" s="1" t="s">
        <v>145</v>
      </c>
      <c r="C419">
        <v>6</v>
      </c>
      <c r="D419">
        <v>4</v>
      </c>
      <c r="E419" s="1">
        <v>5</v>
      </c>
      <c r="F419" s="1">
        <v>6</v>
      </c>
      <c r="G419" s="1">
        <v>2</v>
      </c>
      <c r="H419" s="1">
        <v>5</v>
      </c>
      <c r="I419">
        <v>56</v>
      </c>
      <c r="J419">
        <v>47</v>
      </c>
      <c r="K419">
        <v>34</v>
      </c>
      <c r="L419">
        <v>65</v>
      </c>
      <c r="M419">
        <v>87</v>
      </c>
      <c r="N419" s="6">
        <f>(punkty_rekrutacyjne37[[#This Row],[GHP]]+punkty_rekrutacyjne37[[#This Row],[GHH]]+punkty_rekrutacyjne37[[#This Row],[GMM]]+punkty_rekrutacyjne37[[#This Row],[GMP]]+punkty_rekrutacyjne37[[#This Row],[GJP]])/10</f>
        <v>28.9</v>
      </c>
      <c r="O419">
        <f t="shared" si="9"/>
        <v>8</v>
      </c>
      <c r="P419">
        <f t="shared" si="9"/>
        <v>10</v>
      </c>
      <c r="Q419">
        <f t="shared" si="9"/>
        <v>0</v>
      </c>
      <c r="R419">
        <f t="shared" si="9"/>
        <v>8</v>
      </c>
      <c r="S419" s="6">
        <f>SUM(punkty_rekrutacyjne37[[#This Row],[punkty za JP]:[GEO]])</f>
        <v>26</v>
      </c>
      <c r="T419" s="6">
        <f>IF(punkty_rekrutacyjne37[[#This Row],[Zachowanie]]=6, 2, 0)+punkty_rekrutacyjne37[[#This Row],[Osiagniecia]]</f>
        <v>6</v>
      </c>
      <c r="U419" s="7">
        <f>punkty_rekrutacyjne37[[#This Row],[punkty za gimnazjalny]]+punkty_rekrutacyjne37[[#This Row],[SUMA PUNKTOW ZA OCENY]]+punkty_rekrutacyjne37[[#This Row],[DODATKOWE]]</f>
        <v>60.9</v>
      </c>
      <c r="V419" s="14">
        <f>COUNTIF(punkty_rekrutacyjne37[[#This Row],[GHP]:[GJP]], 100)</f>
        <v>0</v>
      </c>
      <c r="W419" s="7">
        <f>IF(punkty_rekrutacyjne37[[#This Row],[ILE SETEK]]&gt;=3, 1, 0)</f>
        <v>0</v>
      </c>
    </row>
    <row r="420" spans="1:23" hidden="1" x14ac:dyDescent="0.35">
      <c r="A420" s="1" t="s">
        <v>565</v>
      </c>
      <c r="B420" s="1" t="s">
        <v>302</v>
      </c>
      <c r="C420">
        <v>3</v>
      </c>
      <c r="D420">
        <v>5</v>
      </c>
      <c r="E420" s="1">
        <v>6</v>
      </c>
      <c r="F420" s="1">
        <v>4</v>
      </c>
      <c r="G420" s="1">
        <v>6</v>
      </c>
      <c r="H420" s="1">
        <v>6</v>
      </c>
      <c r="I420">
        <v>79</v>
      </c>
      <c r="J420">
        <v>52</v>
      </c>
      <c r="K420">
        <v>11</v>
      </c>
      <c r="L420">
        <v>9</v>
      </c>
      <c r="M420">
        <v>83</v>
      </c>
      <c r="N420" s="6">
        <f>(punkty_rekrutacyjne37[[#This Row],[GHP]]+punkty_rekrutacyjne37[[#This Row],[GHH]]+punkty_rekrutacyjne37[[#This Row],[GMM]]+punkty_rekrutacyjne37[[#This Row],[GMP]]+punkty_rekrutacyjne37[[#This Row],[GJP]])/10</f>
        <v>23.4</v>
      </c>
      <c r="O420">
        <f t="shared" si="9"/>
        <v>10</v>
      </c>
      <c r="P420">
        <f t="shared" si="9"/>
        <v>6</v>
      </c>
      <c r="Q420">
        <f t="shared" si="9"/>
        <v>10</v>
      </c>
      <c r="R420">
        <f t="shared" si="9"/>
        <v>10</v>
      </c>
      <c r="S420" s="6">
        <f>SUM(punkty_rekrutacyjne37[[#This Row],[punkty za JP]:[GEO]])</f>
        <v>36</v>
      </c>
      <c r="T420" s="6">
        <f>IF(punkty_rekrutacyjne37[[#This Row],[Zachowanie]]=6, 2, 0)+punkty_rekrutacyjne37[[#This Row],[Osiagniecia]]</f>
        <v>3</v>
      </c>
      <c r="U420" s="7">
        <f>punkty_rekrutacyjne37[[#This Row],[punkty za gimnazjalny]]+punkty_rekrutacyjne37[[#This Row],[SUMA PUNKTOW ZA OCENY]]+punkty_rekrutacyjne37[[#This Row],[DODATKOWE]]</f>
        <v>62.4</v>
      </c>
      <c r="V420" s="14">
        <f>COUNTIF(punkty_rekrutacyjne37[[#This Row],[GHP]:[GJP]], 100)</f>
        <v>0</v>
      </c>
      <c r="W420" s="7">
        <f>IF(punkty_rekrutacyjne37[[#This Row],[ILE SETEK]]&gt;=3, 1, 0)</f>
        <v>0</v>
      </c>
    </row>
    <row r="421" spans="1:23" hidden="1" x14ac:dyDescent="0.35">
      <c r="A421" s="1" t="s">
        <v>566</v>
      </c>
      <c r="B421" s="1" t="s">
        <v>174</v>
      </c>
      <c r="C421">
        <v>6</v>
      </c>
      <c r="D421">
        <v>5</v>
      </c>
      <c r="E421" s="1">
        <v>5</v>
      </c>
      <c r="F421" s="1">
        <v>5</v>
      </c>
      <c r="G421" s="1">
        <v>4</v>
      </c>
      <c r="H421" s="1">
        <v>4</v>
      </c>
      <c r="I421">
        <v>34</v>
      </c>
      <c r="J421">
        <v>15</v>
      </c>
      <c r="K421">
        <v>40</v>
      </c>
      <c r="L421">
        <v>85</v>
      </c>
      <c r="M421">
        <v>52</v>
      </c>
      <c r="N421" s="6">
        <f>(punkty_rekrutacyjne37[[#This Row],[GHP]]+punkty_rekrutacyjne37[[#This Row],[GHH]]+punkty_rekrutacyjne37[[#This Row],[GMM]]+punkty_rekrutacyjne37[[#This Row],[GMP]]+punkty_rekrutacyjne37[[#This Row],[GJP]])/10</f>
        <v>22.6</v>
      </c>
      <c r="O421">
        <f t="shared" si="9"/>
        <v>8</v>
      </c>
      <c r="P421">
        <f t="shared" si="9"/>
        <v>8</v>
      </c>
      <c r="Q421">
        <f t="shared" si="9"/>
        <v>6</v>
      </c>
      <c r="R421">
        <f t="shared" si="9"/>
        <v>6</v>
      </c>
      <c r="S421" s="6">
        <f>SUM(punkty_rekrutacyjne37[[#This Row],[punkty za JP]:[GEO]])</f>
        <v>28</v>
      </c>
      <c r="T421" s="6">
        <f>IF(punkty_rekrutacyjne37[[#This Row],[Zachowanie]]=6, 2, 0)+punkty_rekrutacyjne37[[#This Row],[Osiagniecia]]</f>
        <v>6</v>
      </c>
      <c r="U421" s="7">
        <f>punkty_rekrutacyjne37[[#This Row],[punkty za gimnazjalny]]+punkty_rekrutacyjne37[[#This Row],[SUMA PUNKTOW ZA OCENY]]+punkty_rekrutacyjne37[[#This Row],[DODATKOWE]]</f>
        <v>56.6</v>
      </c>
      <c r="V421" s="14">
        <f>COUNTIF(punkty_rekrutacyjne37[[#This Row],[GHP]:[GJP]], 100)</f>
        <v>0</v>
      </c>
      <c r="W421" s="7">
        <f>IF(punkty_rekrutacyjne37[[#This Row],[ILE SETEK]]&gt;=3, 1, 0)</f>
        <v>0</v>
      </c>
    </row>
    <row r="422" spans="1:23" hidden="1" x14ac:dyDescent="0.35">
      <c r="A422" s="1" t="s">
        <v>567</v>
      </c>
      <c r="B422" s="1" t="s">
        <v>568</v>
      </c>
      <c r="C422">
        <v>1</v>
      </c>
      <c r="D422">
        <v>3</v>
      </c>
      <c r="E422" s="1">
        <v>4</v>
      </c>
      <c r="F422" s="1">
        <v>6</v>
      </c>
      <c r="G422" s="1">
        <v>6</v>
      </c>
      <c r="H422" s="1">
        <v>3</v>
      </c>
      <c r="I422">
        <v>52</v>
      </c>
      <c r="J422">
        <v>36</v>
      </c>
      <c r="K422">
        <v>41</v>
      </c>
      <c r="L422">
        <v>96</v>
      </c>
      <c r="M422">
        <v>66</v>
      </c>
      <c r="N422" s="6">
        <f>(punkty_rekrutacyjne37[[#This Row],[GHP]]+punkty_rekrutacyjne37[[#This Row],[GHH]]+punkty_rekrutacyjne37[[#This Row],[GMM]]+punkty_rekrutacyjne37[[#This Row],[GMP]]+punkty_rekrutacyjne37[[#This Row],[GJP]])/10</f>
        <v>29.1</v>
      </c>
      <c r="O422">
        <f t="shared" si="9"/>
        <v>6</v>
      </c>
      <c r="P422">
        <f t="shared" si="9"/>
        <v>10</v>
      </c>
      <c r="Q422">
        <f t="shared" si="9"/>
        <v>10</v>
      </c>
      <c r="R422">
        <f t="shared" si="9"/>
        <v>4</v>
      </c>
      <c r="S422" s="6">
        <f>SUM(punkty_rekrutacyjne37[[#This Row],[punkty za JP]:[GEO]])</f>
        <v>30</v>
      </c>
      <c r="T422" s="6">
        <f>IF(punkty_rekrutacyjne37[[#This Row],[Zachowanie]]=6, 2, 0)+punkty_rekrutacyjne37[[#This Row],[Osiagniecia]]</f>
        <v>1</v>
      </c>
      <c r="U422" s="7">
        <f>punkty_rekrutacyjne37[[#This Row],[punkty za gimnazjalny]]+punkty_rekrutacyjne37[[#This Row],[SUMA PUNKTOW ZA OCENY]]+punkty_rekrutacyjne37[[#This Row],[DODATKOWE]]</f>
        <v>60.1</v>
      </c>
      <c r="V422" s="14">
        <f>COUNTIF(punkty_rekrutacyjne37[[#This Row],[GHP]:[GJP]], 100)</f>
        <v>0</v>
      </c>
      <c r="W422" s="7">
        <f>IF(punkty_rekrutacyjne37[[#This Row],[ILE SETEK]]&gt;=3, 1, 0)</f>
        <v>0</v>
      </c>
    </row>
    <row r="423" spans="1:23" hidden="1" x14ac:dyDescent="0.35">
      <c r="A423" s="1" t="s">
        <v>569</v>
      </c>
      <c r="B423" s="1" t="s">
        <v>222</v>
      </c>
      <c r="C423">
        <v>5</v>
      </c>
      <c r="D423">
        <v>4</v>
      </c>
      <c r="E423" s="1">
        <v>6</v>
      </c>
      <c r="F423" s="1">
        <v>5</v>
      </c>
      <c r="G423" s="1">
        <v>5</v>
      </c>
      <c r="H423" s="1">
        <v>3</v>
      </c>
      <c r="I423">
        <v>41</v>
      </c>
      <c r="J423">
        <v>35</v>
      </c>
      <c r="K423">
        <v>54</v>
      </c>
      <c r="L423">
        <v>14</v>
      </c>
      <c r="M423">
        <v>29</v>
      </c>
      <c r="N423" s="6">
        <f>(punkty_rekrutacyjne37[[#This Row],[GHP]]+punkty_rekrutacyjne37[[#This Row],[GHH]]+punkty_rekrutacyjne37[[#This Row],[GMM]]+punkty_rekrutacyjne37[[#This Row],[GMP]]+punkty_rekrutacyjne37[[#This Row],[GJP]])/10</f>
        <v>17.3</v>
      </c>
      <c r="O423">
        <f t="shared" si="9"/>
        <v>10</v>
      </c>
      <c r="P423">
        <f t="shared" si="9"/>
        <v>8</v>
      </c>
      <c r="Q423">
        <f t="shared" si="9"/>
        <v>8</v>
      </c>
      <c r="R423">
        <f t="shared" si="9"/>
        <v>4</v>
      </c>
      <c r="S423" s="6">
        <f>SUM(punkty_rekrutacyjne37[[#This Row],[punkty za JP]:[GEO]])</f>
        <v>30</v>
      </c>
      <c r="T423" s="6">
        <f>IF(punkty_rekrutacyjne37[[#This Row],[Zachowanie]]=6, 2, 0)+punkty_rekrutacyjne37[[#This Row],[Osiagniecia]]</f>
        <v>5</v>
      </c>
      <c r="U423" s="7">
        <f>punkty_rekrutacyjne37[[#This Row],[punkty za gimnazjalny]]+punkty_rekrutacyjne37[[#This Row],[SUMA PUNKTOW ZA OCENY]]+punkty_rekrutacyjne37[[#This Row],[DODATKOWE]]</f>
        <v>52.3</v>
      </c>
      <c r="V423" s="14">
        <f>COUNTIF(punkty_rekrutacyjne37[[#This Row],[GHP]:[GJP]], 100)</f>
        <v>0</v>
      </c>
      <c r="W423" s="7">
        <f>IF(punkty_rekrutacyjne37[[#This Row],[ILE SETEK]]&gt;=3, 1, 0)</f>
        <v>0</v>
      </c>
    </row>
    <row r="424" spans="1:23" hidden="1" x14ac:dyDescent="0.35">
      <c r="A424" s="1" t="s">
        <v>570</v>
      </c>
      <c r="B424" s="1" t="s">
        <v>571</v>
      </c>
      <c r="C424">
        <v>5</v>
      </c>
      <c r="D424">
        <v>3</v>
      </c>
      <c r="E424" s="1">
        <v>5</v>
      </c>
      <c r="F424" s="1">
        <v>5</v>
      </c>
      <c r="G424" s="1">
        <v>3</v>
      </c>
      <c r="H424" s="1">
        <v>2</v>
      </c>
      <c r="I424">
        <v>25</v>
      </c>
      <c r="J424">
        <v>24</v>
      </c>
      <c r="K424">
        <v>28</v>
      </c>
      <c r="L424">
        <v>21</v>
      </c>
      <c r="M424">
        <v>24</v>
      </c>
      <c r="N424" s="6">
        <f>(punkty_rekrutacyjne37[[#This Row],[GHP]]+punkty_rekrutacyjne37[[#This Row],[GHH]]+punkty_rekrutacyjne37[[#This Row],[GMM]]+punkty_rekrutacyjne37[[#This Row],[GMP]]+punkty_rekrutacyjne37[[#This Row],[GJP]])/10</f>
        <v>12.2</v>
      </c>
      <c r="O424">
        <f t="shared" si="9"/>
        <v>8</v>
      </c>
      <c r="P424">
        <f t="shared" si="9"/>
        <v>8</v>
      </c>
      <c r="Q424">
        <f t="shared" si="9"/>
        <v>4</v>
      </c>
      <c r="R424">
        <f t="shared" si="9"/>
        <v>0</v>
      </c>
      <c r="S424" s="6">
        <f>SUM(punkty_rekrutacyjne37[[#This Row],[punkty za JP]:[GEO]])</f>
        <v>20</v>
      </c>
      <c r="T424" s="6">
        <f>IF(punkty_rekrutacyjne37[[#This Row],[Zachowanie]]=6, 2, 0)+punkty_rekrutacyjne37[[#This Row],[Osiagniecia]]</f>
        <v>5</v>
      </c>
      <c r="U424" s="7">
        <f>punkty_rekrutacyjne37[[#This Row],[punkty za gimnazjalny]]+punkty_rekrutacyjne37[[#This Row],[SUMA PUNKTOW ZA OCENY]]+punkty_rekrutacyjne37[[#This Row],[DODATKOWE]]</f>
        <v>37.200000000000003</v>
      </c>
      <c r="V424" s="14">
        <f>COUNTIF(punkty_rekrutacyjne37[[#This Row],[GHP]:[GJP]], 100)</f>
        <v>0</v>
      </c>
      <c r="W424" s="7">
        <f>IF(punkty_rekrutacyjne37[[#This Row],[ILE SETEK]]&gt;=3, 1, 0)</f>
        <v>0</v>
      </c>
    </row>
    <row r="425" spans="1:23" hidden="1" x14ac:dyDescent="0.35">
      <c r="A425" s="1" t="s">
        <v>572</v>
      </c>
      <c r="B425" s="1" t="s">
        <v>177</v>
      </c>
      <c r="C425">
        <v>3</v>
      </c>
      <c r="D425">
        <v>4</v>
      </c>
      <c r="E425" s="1">
        <v>2</v>
      </c>
      <c r="F425" s="1">
        <v>5</v>
      </c>
      <c r="G425" s="1">
        <v>2</v>
      </c>
      <c r="H425" s="1">
        <v>6</v>
      </c>
      <c r="I425">
        <v>80</v>
      </c>
      <c r="J425">
        <v>86</v>
      </c>
      <c r="K425">
        <v>29</v>
      </c>
      <c r="L425">
        <v>32</v>
      </c>
      <c r="M425">
        <v>85</v>
      </c>
      <c r="N425" s="6">
        <f>(punkty_rekrutacyjne37[[#This Row],[GHP]]+punkty_rekrutacyjne37[[#This Row],[GHH]]+punkty_rekrutacyjne37[[#This Row],[GMM]]+punkty_rekrutacyjne37[[#This Row],[GMP]]+punkty_rekrutacyjne37[[#This Row],[GJP]])/10</f>
        <v>31.2</v>
      </c>
      <c r="O425">
        <f t="shared" si="9"/>
        <v>0</v>
      </c>
      <c r="P425">
        <f t="shared" si="9"/>
        <v>8</v>
      </c>
      <c r="Q425">
        <f t="shared" si="9"/>
        <v>0</v>
      </c>
      <c r="R425">
        <f t="shared" si="9"/>
        <v>10</v>
      </c>
      <c r="S425" s="6">
        <f>SUM(punkty_rekrutacyjne37[[#This Row],[punkty za JP]:[GEO]])</f>
        <v>18</v>
      </c>
      <c r="T425" s="6">
        <f>IF(punkty_rekrutacyjne37[[#This Row],[Zachowanie]]=6, 2, 0)+punkty_rekrutacyjne37[[#This Row],[Osiagniecia]]</f>
        <v>3</v>
      </c>
      <c r="U425" s="7">
        <f>punkty_rekrutacyjne37[[#This Row],[punkty za gimnazjalny]]+punkty_rekrutacyjne37[[#This Row],[SUMA PUNKTOW ZA OCENY]]+punkty_rekrutacyjne37[[#This Row],[DODATKOWE]]</f>
        <v>52.2</v>
      </c>
      <c r="V425" s="14">
        <f>COUNTIF(punkty_rekrutacyjne37[[#This Row],[GHP]:[GJP]], 100)</f>
        <v>0</v>
      </c>
      <c r="W425" s="7">
        <f>IF(punkty_rekrutacyjne37[[#This Row],[ILE SETEK]]&gt;=3, 1, 0)</f>
        <v>0</v>
      </c>
    </row>
    <row r="426" spans="1:23" hidden="1" x14ac:dyDescent="0.35">
      <c r="A426" s="1" t="s">
        <v>573</v>
      </c>
      <c r="B426" s="1" t="s">
        <v>526</v>
      </c>
      <c r="C426">
        <v>4</v>
      </c>
      <c r="D426">
        <v>3</v>
      </c>
      <c r="E426" s="1">
        <v>5</v>
      </c>
      <c r="F426" s="1">
        <v>6</v>
      </c>
      <c r="G426" s="1">
        <v>3</v>
      </c>
      <c r="H426" s="1">
        <v>4</v>
      </c>
      <c r="I426">
        <v>68</v>
      </c>
      <c r="J426">
        <v>19</v>
      </c>
      <c r="K426">
        <v>94</v>
      </c>
      <c r="L426">
        <v>92</v>
      </c>
      <c r="M426">
        <v>62</v>
      </c>
      <c r="N426" s="6">
        <f>(punkty_rekrutacyjne37[[#This Row],[GHP]]+punkty_rekrutacyjne37[[#This Row],[GHH]]+punkty_rekrutacyjne37[[#This Row],[GMM]]+punkty_rekrutacyjne37[[#This Row],[GMP]]+punkty_rekrutacyjne37[[#This Row],[GJP]])/10</f>
        <v>33.5</v>
      </c>
      <c r="O426">
        <f t="shared" si="9"/>
        <v>8</v>
      </c>
      <c r="P426">
        <f t="shared" si="9"/>
        <v>10</v>
      </c>
      <c r="Q426">
        <f t="shared" si="9"/>
        <v>4</v>
      </c>
      <c r="R426">
        <f t="shared" si="9"/>
        <v>6</v>
      </c>
      <c r="S426" s="6">
        <f>SUM(punkty_rekrutacyjne37[[#This Row],[punkty za JP]:[GEO]])</f>
        <v>28</v>
      </c>
      <c r="T426" s="6">
        <f>IF(punkty_rekrutacyjne37[[#This Row],[Zachowanie]]=6, 2, 0)+punkty_rekrutacyjne37[[#This Row],[Osiagniecia]]</f>
        <v>4</v>
      </c>
      <c r="U426" s="7">
        <f>punkty_rekrutacyjne37[[#This Row],[punkty za gimnazjalny]]+punkty_rekrutacyjne37[[#This Row],[SUMA PUNKTOW ZA OCENY]]+punkty_rekrutacyjne37[[#This Row],[DODATKOWE]]</f>
        <v>65.5</v>
      </c>
      <c r="V426" s="14">
        <f>COUNTIF(punkty_rekrutacyjne37[[#This Row],[GHP]:[GJP]], 100)</f>
        <v>0</v>
      </c>
      <c r="W426" s="7">
        <f>IF(punkty_rekrutacyjne37[[#This Row],[ILE SETEK]]&gt;=3, 1, 0)</f>
        <v>0</v>
      </c>
    </row>
    <row r="427" spans="1:23" hidden="1" x14ac:dyDescent="0.35">
      <c r="A427" s="1" t="s">
        <v>574</v>
      </c>
      <c r="B427" s="1" t="s">
        <v>575</v>
      </c>
      <c r="C427">
        <v>4</v>
      </c>
      <c r="D427">
        <v>2</v>
      </c>
      <c r="E427" s="1">
        <v>5</v>
      </c>
      <c r="F427" s="1">
        <v>2</v>
      </c>
      <c r="G427" s="1">
        <v>5</v>
      </c>
      <c r="H427" s="1">
        <v>4</v>
      </c>
      <c r="I427">
        <v>74</v>
      </c>
      <c r="J427">
        <v>85</v>
      </c>
      <c r="K427">
        <v>21</v>
      </c>
      <c r="L427">
        <v>33</v>
      </c>
      <c r="M427">
        <v>9</v>
      </c>
      <c r="N427" s="6">
        <f>(punkty_rekrutacyjne37[[#This Row],[GHP]]+punkty_rekrutacyjne37[[#This Row],[GHH]]+punkty_rekrutacyjne37[[#This Row],[GMM]]+punkty_rekrutacyjne37[[#This Row],[GMP]]+punkty_rekrutacyjne37[[#This Row],[GJP]])/10</f>
        <v>22.2</v>
      </c>
      <c r="O427">
        <f t="shared" si="9"/>
        <v>8</v>
      </c>
      <c r="P427">
        <f t="shared" si="9"/>
        <v>0</v>
      </c>
      <c r="Q427">
        <f t="shared" si="9"/>
        <v>8</v>
      </c>
      <c r="R427">
        <f t="shared" si="9"/>
        <v>6</v>
      </c>
      <c r="S427" s="6">
        <f>SUM(punkty_rekrutacyjne37[[#This Row],[punkty za JP]:[GEO]])</f>
        <v>22</v>
      </c>
      <c r="T427" s="6">
        <f>IF(punkty_rekrutacyjne37[[#This Row],[Zachowanie]]=6, 2, 0)+punkty_rekrutacyjne37[[#This Row],[Osiagniecia]]</f>
        <v>4</v>
      </c>
      <c r="U427" s="7">
        <f>punkty_rekrutacyjne37[[#This Row],[punkty za gimnazjalny]]+punkty_rekrutacyjne37[[#This Row],[SUMA PUNKTOW ZA OCENY]]+punkty_rekrutacyjne37[[#This Row],[DODATKOWE]]</f>
        <v>48.2</v>
      </c>
      <c r="V427" s="14">
        <f>COUNTIF(punkty_rekrutacyjne37[[#This Row],[GHP]:[GJP]], 100)</f>
        <v>0</v>
      </c>
      <c r="W427" s="7">
        <f>IF(punkty_rekrutacyjne37[[#This Row],[ILE SETEK]]&gt;=3, 1, 0)</f>
        <v>0</v>
      </c>
    </row>
    <row r="428" spans="1:23" hidden="1" x14ac:dyDescent="0.35">
      <c r="A428" s="1" t="s">
        <v>403</v>
      </c>
      <c r="B428" s="1" t="s">
        <v>64</v>
      </c>
      <c r="C428">
        <v>0</v>
      </c>
      <c r="D428">
        <v>2</v>
      </c>
      <c r="E428" s="1">
        <v>3</v>
      </c>
      <c r="F428" s="1">
        <v>5</v>
      </c>
      <c r="G428" s="1">
        <v>4</v>
      </c>
      <c r="H428" s="1">
        <v>6</v>
      </c>
      <c r="I428">
        <v>40</v>
      </c>
      <c r="J428">
        <v>46</v>
      </c>
      <c r="K428">
        <v>1</v>
      </c>
      <c r="L428">
        <v>98</v>
      </c>
      <c r="M428">
        <v>39</v>
      </c>
      <c r="N428" s="6">
        <f>(punkty_rekrutacyjne37[[#This Row],[GHP]]+punkty_rekrutacyjne37[[#This Row],[GHH]]+punkty_rekrutacyjne37[[#This Row],[GMM]]+punkty_rekrutacyjne37[[#This Row],[GMP]]+punkty_rekrutacyjne37[[#This Row],[GJP]])/10</f>
        <v>22.4</v>
      </c>
      <c r="O428">
        <f t="shared" si="9"/>
        <v>4</v>
      </c>
      <c r="P428">
        <f t="shared" si="9"/>
        <v>8</v>
      </c>
      <c r="Q428">
        <f t="shared" si="9"/>
        <v>6</v>
      </c>
      <c r="R428">
        <f t="shared" si="9"/>
        <v>10</v>
      </c>
      <c r="S428" s="6">
        <f>SUM(punkty_rekrutacyjne37[[#This Row],[punkty za JP]:[GEO]])</f>
        <v>28</v>
      </c>
      <c r="T428" s="6">
        <f>IF(punkty_rekrutacyjne37[[#This Row],[Zachowanie]]=6, 2, 0)+punkty_rekrutacyjne37[[#This Row],[Osiagniecia]]</f>
        <v>0</v>
      </c>
      <c r="U428" s="7">
        <f>punkty_rekrutacyjne37[[#This Row],[punkty za gimnazjalny]]+punkty_rekrutacyjne37[[#This Row],[SUMA PUNKTOW ZA OCENY]]+punkty_rekrutacyjne37[[#This Row],[DODATKOWE]]</f>
        <v>50.4</v>
      </c>
      <c r="V428" s="14">
        <f>COUNTIF(punkty_rekrutacyjne37[[#This Row],[GHP]:[GJP]], 100)</f>
        <v>0</v>
      </c>
      <c r="W428" s="7">
        <f>IF(punkty_rekrutacyjne37[[#This Row],[ILE SETEK]]&gt;=3, 1, 0)</f>
        <v>0</v>
      </c>
    </row>
    <row r="429" spans="1:23" hidden="1" x14ac:dyDescent="0.35">
      <c r="A429" s="1" t="s">
        <v>576</v>
      </c>
      <c r="B429" s="1" t="s">
        <v>430</v>
      </c>
      <c r="C429">
        <v>7</v>
      </c>
      <c r="D429">
        <v>2</v>
      </c>
      <c r="E429" s="1">
        <v>2</v>
      </c>
      <c r="F429" s="1">
        <v>2</v>
      </c>
      <c r="G429" s="1">
        <v>2</v>
      </c>
      <c r="H429" s="1">
        <v>2</v>
      </c>
      <c r="I429">
        <v>1</v>
      </c>
      <c r="J429">
        <v>25</v>
      </c>
      <c r="K429">
        <v>33</v>
      </c>
      <c r="L429">
        <v>91</v>
      </c>
      <c r="M429">
        <v>60</v>
      </c>
      <c r="N429" s="6">
        <f>(punkty_rekrutacyjne37[[#This Row],[GHP]]+punkty_rekrutacyjne37[[#This Row],[GHH]]+punkty_rekrutacyjne37[[#This Row],[GMM]]+punkty_rekrutacyjne37[[#This Row],[GMP]]+punkty_rekrutacyjne37[[#This Row],[GJP]])/10</f>
        <v>21</v>
      </c>
      <c r="O429">
        <f t="shared" si="9"/>
        <v>0</v>
      </c>
      <c r="P429">
        <f t="shared" si="9"/>
        <v>0</v>
      </c>
      <c r="Q429">
        <f t="shared" si="9"/>
        <v>0</v>
      </c>
      <c r="R429">
        <f t="shared" si="9"/>
        <v>0</v>
      </c>
      <c r="S429" s="6">
        <f>SUM(punkty_rekrutacyjne37[[#This Row],[punkty za JP]:[GEO]])</f>
        <v>0</v>
      </c>
      <c r="T429" s="6">
        <f>IF(punkty_rekrutacyjne37[[#This Row],[Zachowanie]]=6, 2, 0)+punkty_rekrutacyjne37[[#This Row],[Osiagniecia]]</f>
        <v>7</v>
      </c>
      <c r="U429" s="7">
        <f>punkty_rekrutacyjne37[[#This Row],[punkty za gimnazjalny]]+punkty_rekrutacyjne37[[#This Row],[SUMA PUNKTOW ZA OCENY]]+punkty_rekrutacyjne37[[#This Row],[DODATKOWE]]</f>
        <v>28</v>
      </c>
      <c r="V429" s="14">
        <f>COUNTIF(punkty_rekrutacyjne37[[#This Row],[GHP]:[GJP]], 100)</f>
        <v>0</v>
      </c>
      <c r="W429" s="7">
        <f>IF(punkty_rekrutacyjne37[[#This Row],[ILE SETEK]]&gt;=3, 1, 0)</f>
        <v>0</v>
      </c>
    </row>
    <row r="430" spans="1:23" hidden="1" x14ac:dyDescent="0.35">
      <c r="A430" s="1" t="s">
        <v>577</v>
      </c>
      <c r="B430" s="1" t="s">
        <v>360</v>
      </c>
      <c r="C430">
        <v>3</v>
      </c>
      <c r="D430">
        <v>3</v>
      </c>
      <c r="E430" s="1">
        <v>6</v>
      </c>
      <c r="F430" s="1">
        <v>4</v>
      </c>
      <c r="G430" s="1">
        <v>4</v>
      </c>
      <c r="H430" s="1">
        <v>3</v>
      </c>
      <c r="I430">
        <v>87</v>
      </c>
      <c r="J430">
        <v>50</v>
      </c>
      <c r="K430">
        <v>61</v>
      </c>
      <c r="L430">
        <v>48</v>
      </c>
      <c r="M430">
        <v>86</v>
      </c>
      <c r="N430" s="6">
        <f>(punkty_rekrutacyjne37[[#This Row],[GHP]]+punkty_rekrutacyjne37[[#This Row],[GHH]]+punkty_rekrutacyjne37[[#This Row],[GMM]]+punkty_rekrutacyjne37[[#This Row],[GMP]]+punkty_rekrutacyjne37[[#This Row],[GJP]])/10</f>
        <v>33.200000000000003</v>
      </c>
      <c r="O430">
        <f t="shared" si="9"/>
        <v>10</v>
      </c>
      <c r="P430">
        <f t="shared" si="9"/>
        <v>6</v>
      </c>
      <c r="Q430">
        <f t="shared" si="9"/>
        <v>6</v>
      </c>
      <c r="R430">
        <f t="shared" si="9"/>
        <v>4</v>
      </c>
      <c r="S430" s="6">
        <f>SUM(punkty_rekrutacyjne37[[#This Row],[punkty za JP]:[GEO]])</f>
        <v>26</v>
      </c>
      <c r="T430" s="6">
        <f>IF(punkty_rekrutacyjne37[[#This Row],[Zachowanie]]=6, 2, 0)+punkty_rekrutacyjne37[[#This Row],[Osiagniecia]]</f>
        <v>3</v>
      </c>
      <c r="U430" s="7">
        <f>punkty_rekrutacyjne37[[#This Row],[punkty za gimnazjalny]]+punkty_rekrutacyjne37[[#This Row],[SUMA PUNKTOW ZA OCENY]]+punkty_rekrutacyjne37[[#This Row],[DODATKOWE]]</f>
        <v>62.2</v>
      </c>
      <c r="V430" s="14">
        <f>COUNTIF(punkty_rekrutacyjne37[[#This Row],[GHP]:[GJP]], 100)</f>
        <v>0</v>
      </c>
      <c r="W430" s="7">
        <f>IF(punkty_rekrutacyjne37[[#This Row],[ILE SETEK]]&gt;=3, 1, 0)</f>
        <v>0</v>
      </c>
    </row>
    <row r="431" spans="1:23" hidden="1" x14ac:dyDescent="0.35">
      <c r="A431" s="1" t="s">
        <v>578</v>
      </c>
      <c r="B431" s="1" t="s">
        <v>579</v>
      </c>
      <c r="C431">
        <v>5</v>
      </c>
      <c r="D431">
        <v>6</v>
      </c>
      <c r="E431" s="1">
        <v>4</v>
      </c>
      <c r="F431" s="1">
        <v>2</v>
      </c>
      <c r="G431" s="1">
        <v>4</v>
      </c>
      <c r="H431" s="1">
        <v>3</v>
      </c>
      <c r="I431">
        <v>100</v>
      </c>
      <c r="J431">
        <v>74</v>
      </c>
      <c r="K431">
        <v>76</v>
      </c>
      <c r="L431">
        <v>47</v>
      </c>
      <c r="M431">
        <v>29</v>
      </c>
      <c r="N431" s="6">
        <f>(punkty_rekrutacyjne37[[#This Row],[GHP]]+punkty_rekrutacyjne37[[#This Row],[GHH]]+punkty_rekrutacyjne37[[#This Row],[GMM]]+punkty_rekrutacyjne37[[#This Row],[GMP]]+punkty_rekrutacyjne37[[#This Row],[GJP]])/10</f>
        <v>32.6</v>
      </c>
      <c r="O431">
        <f t="shared" si="9"/>
        <v>6</v>
      </c>
      <c r="P431">
        <f t="shared" si="9"/>
        <v>0</v>
      </c>
      <c r="Q431">
        <f t="shared" si="9"/>
        <v>6</v>
      </c>
      <c r="R431">
        <f t="shared" si="9"/>
        <v>4</v>
      </c>
      <c r="S431" s="6">
        <f>SUM(punkty_rekrutacyjne37[[#This Row],[punkty za JP]:[GEO]])</f>
        <v>16</v>
      </c>
      <c r="T431" s="6">
        <f>IF(punkty_rekrutacyjne37[[#This Row],[Zachowanie]]=6, 2, 0)+punkty_rekrutacyjne37[[#This Row],[Osiagniecia]]</f>
        <v>7</v>
      </c>
      <c r="U431" s="7">
        <f>punkty_rekrutacyjne37[[#This Row],[punkty za gimnazjalny]]+punkty_rekrutacyjne37[[#This Row],[SUMA PUNKTOW ZA OCENY]]+punkty_rekrutacyjne37[[#This Row],[DODATKOWE]]</f>
        <v>55.6</v>
      </c>
      <c r="V431" s="14">
        <f>COUNTIF(punkty_rekrutacyjne37[[#This Row],[GHP]:[GJP]], 100)</f>
        <v>1</v>
      </c>
      <c r="W431" s="7">
        <f>IF(punkty_rekrutacyjne37[[#This Row],[ILE SETEK]]&gt;=3, 1, 0)</f>
        <v>0</v>
      </c>
    </row>
    <row r="432" spans="1:23" hidden="1" x14ac:dyDescent="0.35">
      <c r="A432" s="1" t="s">
        <v>580</v>
      </c>
      <c r="B432" s="1" t="s">
        <v>14</v>
      </c>
      <c r="C432">
        <v>1</v>
      </c>
      <c r="D432">
        <v>6</v>
      </c>
      <c r="E432" s="1">
        <v>5</v>
      </c>
      <c r="F432" s="1">
        <v>2</v>
      </c>
      <c r="G432" s="1">
        <v>5</v>
      </c>
      <c r="H432" s="1">
        <v>5</v>
      </c>
      <c r="I432">
        <v>59</v>
      </c>
      <c r="J432">
        <v>30</v>
      </c>
      <c r="K432">
        <v>96</v>
      </c>
      <c r="L432">
        <v>53</v>
      </c>
      <c r="M432">
        <v>87</v>
      </c>
      <c r="N432" s="6">
        <f>(punkty_rekrutacyjne37[[#This Row],[GHP]]+punkty_rekrutacyjne37[[#This Row],[GHH]]+punkty_rekrutacyjne37[[#This Row],[GMM]]+punkty_rekrutacyjne37[[#This Row],[GMP]]+punkty_rekrutacyjne37[[#This Row],[GJP]])/10</f>
        <v>32.5</v>
      </c>
      <c r="O432">
        <f t="shared" si="9"/>
        <v>8</v>
      </c>
      <c r="P432">
        <f t="shared" si="9"/>
        <v>0</v>
      </c>
      <c r="Q432">
        <f t="shared" si="9"/>
        <v>8</v>
      </c>
      <c r="R432">
        <f t="shared" si="9"/>
        <v>8</v>
      </c>
      <c r="S432" s="6">
        <f>SUM(punkty_rekrutacyjne37[[#This Row],[punkty za JP]:[GEO]])</f>
        <v>24</v>
      </c>
      <c r="T432" s="6">
        <f>IF(punkty_rekrutacyjne37[[#This Row],[Zachowanie]]=6, 2, 0)+punkty_rekrutacyjne37[[#This Row],[Osiagniecia]]</f>
        <v>3</v>
      </c>
      <c r="U432" s="7">
        <f>punkty_rekrutacyjne37[[#This Row],[punkty za gimnazjalny]]+punkty_rekrutacyjne37[[#This Row],[SUMA PUNKTOW ZA OCENY]]+punkty_rekrutacyjne37[[#This Row],[DODATKOWE]]</f>
        <v>59.5</v>
      </c>
      <c r="V432" s="14">
        <f>COUNTIF(punkty_rekrutacyjne37[[#This Row],[GHP]:[GJP]], 100)</f>
        <v>0</v>
      </c>
      <c r="W432" s="7">
        <f>IF(punkty_rekrutacyjne37[[#This Row],[ILE SETEK]]&gt;=3, 1, 0)</f>
        <v>0</v>
      </c>
    </row>
    <row r="433" spans="1:23" hidden="1" x14ac:dyDescent="0.35">
      <c r="A433" s="1" t="s">
        <v>581</v>
      </c>
      <c r="B433" s="1" t="s">
        <v>70</v>
      </c>
      <c r="C433">
        <v>6</v>
      </c>
      <c r="D433">
        <v>2</v>
      </c>
      <c r="E433" s="1">
        <v>6</v>
      </c>
      <c r="F433" s="1">
        <v>4</v>
      </c>
      <c r="G433" s="1">
        <v>4</v>
      </c>
      <c r="H433" s="1">
        <v>6</v>
      </c>
      <c r="I433">
        <v>51</v>
      </c>
      <c r="J433">
        <v>98</v>
      </c>
      <c r="K433">
        <v>20</v>
      </c>
      <c r="L433">
        <v>37</v>
      </c>
      <c r="M433">
        <v>54</v>
      </c>
      <c r="N433" s="6">
        <f>(punkty_rekrutacyjne37[[#This Row],[GHP]]+punkty_rekrutacyjne37[[#This Row],[GHH]]+punkty_rekrutacyjne37[[#This Row],[GMM]]+punkty_rekrutacyjne37[[#This Row],[GMP]]+punkty_rekrutacyjne37[[#This Row],[GJP]])/10</f>
        <v>26</v>
      </c>
      <c r="O433">
        <f t="shared" si="9"/>
        <v>10</v>
      </c>
      <c r="P433">
        <f t="shared" si="9"/>
        <v>6</v>
      </c>
      <c r="Q433">
        <f t="shared" si="9"/>
        <v>6</v>
      </c>
      <c r="R433">
        <f t="shared" si="9"/>
        <v>10</v>
      </c>
      <c r="S433" s="6">
        <f>SUM(punkty_rekrutacyjne37[[#This Row],[punkty za JP]:[GEO]])</f>
        <v>32</v>
      </c>
      <c r="T433" s="6">
        <f>IF(punkty_rekrutacyjne37[[#This Row],[Zachowanie]]=6, 2, 0)+punkty_rekrutacyjne37[[#This Row],[Osiagniecia]]</f>
        <v>6</v>
      </c>
      <c r="U433" s="7">
        <f>punkty_rekrutacyjne37[[#This Row],[punkty za gimnazjalny]]+punkty_rekrutacyjne37[[#This Row],[SUMA PUNKTOW ZA OCENY]]+punkty_rekrutacyjne37[[#This Row],[DODATKOWE]]</f>
        <v>64</v>
      </c>
      <c r="V433" s="14">
        <f>COUNTIF(punkty_rekrutacyjne37[[#This Row],[GHP]:[GJP]], 100)</f>
        <v>0</v>
      </c>
      <c r="W433" s="7">
        <f>IF(punkty_rekrutacyjne37[[#This Row],[ILE SETEK]]&gt;=3, 1, 0)</f>
        <v>0</v>
      </c>
    </row>
    <row r="434" spans="1:23" hidden="1" x14ac:dyDescent="0.35">
      <c r="A434" s="1" t="s">
        <v>380</v>
      </c>
      <c r="B434" s="1" t="s">
        <v>126</v>
      </c>
      <c r="C434">
        <v>7</v>
      </c>
      <c r="D434">
        <v>6</v>
      </c>
      <c r="E434" s="1">
        <v>2</v>
      </c>
      <c r="F434" s="1">
        <v>6</v>
      </c>
      <c r="G434" s="1">
        <v>2</v>
      </c>
      <c r="H434" s="1">
        <v>6</v>
      </c>
      <c r="I434">
        <v>75</v>
      </c>
      <c r="J434">
        <v>60</v>
      </c>
      <c r="K434">
        <v>80</v>
      </c>
      <c r="L434">
        <v>86</v>
      </c>
      <c r="M434">
        <v>91</v>
      </c>
      <c r="N434" s="6">
        <f>(punkty_rekrutacyjne37[[#This Row],[GHP]]+punkty_rekrutacyjne37[[#This Row],[GHH]]+punkty_rekrutacyjne37[[#This Row],[GMM]]+punkty_rekrutacyjne37[[#This Row],[GMP]]+punkty_rekrutacyjne37[[#This Row],[GJP]])/10</f>
        <v>39.200000000000003</v>
      </c>
      <c r="O434">
        <f t="shared" si="9"/>
        <v>0</v>
      </c>
      <c r="P434">
        <f t="shared" si="9"/>
        <v>10</v>
      </c>
      <c r="Q434">
        <f t="shared" si="9"/>
        <v>0</v>
      </c>
      <c r="R434">
        <f t="shared" si="9"/>
        <v>10</v>
      </c>
      <c r="S434" s="6">
        <f>SUM(punkty_rekrutacyjne37[[#This Row],[punkty za JP]:[GEO]])</f>
        <v>20</v>
      </c>
      <c r="T434" s="6">
        <f>IF(punkty_rekrutacyjne37[[#This Row],[Zachowanie]]=6, 2, 0)+punkty_rekrutacyjne37[[#This Row],[Osiagniecia]]</f>
        <v>9</v>
      </c>
      <c r="U434" s="7">
        <f>punkty_rekrutacyjne37[[#This Row],[punkty za gimnazjalny]]+punkty_rekrutacyjne37[[#This Row],[SUMA PUNKTOW ZA OCENY]]+punkty_rekrutacyjne37[[#This Row],[DODATKOWE]]</f>
        <v>68.2</v>
      </c>
      <c r="V434" s="14">
        <f>COUNTIF(punkty_rekrutacyjne37[[#This Row],[GHP]:[GJP]], 100)</f>
        <v>0</v>
      </c>
      <c r="W434" s="7">
        <f>IF(punkty_rekrutacyjne37[[#This Row],[ILE SETEK]]&gt;=3, 1, 0)</f>
        <v>0</v>
      </c>
    </row>
    <row r="435" spans="1:23" hidden="1" x14ac:dyDescent="0.35">
      <c r="A435" s="1" t="s">
        <v>582</v>
      </c>
      <c r="B435" s="1" t="s">
        <v>367</v>
      </c>
      <c r="C435">
        <v>5</v>
      </c>
      <c r="D435">
        <v>3</v>
      </c>
      <c r="E435" s="1">
        <v>2</v>
      </c>
      <c r="F435" s="1">
        <v>6</v>
      </c>
      <c r="G435" s="1">
        <v>2</v>
      </c>
      <c r="H435" s="1">
        <v>2</v>
      </c>
      <c r="I435">
        <v>28</v>
      </c>
      <c r="J435">
        <v>28</v>
      </c>
      <c r="K435">
        <v>14</v>
      </c>
      <c r="L435">
        <v>52</v>
      </c>
      <c r="M435">
        <v>35</v>
      </c>
      <c r="N435" s="6">
        <f>(punkty_rekrutacyjne37[[#This Row],[GHP]]+punkty_rekrutacyjne37[[#This Row],[GHH]]+punkty_rekrutacyjne37[[#This Row],[GMM]]+punkty_rekrutacyjne37[[#This Row],[GMP]]+punkty_rekrutacyjne37[[#This Row],[GJP]])/10</f>
        <v>15.7</v>
      </c>
      <c r="O435">
        <f t="shared" si="9"/>
        <v>0</v>
      </c>
      <c r="P435">
        <f t="shared" si="9"/>
        <v>10</v>
      </c>
      <c r="Q435">
        <f t="shared" si="9"/>
        <v>0</v>
      </c>
      <c r="R435">
        <f t="shared" si="9"/>
        <v>0</v>
      </c>
      <c r="S435" s="6">
        <f>SUM(punkty_rekrutacyjne37[[#This Row],[punkty za JP]:[GEO]])</f>
        <v>10</v>
      </c>
      <c r="T435" s="6">
        <f>IF(punkty_rekrutacyjne37[[#This Row],[Zachowanie]]=6, 2, 0)+punkty_rekrutacyjne37[[#This Row],[Osiagniecia]]</f>
        <v>5</v>
      </c>
      <c r="U435" s="7">
        <f>punkty_rekrutacyjne37[[#This Row],[punkty za gimnazjalny]]+punkty_rekrutacyjne37[[#This Row],[SUMA PUNKTOW ZA OCENY]]+punkty_rekrutacyjne37[[#This Row],[DODATKOWE]]</f>
        <v>30.7</v>
      </c>
      <c r="V435" s="14">
        <f>COUNTIF(punkty_rekrutacyjne37[[#This Row],[GHP]:[GJP]], 100)</f>
        <v>0</v>
      </c>
      <c r="W435" s="7">
        <f>IF(punkty_rekrutacyjne37[[#This Row],[ILE SETEK]]&gt;=3, 1, 0)</f>
        <v>0</v>
      </c>
    </row>
    <row r="436" spans="1:23" hidden="1" x14ac:dyDescent="0.35">
      <c r="A436" s="1" t="s">
        <v>583</v>
      </c>
      <c r="B436" s="1" t="s">
        <v>133</v>
      </c>
      <c r="C436">
        <v>8</v>
      </c>
      <c r="D436">
        <v>3</v>
      </c>
      <c r="E436" s="1">
        <v>5</v>
      </c>
      <c r="F436" s="1">
        <v>5</v>
      </c>
      <c r="G436" s="1">
        <v>5</v>
      </c>
      <c r="H436" s="1">
        <v>6</v>
      </c>
      <c r="I436">
        <v>63</v>
      </c>
      <c r="J436">
        <v>66</v>
      </c>
      <c r="K436">
        <v>71</v>
      </c>
      <c r="L436">
        <v>11</v>
      </c>
      <c r="M436">
        <v>57</v>
      </c>
      <c r="N436" s="6">
        <f>(punkty_rekrutacyjne37[[#This Row],[GHP]]+punkty_rekrutacyjne37[[#This Row],[GHH]]+punkty_rekrutacyjne37[[#This Row],[GMM]]+punkty_rekrutacyjne37[[#This Row],[GMP]]+punkty_rekrutacyjne37[[#This Row],[GJP]])/10</f>
        <v>26.8</v>
      </c>
      <c r="O436">
        <f t="shared" si="9"/>
        <v>8</v>
      </c>
      <c r="P436">
        <f t="shared" si="9"/>
        <v>8</v>
      </c>
      <c r="Q436">
        <f t="shared" si="9"/>
        <v>8</v>
      </c>
      <c r="R436">
        <f t="shared" si="9"/>
        <v>10</v>
      </c>
      <c r="S436" s="6">
        <f>SUM(punkty_rekrutacyjne37[[#This Row],[punkty za JP]:[GEO]])</f>
        <v>34</v>
      </c>
      <c r="T436" s="6">
        <f>IF(punkty_rekrutacyjne37[[#This Row],[Zachowanie]]=6, 2, 0)+punkty_rekrutacyjne37[[#This Row],[Osiagniecia]]</f>
        <v>8</v>
      </c>
      <c r="U436" s="7">
        <f>punkty_rekrutacyjne37[[#This Row],[punkty za gimnazjalny]]+punkty_rekrutacyjne37[[#This Row],[SUMA PUNKTOW ZA OCENY]]+punkty_rekrutacyjne37[[#This Row],[DODATKOWE]]</f>
        <v>68.8</v>
      </c>
      <c r="V436" s="14">
        <f>COUNTIF(punkty_rekrutacyjne37[[#This Row],[GHP]:[GJP]], 100)</f>
        <v>0</v>
      </c>
      <c r="W436" s="7">
        <f>IF(punkty_rekrutacyjne37[[#This Row],[ILE SETEK]]&gt;=3, 1, 0)</f>
        <v>0</v>
      </c>
    </row>
    <row r="437" spans="1:23" hidden="1" x14ac:dyDescent="0.35">
      <c r="A437" s="1" t="s">
        <v>584</v>
      </c>
      <c r="B437" s="1" t="s">
        <v>171</v>
      </c>
      <c r="C437">
        <v>5</v>
      </c>
      <c r="D437">
        <v>5</v>
      </c>
      <c r="E437" s="1">
        <v>5</v>
      </c>
      <c r="F437" s="1">
        <v>5</v>
      </c>
      <c r="G437" s="1">
        <v>2</v>
      </c>
      <c r="H437" s="1">
        <v>6</v>
      </c>
      <c r="I437">
        <v>45</v>
      </c>
      <c r="J437">
        <v>94</v>
      </c>
      <c r="K437">
        <v>45</v>
      </c>
      <c r="L437">
        <v>100</v>
      </c>
      <c r="M437">
        <v>98</v>
      </c>
      <c r="N437" s="6">
        <f>(punkty_rekrutacyjne37[[#This Row],[GHP]]+punkty_rekrutacyjne37[[#This Row],[GHH]]+punkty_rekrutacyjne37[[#This Row],[GMM]]+punkty_rekrutacyjne37[[#This Row],[GMP]]+punkty_rekrutacyjne37[[#This Row],[GJP]])/10</f>
        <v>38.200000000000003</v>
      </c>
      <c r="O437">
        <f t="shared" si="9"/>
        <v>8</v>
      </c>
      <c r="P437">
        <f t="shared" si="9"/>
        <v>8</v>
      </c>
      <c r="Q437">
        <f t="shared" si="9"/>
        <v>0</v>
      </c>
      <c r="R437">
        <f t="shared" si="9"/>
        <v>10</v>
      </c>
      <c r="S437" s="6">
        <f>SUM(punkty_rekrutacyjne37[[#This Row],[punkty za JP]:[GEO]])</f>
        <v>26</v>
      </c>
      <c r="T437" s="6">
        <f>IF(punkty_rekrutacyjne37[[#This Row],[Zachowanie]]=6, 2, 0)+punkty_rekrutacyjne37[[#This Row],[Osiagniecia]]</f>
        <v>5</v>
      </c>
      <c r="U437" s="7">
        <f>punkty_rekrutacyjne37[[#This Row],[punkty za gimnazjalny]]+punkty_rekrutacyjne37[[#This Row],[SUMA PUNKTOW ZA OCENY]]+punkty_rekrutacyjne37[[#This Row],[DODATKOWE]]</f>
        <v>69.2</v>
      </c>
      <c r="V437" s="14">
        <f>COUNTIF(punkty_rekrutacyjne37[[#This Row],[GHP]:[GJP]], 100)</f>
        <v>1</v>
      </c>
      <c r="W437" s="7">
        <f>IF(punkty_rekrutacyjne37[[#This Row],[ILE SETEK]]&gt;=3, 1, 0)</f>
        <v>0</v>
      </c>
    </row>
    <row r="438" spans="1:23" hidden="1" x14ac:dyDescent="0.35">
      <c r="A438" s="1" t="s">
        <v>585</v>
      </c>
      <c r="B438" s="1" t="s">
        <v>586</v>
      </c>
      <c r="C438">
        <v>6</v>
      </c>
      <c r="D438">
        <v>5</v>
      </c>
      <c r="E438" s="1">
        <v>4</v>
      </c>
      <c r="F438" s="1">
        <v>5</v>
      </c>
      <c r="G438" s="1">
        <v>6</v>
      </c>
      <c r="H438" s="1">
        <v>3</v>
      </c>
      <c r="I438">
        <v>90</v>
      </c>
      <c r="J438">
        <v>98</v>
      </c>
      <c r="K438">
        <v>10</v>
      </c>
      <c r="L438">
        <v>95</v>
      </c>
      <c r="M438">
        <v>63</v>
      </c>
      <c r="N438" s="6">
        <f>(punkty_rekrutacyjne37[[#This Row],[GHP]]+punkty_rekrutacyjne37[[#This Row],[GHH]]+punkty_rekrutacyjne37[[#This Row],[GMM]]+punkty_rekrutacyjne37[[#This Row],[GMP]]+punkty_rekrutacyjne37[[#This Row],[GJP]])/10</f>
        <v>35.6</v>
      </c>
      <c r="O438">
        <f t="shared" si="9"/>
        <v>6</v>
      </c>
      <c r="P438">
        <f t="shared" si="9"/>
        <v>8</v>
      </c>
      <c r="Q438">
        <f t="shared" si="9"/>
        <v>10</v>
      </c>
      <c r="R438">
        <f t="shared" si="9"/>
        <v>4</v>
      </c>
      <c r="S438" s="6">
        <f>SUM(punkty_rekrutacyjne37[[#This Row],[punkty za JP]:[GEO]])</f>
        <v>28</v>
      </c>
      <c r="T438" s="6">
        <f>IF(punkty_rekrutacyjne37[[#This Row],[Zachowanie]]=6, 2, 0)+punkty_rekrutacyjne37[[#This Row],[Osiagniecia]]</f>
        <v>6</v>
      </c>
      <c r="U438" s="7">
        <f>punkty_rekrutacyjne37[[#This Row],[punkty za gimnazjalny]]+punkty_rekrutacyjne37[[#This Row],[SUMA PUNKTOW ZA OCENY]]+punkty_rekrutacyjne37[[#This Row],[DODATKOWE]]</f>
        <v>69.599999999999994</v>
      </c>
      <c r="V438" s="14">
        <f>COUNTIF(punkty_rekrutacyjne37[[#This Row],[GHP]:[GJP]], 100)</f>
        <v>0</v>
      </c>
      <c r="W438" s="7">
        <f>IF(punkty_rekrutacyjne37[[#This Row],[ILE SETEK]]&gt;=3, 1, 0)</f>
        <v>0</v>
      </c>
    </row>
    <row r="439" spans="1:23" hidden="1" x14ac:dyDescent="0.35">
      <c r="A439" s="1" t="s">
        <v>587</v>
      </c>
      <c r="B439" s="1" t="s">
        <v>495</v>
      </c>
      <c r="C439">
        <v>7</v>
      </c>
      <c r="D439">
        <v>4</v>
      </c>
      <c r="E439" s="1">
        <v>6</v>
      </c>
      <c r="F439" s="1">
        <v>5</v>
      </c>
      <c r="G439" s="1">
        <v>4</v>
      </c>
      <c r="H439" s="1">
        <v>6</v>
      </c>
      <c r="I439">
        <v>3</v>
      </c>
      <c r="J439">
        <v>73</v>
      </c>
      <c r="K439">
        <v>19</v>
      </c>
      <c r="L439">
        <v>42</v>
      </c>
      <c r="M439">
        <v>88</v>
      </c>
      <c r="N439" s="6">
        <f>(punkty_rekrutacyjne37[[#This Row],[GHP]]+punkty_rekrutacyjne37[[#This Row],[GHH]]+punkty_rekrutacyjne37[[#This Row],[GMM]]+punkty_rekrutacyjne37[[#This Row],[GMP]]+punkty_rekrutacyjne37[[#This Row],[GJP]])/10</f>
        <v>22.5</v>
      </c>
      <c r="O439">
        <f t="shared" si="9"/>
        <v>10</v>
      </c>
      <c r="P439">
        <f t="shared" si="9"/>
        <v>8</v>
      </c>
      <c r="Q439">
        <f t="shared" si="9"/>
        <v>6</v>
      </c>
      <c r="R439">
        <f t="shared" si="9"/>
        <v>10</v>
      </c>
      <c r="S439" s="6">
        <f>SUM(punkty_rekrutacyjne37[[#This Row],[punkty za JP]:[GEO]])</f>
        <v>34</v>
      </c>
      <c r="T439" s="6">
        <f>IF(punkty_rekrutacyjne37[[#This Row],[Zachowanie]]=6, 2, 0)+punkty_rekrutacyjne37[[#This Row],[Osiagniecia]]</f>
        <v>7</v>
      </c>
      <c r="U439" s="7">
        <f>punkty_rekrutacyjne37[[#This Row],[punkty za gimnazjalny]]+punkty_rekrutacyjne37[[#This Row],[SUMA PUNKTOW ZA OCENY]]+punkty_rekrutacyjne37[[#This Row],[DODATKOWE]]</f>
        <v>63.5</v>
      </c>
      <c r="V439" s="14">
        <f>COUNTIF(punkty_rekrutacyjne37[[#This Row],[GHP]:[GJP]], 100)</f>
        <v>0</v>
      </c>
      <c r="W439" s="7">
        <f>IF(punkty_rekrutacyjne37[[#This Row],[ILE SETEK]]&gt;=3, 1, 0)</f>
        <v>0</v>
      </c>
    </row>
    <row r="440" spans="1:23" hidden="1" x14ac:dyDescent="0.35">
      <c r="A440" s="1" t="s">
        <v>588</v>
      </c>
      <c r="B440" s="1" t="s">
        <v>586</v>
      </c>
      <c r="C440">
        <v>0</v>
      </c>
      <c r="D440">
        <v>2</v>
      </c>
      <c r="E440" s="1">
        <v>3</v>
      </c>
      <c r="F440" s="1">
        <v>3</v>
      </c>
      <c r="G440" s="1">
        <v>5</v>
      </c>
      <c r="H440" s="1">
        <v>2</v>
      </c>
      <c r="I440">
        <v>82</v>
      </c>
      <c r="J440">
        <v>61</v>
      </c>
      <c r="K440">
        <v>59</v>
      </c>
      <c r="L440">
        <v>51</v>
      </c>
      <c r="M440">
        <v>71</v>
      </c>
      <c r="N440" s="6">
        <f>(punkty_rekrutacyjne37[[#This Row],[GHP]]+punkty_rekrutacyjne37[[#This Row],[GHH]]+punkty_rekrutacyjne37[[#This Row],[GMM]]+punkty_rekrutacyjne37[[#This Row],[GMP]]+punkty_rekrutacyjne37[[#This Row],[GJP]])/10</f>
        <v>32.4</v>
      </c>
      <c r="O440">
        <f t="shared" si="9"/>
        <v>4</v>
      </c>
      <c r="P440">
        <f t="shared" si="9"/>
        <v>4</v>
      </c>
      <c r="Q440">
        <f t="shared" si="9"/>
        <v>8</v>
      </c>
      <c r="R440">
        <f t="shared" si="9"/>
        <v>0</v>
      </c>
      <c r="S440" s="6">
        <f>SUM(punkty_rekrutacyjne37[[#This Row],[punkty za JP]:[GEO]])</f>
        <v>16</v>
      </c>
      <c r="T440" s="6">
        <f>IF(punkty_rekrutacyjne37[[#This Row],[Zachowanie]]=6, 2, 0)+punkty_rekrutacyjne37[[#This Row],[Osiagniecia]]</f>
        <v>0</v>
      </c>
      <c r="U440" s="7">
        <f>punkty_rekrutacyjne37[[#This Row],[punkty za gimnazjalny]]+punkty_rekrutacyjne37[[#This Row],[SUMA PUNKTOW ZA OCENY]]+punkty_rekrutacyjne37[[#This Row],[DODATKOWE]]</f>
        <v>48.4</v>
      </c>
      <c r="V440" s="14">
        <f>COUNTIF(punkty_rekrutacyjne37[[#This Row],[GHP]:[GJP]], 100)</f>
        <v>0</v>
      </c>
      <c r="W440" s="7">
        <f>IF(punkty_rekrutacyjne37[[#This Row],[ILE SETEK]]&gt;=3, 1, 0)</f>
        <v>0</v>
      </c>
    </row>
    <row r="441" spans="1:23" hidden="1" x14ac:dyDescent="0.35">
      <c r="A441" s="1" t="s">
        <v>235</v>
      </c>
      <c r="B441" s="1" t="s">
        <v>110</v>
      </c>
      <c r="C441">
        <v>0</v>
      </c>
      <c r="D441">
        <v>5</v>
      </c>
      <c r="E441" s="1">
        <v>6</v>
      </c>
      <c r="F441" s="1">
        <v>4</v>
      </c>
      <c r="G441" s="1">
        <v>2</v>
      </c>
      <c r="H441" s="1">
        <v>6</v>
      </c>
      <c r="I441">
        <v>8</v>
      </c>
      <c r="J441">
        <v>13</v>
      </c>
      <c r="K441">
        <v>38</v>
      </c>
      <c r="L441">
        <v>1</v>
      </c>
      <c r="M441">
        <v>39</v>
      </c>
      <c r="N441" s="6">
        <f>(punkty_rekrutacyjne37[[#This Row],[GHP]]+punkty_rekrutacyjne37[[#This Row],[GHH]]+punkty_rekrutacyjne37[[#This Row],[GMM]]+punkty_rekrutacyjne37[[#This Row],[GMP]]+punkty_rekrutacyjne37[[#This Row],[GJP]])/10</f>
        <v>9.9</v>
      </c>
      <c r="O441">
        <f t="shared" si="9"/>
        <v>10</v>
      </c>
      <c r="P441">
        <f t="shared" si="9"/>
        <v>6</v>
      </c>
      <c r="Q441">
        <f t="shared" si="9"/>
        <v>0</v>
      </c>
      <c r="R441">
        <f t="shared" si="9"/>
        <v>10</v>
      </c>
      <c r="S441" s="6">
        <f>SUM(punkty_rekrutacyjne37[[#This Row],[punkty za JP]:[GEO]])</f>
        <v>26</v>
      </c>
      <c r="T441" s="6">
        <f>IF(punkty_rekrutacyjne37[[#This Row],[Zachowanie]]=6, 2, 0)+punkty_rekrutacyjne37[[#This Row],[Osiagniecia]]</f>
        <v>0</v>
      </c>
      <c r="U441" s="7">
        <f>punkty_rekrutacyjne37[[#This Row],[punkty za gimnazjalny]]+punkty_rekrutacyjne37[[#This Row],[SUMA PUNKTOW ZA OCENY]]+punkty_rekrutacyjne37[[#This Row],[DODATKOWE]]</f>
        <v>35.9</v>
      </c>
      <c r="V441" s="14">
        <f>COUNTIF(punkty_rekrutacyjne37[[#This Row],[GHP]:[GJP]], 100)</f>
        <v>0</v>
      </c>
      <c r="W441" s="7">
        <f>IF(punkty_rekrutacyjne37[[#This Row],[ILE SETEK]]&gt;=3, 1, 0)</f>
        <v>0</v>
      </c>
    </row>
    <row r="442" spans="1:23" hidden="1" x14ac:dyDescent="0.35">
      <c r="A442" s="1" t="s">
        <v>589</v>
      </c>
      <c r="B442" s="1" t="s">
        <v>590</v>
      </c>
      <c r="C442">
        <v>4</v>
      </c>
      <c r="D442">
        <v>2</v>
      </c>
      <c r="E442" s="1">
        <v>4</v>
      </c>
      <c r="F442" s="1">
        <v>4</v>
      </c>
      <c r="G442" s="1">
        <v>4</v>
      </c>
      <c r="H442" s="1">
        <v>3</v>
      </c>
      <c r="I442">
        <v>25</v>
      </c>
      <c r="J442">
        <v>86</v>
      </c>
      <c r="K442">
        <v>7</v>
      </c>
      <c r="L442">
        <v>3</v>
      </c>
      <c r="M442">
        <v>94</v>
      </c>
      <c r="N442" s="6">
        <f>(punkty_rekrutacyjne37[[#This Row],[GHP]]+punkty_rekrutacyjne37[[#This Row],[GHH]]+punkty_rekrutacyjne37[[#This Row],[GMM]]+punkty_rekrutacyjne37[[#This Row],[GMP]]+punkty_rekrutacyjne37[[#This Row],[GJP]])/10</f>
        <v>21.5</v>
      </c>
      <c r="O442">
        <f t="shared" si="9"/>
        <v>6</v>
      </c>
      <c r="P442">
        <f t="shared" si="9"/>
        <v>6</v>
      </c>
      <c r="Q442">
        <f t="shared" si="9"/>
        <v>6</v>
      </c>
      <c r="R442">
        <f t="shared" si="9"/>
        <v>4</v>
      </c>
      <c r="S442" s="6">
        <f>SUM(punkty_rekrutacyjne37[[#This Row],[punkty za JP]:[GEO]])</f>
        <v>22</v>
      </c>
      <c r="T442" s="6">
        <f>IF(punkty_rekrutacyjne37[[#This Row],[Zachowanie]]=6, 2, 0)+punkty_rekrutacyjne37[[#This Row],[Osiagniecia]]</f>
        <v>4</v>
      </c>
      <c r="U442" s="7">
        <f>punkty_rekrutacyjne37[[#This Row],[punkty za gimnazjalny]]+punkty_rekrutacyjne37[[#This Row],[SUMA PUNKTOW ZA OCENY]]+punkty_rekrutacyjne37[[#This Row],[DODATKOWE]]</f>
        <v>47.5</v>
      </c>
      <c r="V442" s="14">
        <f>COUNTIF(punkty_rekrutacyjne37[[#This Row],[GHP]:[GJP]], 100)</f>
        <v>0</v>
      </c>
      <c r="W442" s="7">
        <f>IF(punkty_rekrutacyjne37[[#This Row],[ILE SETEK]]&gt;=3, 1, 0)</f>
        <v>0</v>
      </c>
    </row>
    <row r="443" spans="1:23" hidden="1" x14ac:dyDescent="0.35">
      <c r="A443" s="1" t="s">
        <v>591</v>
      </c>
      <c r="B443" s="1" t="s">
        <v>197</v>
      </c>
      <c r="C443">
        <v>6</v>
      </c>
      <c r="D443">
        <v>3</v>
      </c>
      <c r="E443" s="1">
        <v>3</v>
      </c>
      <c r="F443" s="1">
        <v>3</v>
      </c>
      <c r="G443" s="1">
        <v>2</v>
      </c>
      <c r="H443" s="1">
        <v>3</v>
      </c>
      <c r="I443">
        <v>53</v>
      </c>
      <c r="J443">
        <v>53</v>
      </c>
      <c r="K443">
        <v>15</v>
      </c>
      <c r="L443">
        <v>53</v>
      </c>
      <c r="M443">
        <v>80</v>
      </c>
      <c r="N443" s="6">
        <f>(punkty_rekrutacyjne37[[#This Row],[GHP]]+punkty_rekrutacyjne37[[#This Row],[GHH]]+punkty_rekrutacyjne37[[#This Row],[GMM]]+punkty_rekrutacyjne37[[#This Row],[GMP]]+punkty_rekrutacyjne37[[#This Row],[GJP]])/10</f>
        <v>25.4</v>
      </c>
      <c r="O443">
        <f t="shared" si="9"/>
        <v>4</v>
      </c>
      <c r="P443">
        <f t="shared" si="9"/>
        <v>4</v>
      </c>
      <c r="Q443">
        <f t="shared" si="9"/>
        <v>0</v>
      </c>
      <c r="R443">
        <f t="shared" si="9"/>
        <v>4</v>
      </c>
      <c r="S443" s="6">
        <f>SUM(punkty_rekrutacyjne37[[#This Row],[punkty za JP]:[GEO]])</f>
        <v>12</v>
      </c>
      <c r="T443" s="6">
        <f>IF(punkty_rekrutacyjne37[[#This Row],[Zachowanie]]=6, 2, 0)+punkty_rekrutacyjne37[[#This Row],[Osiagniecia]]</f>
        <v>6</v>
      </c>
      <c r="U443" s="7">
        <f>punkty_rekrutacyjne37[[#This Row],[punkty za gimnazjalny]]+punkty_rekrutacyjne37[[#This Row],[SUMA PUNKTOW ZA OCENY]]+punkty_rekrutacyjne37[[#This Row],[DODATKOWE]]</f>
        <v>43.4</v>
      </c>
      <c r="V443" s="14">
        <f>COUNTIF(punkty_rekrutacyjne37[[#This Row],[GHP]:[GJP]], 100)</f>
        <v>0</v>
      </c>
      <c r="W443" s="7">
        <f>IF(punkty_rekrutacyjne37[[#This Row],[ILE SETEK]]&gt;=3, 1, 0)</f>
        <v>0</v>
      </c>
    </row>
    <row r="444" spans="1:23" hidden="1" x14ac:dyDescent="0.35">
      <c r="A444" s="1" t="s">
        <v>592</v>
      </c>
      <c r="B444" s="1" t="s">
        <v>593</v>
      </c>
      <c r="C444">
        <v>3</v>
      </c>
      <c r="D444">
        <v>3</v>
      </c>
      <c r="E444" s="1">
        <v>4</v>
      </c>
      <c r="F444" s="1">
        <v>2</v>
      </c>
      <c r="G444" s="1">
        <v>6</v>
      </c>
      <c r="H444" s="1">
        <v>4</v>
      </c>
      <c r="I444">
        <v>22</v>
      </c>
      <c r="J444">
        <v>48</v>
      </c>
      <c r="K444">
        <v>26</v>
      </c>
      <c r="L444">
        <v>43</v>
      </c>
      <c r="M444">
        <v>10</v>
      </c>
      <c r="N444" s="6">
        <f>(punkty_rekrutacyjne37[[#This Row],[GHP]]+punkty_rekrutacyjne37[[#This Row],[GHH]]+punkty_rekrutacyjne37[[#This Row],[GMM]]+punkty_rekrutacyjne37[[#This Row],[GMP]]+punkty_rekrutacyjne37[[#This Row],[GJP]])/10</f>
        <v>14.9</v>
      </c>
      <c r="O444">
        <f t="shared" si="9"/>
        <v>6</v>
      </c>
      <c r="P444">
        <f t="shared" si="9"/>
        <v>0</v>
      </c>
      <c r="Q444">
        <f t="shared" si="9"/>
        <v>10</v>
      </c>
      <c r="R444">
        <f t="shared" si="9"/>
        <v>6</v>
      </c>
      <c r="S444" s="6">
        <f>SUM(punkty_rekrutacyjne37[[#This Row],[punkty za JP]:[GEO]])</f>
        <v>22</v>
      </c>
      <c r="T444" s="6">
        <f>IF(punkty_rekrutacyjne37[[#This Row],[Zachowanie]]=6, 2, 0)+punkty_rekrutacyjne37[[#This Row],[Osiagniecia]]</f>
        <v>3</v>
      </c>
      <c r="U444" s="7">
        <f>punkty_rekrutacyjne37[[#This Row],[punkty za gimnazjalny]]+punkty_rekrutacyjne37[[#This Row],[SUMA PUNKTOW ZA OCENY]]+punkty_rekrutacyjne37[[#This Row],[DODATKOWE]]</f>
        <v>39.9</v>
      </c>
      <c r="V444" s="14">
        <f>COUNTIF(punkty_rekrutacyjne37[[#This Row],[GHP]:[GJP]], 100)</f>
        <v>0</v>
      </c>
      <c r="W444" s="7">
        <f>IF(punkty_rekrutacyjne37[[#This Row],[ILE SETEK]]&gt;=3, 1, 0)</f>
        <v>0</v>
      </c>
    </row>
    <row r="445" spans="1:23" hidden="1" x14ac:dyDescent="0.35">
      <c r="A445" s="1" t="s">
        <v>594</v>
      </c>
      <c r="B445" s="1" t="s">
        <v>32</v>
      </c>
      <c r="C445">
        <v>3</v>
      </c>
      <c r="D445">
        <v>2</v>
      </c>
      <c r="E445" s="1">
        <v>4</v>
      </c>
      <c r="F445" s="1">
        <v>3</v>
      </c>
      <c r="G445" s="1">
        <v>2</v>
      </c>
      <c r="H445" s="1">
        <v>5</v>
      </c>
      <c r="I445">
        <v>90</v>
      </c>
      <c r="J445">
        <v>97</v>
      </c>
      <c r="K445">
        <v>7</v>
      </c>
      <c r="L445">
        <v>59</v>
      </c>
      <c r="M445">
        <v>100</v>
      </c>
      <c r="N445" s="6">
        <f>(punkty_rekrutacyjne37[[#This Row],[GHP]]+punkty_rekrutacyjne37[[#This Row],[GHH]]+punkty_rekrutacyjne37[[#This Row],[GMM]]+punkty_rekrutacyjne37[[#This Row],[GMP]]+punkty_rekrutacyjne37[[#This Row],[GJP]])/10</f>
        <v>35.299999999999997</v>
      </c>
      <c r="O445">
        <f t="shared" si="9"/>
        <v>6</v>
      </c>
      <c r="P445">
        <f t="shared" si="9"/>
        <v>4</v>
      </c>
      <c r="Q445">
        <f t="shared" si="9"/>
        <v>0</v>
      </c>
      <c r="R445">
        <f t="shared" si="9"/>
        <v>8</v>
      </c>
      <c r="S445" s="6">
        <f>SUM(punkty_rekrutacyjne37[[#This Row],[punkty za JP]:[GEO]])</f>
        <v>18</v>
      </c>
      <c r="T445" s="6">
        <f>IF(punkty_rekrutacyjne37[[#This Row],[Zachowanie]]=6, 2, 0)+punkty_rekrutacyjne37[[#This Row],[Osiagniecia]]</f>
        <v>3</v>
      </c>
      <c r="U445" s="7">
        <f>punkty_rekrutacyjne37[[#This Row],[punkty za gimnazjalny]]+punkty_rekrutacyjne37[[#This Row],[SUMA PUNKTOW ZA OCENY]]+punkty_rekrutacyjne37[[#This Row],[DODATKOWE]]</f>
        <v>56.3</v>
      </c>
      <c r="V445" s="14">
        <f>COUNTIF(punkty_rekrutacyjne37[[#This Row],[GHP]:[GJP]], 100)</f>
        <v>1</v>
      </c>
      <c r="W445" s="7">
        <f>IF(punkty_rekrutacyjne37[[#This Row],[ILE SETEK]]&gt;=3, 1, 0)</f>
        <v>0</v>
      </c>
    </row>
    <row r="446" spans="1:23" hidden="1" x14ac:dyDescent="0.35">
      <c r="A446" s="1" t="s">
        <v>595</v>
      </c>
      <c r="B446" s="1" t="s">
        <v>177</v>
      </c>
      <c r="C446">
        <v>4</v>
      </c>
      <c r="D446">
        <v>2</v>
      </c>
      <c r="E446" s="1">
        <v>4</v>
      </c>
      <c r="F446" s="1">
        <v>5</v>
      </c>
      <c r="G446" s="1">
        <v>4</v>
      </c>
      <c r="H446" s="1">
        <v>2</v>
      </c>
      <c r="I446">
        <v>9</v>
      </c>
      <c r="J446">
        <v>47</v>
      </c>
      <c r="K446">
        <v>56</v>
      </c>
      <c r="L446">
        <v>89</v>
      </c>
      <c r="M446">
        <v>55</v>
      </c>
      <c r="N446" s="6">
        <f>(punkty_rekrutacyjne37[[#This Row],[GHP]]+punkty_rekrutacyjne37[[#This Row],[GHH]]+punkty_rekrutacyjne37[[#This Row],[GMM]]+punkty_rekrutacyjne37[[#This Row],[GMP]]+punkty_rekrutacyjne37[[#This Row],[GJP]])/10</f>
        <v>25.6</v>
      </c>
      <c r="O446">
        <f t="shared" si="9"/>
        <v>6</v>
      </c>
      <c r="P446">
        <f t="shared" si="9"/>
        <v>8</v>
      </c>
      <c r="Q446">
        <f t="shared" si="9"/>
        <v>6</v>
      </c>
      <c r="R446">
        <f t="shared" si="9"/>
        <v>0</v>
      </c>
      <c r="S446" s="6">
        <f>SUM(punkty_rekrutacyjne37[[#This Row],[punkty za JP]:[GEO]])</f>
        <v>20</v>
      </c>
      <c r="T446" s="6">
        <f>IF(punkty_rekrutacyjne37[[#This Row],[Zachowanie]]=6, 2, 0)+punkty_rekrutacyjne37[[#This Row],[Osiagniecia]]</f>
        <v>4</v>
      </c>
      <c r="U446" s="7">
        <f>punkty_rekrutacyjne37[[#This Row],[punkty za gimnazjalny]]+punkty_rekrutacyjne37[[#This Row],[SUMA PUNKTOW ZA OCENY]]+punkty_rekrutacyjne37[[#This Row],[DODATKOWE]]</f>
        <v>49.6</v>
      </c>
      <c r="V446" s="14">
        <f>COUNTIF(punkty_rekrutacyjne37[[#This Row],[GHP]:[GJP]], 100)</f>
        <v>0</v>
      </c>
      <c r="W446" s="7">
        <f>IF(punkty_rekrutacyjne37[[#This Row],[ILE SETEK]]&gt;=3, 1, 0)</f>
        <v>0</v>
      </c>
    </row>
    <row r="447" spans="1:23" hidden="1" x14ac:dyDescent="0.35">
      <c r="A447" s="1" t="s">
        <v>596</v>
      </c>
      <c r="B447" s="1" t="s">
        <v>180</v>
      </c>
      <c r="C447">
        <v>4</v>
      </c>
      <c r="D447">
        <v>2</v>
      </c>
      <c r="E447" s="1">
        <v>2</v>
      </c>
      <c r="F447" s="1">
        <v>6</v>
      </c>
      <c r="G447" s="1">
        <v>4</v>
      </c>
      <c r="H447" s="1">
        <v>3</v>
      </c>
      <c r="I447">
        <v>47</v>
      </c>
      <c r="J447">
        <v>8</v>
      </c>
      <c r="K447">
        <v>77</v>
      </c>
      <c r="L447">
        <v>85</v>
      </c>
      <c r="M447">
        <v>10</v>
      </c>
      <c r="N447" s="6">
        <f>(punkty_rekrutacyjne37[[#This Row],[GHP]]+punkty_rekrutacyjne37[[#This Row],[GHH]]+punkty_rekrutacyjne37[[#This Row],[GMM]]+punkty_rekrutacyjne37[[#This Row],[GMP]]+punkty_rekrutacyjne37[[#This Row],[GJP]])/10</f>
        <v>22.7</v>
      </c>
      <c r="O447">
        <f t="shared" si="9"/>
        <v>0</v>
      </c>
      <c r="P447">
        <f t="shared" si="9"/>
        <v>10</v>
      </c>
      <c r="Q447">
        <f t="shared" si="9"/>
        <v>6</v>
      </c>
      <c r="R447">
        <f t="shared" si="9"/>
        <v>4</v>
      </c>
      <c r="S447" s="6">
        <f>SUM(punkty_rekrutacyjne37[[#This Row],[punkty za JP]:[GEO]])</f>
        <v>20</v>
      </c>
      <c r="T447" s="6">
        <f>IF(punkty_rekrutacyjne37[[#This Row],[Zachowanie]]=6, 2, 0)+punkty_rekrutacyjne37[[#This Row],[Osiagniecia]]</f>
        <v>4</v>
      </c>
      <c r="U447" s="7">
        <f>punkty_rekrutacyjne37[[#This Row],[punkty za gimnazjalny]]+punkty_rekrutacyjne37[[#This Row],[SUMA PUNKTOW ZA OCENY]]+punkty_rekrutacyjne37[[#This Row],[DODATKOWE]]</f>
        <v>46.7</v>
      </c>
      <c r="V447" s="14">
        <f>COUNTIF(punkty_rekrutacyjne37[[#This Row],[GHP]:[GJP]], 100)</f>
        <v>0</v>
      </c>
      <c r="W447" s="7">
        <f>IF(punkty_rekrutacyjne37[[#This Row],[ILE SETEK]]&gt;=3, 1, 0)</f>
        <v>0</v>
      </c>
    </row>
    <row r="448" spans="1:23" hidden="1" x14ac:dyDescent="0.35">
      <c r="A448" s="1" t="s">
        <v>597</v>
      </c>
      <c r="B448" s="1" t="s">
        <v>218</v>
      </c>
      <c r="C448">
        <v>4</v>
      </c>
      <c r="D448">
        <v>5</v>
      </c>
      <c r="E448" s="1">
        <v>4</v>
      </c>
      <c r="F448" s="1">
        <v>4</v>
      </c>
      <c r="G448" s="1">
        <v>5</v>
      </c>
      <c r="H448" s="1">
        <v>3</v>
      </c>
      <c r="I448">
        <v>59</v>
      </c>
      <c r="J448">
        <v>89</v>
      </c>
      <c r="K448">
        <v>32</v>
      </c>
      <c r="L448">
        <v>80</v>
      </c>
      <c r="M448">
        <v>38</v>
      </c>
      <c r="N448" s="6">
        <f>(punkty_rekrutacyjne37[[#This Row],[GHP]]+punkty_rekrutacyjne37[[#This Row],[GHH]]+punkty_rekrutacyjne37[[#This Row],[GMM]]+punkty_rekrutacyjne37[[#This Row],[GMP]]+punkty_rekrutacyjne37[[#This Row],[GJP]])/10</f>
        <v>29.8</v>
      </c>
      <c r="O448">
        <f t="shared" si="9"/>
        <v>6</v>
      </c>
      <c r="P448">
        <f t="shared" si="9"/>
        <v>6</v>
      </c>
      <c r="Q448">
        <f t="shared" si="9"/>
        <v>8</v>
      </c>
      <c r="R448">
        <f t="shared" si="9"/>
        <v>4</v>
      </c>
      <c r="S448" s="6">
        <f>SUM(punkty_rekrutacyjne37[[#This Row],[punkty za JP]:[GEO]])</f>
        <v>24</v>
      </c>
      <c r="T448" s="6">
        <f>IF(punkty_rekrutacyjne37[[#This Row],[Zachowanie]]=6, 2, 0)+punkty_rekrutacyjne37[[#This Row],[Osiagniecia]]</f>
        <v>4</v>
      </c>
      <c r="U448" s="7">
        <f>punkty_rekrutacyjne37[[#This Row],[punkty za gimnazjalny]]+punkty_rekrutacyjne37[[#This Row],[SUMA PUNKTOW ZA OCENY]]+punkty_rekrutacyjne37[[#This Row],[DODATKOWE]]</f>
        <v>57.8</v>
      </c>
      <c r="V448" s="14">
        <f>COUNTIF(punkty_rekrutacyjne37[[#This Row],[GHP]:[GJP]], 100)</f>
        <v>0</v>
      </c>
      <c r="W448" s="7">
        <f>IF(punkty_rekrutacyjne37[[#This Row],[ILE SETEK]]&gt;=3, 1, 0)</f>
        <v>0</v>
      </c>
    </row>
    <row r="449" spans="1:23" hidden="1" x14ac:dyDescent="0.35">
      <c r="A449" s="1" t="s">
        <v>598</v>
      </c>
      <c r="B449" s="1" t="s">
        <v>166</v>
      </c>
      <c r="C449">
        <v>8</v>
      </c>
      <c r="D449">
        <v>5</v>
      </c>
      <c r="E449" s="1">
        <v>5</v>
      </c>
      <c r="F449" s="1">
        <v>4</v>
      </c>
      <c r="G449" s="1">
        <v>6</v>
      </c>
      <c r="H449" s="1">
        <v>2</v>
      </c>
      <c r="I449">
        <v>60</v>
      </c>
      <c r="J449">
        <v>31</v>
      </c>
      <c r="K449">
        <v>86</v>
      </c>
      <c r="L449">
        <v>76</v>
      </c>
      <c r="M449">
        <v>64</v>
      </c>
      <c r="N449" s="6">
        <f>(punkty_rekrutacyjne37[[#This Row],[GHP]]+punkty_rekrutacyjne37[[#This Row],[GHH]]+punkty_rekrutacyjne37[[#This Row],[GMM]]+punkty_rekrutacyjne37[[#This Row],[GMP]]+punkty_rekrutacyjne37[[#This Row],[GJP]])/10</f>
        <v>31.7</v>
      </c>
      <c r="O449">
        <f t="shared" si="9"/>
        <v>8</v>
      </c>
      <c r="P449">
        <f t="shared" si="9"/>
        <v>6</v>
      </c>
      <c r="Q449">
        <f t="shared" si="9"/>
        <v>10</v>
      </c>
      <c r="R449">
        <f t="shared" si="9"/>
        <v>0</v>
      </c>
      <c r="S449" s="6">
        <f>SUM(punkty_rekrutacyjne37[[#This Row],[punkty za JP]:[GEO]])</f>
        <v>24</v>
      </c>
      <c r="T449" s="6">
        <f>IF(punkty_rekrutacyjne37[[#This Row],[Zachowanie]]=6, 2, 0)+punkty_rekrutacyjne37[[#This Row],[Osiagniecia]]</f>
        <v>8</v>
      </c>
      <c r="U449" s="7">
        <f>punkty_rekrutacyjne37[[#This Row],[punkty za gimnazjalny]]+punkty_rekrutacyjne37[[#This Row],[SUMA PUNKTOW ZA OCENY]]+punkty_rekrutacyjne37[[#This Row],[DODATKOWE]]</f>
        <v>63.7</v>
      </c>
      <c r="V449" s="14">
        <f>COUNTIF(punkty_rekrutacyjne37[[#This Row],[GHP]:[GJP]], 100)</f>
        <v>0</v>
      </c>
      <c r="W449" s="7">
        <f>IF(punkty_rekrutacyjne37[[#This Row],[ILE SETEK]]&gt;=3, 1, 0)</f>
        <v>0</v>
      </c>
    </row>
    <row r="450" spans="1:23" hidden="1" x14ac:dyDescent="0.35">
      <c r="A450" s="1" t="s">
        <v>599</v>
      </c>
      <c r="B450" s="1" t="s">
        <v>600</v>
      </c>
      <c r="C450">
        <v>3</v>
      </c>
      <c r="D450">
        <v>4</v>
      </c>
      <c r="E450" s="1">
        <v>3</v>
      </c>
      <c r="F450" s="1">
        <v>5</v>
      </c>
      <c r="G450" s="1">
        <v>5</v>
      </c>
      <c r="H450" s="1">
        <v>5</v>
      </c>
      <c r="I450">
        <v>53</v>
      </c>
      <c r="J450">
        <v>78</v>
      </c>
      <c r="K450">
        <v>73</v>
      </c>
      <c r="L450">
        <v>89</v>
      </c>
      <c r="M450">
        <v>32</v>
      </c>
      <c r="N450" s="6">
        <f>(punkty_rekrutacyjne37[[#This Row],[GHP]]+punkty_rekrutacyjne37[[#This Row],[GHH]]+punkty_rekrutacyjne37[[#This Row],[GMM]]+punkty_rekrutacyjne37[[#This Row],[GMP]]+punkty_rekrutacyjne37[[#This Row],[GJP]])/10</f>
        <v>32.5</v>
      </c>
      <c r="O450">
        <f t="shared" si="9"/>
        <v>4</v>
      </c>
      <c r="P450">
        <f t="shared" si="9"/>
        <v>8</v>
      </c>
      <c r="Q450">
        <f t="shared" si="9"/>
        <v>8</v>
      </c>
      <c r="R450">
        <f t="shared" ref="R450:R513" si="10">VLOOKUP(H450,$Y$4:$Z$9,2,0)</f>
        <v>8</v>
      </c>
      <c r="S450" s="6">
        <f>SUM(punkty_rekrutacyjne37[[#This Row],[punkty za JP]:[GEO]])</f>
        <v>28</v>
      </c>
      <c r="T450" s="6">
        <f>IF(punkty_rekrutacyjne37[[#This Row],[Zachowanie]]=6, 2, 0)+punkty_rekrutacyjne37[[#This Row],[Osiagniecia]]</f>
        <v>3</v>
      </c>
      <c r="U450" s="7">
        <f>punkty_rekrutacyjne37[[#This Row],[punkty za gimnazjalny]]+punkty_rekrutacyjne37[[#This Row],[SUMA PUNKTOW ZA OCENY]]+punkty_rekrutacyjne37[[#This Row],[DODATKOWE]]</f>
        <v>63.5</v>
      </c>
      <c r="V450" s="14">
        <f>COUNTIF(punkty_rekrutacyjne37[[#This Row],[GHP]:[GJP]], 100)</f>
        <v>0</v>
      </c>
      <c r="W450" s="7">
        <f>IF(punkty_rekrutacyjne37[[#This Row],[ILE SETEK]]&gt;=3, 1, 0)</f>
        <v>0</v>
      </c>
    </row>
    <row r="451" spans="1:23" hidden="1" x14ac:dyDescent="0.35">
      <c r="A451" s="1" t="s">
        <v>601</v>
      </c>
      <c r="B451" s="1" t="s">
        <v>121</v>
      </c>
      <c r="C451">
        <v>0</v>
      </c>
      <c r="D451">
        <v>4</v>
      </c>
      <c r="E451" s="1">
        <v>2</v>
      </c>
      <c r="F451" s="1">
        <v>2</v>
      </c>
      <c r="G451" s="1">
        <v>2</v>
      </c>
      <c r="H451" s="1">
        <v>6</v>
      </c>
      <c r="I451">
        <v>88</v>
      </c>
      <c r="J451">
        <v>43</v>
      </c>
      <c r="K451">
        <v>91</v>
      </c>
      <c r="L451">
        <v>4</v>
      </c>
      <c r="M451">
        <v>78</v>
      </c>
      <c r="N451" s="6">
        <f>(punkty_rekrutacyjne37[[#This Row],[GHP]]+punkty_rekrutacyjne37[[#This Row],[GHH]]+punkty_rekrutacyjne37[[#This Row],[GMM]]+punkty_rekrutacyjne37[[#This Row],[GMP]]+punkty_rekrutacyjne37[[#This Row],[GJP]])/10</f>
        <v>30.4</v>
      </c>
      <c r="O451">
        <f t="shared" ref="O451:R514" si="11">VLOOKUP(E451,$Y$4:$Z$9,2,0)</f>
        <v>0</v>
      </c>
      <c r="P451">
        <f t="shared" si="11"/>
        <v>0</v>
      </c>
      <c r="Q451">
        <f t="shared" si="11"/>
        <v>0</v>
      </c>
      <c r="R451">
        <f t="shared" si="10"/>
        <v>10</v>
      </c>
      <c r="S451" s="6">
        <f>SUM(punkty_rekrutacyjne37[[#This Row],[punkty za JP]:[GEO]])</f>
        <v>10</v>
      </c>
      <c r="T451" s="6">
        <f>IF(punkty_rekrutacyjne37[[#This Row],[Zachowanie]]=6, 2, 0)+punkty_rekrutacyjne37[[#This Row],[Osiagniecia]]</f>
        <v>0</v>
      </c>
      <c r="U451" s="7">
        <f>punkty_rekrutacyjne37[[#This Row],[punkty za gimnazjalny]]+punkty_rekrutacyjne37[[#This Row],[SUMA PUNKTOW ZA OCENY]]+punkty_rekrutacyjne37[[#This Row],[DODATKOWE]]</f>
        <v>40.4</v>
      </c>
      <c r="V451" s="14">
        <f>COUNTIF(punkty_rekrutacyjne37[[#This Row],[GHP]:[GJP]], 100)</f>
        <v>0</v>
      </c>
      <c r="W451" s="7">
        <f>IF(punkty_rekrutacyjne37[[#This Row],[ILE SETEK]]&gt;=3, 1, 0)</f>
        <v>0</v>
      </c>
    </row>
    <row r="452" spans="1:23" hidden="1" x14ac:dyDescent="0.35">
      <c r="A452" s="1" t="s">
        <v>602</v>
      </c>
      <c r="B452" s="1" t="s">
        <v>58</v>
      </c>
      <c r="C452">
        <v>1</v>
      </c>
      <c r="D452">
        <v>5</v>
      </c>
      <c r="E452" s="1">
        <v>4</v>
      </c>
      <c r="F452" s="1">
        <v>6</v>
      </c>
      <c r="G452" s="1">
        <v>4</v>
      </c>
      <c r="H452" s="1">
        <v>2</v>
      </c>
      <c r="I452">
        <v>4</v>
      </c>
      <c r="J452">
        <v>97</v>
      </c>
      <c r="K452">
        <v>75</v>
      </c>
      <c r="L452">
        <v>86</v>
      </c>
      <c r="M452">
        <v>10</v>
      </c>
      <c r="N452" s="6">
        <f>(punkty_rekrutacyjne37[[#This Row],[GHP]]+punkty_rekrutacyjne37[[#This Row],[GHH]]+punkty_rekrutacyjne37[[#This Row],[GMM]]+punkty_rekrutacyjne37[[#This Row],[GMP]]+punkty_rekrutacyjne37[[#This Row],[GJP]])/10</f>
        <v>27.2</v>
      </c>
      <c r="O452">
        <f t="shared" si="11"/>
        <v>6</v>
      </c>
      <c r="P452">
        <f t="shared" si="11"/>
        <v>10</v>
      </c>
      <c r="Q452">
        <f t="shared" si="11"/>
        <v>6</v>
      </c>
      <c r="R452">
        <f t="shared" si="10"/>
        <v>0</v>
      </c>
      <c r="S452" s="6">
        <f>SUM(punkty_rekrutacyjne37[[#This Row],[punkty za JP]:[GEO]])</f>
        <v>22</v>
      </c>
      <c r="T452" s="6">
        <f>IF(punkty_rekrutacyjne37[[#This Row],[Zachowanie]]=6, 2, 0)+punkty_rekrutacyjne37[[#This Row],[Osiagniecia]]</f>
        <v>1</v>
      </c>
      <c r="U452" s="7">
        <f>punkty_rekrutacyjne37[[#This Row],[punkty za gimnazjalny]]+punkty_rekrutacyjne37[[#This Row],[SUMA PUNKTOW ZA OCENY]]+punkty_rekrutacyjne37[[#This Row],[DODATKOWE]]</f>
        <v>50.2</v>
      </c>
      <c r="V452" s="14">
        <f>COUNTIF(punkty_rekrutacyjne37[[#This Row],[GHP]:[GJP]], 100)</f>
        <v>0</v>
      </c>
      <c r="W452" s="7">
        <f>IF(punkty_rekrutacyjne37[[#This Row],[ILE SETEK]]&gt;=3, 1, 0)</f>
        <v>0</v>
      </c>
    </row>
    <row r="453" spans="1:23" hidden="1" x14ac:dyDescent="0.35">
      <c r="A453" s="1" t="s">
        <v>603</v>
      </c>
      <c r="B453" s="1" t="s">
        <v>604</v>
      </c>
      <c r="C453">
        <v>7</v>
      </c>
      <c r="D453">
        <v>4</v>
      </c>
      <c r="E453" s="1">
        <v>3</v>
      </c>
      <c r="F453" s="1">
        <v>6</v>
      </c>
      <c r="G453" s="1">
        <v>3</v>
      </c>
      <c r="H453" s="1">
        <v>2</v>
      </c>
      <c r="I453">
        <v>28</v>
      </c>
      <c r="J453">
        <v>75</v>
      </c>
      <c r="K453">
        <v>15</v>
      </c>
      <c r="L453">
        <v>6</v>
      </c>
      <c r="M453">
        <v>33</v>
      </c>
      <c r="N453" s="6">
        <f>(punkty_rekrutacyjne37[[#This Row],[GHP]]+punkty_rekrutacyjne37[[#This Row],[GHH]]+punkty_rekrutacyjne37[[#This Row],[GMM]]+punkty_rekrutacyjne37[[#This Row],[GMP]]+punkty_rekrutacyjne37[[#This Row],[GJP]])/10</f>
        <v>15.7</v>
      </c>
      <c r="O453">
        <f t="shared" si="11"/>
        <v>4</v>
      </c>
      <c r="P453">
        <f t="shared" si="11"/>
        <v>10</v>
      </c>
      <c r="Q453">
        <f t="shared" si="11"/>
        <v>4</v>
      </c>
      <c r="R453">
        <f t="shared" si="10"/>
        <v>0</v>
      </c>
      <c r="S453" s="6">
        <f>SUM(punkty_rekrutacyjne37[[#This Row],[punkty za JP]:[GEO]])</f>
        <v>18</v>
      </c>
      <c r="T453" s="6">
        <f>IF(punkty_rekrutacyjne37[[#This Row],[Zachowanie]]=6, 2, 0)+punkty_rekrutacyjne37[[#This Row],[Osiagniecia]]</f>
        <v>7</v>
      </c>
      <c r="U453" s="7">
        <f>punkty_rekrutacyjne37[[#This Row],[punkty za gimnazjalny]]+punkty_rekrutacyjne37[[#This Row],[SUMA PUNKTOW ZA OCENY]]+punkty_rekrutacyjne37[[#This Row],[DODATKOWE]]</f>
        <v>40.700000000000003</v>
      </c>
      <c r="V453" s="14">
        <f>COUNTIF(punkty_rekrutacyjne37[[#This Row],[GHP]:[GJP]], 100)</f>
        <v>0</v>
      </c>
      <c r="W453" s="7">
        <f>IF(punkty_rekrutacyjne37[[#This Row],[ILE SETEK]]&gt;=3, 1, 0)</f>
        <v>0</v>
      </c>
    </row>
    <row r="454" spans="1:23" hidden="1" x14ac:dyDescent="0.35">
      <c r="A454" s="1" t="s">
        <v>605</v>
      </c>
      <c r="B454" s="1" t="s">
        <v>110</v>
      </c>
      <c r="C454">
        <v>4</v>
      </c>
      <c r="D454">
        <v>2</v>
      </c>
      <c r="E454" s="1">
        <v>4</v>
      </c>
      <c r="F454" s="1">
        <v>6</v>
      </c>
      <c r="G454" s="1">
        <v>5</v>
      </c>
      <c r="H454" s="1">
        <v>5</v>
      </c>
      <c r="I454">
        <v>29</v>
      </c>
      <c r="J454">
        <v>92</v>
      </c>
      <c r="K454">
        <v>99</v>
      </c>
      <c r="L454">
        <v>79</v>
      </c>
      <c r="M454">
        <v>8</v>
      </c>
      <c r="N454" s="6">
        <f>(punkty_rekrutacyjne37[[#This Row],[GHP]]+punkty_rekrutacyjne37[[#This Row],[GHH]]+punkty_rekrutacyjne37[[#This Row],[GMM]]+punkty_rekrutacyjne37[[#This Row],[GMP]]+punkty_rekrutacyjne37[[#This Row],[GJP]])/10</f>
        <v>30.7</v>
      </c>
      <c r="O454">
        <f t="shared" si="11"/>
        <v>6</v>
      </c>
      <c r="P454">
        <f t="shared" si="11"/>
        <v>10</v>
      </c>
      <c r="Q454">
        <f t="shared" si="11"/>
        <v>8</v>
      </c>
      <c r="R454">
        <f t="shared" si="10"/>
        <v>8</v>
      </c>
      <c r="S454" s="6">
        <f>SUM(punkty_rekrutacyjne37[[#This Row],[punkty za JP]:[GEO]])</f>
        <v>32</v>
      </c>
      <c r="T454" s="6">
        <f>IF(punkty_rekrutacyjne37[[#This Row],[Zachowanie]]=6, 2, 0)+punkty_rekrutacyjne37[[#This Row],[Osiagniecia]]</f>
        <v>4</v>
      </c>
      <c r="U454" s="7">
        <f>punkty_rekrutacyjne37[[#This Row],[punkty za gimnazjalny]]+punkty_rekrutacyjne37[[#This Row],[SUMA PUNKTOW ZA OCENY]]+punkty_rekrutacyjne37[[#This Row],[DODATKOWE]]</f>
        <v>66.7</v>
      </c>
      <c r="V454" s="14">
        <f>COUNTIF(punkty_rekrutacyjne37[[#This Row],[GHP]:[GJP]], 100)</f>
        <v>0</v>
      </c>
      <c r="W454" s="7">
        <f>IF(punkty_rekrutacyjne37[[#This Row],[ILE SETEK]]&gt;=3, 1, 0)</f>
        <v>0</v>
      </c>
    </row>
    <row r="455" spans="1:23" hidden="1" x14ac:dyDescent="0.35">
      <c r="A455" s="1" t="s">
        <v>606</v>
      </c>
      <c r="B455" s="1" t="s">
        <v>242</v>
      </c>
      <c r="C455">
        <v>2</v>
      </c>
      <c r="D455">
        <v>5</v>
      </c>
      <c r="E455" s="1">
        <v>3</v>
      </c>
      <c r="F455" s="1">
        <v>2</v>
      </c>
      <c r="G455" s="1">
        <v>3</v>
      </c>
      <c r="H455" s="1">
        <v>6</v>
      </c>
      <c r="I455">
        <v>59</v>
      </c>
      <c r="J455">
        <v>29</v>
      </c>
      <c r="K455">
        <v>92</v>
      </c>
      <c r="L455">
        <v>96</v>
      </c>
      <c r="M455">
        <v>77</v>
      </c>
      <c r="N455" s="6">
        <f>(punkty_rekrutacyjne37[[#This Row],[GHP]]+punkty_rekrutacyjne37[[#This Row],[GHH]]+punkty_rekrutacyjne37[[#This Row],[GMM]]+punkty_rekrutacyjne37[[#This Row],[GMP]]+punkty_rekrutacyjne37[[#This Row],[GJP]])/10</f>
        <v>35.299999999999997</v>
      </c>
      <c r="O455">
        <f t="shared" si="11"/>
        <v>4</v>
      </c>
      <c r="P455">
        <f t="shared" si="11"/>
        <v>0</v>
      </c>
      <c r="Q455">
        <f t="shared" si="11"/>
        <v>4</v>
      </c>
      <c r="R455">
        <f t="shared" si="10"/>
        <v>10</v>
      </c>
      <c r="S455" s="6">
        <f>SUM(punkty_rekrutacyjne37[[#This Row],[punkty za JP]:[GEO]])</f>
        <v>18</v>
      </c>
      <c r="T455" s="6">
        <f>IF(punkty_rekrutacyjne37[[#This Row],[Zachowanie]]=6, 2, 0)+punkty_rekrutacyjne37[[#This Row],[Osiagniecia]]</f>
        <v>2</v>
      </c>
      <c r="U455" s="7">
        <f>punkty_rekrutacyjne37[[#This Row],[punkty za gimnazjalny]]+punkty_rekrutacyjne37[[#This Row],[SUMA PUNKTOW ZA OCENY]]+punkty_rekrutacyjne37[[#This Row],[DODATKOWE]]</f>
        <v>55.3</v>
      </c>
      <c r="V455" s="14">
        <f>COUNTIF(punkty_rekrutacyjne37[[#This Row],[GHP]:[GJP]], 100)</f>
        <v>0</v>
      </c>
      <c r="W455" s="7">
        <f>IF(punkty_rekrutacyjne37[[#This Row],[ILE SETEK]]&gt;=3, 1, 0)</f>
        <v>0</v>
      </c>
    </row>
    <row r="456" spans="1:23" hidden="1" x14ac:dyDescent="0.35">
      <c r="A456" s="1" t="s">
        <v>423</v>
      </c>
      <c r="B456" s="1" t="s">
        <v>76</v>
      </c>
      <c r="C456">
        <v>0</v>
      </c>
      <c r="D456">
        <v>6</v>
      </c>
      <c r="E456" s="1">
        <v>6</v>
      </c>
      <c r="F456" s="1">
        <v>5</v>
      </c>
      <c r="G456" s="1">
        <v>4</v>
      </c>
      <c r="H456" s="1">
        <v>3</v>
      </c>
      <c r="I456">
        <v>98</v>
      </c>
      <c r="J456">
        <v>79</v>
      </c>
      <c r="K456">
        <v>65</v>
      </c>
      <c r="L456">
        <v>41</v>
      </c>
      <c r="M456">
        <v>48</v>
      </c>
      <c r="N456" s="6">
        <f>(punkty_rekrutacyjne37[[#This Row],[GHP]]+punkty_rekrutacyjne37[[#This Row],[GHH]]+punkty_rekrutacyjne37[[#This Row],[GMM]]+punkty_rekrutacyjne37[[#This Row],[GMP]]+punkty_rekrutacyjne37[[#This Row],[GJP]])/10</f>
        <v>33.1</v>
      </c>
      <c r="O456">
        <f t="shared" si="11"/>
        <v>10</v>
      </c>
      <c r="P456">
        <f t="shared" si="11"/>
        <v>8</v>
      </c>
      <c r="Q456">
        <f t="shared" si="11"/>
        <v>6</v>
      </c>
      <c r="R456">
        <f t="shared" si="10"/>
        <v>4</v>
      </c>
      <c r="S456" s="6">
        <f>SUM(punkty_rekrutacyjne37[[#This Row],[punkty za JP]:[GEO]])</f>
        <v>28</v>
      </c>
      <c r="T456" s="6">
        <f>IF(punkty_rekrutacyjne37[[#This Row],[Zachowanie]]=6, 2, 0)+punkty_rekrutacyjne37[[#This Row],[Osiagniecia]]</f>
        <v>2</v>
      </c>
      <c r="U456" s="7">
        <f>punkty_rekrutacyjne37[[#This Row],[punkty za gimnazjalny]]+punkty_rekrutacyjne37[[#This Row],[SUMA PUNKTOW ZA OCENY]]+punkty_rekrutacyjne37[[#This Row],[DODATKOWE]]</f>
        <v>63.1</v>
      </c>
      <c r="V456" s="14">
        <f>COUNTIF(punkty_rekrutacyjne37[[#This Row],[GHP]:[GJP]], 100)</f>
        <v>0</v>
      </c>
      <c r="W456" s="7">
        <f>IF(punkty_rekrutacyjne37[[#This Row],[ILE SETEK]]&gt;=3, 1, 0)</f>
        <v>0</v>
      </c>
    </row>
    <row r="457" spans="1:23" hidden="1" x14ac:dyDescent="0.35">
      <c r="A457" s="1" t="s">
        <v>607</v>
      </c>
      <c r="B457" s="1" t="s">
        <v>608</v>
      </c>
      <c r="C457">
        <v>2</v>
      </c>
      <c r="D457">
        <v>2</v>
      </c>
      <c r="E457" s="1">
        <v>6</v>
      </c>
      <c r="F457" s="1">
        <v>5</v>
      </c>
      <c r="G457" s="1">
        <v>6</v>
      </c>
      <c r="H457" s="1">
        <v>3</v>
      </c>
      <c r="I457">
        <v>74</v>
      </c>
      <c r="J457">
        <v>25</v>
      </c>
      <c r="K457">
        <v>78</v>
      </c>
      <c r="L457">
        <v>6</v>
      </c>
      <c r="M457">
        <v>69</v>
      </c>
      <c r="N457" s="6">
        <f>(punkty_rekrutacyjne37[[#This Row],[GHP]]+punkty_rekrutacyjne37[[#This Row],[GHH]]+punkty_rekrutacyjne37[[#This Row],[GMM]]+punkty_rekrutacyjne37[[#This Row],[GMP]]+punkty_rekrutacyjne37[[#This Row],[GJP]])/10</f>
        <v>25.2</v>
      </c>
      <c r="O457">
        <f t="shared" si="11"/>
        <v>10</v>
      </c>
      <c r="P457">
        <f t="shared" si="11"/>
        <v>8</v>
      </c>
      <c r="Q457">
        <f t="shared" si="11"/>
        <v>10</v>
      </c>
      <c r="R457">
        <f t="shared" si="10"/>
        <v>4</v>
      </c>
      <c r="S457" s="6">
        <f>SUM(punkty_rekrutacyjne37[[#This Row],[punkty za JP]:[GEO]])</f>
        <v>32</v>
      </c>
      <c r="T457" s="6">
        <f>IF(punkty_rekrutacyjne37[[#This Row],[Zachowanie]]=6, 2, 0)+punkty_rekrutacyjne37[[#This Row],[Osiagniecia]]</f>
        <v>2</v>
      </c>
      <c r="U457" s="7">
        <f>punkty_rekrutacyjne37[[#This Row],[punkty za gimnazjalny]]+punkty_rekrutacyjne37[[#This Row],[SUMA PUNKTOW ZA OCENY]]+punkty_rekrutacyjne37[[#This Row],[DODATKOWE]]</f>
        <v>59.2</v>
      </c>
      <c r="V457" s="14">
        <f>COUNTIF(punkty_rekrutacyjne37[[#This Row],[GHP]:[GJP]], 100)</f>
        <v>0</v>
      </c>
      <c r="W457" s="7">
        <f>IF(punkty_rekrutacyjne37[[#This Row],[ILE SETEK]]&gt;=3, 1, 0)</f>
        <v>0</v>
      </c>
    </row>
    <row r="458" spans="1:23" hidden="1" x14ac:dyDescent="0.35">
      <c r="A458" s="1" t="s">
        <v>609</v>
      </c>
      <c r="B458" s="1" t="s">
        <v>242</v>
      </c>
      <c r="C458">
        <v>3</v>
      </c>
      <c r="D458">
        <v>2</v>
      </c>
      <c r="E458" s="1">
        <v>4</v>
      </c>
      <c r="F458" s="1">
        <v>5</v>
      </c>
      <c r="G458" s="1">
        <v>2</v>
      </c>
      <c r="H458" s="1">
        <v>5</v>
      </c>
      <c r="I458">
        <v>12</v>
      </c>
      <c r="J458">
        <v>96</v>
      </c>
      <c r="K458">
        <v>66</v>
      </c>
      <c r="L458">
        <v>17</v>
      </c>
      <c r="M458">
        <v>86</v>
      </c>
      <c r="N458" s="6">
        <f>(punkty_rekrutacyjne37[[#This Row],[GHP]]+punkty_rekrutacyjne37[[#This Row],[GHH]]+punkty_rekrutacyjne37[[#This Row],[GMM]]+punkty_rekrutacyjne37[[#This Row],[GMP]]+punkty_rekrutacyjne37[[#This Row],[GJP]])/10</f>
        <v>27.7</v>
      </c>
      <c r="O458">
        <f t="shared" si="11"/>
        <v>6</v>
      </c>
      <c r="P458">
        <f t="shared" si="11"/>
        <v>8</v>
      </c>
      <c r="Q458">
        <f t="shared" si="11"/>
        <v>0</v>
      </c>
      <c r="R458">
        <f t="shared" si="10"/>
        <v>8</v>
      </c>
      <c r="S458" s="6">
        <f>SUM(punkty_rekrutacyjne37[[#This Row],[punkty za JP]:[GEO]])</f>
        <v>22</v>
      </c>
      <c r="T458" s="6">
        <f>IF(punkty_rekrutacyjne37[[#This Row],[Zachowanie]]=6, 2, 0)+punkty_rekrutacyjne37[[#This Row],[Osiagniecia]]</f>
        <v>3</v>
      </c>
      <c r="U458" s="7">
        <f>punkty_rekrutacyjne37[[#This Row],[punkty za gimnazjalny]]+punkty_rekrutacyjne37[[#This Row],[SUMA PUNKTOW ZA OCENY]]+punkty_rekrutacyjne37[[#This Row],[DODATKOWE]]</f>
        <v>52.7</v>
      </c>
      <c r="V458" s="14">
        <f>COUNTIF(punkty_rekrutacyjne37[[#This Row],[GHP]:[GJP]], 100)</f>
        <v>0</v>
      </c>
      <c r="W458" s="7">
        <f>IF(punkty_rekrutacyjne37[[#This Row],[ILE SETEK]]&gt;=3, 1, 0)</f>
        <v>0</v>
      </c>
    </row>
    <row r="459" spans="1:23" hidden="1" x14ac:dyDescent="0.35">
      <c r="A459" s="1" t="s">
        <v>514</v>
      </c>
      <c r="B459" s="1" t="s">
        <v>316</v>
      </c>
      <c r="C459">
        <v>3</v>
      </c>
      <c r="D459">
        <v>5</v>
      </c>
      <c r="E459" s="1">
        <v>5</v>
      </c>
      <c r="F459" s="1">
        <v>3</v>
      </c>
      <c r="G459" s="1">
        <v>2</v>
      </c>
      <c r="H459" s="1">
        <v>2</v>
      </c>
      <c r="I459">
        <v>53</v>
      </c>
      <c r="J459">
        <v>89</v>
      </c>
      <c r="K459">
        <v>16</v>
      </c>
      <c r="L459">
        <v>27</v>
      </c>
      <c r="M459">
        <v>62</v>
      </c>
      <c r="N459" s="6">
        <f>(punkty_rekrutacyjne37[[#This Row],[GHP]]+punkty_rekrutacyjne37[[#This Row],[GHH]]+punkty_rekrutacyjne37[[#This Row],[GMM]]+punkty_rekrutacyjne37[[#This Row],[GMP]]+punkty_rekrutacyjne37[[#This Row],[GJP]])/10</f>
        <v>24.7</v>
      </c>
      <c r="O459">
        <f t="shared" si="11"/>
        <v>8</v>
      </c>
      <c r="P459">
        <f t="shared" si="11"/>
        <v>4</v>
      </c>
      <c r="Q459">
        <f t="shared" si="11"/>
        <v>0</v>
      </c>
      <c r="R459">
        <f t="shared" si="10"/>
        <v>0</v>
      </c>
      <c r="S459" s="6">
        <f>SUM(punkty_rekrutacyjne37[[#This Row],[punkty za JP]:[GEO]])</f>
        <v>12</v>
      </c>
      <c r="T459" s="6">
        <f>IF(punkty_rekrutacyjne37[[#This Row],[Zachowanie]]=6, 2, 0)+punkty_rekrutacyjne37[[#This Row],[Osiagniecia]]</f>
        <v>3</v>
      </c>
      <c r="U459" s="7">
        <f>punkty_rekrutacyjne37[[#This Row],[punkty za gimnazjalny]]+punkty_rekrutacyjne37[[#This Row],[SUMA PUNKTOW ZA OCENY]]+punkty_rekrutacyjne37[[#This Row],[DODATKOWE]]</f>
        <v>39.700000000000003</v>
      </c>
      <c r="V459" s="14">
        <f>COUNTIF(punkty_rekrutacyjne37[[#This Row],[GHP]:[GJP]], 100)</f>
        <v>0</v>
      </c>
      <c r="W459" s="7">
        <f>IF(punkty_rekrutacyjne37[[#This Row],[ILE SETEK]]&gt;=3, 1, 0)</f>
        <v>0</v>
      </c>
    </row>
    <row r="460" spans="1:23" hidden="1" x14ac:dyDescent="0.35">
      <c r="A460" s="1" t="s">
        <v>610</v>
      </c>
      <c r="B460" s="1" t="s">
        <v>395</v>
      </c>
      <c r="C460">
        <v>4</v>
      </c>
      <c r="D460">
        <v>3</v>
      </c>
      <c r="E460" s="1">
        <v>6</v>
      </c>
      <c r="F460" s="1">
        <v>4</v>
      </c>
      <c r="G460" s="1">
        <v>6</v>
      </c>
      <c r="H460" s="1">
        <v>6</v>
      </c>
      <c r="I460">
        <v>90</v>
      </c>
      <c r="J460">
        <v>31</v>
      </c>
      <c r="K460">
        <v>75</v>
      </c>
      <c r="L460">
        <v>1</v>
      </c>
      <c r="M460">
        <v>58</v>
      </c>
      <c r="N460" s="6">
        <f>(punkty_rekrutacyjne37[[#This Row],[GHP]]+punkty_rekrutacyjne37[[#This Row],[GHH]]+punkty_rekrutacyjne37[[#This Row],[GMM]]+punkty_rekrutacyjne37[[#This Row],[GMP]]+punkty_rekrutacyjne37[[#This Row],[GJP]])/10</f>
        <v>25.5</v>
      </c>
      <c r="O460">
        <f t="shared" si="11"/>
        <v>10</v>
      </c>
      <c r="P460">
        <f t="shared" si="11"/>
        <v>6</v>
      </c>
      <c r="Q460">
        <f t="shared" si="11"/>
        <v>10</v>
      </c>
      <c r="R460">
        <f t="shared" si="10"/>
        <v>10</v>
      </c>
      <c r="S460" s="6">
        <f>SUM(punkty_rekrutacyjne37[[#This Row],[punkty za JP]:[GEO]])</f>
        <v>36</v>
      </c>
      <c r="T460" s="6">
        <f>IF(punkty_rekrutacyjne37[[#This Row],[Zachowanie]]=6, 2, 0)+punkty_rekrutacyjne37[[#This Row],[Osiagniecia]]</f>
        <v>4</v>
      </c>
      <c r="U460" s="7">
        <f>punkty_rekrutacyjne37[[#This Row],[punkty za gimnazjalny]]+punkty_rekrutacyjne37[[#This Row],[SUMA PUNKTOW ZA OCENY]]+punkty_rekrutacyjne37[[#This Row],[DODATKOWE]]</f>
        <v>65.5</v>
      </c>
      <c r="V460" s="14">
        <f>COUNTIF(punkty_rekrutacyjne37[[#This Row],[GHP]:[GJP]], 100)</f>
        <v>0</v>
      </c>
      <c r="W460" s="7">
        <f>IF(punkty_rekrutacyjne37[[#This Row],[ILE SETEK]]&gt;=3, 1, 0)</f>
        <v>0</v>
      </c>
    </row>
    <row r="461" spans="1:23" hidden="1" x14ac:dyDescent="0.35">
      <c r="A461" s="1" t="s">
        <v>611</v>
      </c>
      <c r="B461" s="1" t="s">
        <v>395</v>
      </c>
      <c r="C461">
        <v>0</v>
      </c>
      <c r="D461">
        <v>3</v>
      </c>
      <c r="E461" s="1">
        <v>3</v>
      </c>
      <c r="F461" s="1">
        <v>4</v>
      </c>
      <c r="G461" s="1">
        <v>2</v>
      </c>
      <c r="H461" s="1">
        <v>4</v>
      </c>
      <c r="I461">
        <v>92</v>
      </c>
      <c r="J461">
        <v>47</v>
      </c>
      <c r="K461">
        <v>27</v>
      </c>
      <c r="L461">
        <v>40</v>
      </c>
      <c r="M461">
        <v>35</v>
      </c>
      <c r="N461" s="6">
        <f>(punkty_rekrutacyjne37[[#This Row],[GHP]]+punkty_rekrutacyjne37[[#This Row],[GHH]]+punkty_rekrutacyjne37[[#This Row],[GMM]]+punkty_rekrutacyjne37[[#This Row],[GMP]]+punkty_rekrutacyjne37[[#This Row],[GJP]])/10</f>
        <v>24.1</v>
      </c>
      <c r="O461">
        <f t="shared" si="11"/>
        <v>4</v>
      </c>
      <c r="P461">
        <f t="shared" si="11"/>
        <v>6</v>
      </c>
      <c r="Q461">
        <f t="shared" si="11"/>
        <v>0</v>
      </c>
      <c r="R461">
        <f t="shared" si="10"/>
        <v>6</v>
      </c>
      <c r="S461" s="6">
        <f>SUM(punkty_rekrutacyjne37[[#This Row],[punkty za JP]:[GEO]])</f>
        <v>16</v>
      </c>
      <c r="T461" s="6">
        <f>IF(punkty_rekrutacyjne37[[#This Row],[Zachowanie]]=6, 2, 0)+punkty_rekrutacyjne37[[#This Row],[Osiagniecia]]</f>
        <v>0</v>
      </c>
      <c r="U461" s="7">
        <f>punkty_rekrutacyjne37[[#This Row],[punkty za gimnazjalny]]+punkty_rekrutacyjne37[[#This Row],[SUMA PUNKTOW ZA OCENY]]+punkty_rekrutacyjne37[[#This Row],[DODATKOWE]]</f>
        <v>40.1</v>
      </c>
      <c r="V461" s="14">
        <f>COUNTIF(punkty_rekrutacyjne37[[#This Row],[GHP]:[GJP]], 100)</f>
        <v>0</v>
      </c>
      <c r="W461" s="7">
        <f>IF(punkty_rekrutacyjne37[[#This Row],[ILE SETEK]]&gt;=3, 1, 0)</f>
        <v>0</v>
      </c>
    </row>
    <row r="462" spans="1:23" hidden="1" x14ac:dyDescent="0.35">
      <c r="A462" s="1" t="s">
        <v>612</v>
      </c>
      <c r="B462" s="1" t="s">
        <v>164</v>
      </c>
      <c r="C462">
        <v>6</v>
      </c>
      <c r="D462">
        <v>4</v>
      </c>
      <c r="E462" s="1">
        <v>3</v>
      </c>
      <c r="F462" s="1">
        <v>2</v>
      </c>
      <c r="G462" s="1">
        <v>3</v>
      </c>
      <c r="H462" s="1">
        <v>5</v>
      </c>
      <c r="I462">
        <v>57</v>
      </c>
      <c r="J462">
        <v>67</v>
      </c>
      <c r="K462">
        <v>51</v>
      </c>
      <c r="L462">
        <v>92</v>
      </c>
      <c r="M462">
        <v>72</v>
      </c>
      <c r="N462" s="6">
        <f>(punkty_rekrutacyjne37[[#This Row],[GHP]]+punkty_rekrutacyjne37[[#This Row],[GHH]]+punkty_rekrutacyjne37[[#This Row],[GMM]]+punkty_rekrutacyjne37[[#This Row],[GMP]]+punkty_rekrutacyjne37[[#This Row],[GJP]])/10</f>
        <v>33.9</v>
      </c>
      <c r="O462">
        <f t="shared" si="11"/>
        <v>4</v>
      </c>
      <c r="P462">
        <f t="shared" si="11"/>
        <v>0</v>
      </c>
      <c r="Q462">
        <f t="shared" si="11"/>
        <v>4</v>
      </c>
      <c r="R462">
        <f t="shared" si="10"/>
        <v>8</v>
      </c>
      <c r="S462" s="6">
        <f>SUM(punkty_rekrutacyjne37[[#This Row],[punkty za JP]:[GEO]])</f>
        <v>16</v>
      </c>
      <c r="T462" s="6">
        <f>IF(punkty_rekrutacyjne37[[#This Row],[Zachowanie]]=6, 2, 0)+punkty_rekrutacyjne37[[#This Row],[Osiagniecia]]</f>
        <v>6</v>
      </c>
      <c r="U462" s="7">
        <f>punkty_rekrutacyjne37[[#This Row],[punkty za gimnazjalny]]+punkty_rekrutacyjne37[[#This Row],[SUMA PUNKTOW ZA OCENY]]+punkty_rekrutacyjne37[[#This Row],[DODATKOWE]]</f>
        <v>55.9</v>
      </c>
      <c r="V462" s="14">
        <f>COUNTIF(punkty_rekrutacyjne37[[#This Row],[GHP]:[GJP]], 100)</f>
        <v>0</v>
      </c>
      <c r="W462" s="7">
        <f>IF(punkty_rekrutacyjne37[[#This Row],[ILE SETEK]]&gt;=3, 1, 0)</f>
        <v>0</v>
      </c>
    </row>
    <row r="463" spans="1:23" hidden="1" x14ac:dyDescent="0.35">
      <c r="A463" s="1" t="s">
        <v>613</v>
      </c>
      <c r="B463" s="1" t="s">
        <v>412</v>
      </c>
      <c r="C463">
        <v>0</v>
      </c>
      <c r="D463">
        <v>6</v>
      </c>
      <c r="E463" s="1">
        <v>3</v>
      </c>
      <c r="F463" s="1">
        <v>6</v>
      </c>
      <c r="G463" s="1">
        <v>6</v>
      </c>
      <c r="H463" s="1">
        <v>4</v>
      </c>
      <c r="I463">
        <v>74</v>
      </c>
      <c r="J463">
        <v>60</v>
      </c>
      <c r="K463">
        <v>83</v>
      </c>
      <c r="L463">
        <v>39</v>
      </c>
      <c r="M463">
        <v>97</v>
      </c>
      <c r="N463" s="6">
        <f>(punkty_rekrutacyjne37[[#This Row],[GHP]]+punkty_rekrutacyjne37[[#This Row],[GHH]]+punkty_rekrutacyjne37[[#This Row],[GMM]]+punkty_rekrutacyjne37[[#This Row],[GMP]]+punkty_rekrutacyjne37[[#This Row],[GJP]])/10</f>
        <v>35.299999999999997</v>
      </c>
      <c r="O463">
        <f t="shared" si="11"/>
        <v>4</v>
      </c>
      <c r="P463">
        <f t="shared" si="11"/>
        <v>10</v>
      </c>
      <c r="Q463">
        <f t="shared" si="11"/>
        <v>10</v>
      </c>
      <c r="R463">
        <f t="shared" si="10"/>
        <v>6</v>
      </c>
      <c r="S463" s="6">
        <f>SUM(punkty_rekrutacyjne37[[#This Row],[punkty za JP]:[GEO]])</f>
        <v>30</v>
      </c>
      <c r="T463" s="6">
        <f>IF(punkty_rekrutacyjne37[[#This Row],[Zachowanie]]=6, 2, 0)+punkty_rekrutacyjne37[[#This Row],[Osiagniecia]]</f>
        <v>2</v>
      </c>
      <c r="U463" s="7">
        <f>punkty_rekrutacyjne37[[#This Row],[punkty za gimnazjalny]]+punkty_rekrutacyjne37[[#This Row],[SUMA PUNKTOW ZA OCENY]]+punkty_rekrutacyjne37[[#This Row],[DODATKOWE]]</f>
        <v>67.3</v>
      </c>
      <c r="V463" s="14">
        <f>COUNTIF(punkty_rekrutacyjne37[[#This Row],[GHP]:[GJP]], 100)</f>
        <v>0</v>
      </c>
      <c r="W463" s="7">
        <f>IF(punkty_rekrutacyjne37[[#This Row],[ILE SETEK]]&gt;=3, 1, 0)</f>
        <v>0</v>
      </c>
    </row>
    <row r="464" spans="1:23" hidden="1" x14ac:dyDescent="0.35">
      <c r="A464" s="1" t="s">
        <v>614</v>
      </c>
      <c r="B464" s="1" t="s">
        <v>615</v>
      </c>
      <c r="C464">
        <v>7</v>
      </c>
      <c r="D464">
        <v>6</v>
      </c>
      <c r="E464" s="1">
        <v>2</v>
      </c>
      <c r="F464" s="1">
        <v>3</v>
      </c>
      <c r="G464" s="1">
        <v>2</v>
      </c>
      <c r="H464" s="1">
        <v>3</v>
      </c>
      <c r="I464">
        <v>21</v>
      </c>
      <c r="J464">
        <v>16</v>
      </c>
      <c r="K464">
        <v>9</v>
      </c>
      <c r="L464">
        <v>49</v>
      </c>
      <c r="M464">
        <v>47</v>
      </c>
      <c r="N464" s="6">
        <f>(punkty_rekrutacyjne37[[#This Row],[GHP]]+punkty_rekrutacyjne37[[#This Row],[GHH]]+punkty_rekrutacyjne37[[#This Row],[GMM]]+punkty_rekrutacyjne37[[#This Row],[GMP]]+punkty_rekrutacyjne37[[#This Row],[GJP]])/10</f>
        <v>14.2</v>
      </c>
      <c r="O464">
        <f t="shared" si="11"/>
        <v>0</v>
      </c>
      <c r="P464">
        <f t="shared" si="11"/>
        <v>4</v>
      </c>
      <c r="Q464">
        <f t="shared" si="11"/>
        <v>0</v>
      </c>
      <c r="R464">
        <f t="shared" si="10"/>
        <v>4</v>
      </c>
      <c r="S464" s="6">
        <f>SUM(punkty_rekrutacyjne37[[#This Row],[punkty za JP]:[GEO]])</f>
        <v>8</v>
      </c>
      <c r="T464" s="6">
        <f>IF(punkty_rekrutacyjne37[[#This Row],[Zachowanie]]=6, 2, 0)+punkty_rekrutacyjne37[[#This Row],[Osiagniecia]]</f>
        <v>9</v>
      </c>
      <c r="U464" s="7">
        <f>punkty_rekrutacyjne37[[#This Row],[punkty za gimnazjalny]]+punkty_rekrutacyjne37[[#This Row],[SUMA PUNKTOW ZA OCENY]]+punkty_rekrutacyjne37[[#This Row],[DODATKOWE]]</f>
        <v>31.2</v>
      </c>
      <c r="V464" s="14">
        <f>COUNTIF(punkty_rekrutacyjne37[[#This Row],[GHP]:[GJP]], 100)</f>
        <v>0</v>
      </c>
      <c r="W464" s="7">
        <f>IF(punkty_rekrutacyjne37[[#This Row],[ILE SETEK]]&gt;=3, 1, 0)</f>
        <v>0</v>
      </c>
    </row>
    <row r="465" spans="1:23" hidden="1" x14ac:dyDescent="0.35">
      <c r="A465" s="1" t="s">
        <v>616</v>
      </c>
      <c r="B465" s="1" t="s">
        <v>249</v>
      </c>
      <c r="C465">
        <v>8</v>
      </c>
      <c r="D465">
        <v>3</v>
      </c>
      <c r="E465" s="1">
        <v>5</v>
      </c>
      <c r="F465" s="1">
        <v>6</v>
      </c>
      <c r="G465" s="1">
        <v>2</v>
      </c>
      <c r="H465" s="1">
        <v>4</v>
      </c>
      <c r="I465">
        <v>73</v>
      </c>
      <c r="J465">
        <v>70</v>
      </c>
      <c r="K465">
        <v>71</v>
      </c>
      <c r="L465">
        <v>84</v>
      </c>
      <c r="M465">
        <v>81</v>
      </c>
      <c r="N465" s="6">
        <f>(punkty_rekrutacyjne37[[#This Row],[GHP]]+punkty_rekrutacyjne37[[#This Row],[GHH]]+punkty_rekrutacyjne37[[#This Row],[GMM]]+punkty_rekrutacyjne37[[#This Row],[GMP]]+punkty_rekrutacyjne37[[#This Row],[GJP]])/10</f>
        <v>37.9</v>
      </c>
      <c r="O465">
        <f t="shared" si="11"/>
        <v>8</v>
      </c>
      <c r="P465">
        <f t="shared" si="11"/>
        <v>10</v>
      </c>
      <c r="Q465">
        <f t="shared" si="11"/>
        <v>0</v>
      </c>
      <c r="R465">
        <f t="shared" si="10"/>
        <v>6</v>
      </c>
      <c r="S465" s="6">
        <f>SUM(punkty_rekrutacyjne37[[#This Row],[punkty za JP]:[GEO]])</f>
        <v>24</v>
      </c>
      <c r="T465" s="6">
        <f>IF(punkty_rekrutacyjne37[[#This Row],[Zachowanie]]=6, 2, 0)+punkty_rekrutacyjne37[[#This Row],[Osiagniecia]]</f>
        <v>8</v>
      </c>
      <c r="U465" s="7">
        <f>punkty_rekrutacyjne37[[#This Row],[punkty za gimnazjalny]]+punkty_rekrutacyjne37[[#This Row],[SUMA PUNKTOW ZA OCENY]]+punkty_rekrutacyjne37[[#This Row],[DODATKOWE]]</f>
        <v>69.900000000000006</v>
      </c>
      <c r="V465" s="14">
        <f>COUNTIF(punkty_rekrutacyjne37[[#This Row],[GHP]:[GJP]], 100)</f>
        <v>0</v>
      </c>
      <c r="W465" s="7">
        <f>IF(punkty_rekrutacyjne37[[#This Row],[ILE SETEK]]&gt;=3, 1, 0)</f>
        <v>0</v>
      </c>
    </row>
    <row r="466" spans="1:23" hidden="1" x14ac:dyDescent="0.35">
      <c r="A466" s="1" t="s">
        <v>617</v>
      </c>
      <c r="B466" s="1" t="s">
        <v>397</v>
      </c>
      <c r="C466">
        <v>2</v>
      </c>
      <c r="D466">
        <v>4</v>
      </c>
      <c r="E466" s="1">
        <v>6</v>
      </c>
      <c r="F466" s="1">
        <v>4</v>
      </c>
      <c r="G466" s="1">
        <v>5</v>
      </c>
      <c r="H466" s="1">
        <v>2</v>
      </c>
      <c r="I466">
        <v>44</v>
      </c>
      <c r="J466">
        <v>8</v>
      </c>
      <c r="K466">
        <v>100</v>
      </c>
      <c r="L466">
        <v>54</v>
      </c>
      <c r="M466">
        <v>77</v>
      </c>
      <c r="N466" s="6">
        <f>(punkty_rekrutacyjne37[[#This Row],[GHP]]+punkty_rekrutacyjne37[[#This Row],[GHH]]+punkty_rekrutacyjne37[[#This Row],[GMM]]+punkty_rekrutacyjne37[[#This Row],[GMP]]+punkty_rekrutacyjne37[[#This Row],[GJP]])/10</f>
        <v>28.3</v>
      </c>
      <c r="O466">
        <f t="shared" si="11"/>
        <v>10</v>
      </c>
      <c r="P466">
        <f t="shared" si="11"/>
        <v>6</v>
      </c>
      <c r="Q466">
        <f t="shared" si="11"/>
        <v>8</v>
      </c>
      <c r="R466">
        <f t="shared" si="10"/>
        <v>0</v>
      </c>
      <c r="S466" s="6">
        <f>SUM(punkty_rekrutacyjne37[[#This Row],[punkty za JP]:[GEO]])</f>
        <v>24</v>
      </c>
      <c r="T466" s="6">
        <f>IF(punkty_rekrutacyjne37[[#This Row],[Zachowanie]]=6, 2, 0)+punkty_rekrutacyjne37[[#This Row],[Osiagniecia]]</f>
        <v>2</v>
      </c>
      <c r="U466" s="7">
        <f>punkty_rekrutacyjne37[[#This Row],[punkty za gimnazjalny]]+punkty_rekrutacyjne37[[#This Row],[SUMA PUNKTOW ZA OCENY]]+punkty_rekrutacyjne37[[#This Row],[DODATKOWE]]</f>
        <v>54.3</v>
      </c>
      <c r="V466" s="14">
        <f>COUNTIF(punkty_rekrutacyjne37[[#This Row],[GHP]:[GJP]], 100)</f>
        <v>1</v>
      </c>
      <c r="W466" s="7">
        <f>IF(punkty_rekrutacyjne37[[#This Row],[ILE SETEK]]&gt;=3, 1, 0)</f>
        <v>0</v>
      </c>
    </row>
    <row r="467" spans="1:23" hidden="1" x14ac:dyDescent="0.35">
      <c r="A467" s="1" t="s">
        <v>618</v>
      </c>
      <c r="B467" s="1" t="s">
        <v>180</v>
      </c>
      <c r="C467">
        <v>6</v>
      </c>
      <c r="D467">
        <v>3</v>
      </c>
      <c r="E467" s="1">
        <v>5</v>
      </c>
      <c r="F467" s="1">
        <v>4</v>
      </c>
      <c r="G467" s="1">
        <v>3</v>
      </c>
      <c r="H467" s="1">
        <v>2</v>
      </c>
      <c r="I467">
        <v>78</v>
      </c>
      <c r="J467">
        <v>17</v>
      </c>
      <c r="K467">
        <v>48</v>
      </c>
      <c r="L467">
        <v>42</v>
      </c>
      <c r="M467">
        <v>85</v>
      </c>
      <c r="N467" s="6">
        <f>(punkty_rekrutacyjne37[[#This Row],[GHP]]+punkty_rekrutacyjne37[[#This Row],[GHH]]+punkty_rekrutacyjne37[[#This Row],[GMM]]+punkty_rekrutacyjne37[[#This Row],[GMP]]+punkty_rekrutacyjne37[[#This Row],[GJP]])/10</f>
        <v>27</v>
      </c>
      <c r="O467">
        <f t="shared" si="11"/>
        <v>8</v>
      </c>
      <c r="P467">
        <f t="shared" si="11"/>
        <v>6</v>
      </c>
      <c r="Q467">
        <f t="shared" si="11"/>
        <v>4</v>
      </c>
      <c r="R467">
        <f t="shared" si="10"/>
        <v>0</v>
      </c>
      <c r="S467" s="6">
        <f>SUM(punkty_rekrutacyjne37[[#This Row],[punkty za JP]:[GEO]])</f>
        <v>18</v>
      </c>
      <c r="T467" s="6">
        <f>IF(punkty_rekrutacyjne37[[#This Row],[Zachowanie]]=6, 2, 0)+punkty_rekrutacyjne37[[#This Row],[Osiagniecia]]</f>
        <v>6</v>
      </c>
      <c r="U467" s="7">
        <f>punkty_rekrutacyjne37[[#This Row],[punkty za gimnazjalny]]+punkty_rekrutacyjne37[[#This Row],[SUMA PUNKTOW ZA OCENY]]+punkty_rekrutacyjne37[[#This Row],[DODATKOWE]]</f>
        <v>51</v>
      </c>
      <c r="V467" s="14">
        <f>COUNTIF(punkty_rekrutacyjne37[[#This Row],[GHP]:[GJP]], 100)</f>
        <v>0</v>
      </c>
      <c r="W467" s="7">
        <f>IF(punkty_rekrutacyjne37[[#This Row],[ILE SETEK]]&gt;=3, 1, 0)</f>
        <v>0</v>
      </c>
    </row>
    <row r="468" spans="1:23" hidden="1" x14ac:dyDescent="0.35">
      <c r="A468" s="1" t="s">
        <v>619</v>
      </c>
      <c r="B468" s="1" t="s">
        <v>620</v>
      </c>
      <c r="C468">
        <v>0</v>
      </c>
      <c r="D468">
        <v>3</v>
      </c>
      <c r="E468" s="1">
        <v>6</v>
      </c>
      <c r="F468" s="1">
        <v>2</v>
      </c>
      <c r="G468" s="1">
        <v>5</v>
      </c>
      <c r="H468" s="1">
        <v>2</v>
      </c>
      <c r="I468">
        <v>72</v>
      </c>
      <c r="J468">
        <v>53</v>
      </c>
      <c r="K468">
        <v>43</v>
      </c>
      <c r="L468">
        <v>72</v>
      </c>
      <c r="M468">
        <v>52</v>
      </c>
      <c r="N468" s="6">
        <f>(punkty_rekrutacyjne37[[#This Row],[GHP]]+punkty_rekrutacyjne37[[#This Row],[GHH]]+punkty_rekrutacyjne37[[#This Row],[GMM]]+punkty_rekrutacyjne37[[#This Row],[GMP]]+punkty_rekrutacyjne37[[#This Row],[GJP]])/10</f>
        <v>29.2</v>
      </c>
      <c r="O468">
        <f t="shared" si="11"/>
        <v>10</v>
      </c>
      <c r="P468">
        <f t="shared" si="11"/>
        <v>0</v>
      </c>
      <c r="Q468">
        <f t="shared" si="11"/>
        <v>8</v>
      </c>
      <c r="R468">
        <f t="shared" si="10"/>
        <v>0</v>
      </c>
      <c r="S468" s="6">
        <f>SUM(punkty_rekrutacyjne37[[#This Row],[punkty za JP]:[GEO]])</f>
        <v>18</v>
      </c>
      <c r="T468" s="6">
        <f>IF(punkty_rekrutacyjne37[[#This Row],[Zachowanie]]=6, 2, 0)+punkty_rekrutacyjne37[[#This Row],[Osiagniecia]]</f>
        <v>0</v>
      </c>
      <c r="U468" s="7">
        <f>punkty_rekrutacyjne37[[#This Row],[punkty za gimnazjalny]]+punkty_rekrutacyjne37[[#This Row],[SUMA PUNKTOW ZA OCENY]]+punkty_rekrutacyjne37[[#This Row],[DODATKOWE]]</f>
        <v>47.2</v>
      </c>
      <c r="V468" s="14">
        <f>COUNTIF(punkty_rekrutacyjne37[[#This Row],[GHP]:[GJP]], 100)</f>
        <v>0</v>
      </c>
      <c r="W468" s="7">
        <f>IF(punkty_rekrutacyjne37[[#This Row],[ILE SETEK]]&gt;=3, 1, 0)</f>
        <v>0</v>
      </c>
    </row>
    <row r="469" spans="1:23" hidden="1" x14ac:dyDescent="0.35">
      <c r="A469" s="1" t="s">
        <v>621</v>
      </c>
      <c r="B469" s="1" t="s">
        <v>210</v>
      </c>
      <c r="C469">
        <v>7</v>
      </c>
      <c r="D469">
        <v>5</v>
      </c>
      <c r="E469" s="1">
        <v>6</v>
      </c>
      <c r="F469" s="1">
        <v>2</v>
      </c>
      <c r="G469" s="1">
        <v>5</v>
      </c>
      <c r="H469" s="1">
        <v>4</v>
      </c>
      <c r="I469">
        <v>15</v>
      </c>
      <c r="J469">
        <v>64</v>
      </c>
      <c r="K469">
        <v>20</v>
      </c>
      <c r="L469">
        <v>59</v>
      </c>
      <c r="M469">
        <v>52</v>
      </c>
      <c r="N469" s="6">
        <f>(punkty_rekrutacyjne37[[#This Row],[GHP]]+punkty_rekrutacyjne37[[#This Row],[GHH]]+punkty_rekrutacyjne37[[#This Row],[GMM]]+punkty_rekrutacyjne37[[#This Row],[GMP]]+punkty_rekrutacyjne37[[#This Row],[GJP]])/10</f>
        <v>21</v>
      </c>
      <c r="O469">
        <f t="shared" si="11"/>
        <v>10</v>
      </c>
      <c r="P469">
        <f t="shared" si="11"/>
        <v>0</v>
      </c>
      <c r="Q469">
        <f t="shared" si="11"/>
        <v>8</v>
      </c>
      <c r="R469">
        <f t="shared" si="10"/>
        <v>6</v>
      </c>
      <c r="S469" s="6">
        <f>SUM(punkty_rekrutacyjne37[[#This Row],[punkty za JP]:[GEO]])</f>
        <v>24</v>
      </c>
      <c r="T469" s="6">
        <f>IF(punkty_rekrutacyjne37[[#This Row],[Zachowanie]]=6, 2, 0)+punkty_rekrutacyjne37[[#This Row],[Osiagniecia]]</f>
        <v>7</v>
      </c>
      <c r="U469" s="7">
        <f>punkty_rekrutacyjne37[[#This Row],[punkty za gimnazjalny]]+punkty_rekrutacyjne37[[#This Row],[SUMA PUNKTOW ZA OCENY]]+punkty_rekrutacyjne37[[#This Row],[DODATKOWE]]</f>
        <v>52</v>
      </c>
      <c r="V469" s="14">
        <f>COUNTIF(punkty_rekrutacyjne37[[#This Row],[GHP]:[GJP]], 100)</f>
        <v>0</v>
      </c>
      <c r="W469" s="7">
        <f>IF(punkty_rekrutacyjne37[[#This Row],[ILE SETEK]]&gt;=3, 1, 0)</f>
        <v>0</v>
      </c>
    </row>
    <row r="470" spans="1:23" hidden="1" x14ac:dyDescent="0.35">
      <c r="A470" s="1" t="s">
        <v>622</v>
      </c>
      <c r="B470" s="1" t="s">
        <v>448</v>
      </c>
      <c r="C470">
        <v>1</v>
      </c>
      <c r="D470">
        <v>2</v>
      </c>
      <c r="E470" s="1">
        <v>3</v>
      </c>
      <c r="F470" s="1">
        <v>3</v>
      </c>
      <c r="G470" s="1">
        <v>2</v>
      </c>
      <c r="H470" s="1">
        <v>6</v>
      </c>
      <c r="I470">
        <v>35</v>
      </c>
      <c r="J470">
        <v>20</v>
      </c>
      <c r="K470">
        <v>46</v>
      </c>
      <c r="L470">
        <v>84</v>
      </c>
      <c r="M470">
        <v>11</v>
      </c>
      <c r="N470" s="6">
        <f>(punkty_rekrutacyjne37[[#This Row],[GHP]]+punkty_rekrutacyjne37[[#This Row],[GHH]]+punkty_rekrutacyjne37[[#This Row],[GMM]]+punkty_rekrutacyjne37[[#This Row],[GMP]]+punkty_rekrutacyjne37[[#This Row],[GJP]])/10</f>
        <v>19.600000000000001</v>
      </c>
      <c r="O470">
        <f t="shared" si="11"/>
        <v>4</v>
      </c>
      <c r="P470">
        <f t="shared" si="11"/>
        <v>4</v>
      </c>
      <c r="Q470">
        <f t="shared" si="11"/>
        <v>0</v>
      </c>
      <c r="R470">
        <f t="shared" si="10"/>
        <v>10</v>
      </c>
      <c r="S470" s="6">
        <f>SUM(punkty_rekrutacyjne37[[#This Row],[punkty za JP]:[GEO]])</f>
        <v>18</v>
      </c>
      <c r="T470" s="6">
        <f>IF(punkty_rekrutacyjne37[[#This Row],[Zachowanie]]=6, 2, 0)+punkty_rekrutacyjne37[[#This Row],[Osiagniecia]]</f>
        <v>1</v>
      </c>
      <c r="U470" s="7">
        <f>punkty_rekrutacyjne37[[#This Row],[punkty za gimnazjalny]]+punkty_rekrutacyjne37[[#This Row],[SUMA PUNKTOW ZA OCENY]]+punkty_rekrutacyjne37[[#This Row],[DODATKOWE]]</f>
        <v>38.6</v>
      </c>
      <c r="V470" s="14">
        <f>COUNTIF(punkty_rekrutacyjne37[[#This Row],[GHP]:[GJP]], 100)</f>
        <v>0</v>
      </c>
      <c r="W470" s="7">
        <f>IF(punkty_rekrutacyjne37[[#This Row],[ILE SETEK]]&gt;=3, 1, 0)</f>
        <v>0</v>
      </c>
    </row>
    <row r="471" spans="1:23" hidden="1" x14ac:dyDescent="0.35">
      <c r="A471" s="1" t="s">
        <v>623</v>
      </c>
      <c r="B471" s="1" t="s">
        <v>239</v>
      </c>
      <c r="C471">
        <v>0</v>
      </c>
      <c r="D471">
        <v>2</v>
      </c>
      <c r="E471" s="1">
        <v>2</v>
      </c>
      <c r="F471" s="1">
        <v>5</v>
      </c>
      <c r="G471" s="1">
        <v>6</v>
      </c>
      <c r="H471" s="1">
        <v>2</v>
      </c>
      <c r="I471">
        <v>87</v>
      </c>
      <c r="J471">
        <v>18</v>
      </c>
      <c r="K471">
        <v>93</v>
      </c>
      <c r="L471">
        <v>62</v>
      </c>
      <c r="M471">
        <v>95</v>
      </c>
      <c r="N471" s="6">
        <f>(punkty_rekrutacyjne37[[#This Row],[GHP]]+punkty_rekrutacyjne37[[#This Row],[GHH]]+punkty_rekrutacyjne37[[#This Row],[GMM]]+punkty_rekrutacyjne37[[#This Row],[GMP]]+punkty_rekrutacyjne37[[#This Row],[GJP]])/10</f>
        <v>35.5</v>
      </c>
      <c r="O471">
        <f t="shared" si="11"/>
        <v>0</v>
      </c>
      <c r="P471">
        <f t="shared" si="11"/>
        <v>8</v>
      </c>
      <c r="Q471">
        <f t="shared" si="11"/>
        <v>10</v>
      </c>
      <c r="R471">
        <f t="shared" si="10"/>
        <v>0</v>
      </c>
      <c r="S471" s="6">
        <f>SUM(punkty_rekrutacyjne37[[#This Row],[punkty za JP]:[GEO]])</f>
        <v>18</v>
      </c>
      <c r="T471" s="6">
        <f>IF(punkty_rekrutacyjne37[[#This Row],[Zachowanie]]=6, 2, 0)+punkty_rekrutacyjne37[[#This Row],[Osiagniecia]]</f>
        <v>0</v>
      </c>
      <c r="U471" s="7">
        <f>punkty_rekrutacyjne37[[#This Row],[punkty za gimnazjalny]]+punkty_rekrutacyjne37[[#This Row],[SUMA PUNKTOW ZA OCENY]]+punkty_rekrutacyjne37[[#This Row],[DODATKOWE]]</f>
        <v>53.5</v>
      </c>
      <c r="V471" s="14">
        <f>COUNTIF(punkty_rekrutacyjne37[[#This Row],[GHP]:[GJP]], 100)</f>
        <v>0</v>
      </c>
      <c r="W471" s="7">
        <f>IF(punkty_rekrutacyjne37[[#This Row],[ILE SETEK]]&gt;=3, 1, 0)</f>
        <v>0</v>
      </c>
    </row>
    <row r="472" spans="1:23" hidden="1" x14ac:dyDescent="0.35">
      <c r="A472" s="1" t="s">
        <v>624</v>
      </c>
      <c r="B472" s="1" t="s">
        <v>414</v>
      </c>
      <c r="C472">
        <v>6</v>
      </c>
      <c r="D472">
        <v>2</v>
      </c>
      <c r="E472" s="1">
        <v>4</v>
      </c>
      <c r="F472" s="1">
        <v>3</v>
      </c>
      <c r="G472" s="1">
        <v>3</v>
      </c>
      <c r="H472" s="1">
        <v>2</v>
      </c>
      <c r="I472">
        <v>72</v>
      </c>
      <c r="J472">
        <v>79</v>
      </c>
      <c r="K472">
        <v>98</v>
      </c>
      <c r="L472">
        <v>86</v>
      </c>
      <c r="M472">
        <v>31</v>
      </c>
      <c r="N472" s="6">
        <f>(punkty_rekrutacyjne37[[#This Row],[GHP]]+punkty_rekrutacyjne37[[#This Row],[GHH]]+punkty_rekrutacyjne37[[#This Row],[GMM]]+punkty_rekrutacyjne37[[#This Row],[GMP]]+punkty_rekrutacyjne37[[#This Row],[GJP]])/10</f>
        <v>36.6</v>
      </c>
      <c r="O472">
        <f t="shared" si="11"/>
        <v>6</v>
      </c>
      <c r="P472">
        <f t="shared" si="11"/>
        <v>4</v>
      </c>
      <c r="Q472">
        <f t="shared" si="11"/>
        <v>4</v>
      </c>
      <c r="R472">
        <f t="shared" si="10"/>
        <v>0</v>
      </c>
      <c r="S472" s="6">
        <f>SUM(punkty_rekrutacyjne37[[#This Row],[punkty za JP]:[GEO]])</f>
        <v>14</v>
      </c>
      <c r="T472" s="6">
        <f>IF(punkty_rekrutacyjne37[[#This Row],[Zachowanie]]=6, 2, 0)+punkty_rekrutacyjne37[[#This Row],[Osiagniecia]]</f>
        <v>6</v>
      </c>
      <c r="U472" s="7">
        <f>punkty_rekrutacyjne37[[#This Row],[punkty za gimnazjalny]]+punkty_rekrutacyjne37[[#This Row],[SUMA PUNKTOW ZA OCENY]]+punkty_rekrutacyjne37[[#This Row],[DODATKOWE]]</f>
        <v>56.6</v>
      </c>
      <c r="V472" s="14">
        <f>COUNTIF(punkty_rekrutacyjne37[[#This Row],[GHP]:[GJP]], 100)</f>
        <v>0</v>
      </c>
      <c r="W472" s="7">
        <f>IF(punkty_rekrutacyjne37[[#This Row],[ILE SETEK]]&gt;=3, 1, 0)</f>
        <v>0</v>
      </c>
    </row>
    <row r="473" spans="1:23" hidden="1" x14ac:dyDescent="0.35">
      <c r="A473" s="1" t="s">
        <v>625</v>
      </c>
      <c r="B473" s="1" t="s">
        <v>161</v>
      </c>
      <c r="C473">
        <v>3</v>
      </c>
      <c r="D473">
        <v>3</v>
      </c>
      <c r="E473" s="1">
        <v>3</v>
      </c>
      <c r="F473" s="1">
        <v>3</v>
      </c>
      <c r="G473" s="1">
        <v>5</v>
      </c>
      <c r="H473" s="1">
        <v>4</v>
      </c>
      <c r="I473">
        <v>71</v>
      </c>
      <c r="J473">
        <v>68</v>
      </c>
      <c r="K473">
        <v>38</v>
      </c>
      <c r="L473">
        <v>8</v>
      </c>
      <c r="M473">
        <v>98</v>
      </c>
      <c r="N473" s="6">
        <f>(punkty_rekrutacyjne37[[#This Row],[GHP]]+punkty_rekrutacyjne37[[#This Row],[GHH]]+punkty_rekrutacyjne37[[#This Row],[GMM]]+punkty_rekrutacyjne37[[#This Row],[GMP]]+punkty_rekrutacyjne37[[#This Row],[GJP]])/10</f>
        <v>28.3</v>
      </c>
      <c r="O473">
        <f t="shared" si="11"/>
        <v>4</v>
      </c>
      <c r="P473">
        <f t="shared" si="11"/>
        <v>4</v>
      </c>
      <c r="Q473">
        <f t="shared" si="11"/>
        <v>8</v>
      </c>
      <c r="R473">
        <f t="shared" si="10"/>
        <v>6</v>
      </c>
      <c r="S473" s="6">
        <f>SUM(punkty_rekrutacyjne37[[#This Row],[punkty za JP]:[GEO]])</f>
        <v>22</v>
      </c>
      <c r="T473" s="6">
        <f>IF(punkty_rekrutacyjne37[[#This Row],[Zachowanie]]=6, 2, 0)+punkty_rekrutacyjne37[[#This Row],[Osiagniecia]]</f>
        <v>3</v>
      </c>
      <c r="U473" s="7">
        <f>punkty_rekrutacyjne37[[#This Row],[punkty za gimnazjalny]]+punkty_rekrutacyjne37[[#This Row],[SUMA PUNKTOW ZA OCENY]]+punkty_rekrutacyjne37[[#This Row],[DODATKOWE]]</f>
        <v>53.3</v>
      </c>
      <c r="V473" s="14">
        <f>COUNTIF(punkty_rekrutacyjne37[[#This Row],[GHP]:[GJP]], 100)</f>
        <v>0</v>
      </c>
      <c r="W473" s="7">
        <f>IF(punkty_rekrutacyjne37[[#This Row],[ILE SETEK]]&gt;=3, 1, 0)</f>
        <v>0</v>
      </c>
    </row>
    <row r="474" spans="1:23" hidden="1" x14ac:dyDescent="0.35">
      <c r="A474" s="1" t="s">
        <v>626</v>
      </c>
      <c r="B474" s="1" t="s">
        <v>38</v>
      </c>
      <c r="C474">
        <v>8</v>
      </c>
      <c r="D474">
        <v>2</v>
      </c>
      <c r="E474" s="1">
        <v>2</v>
      </c>
      <c r="F474" s="1">
        <v>3</v>
      </c>
      <c r="G474" s="1">
        <v>4</v>
      </c>
      <c r="H474" s="1">
        <v>4</v>
      </c>
      <c r="I474">
        <v>96</v>
      </c>
      <c r="J474">
        <v>47</v>
      </c>
      <c r="K474">
        <v>90</v>
      </c>
      <c r="L474">
        <v>24</v>
      </c>
      <c r="M474">
        <v>96</v>
      </c>
      <c r="N474" s="6">
        <f>(punkty_rekrutacyjne37[[#This Row],[GHP]]+punkty_rekrutacyjne37[[#This Row],[GHH]]+punkty_rekrutacyjne37[[#This Row],[GMM]]+punkty_rekrutacyjne37[[#This Row],[GMP]]+punkty_rekrutacyjne37[[#This Row],[GJP]])/10</f>
        <v>35.299999999999997</v>
      </c>
      <c r="O474">
        <f t="shared" si="11"/>
        <v>0</v>
      </c>
      <c r="P474">
        <f t="shared" si="11"/>
        <v>4</v>
      </c>
      <c r="Q474">
        <f t="shared" si="11"/>
        <v>6</v>
      </c>
      <c r="R474">
        <f t="shared" si="10"/>
        <v>6</v>
      </c>
      <c r="S474" s="6">
        <f>SUM(punkty_rekrutacyjne37[[#This Row],[punkty za JP]:[GEO]])</f>
        <v>16</v>
      </c>
      <c r="T474" s="6">
        <f>IF(punkty_rekrutacyjne37[[#This Row],[Zachowanie]]=6, 2, 0)+punkty_rekrutacyjne37[[#This Row],[Osiagniecia]]</f>
        <v>8</v>
      </c>
      <c r="U474" s="7">
        <f>punkty_rekrutacyjne37[[#This Row],[punkty za gimnazjalny]]+punkty_rekrutacyjne37[[#This Row],[SUMA PUNKTOW ZA OCENY]]+punkty_rekrutacyjne37[[#This Row],[DODATKOWE]]</f>
        <v>59.3</v>
      </c>
      <c r="V474" s="14">
        <f>COUNTIF(punkty_rekrutacyjne37[[#This Row],[GHP]:[GJP]], 100)</f>
        <v>0</v>
      </c>
      <c r="W474" s="7">
        <f>IF(punkty_rekrutacyjne37[[#This Row],[ILE SETEK]]&gt;=3, 1, 0)</f>
        <v>0</v>
      </c>
    </row>
    <row r="475" spans="1:23" hidden="1" x14ac:dyDescent="0.35">
      <c r="A475" s="1" t="s">
        <v>627</v>
      </c>
      <c r="B475" s="1" t="s">
        <v>133</v>
      </c>
      <c r="C475">
        <v>3</v>
      </c>
      <c r="D475">
        <v>3</v>
      </c>
      <c r="E475" s="1">
        <v>3</v>
      </c>
      <c r="F475" s="1">
        <v>3</v>
      </c>
      <c r="G475" s="1">
        <v>4</v>
      </c>
      <c r="H475" s="1">
        <v>5</v>
      </c>
      <c r="I475">
        <v>18</v>
      </c>
      <c r="J475">
        <v>94</v>
      </c>
      <c r="K475">
        <v>29</v>
      </c>
      <c r="L475">
        <v>50</v>
      </c>
      <c r="M475">
        <v>54</v>
      </c>
      <c r="N475" s="6">
        <f>(punkty_rekrutacyjne37[[#This Row],[GHP]]+punkty_rekrutacyjne37[[#This Row],[GHH]]+punkty_rekrutacyjne37[[#This Row],[GMM]]+punkty_rekrutacyjne37[[#This Row],[GMP]]+punkty_rekrutacyjne37[[#This Row],[GJP]])/10</f>
        <v>24.5</v>
      </c>
      <c r="O475">
        <f t="shared" si="11"/>
        <v>4</v>
      </c>
      <c r="P475">
        <f t="shared" si="11"/>
        <v>4</v>
      </c>
      <c r="Q475">
        <f t="shared" si="11"/>
        <v>6</v>
      </c>
      <c r="R475">
        <f t="shared" si="10"/>
        <v>8</v>
      </c>
      <c r="S475" s="6">
        <f>SUM(punkty_rekrutacyjne37[[#This Row],[punkty za JP]:[GEO]])</f>
        <v>22</v>
      </c>
      <c r="T475" s="6">
        <f>IF(punkty_rekrutacyjne37[[#This Row],[Zachowanie]]=6, 2, 0)+punkty_rekrutacyjne37[[#This Row],[Osiagniecia]]</f>
        <v>3</v>
      </c>
      <c r="U475" s="7">
        <f>punkty_rekrutacyjne37[[#This Row],[punkty za gimnazjalny]]+punkty_rekrutacyjne37[[#This Row],[SUMA PUNKTOW ZA OCENY]]+punkty_rekrutacyjne37[[#This Row],[DODATKOWE]]</f>
        <v>49.5</v>
      </c>
      <c r="V475" s="14">
        <f>COUNTIF(punkty_rekrutacyjne37[[#This Row],[GHP]:[GJP]], 100)</f>
        <v>0</v>
      </c>
      <c r="W475" s="7">
        <f>IF(punkty_rekrutacyjne37[[#This Row],[ILE SETEK]]&gt;=3, 1, 0)</f>
        <v>0</v>
      </c>
    </row>
    <row r="476" spans="1:23" hidden="1" x14ac:dyDescent="0.35">
      <c r="A476" s="1" t="s">
        <v>628</v>
      </c>
      <c r="B476" s="1" t="s">
        <v>251</v>
      </c>
      <c r="C476">
        <v>0</v>
      </c>
      <c r="D476">
        <v>5</v>
      </c>
      <c r="E476" s="1">
        <v>5</v>
      </c>
      <c r="F476" s="1">
        <v>6</v>
      </c>
      <c r="G476" s="1">
        <v>2</v>
      </c>
      <c r="H476" s="1">
        <v>5</v>
      </c>
      <c r="I476">
        <v>47</v>
      </c>
      <c r="J476">
        <v>34</v>
      </c>
      <c r="K476">
        <v>86</v>
      </c>
      <c r="L476">
        <v>56</v>
      </c>
      <c r="M476">
        <v>39</v>
      </c>
      <c r="N476" s="6">
        <f>(punkty_rekrutacyjne37[[#This Row],[GHP]]+punkty_rekrutacyjne37[[#This Row],[GHH]]+punkty_rekrutacyjne37[[#This Row],[GMM]]+punkty_rekrutacyjne37[[#This Row],[GMP]]+punkty_rekrutacyjne37[[#This Row],[GJP]])/10</f>
        <v>26.2</v>
      </c>
      <c r="O476">
        <f t="shared" si="11"/>
        <v>8</v>
      </c>
      <c r="P476">
        <f t="shared" si="11"/>
        <v>10</v>
      </c>
      <c r="Q476">
        <f t="shared" si="11"/>
        <v>0</v>
      </c>
      <c r="R476">
        <f t="shared" si="10"/>
        <v>8</v>
      </c>
      <c r="S476" s="6">
        <f>SUM(punkty_rekrutacyjne37[[#This Row],[punkty za JP]:[GEO]])</f>
        <v>26</v>
      </c>
      <c r="T476" s="6">
        <f>IF(punkty_rekrutacyjne37[[#This Row],[Zachowanie]]=6, 2, 0)+punkty_rekrutacyjne37[[#This Row],[Osiagniecia]]</f>
        <v>0</v>
      </c>
      <c r="U476" s="7">
        <f>punkty_rekrutacyjne37[[#This Row],[punkty za gimnazjalny]]+punkty_rekrutacyjne37[[#This Row],[SUMA PUNKTOW ZA OCENY]]+punkty_rekrutacyjne37[[#This Row],[DODATKOWE]]</f>
        <v>52.2</v>
      </c>
      <c r="V476" s="14">
        <f>COUNTIF(punkty_rekrutacyjne37[[#This Row],[GHP]:[GJP]], 100)</f>
        <v>0</v>
      </c>
      <c r="W476" s="7">
        <f>IF(punkty_rekrutacyjne37[[#This Row],[ILE SETEK]]&gt;=3, 1, 0)</f>
        <v>0</v>
      </c>
    </row>
    <row r="477" spans="1:23" hidden="1" x14ac:dyDescent="0.35">
      <c r="A477" s="1" t="s">
        <v>629</v>
      </c>
      <c r="B477" s="1" t="s">
        <v>430</v>
      </c>
      <c r="C477">
        <v>7</v>
      </c>
      <c r="D477">
        <v>5</v>
      </c>
      <c r="E477" s="1">
        <v>5</v>
      </c>
      <c r="F477" s="1">
        <v>2</v>
      </c>
      <c r="G477" s="1">
        <v>6</v>
      </c>
      <c r="H477" s="1">
        <v>6</v>
      </c>
      <c r="I477">
        <v>6</v>
      </c>
      <c r="J477">
        <v>88</v>
      </c>
      <c r="K477">
        <v>24</v>
      </c>
      <c r="L477">
        <v>3</v>
      </c>
      <c r="M477">
        <v>43</v>
      </c>
      <c r="N477" s="6">
        <f>(punkty_rekrutacyjne37[[#This Row],[GHP]]+punkty_rekrutacyjne37[[#This Row],[GHH]]+punkty_rekrutacyjne37[[#This Row],[GMM]]+punkty_rekrutacyjne37[[#This Row],[GMP]]+punkty_rekrutacyjne37[[#This Row],[GJP]])/10</f>
        <v>16.399999999999999</v>
      </c>
      <c r="O477">
        <f t="shared" si="11"/>
        <v>8</v>
      </c>
      <c r="P477">
        <f t="shared" si="11"/>
        <v>0</v>
      </c>
      <c r="Q477">
        <f t="shared" si="11"/>
        <v>10</v>
      </c>
      <c r="R477">
        <f t="shared" si="10"/>
        <v>10</v>
      </c>
      <c r="S477" s="6">
        <f>SUM(punkty_rekrutacyjne37[[#This Row],[punkty za JP]:[GEO]])</f>
        <v>28</v>
      </c>
      <c r="T477" s="6">
        <f>IF(punkty_rekrutacyjne37[[#This Row],[Zachowanie]]=6, 2, 0)+punkty_rekrutacyjne37[[#This Row],[Osiagniecia]]</f>
        <v>7</v>
      </c>
      <c r="U477" s="7">
        <f>punkty_rekrutacyjne37[[#This Row],[punkty za gimnazjalny]]+punkty_rekrutacyjne37[[#This Row],[SUMA PUNKTOW ZA OCENY]]+punkty_rekrutacyjne37[[#This Row],[DODATKOWE]]</f>
        <v>51.4</v>
      </c>
      <c r="V477" s="14">
        <f>COUNTIF(punkty_rekrutacyjne37[[#This Row],[GHP]:[GJP]], 100)</f>
        <v>0</v>
      </c>
      <c r="W477" s="7">
        <f>IF(punkty_rekrutacyjne37[[#This Row],[ILE SETEK]]&gt;=3, 1, 0)</f>
        <v>0</v>
      </c>
    </row>
    <row r="478" spans="1:23" hidden="1" x14ac:dyDescent="0.35">
      <c r="A478" s="1" t="s">
        <v>630</v>
      </c>
      <c r="B478" s="1" t="s">
        <v>273</v>
      </c>
      <c r="C478">
        <v>8</v>
      </c>
      <c r="D478">
        <v>4</v>
      </c>
      <c r="E478" s="1">
        <v>3</v>
      </c>
      <c r="F478" s="1">
        <v>6</v>
      </c>
      <c r="G478" s="1">
        <v>2</v>
      </c>
      <c r="H478" s="1">
        <v>6</v>
      </c>
      <c r="I478">
        <v>87</v>
      </c>
      <c r="J478">
        <v>54</v>
      </c>
      <c r="K478">
        <v>69</v>
      </c>
      <c r="L478">
        <v>96</v>
      </c>
      <c r="M478">
        <v>7</v>
      </c>
      <c r="N478" s="6">
        <f>(punkty_rekrutacyjne37[[#This Row],[GHP]]+punkty_rekrutacyjne37[[#This Row],[GHH]]+punkty_rekrutacyjne37[[#This Row],[GMM]]+punkty_rekrutacyjne37[[#This Row],[GMP]]+punkty_rekrutacyjne37[[#This Row],[GJP]])/10</f>
        <v>31.3</v>
      </c>
      <c r="O478">
        <f t="shared" si="11"/>
        <v>4</v>
      </c>
      <c r="P478">
        <f t="shared" si="11"/>
        <v>10</v>
      </c>
      <c r="Q478">
        <f t="shared" si="11"/>
        <v>0</v>
      </c>
      <c r="R478">
        <f t="shared" si="10"/>
        <v>10</v>
      </c>
      <c r="S478" s="6">
        <f>SUM(punkty_rekrutacyjne37[[#This Row],[punkty za JP]:[GEO]])</f>
        <v>24</v>
      </c>
      <c r="T478" s="6">
        <f>IF(punkty_rekrutacyjne37[[#This Row],[Zachowanie]]=6, 2, 0)+punkty_rekrutacyjne37[[#This Row],[Osiagniecia]]</f>
        <v>8</v>
      </c>
      <c r="U478" s="7">
        <f>punkty_rekrutacyjne37[[#This Row],[punkty za gimnazjalny]]+punkty_rekrutacyjne37[[#This Row],[SUMA PUNKTOW ZA OCENY]]+punkty_rekrutacyjne37[[#This Row],[DODATKOWE]]</f>
        <v>63.3</v>
      </c>
      <c r="V478" s="14">
        <f>COUNTIF(punkty_rekrutacyjne37[[#This Row],[GHP]:[GJP]], 100)</f>
        <v>0</v>
      </c>
      <c r="W478" s="7">
        <f>IF(punkty_rekrutacyjne37[[#This Row],[ILE SETEK]]&gt;=3, 1, 0)</f>
        <v>0</v>
      </c>
    </row>
    <row r="479" spans="1:23" hidden="1" x14ac:dyDescent="0.35">
      <c r="A479" s="1" t="s">
        <v>631</v>
      </c>
      <c r="B479" s="1" t="s">
        <v>288</v>
      </c>
      <c r="C479">
        <v>8</v>
      </c>
      <c r="D479">
        <v>3</v>
      </c>
      <c r="E479" s="1">
        <v>2</v>
      </c>
      <c r="F479" s="1">
        <v>4</v>
      </c>
      <c r="G479" s="1">
        <v>6</v>
      </c>
      <c r="H479" s="1">
        <v>6</v>
      </c>
      <c r="I479">
        <v>99</v>
      </c>
      <c r="J479">
        <v>51</v>
      </c>
      <c r="K479">
        <v>25</v>
      </c>
      <c r="L479">
        <v>89</v>
      </c>
      <c r="M479">
        <v>73</v>
      </c>
      <c r="N479" s="6">
        <f>(punkty_rekrutacyjne37[[#This Row],[GHP]]+punkty_rekrutacyjne37[[#This Row],[GHH]]+punkty_rekrutacyjne37[[#This Row],[GMM]]+punkty_rekrutacyjne37[[#This Row],[GMP]]+punkty_rekrutacyjne37[[#This Row],[GJP]])/10</f>
        <v>33.700000000000003</v>
      </c>
      <c r="O479">
        <f t="shared" si="11"/>
        <v>0</v>
      </c>
      <c r="P479">
        <f t="shared" si="11"/>
        <v>6</v>
      </c>
      <c r="Q479">
        <f t="shared" si="11"/>
        <v>10</v>
      </c>
      <c r="R479">
        <f t="shared" si="10"/>
        <v>10</v>
      </c>
      <c r="S479" s="6">
        <f>SUM(punkty_rekrutacyjne37[[#This Row],[punkty za JP]:[GEO]])</f>
        <v>26</v>
      </c>
      <c r="T479" s="6">
        <f>IF(punkty_rekrutacyjne37[[#This Row],[Zachowanie]]=6, 2, 0)+punkty_rekrutacyjne37[[#This Row],[Osiagniecia]]</f>
        <v>8</v>
      </c>
      <c r="U479" s="7">
        <f>punkty_rekrutacyjne37[[#This Row],[punkty za gimnazjalny]]+punkty_rekrutacyjne37[[#This Row],[SUMA PUNKTOW ZA OCENY]]+punkty_rekrutacyjne37[[#This Row],[DODATKOWE]]</f>
        <v>67.7</v>
      </c>
      <c r="V479" s="14">
        <f>COUNTIF(punkty_rekrutacyjne37[[#This Row],[GHP]:[GJP]], 100)</f>
        <v>0</v>
      </c>
      <c r="W479" s="7">
        <f>IF(punkty_rekrutacyjne37[[#This Row],[ILE SETEK]]&gt;=3, 1, 0)</f>
        <v>0</v>
      </c>
    </row>
    <row r="480" spans="1:23" hidden="1" x14ac:dyDescent="0.35">
      <c r="A480" s="1" t="s">
        <v>632</v>
      </c>
      <c r="B480" s="1" t="s">
        <v>633</v>
      </c>
      <c r="C480">
        <v>0</v>
      </c>
      <c r="D480">
        <v>4</v>
      </c>
      <c r="E480" s="1">
        <v>6</v>
      </c>
      <c r="F480" s="1">
        <v>5</v>
      </c>
      <c r="G480" s="1">
        <v>2</v>
      </c>
      <c r="H480" s="1">
        <v>4</v>
      </c>
      <c r="I480">
        <v>72</v>
      </c>
      <c r="J480">
        <v>33</v>
      </c>
      <c r="K480">
        <v>40</v>
      </c>
      <c r="L480">
        <v>62</v>
      </c>
      <c r="M480">
        <v>19</v>
      </c>
      <c r="N480" s="6">
        <f>(punkty_rekrutacyjne37[[#This Row],[GHP]]+punkty_rekrutacyjne37[[#This Row],[GHH]]+punkty_rekrutacyjne37[[#This Row],[GMM]]+punkty_rekrutacyjne37[[#This Row],[GMP]]+punkty_rekrutacyjne37[[#This Row],[GJP]])/10</f>
        <v>22.6</v>
      </c>
      <c r="O480">
        <f t="shared" si="11"/>
        <v>10</v>
      </c>
      <c r="P480">
        <f t="shared" si="11"/>
        <v>8</v>
      </c>
      <c r="Q480">
        <f t="shared" si="11"/>
        <v>0</v>
      </c>
      <c r="R480">
        <f t="shared" si="10"/>
        <v>6</v>
      </c>
      <c r="S480" s="6">
        <f>SUM(punkty_rekrutacyjne37[[#This Row],[punkty za JP]:[GEO]])</f>
        <v>24</v>
      </c>
      <c r="T480" s="6">
        <f>IF(punkty_rekrutacyjne37[[#This Row],[Zachowanie]]=6, 2, 0)+punkty_rekrutacyjne37[[#This Row],[Osiagniecia]]</f>
        <v>0</v>
      </c>
      <c r="U480" s="7">
        <f>punkty_rekrutacyjne37[[#This Row],[punkty za gimnazjalny]]+punkty_rekrutacyjne37[[#This Row],[SUMA PUNKTOW ZA OCENY]]+punkty_rekrutacyjne37[[#This Row],[DODATKOWE]]</f>
        <v>46.6</v>
      </c>
      <c r="V480" s="14">
        <f>COUNTIF(punkty_rekrutacyjne37[[#This Row],[GHP]:[GJP]], 100)</f>
        <v>0</v>
      </c>
      <c r="W480" s="7">
        <f>IF(punkty_rekrutacyjne37[[#This Row],[ILE SETEK]]&gt;=3, 1, 0)</f>
        <v>0</v>
      </c>
    </row>
    <row r="481" spans="1:23" hidden="1" x14ac:dyDescent="0.35">
      <c r="A481" s="1" t="s">
        <v>634</v>
      </c>
      <c r="B481" s="1" t="s">
        <v>635</v>
      </c>
      <c r="C481">
        <v>0</v>
      </c>
      <c r="D481">
        <v>4</v>
      </c>
      <c r="E481" s="1">
        <v>2</v>
      </c>
      <c r="F481" s="1">
        <v>6</v>
      </c>
      <c r="G481" s="1">
        <v>2</v>
      </c>
      <c r="H481" s="1">
        <v>5</v>
      </c>
      <c r="I481">
        <v>57</v>
      </c>
      <c r="J481">
        <v>88</v>
      </c>
      <c r="K481">
        <v>53</v>
      </c>
      <c r="L481">
        <v>42</v>
      </c>
      <c r="M481">
        <v>49</v>
      </c>
      <c r="N481" s="6">
        <f>(punkty_rekrutacyjne37[[#This Row],[GHP]]+punkty_rekrutacyjne37[[#This Row],[GHH]]+punkty_rekrutacyjne37[[#This Row],[GMM]]+punkty_rekrutacyjne37[[#This Row],[GMP]]+punkty_rekrutacyjne37[[#This Row],[GJP]])/10</f>
        <v>28.9</v>
      </c>
      <c r="O481">
        <f t="shared" si="11"/>
        <v>0</v>
      </c>
      <c r="P481">
        <f t="shared" si="11"/>
        <v>10</v>
      </c>
      <c r="Q481">
        <f t="shared" si="11"/>
        <v>0</v>
      </c>
      <c r="R481">
        <f t="shared" si="10"/>
        <v>8</v>
      </c>
      <c r="S481" s="6">
        <f>SUM(punkty_rekrutacyjne37[[#This Row],[punkty za JP]:[GEO]])</f>
        <v>18</v>
      </c>
      <c r="T481" s="6">
        <f>IF(punkty_rekrutacyjne37[[#This Row],[Zachowanie]]=6, 2, 0)+punkty_rekrutacyjne37[[#This Row],[Osiagniecia]]</f>
        <v>0</v>
      </c>
      <c r="U481" s="7">
        <f>punkty_rekrutacyjne37[[#This Row],[punkty za gimnazjalny]]+punkty_rekrutacyjne37[[#This Row],[SUMA PUNKTOW ZA OCENY]]+punkty_rekrutacyjne37[[#This Row],[DODATKOWE]]</f>
        <v>46.9</v>
      </c>
      <c r="V481" s="14">
        <f>COUNTIF(punkty_rekrutacyjne37[[#This Row],[GHP]:[GJP]], 100)</f>
        <v>0</v>
      </c>
      <c r="W481" s="7">
        <f>IF(punkty_rekrutacyjne37[[#This Row],[ILE SETEK]]&gt;=3, 1, 0)</f>
        <v>0</v>
      </c>
    </row>
    <row r="482" spans="1:23" hidden="1" x14ac:dyDescent="0.35">
      <c r="A482" s="1" t="s">
        <v>636</v>
      </c>
      <c r="B482" s="1" t="s">
        <v>340</v>
      </c>
      <c r="C482">
        <v>1</v>
      </c>
      <c r="D482">
        <v>4</v>
      </c>
      <c r="E482" s="1">
        <v>2</v>
      </c>
      <c r="F482" s="1">
        <v>2</v>
      </c>
      <c r="G482" s="1">
        <v>4</v>
      </c>
      <c r="H482" s="1">
        <v>2</v>
      </c>
      <c r="I482">
        <v>68</v>
      </c>
      <c r="J482">
        <v>81</v>
      </c>
      <c r="K482">
        <v>24</v>
      </c>
      <c r="L482">
        <v>15</v>
      </c>
      <c r="M482">
        <v>48</v>
      </c>
      <c r="N482" s="6">
        <f>(punkty_rekrutacyjne37[[#This Row],[GHP]]+punkty_rekrutacyjne37[[#This Row],[GHH]]+punkty_rekrutacyjne37[[#This Row],[GMM]]+punkty_rekrutacyjne37[[#This Row],[GMP]]+punkty_rekrutacyjne37[[#This Row],[GJP]])/10</f>
        <v>23.6</v>
      </c>
      <c r="O482">
        <f t="shared" si="11"/>
        <v>0</v>
      </c>
      <c r="P482">
        <f t="shared" si="11"/>
        <v>0</v>
      </c>
      <c r="Q482">
        <f t="shared" si="11"/>
        <v>6</v>
      </c>
      <c r="R482">
        <f t="shared" si="10"/>
        <v>0</v>
      </c>
      <c r="S482" s="6">
        <f>SUM(punkty_rekrutacyjne37[[#This Row],[punkty za JP]:[GEO]])</f>
        <v>6</v>
      </c>
      <c r="T482" s="6">
        <f>IF(punkty_rekrutacyjne37[[#This Row],[Zachowanie]]=6, 2, 0)+punkty_rekrutacyjne37[[#This Row],[Osiagniecia]]</f>
        <v>1</v>
      </c>
      <c r="U482" s="7">
        <f>punkty_rekrutacyjne37[[#This Row],[punkty za gimnazjalny]]+punkty_rekrutacyjne37[[#This Row],[SUMA PUNKTOW ZA OCENY]]+punkty_rekrutacyjne37[[#This Row],[DODATKOWE]]</f>
        <v>30.6</v>
      </c>
      <c r="V482" s="14">
        <f>COUNTIF(punkty_rekrutacyjne37[[#This Row],[GHP]:[GJP]], 100)</f>
        <v>0</v>
      </c>
      <c r="W482" s="7">
        <f>IF(punkty_rekrutacyjne37[[#This Row],[ILE SETEK]]&gt;=3, 1, 0)</f>
        <v>0</v>
      </c>
    </row>
    <row r="483" spans="1:23" hidden="1" x14ac:dyDescent="0.35">
      <c r="A483" s="1" t="s">
        <v>637</v>
      </c>
      <c r="B483" s="1" t="s">
        <v>86</v>
      </c>
      <c r="C483">
        <v>6</v>
      </c>
      <c r="D483">
        <v>4</v>
      </c>
      <c r="E483" s="1">
        <v>3</v>
      </c>
      <c r="F483" s="1">
        <v>2</v>
      </c>
      <c r="G483" s="1">
        <v>3</v>
      </c>
      <c r="H483" s="1">
        <v>3</v>
      </c>
      <c r="I483">
        <v>43</v>
      </c>
      <c r="J483">
        <v>36</v>
      </c>
      <c r="K483">
        <v>9</v>
      </c>
      <c r="L483">
        <v>88</v>
      </c>
      <c r="M483">
        <v>44</v>
      </c>
      <c r="N483" s="6">
        <f>(punkty_rekrutacyjne37[[#This Row],[GHP]]+punkty_rekrutacyjne37[[#This Row],[GHH]]+punkty_rekrutacyjne37[[#This Row],[GMM]]+punkty_rekrutacyjne37[[#This Row],[GMP]]+punkty_rekrutacyjne37[[#This Row],[GJP]])/10</f>
        <v>22</v>
      </c>
      <c r="O483">
        <f t="shared" si="11"/>
        <v>4</v>
      </c>
      <c r="P483">
        <f t="shared" si="11"/>
        <v>0</v>
      </c>
      <c r="Q483">
        <f t="shared" si="11"/>
        <v>4</v>
      </c>
      <c r="R483">
        <f t="shared" si="10"/>
        <v>4</v>
      </c>
      <c r="S483" s="6">
        <f>SUM(punkty_rekrutacyjne37[[#This Row],[punkty za JP]:[GEO]])</f>
        <v>12</v>
      </c>
      <c r="T483" s="6">
        <f>IF(punkty_rekrutacyjne37[[#This Row],[Zachowanie]]=6, 2, 0)+punkty_rekrutacyjne37[[#This Row],[Osiagniecia]]</f>
        <v>6</v>
      </c>
      <c r="U483" s="7">
        <f>punkty_rekrutacyjne37[[#This Row],[punkty za gimnazjalny]]+punkty_rekrutacyjne37[[#This Row],[SUMA PUNKTOW ZA OCENY]]+punkty_rekrutacyjne37[[#This Row],[DODATKOWE]]</f>
        <v>40</v>
      </c>
      <c r="V483" s="14">
        <f>COUNTIF(punkty_rekrutacyjne37[[#This Row],[GHP]:[GJP]], 100)</f>
        <v>0</v>
      </c>
      <c r="W483" s="7">
        <f>IF(punkty_rekrutacyjne37[[#This Row],[ILE SETEK]]&gt;=3, 1, 0)</f>
        <v>0</v>
      </c>
    </row>
    <row r="484" spans="1:23" hidden="1" x14ac:dyDescent="0.35">
      <c r="A484" s="1" t="s">
        <v>638</v>
      </c>
      <c r="B484" s="1" t="s">
        <v>395</v>
      </c>
      <c r="C484">
        <v>2</v>
      </c>
      <c r="D484">
        <v>6</v>
      </c>
      <c r="E484" s="1">
        <v>2</v>
      </c>
      <c r="F484" s="1">
        <v>2</v>
      </c>
      <c r="G484" s="1">
        <v>3</v>
      </c>
      <c r="H484" s="1">
        <v>3</v>
      </c>
      <c r="I484">
        <v>69</v>
      </c>
      <c r="J484">
        <v>17</v>
      </c>
      <c r="K484">
        <v>84</v>
      </c>
      <c r="L484">
        <v>87</v>
      </c>
      <c r="M484">
        <v>56</v>
      </c>
      <c r="N484" s="6">
        <f>(punkty_rekrutacyjne37[[#This Row],[GHP]]+punkty_rekrutacyjne37[[#This Row],[GHH]]+punkty_rekrutacyjne37[[#This Row],[GMM]]+punkty_rekrutacyjne37[[#This Row],[GMP]]+punkty_rekrutacyjne37[[#This Row],[GJP]])/10</f>
        <v>31.3</v>
      </c>
      <c r="O484">
        <f t="shared" si="11"/>
        <v>0</v>
      </c>
      <c r="P484">
        <f t="shared" si="11"/>
        <v>0</v>
      </c>
      <c r="Q484">
        <f t="shared" si="11"/>
        <v>4</v>
      </c>
      <c r="R484">
        <f t="shared" si="10"/>
        <v>4</v>
      </c>
      <c r="S484" s="6">
        <f>SUM(punkty_rekrutacyjne37[[#This Row],[punkty za JP]:[GEO]])</f>
        <v>8</v>
      </c>
      <c r="T484" s="6">
        <f>IF(punkty_rekrutacyjne37[[#This Row],[Zachowanie]]=6, 2, 0)+punkty_rekrutacyjne37[[#This Row],[Osiagniecia]]</f>
        <v>4</v>
      </c>
      <c r="U484" s="7">
        <f>punkty_rekrutacyjne37[[#This Row],[punkty za gimnazjalny]]+punkty_rekrutacyjne37[[#This Row],[SUMA PUNKTOW ZA OCENY]]+punkty_rekrutacyjne37[[#This Row],[DODATKOWE]]</f>
        <v>43.3</v>
      </c>
      <c r="V484" s="14">
        <f>COUNTIF(punkty_rekrutacyjne37[[#This Row],[GHP]:[GJP]], 100)</f>
        <v>0</v>
      </c>
      <c r="W484" s="7">
        <f>IF(punkty_rekrutacyjne37[[#This Row],[ILE SETEK]]&gt;=3, 1, 0)</f>
        <v>0</v>
      </c>
    </row>
    <row r="485" spans="1:23" hidden="1" x14ac:dyDescent="0.35">
      <c r="A485" s="1" t="s">
        <v>639</v>
      </c>
      <c r="B485" s="1" t="s">
        <v>34</v>
      </c>
      <c r="C485">
        <v>0</v>
      </c>
      <c r="D485">
        <v>6</v>
      </c>
      <c r="E485" s="1">
        <v>6</v>
      </c>
      <c r="F485" s="1">
        <v>3</v>
      </c>
      <c r="G485" s="1">
        <v>2</v>
      </c>
      <c r="H485" s="1">
        <v>5</v>
      </c>
      <c r="I485">
        <v>25</v>
      </c>
      <c r="J485">
        <v>23</v>
      </c>
      <c r="K485">
        <v>92</v>
      </c>
      <c r="L485">
        <v>37</v>
      </c>
      <c r="M485">
        <v>40</v>
      </c>
      <c r="N485" s="6">
        <f>(punkty_rekrutacyjne37[[#This Row],[GHP]]+punkty_rekrutacyjne37[[#This Row],[GHH]]+punkty_rekrutacyjne37[[#This Row],[GMM]]+punkty_rekrutacyjne37[[#This Row],[GMP]]+punkty_rekrutacyjne37[[#This Row],[GJP]])/10</f>
        <v>21.7</v>
      </c>
      <c r="O485">
        <f t="shared" si="11"/>
        <v>10</v>
      </c>
      <c r="P485">
        <f t="shared" si="11"/>
        <v>4</v>
      </c>
      <c r="Q485">
        <f t="shared" si="11"/>
        <v>0</v>
      </c>
      <c r="R485">
        <f t="shared" si="10"/>
        <v>8</v>
      </c>
      <c r="S485" s="6">
        <f>SUM(punkty_rekrutacyjne37[[#This Row],[punkty za JP]:[GEO]])</f>
        <v>22</v>
      </c>
      <c r="T485" s="6">
        <f>IF(punkty_rekrutacyjne37[[#This Row],[Zachowanie]]=6, 2, 0)+punkty_rekrutacyjne37[[#This Row],[Osiagniecia]]</f>
        <v>2</v>
      </c>
      <c r="U485" s="7">
        <f>punkty_rekrutacyjne37[[#This Row],[punkty za gimnazjalny]]+punkty_rekrutacyjne37[[#This Row],[SUMA PUNKTOW ZA OCENY]]+punkty_rekrutacyjne37[[#This Row],[DODATKOWE]]</f>
        <v>45.7</v>
      </c>
      <c r="V485" s="14">
        <f>COUNTIF(punkty_rekrutacyjne37[[#This Row],[GHP]:[GJP]], 100)</f>
        <v>0</v>
      </c>
      <c r="W485" s="7">
        <f>IF(punkty_rekrutacyjne37[[#This Row],[ILE SETEK]]&gt;=3, 1, 0)</f>
        <v>0</v>
      </c>
    </row>
    <row r="486" spans="1:23" hidden="1" x14ac:dyDescent="0.35">
      <c r="A486" s="1" t="s">
        <v>640</v>
      </c>
      <c r="B486" s="1" t="s">
        <v>249</v>
      </c>
      <c r="C486">
        <v>8</v>
      </c>
      <c r="D486">
        <v>4</v>
      </c>
      <c r="E486" s="1">
        <v>6</v>
      </c>
      <c r="F486" s="1">
        <v>4</v>
      </c>
      <c r="G486" s="1">
        <v>3</v>
      </c>
      <c r="H486" s="1">
        <v>2</v>
      </c>
      <c r="I486">
        <v>12</v>
      </c>
      <c r="J486">
        <v>56</v>
      </c>
      <c r="K486">
        <v>75</v>
      </c>
      <c r="L486">
        <v>76</v>
      </c>
      <c r="M486">
        <v>41</v>
      </c>
      <c r="N486" s="6">
        <f>(punkty_rekrutacyjne37[[#This Row],[GHP]]+punkty_rekrutacyjne37[[#This Row],[GHH]]+punkty_rekrutacyjne37[[#This Row],[GMM]]+punkty_rekrutacyjne37[[#This Row],[GMP]]+punkty_rekrutacyjne37[[#This Row],[GJP]])/10</f>
        <v>26</v>
      </c>
      <c r="O486">
        <f t="shared" si="11"/>
        <v>10</v>
      </c>
      <c r="P486">
        <f t="shared" si="11"/>
        <v>6</v>
      </c>
      <c r="Q486">
        <f t="shared" si="11"/>
        <v>4</v>
      </c>
      <c r="R486">
        <f t="shared" si="10"/>
        <v>0</v>
      </c>
      <c r="S486" s="6">
        <f>SUM(punkty_rekrutacyjne37[[#This Row],[punkty za JP]:[GEO]])</f>
        <v>20</v>
      </c>
      <c r="T486" s="6">
        <f>IF(punkty_rekrutacyjne37[[#This Row],[Zachowanie]]=6, 2, 0)+punkty_rekrutacyjne37[[#This Row],[Osiagniecia]]</f>
        <v>8</v>
      </c>
      <c r="U486" s="7">
        <f>punkty_rekrutacyjne37[[#This Row],[punkty za gimnazjalny]]+punkty_rekrutacyjne37[[#This Row],[SUMA PUNKTOW ZA OCENY]]+punkty_rekrutacyjne37[[#This Row],[DODATKOWE]]</f>
        <v>54</v>
      </c>
      <c r="V486" s="14">
        <f>COUNTIF(punkty_rekrutacyjne37[[#This Row],[GHP]:[GJP]], 100)</f>
        <v>0</v>
      </c>
      <c r="W486" s="7">
        <f>IF(punkty_rekrutacyjne37[[#This Row],[ILE SETEK]]&gt;=3, 1, 0)</f>
        <v>0</v>
      </c>
    </row>
    <row r="487" spans="1:23" hidden="1" x14ac:dyDescent="0.35">
      <c r="A487" s="1" t="s">
        <v>641</v>
      </c>
      <c r="B487" s="1" t="s">
        <v>222</v>
      </c>
      <c r="C487">
        <v>5</v>
      </c>
      <c r="D487">
        <v>2</v>
      </c>
      <c r="E487" s="1">
        <v>5</v>
      </c>
      <c r="F487" s="1">
        <v>6</v>
      </c>
      <c r="G487" s="1">
        <v>2</v>
      </c>
      <c r="H487" s="1">
        <v>5</v>
      </c>
      <c r="I487">
        <v>39</v>
      </c>
      <c r="J487">
        <v>77</v>
      </c>
      <c r="K487">
        <v>37</v>
      </c>
      <c r="L487">
        <v>72</v>
      </c>
      <c r="M487">
        <v>32</v>
      </c>
      <c r="N487" s="6">
        <f>(punkty_rekrutacyjne37[[#This Row],[GHP]]+punkty_rekrutacyjne37[[#This Row],[GHH]]+punkty_rekrutacyjne37[[#This Row],[GMM]]+punkty_rekrutacyjne37[[#This Row],[GMP]]+punkty_rekrutacyjne37[[#This Row],[GJP]])/10</f>
        <v>25.7</v>
      </c>
      <c r="O487">
        <f t="shared" si="11"/>
        <v>8</v>
      </c>
      <c r="P487">
        <f t="shared" si="11"/>
        <v>10</v>
      </c>
      <c r="Q487">
        <f t="shared" si="11"/>
        <v>0</v>
      </c>
      <c r="R487">
        <f t="shared" si="10"/>
        <v>8</v>
      </c>
      <c r="S487" s="6">
        <f>SUM(punkty_rekrutacyjne37[[#This Row],[punkty za JP]:[GEO]])</f>
        <v>26</v>
      </c>
      <c r="T487" s="6">
        <f>IF(punkty_rekrutacyjne37[[#This Row],[Zachowanie]]=6, 2, 0)+punkty_rekrutacyjne37[[#This Row],[Osiagniecia]]</f>
        <v>5</v>
      </c>
      <c r="U487" s="7">
        <f>punkty_rekrutacyjne37[[#This Row],[punkty za gimnazjalny]]+punkty_rekrutacyjne37[[#This Row],[SUMA PUNKTOW ZA OCENY]]+punkty_rekrutacyjne37[[#This Row],[DODATKOWE]]</f>
        <v>56.7</v>
      </c>
      <c r="V487" s="14">
        <f>COUNTIF(punkty_rekrutacyjne37[[#This Row],[GHP]:[GJP]], 100)</f>
        <v>0</v>
      </c>
      <c r="W487" s="7">
        <f>IF(punkty_rekrutacyjne37[[#This Row],[ILE SETEK]]&gt;=3, 1, 0)</f>
        <v>0</v>
      </c>
    </row>
    <row r="488" spans="1:23" hidden="1" x14ac:dyDescent="0.35">
      <c r="A488" s="1" t="s">
        <v>642</v>
      </c>
      <c r="B488" s="1" t="s">
        <v>43</v>
      </c>
      <c r="C488">
        <v>1</v>
      </c>
      <c r="D488">
        <v>3</v>
      </c>
      <c r="E488" s="1">
        <v>5</v>
      </c>
      <c r="F488" s="1">
        <v>6</v>
      </c>
      <c r="G488" s="1">
        <v>2</v>
      </c>
      <c r="H488" s="1">
        <v>5</v>
      </c>
      <c r="I488">
        <v>53</v>
      </c>
      <c r="J488">
        <v>25</v>
      </c>
      <c r="K488">
        <v>62</v>
      </c>
      <c r="L488">
        <v>74</v>
      </c>
      <c r="M488">
        <v>81</v>
      </c>
      <c r="N488" s="6">
        <f>(punkty_rekrutacyjne37[[#This Row],[GHP]]+punkty_rekrutacyjne37[[#This Row],[GHH]]+punkty_rekrutacyjne37[[#This Row],[GMM]]+punkty_rekrutacyjne37[[#This Row],[GMP]]+punkty_rekrutacyjne37[[#This Row],[GJP]])/10</f>
        <v>29.5</v>
      </c>
      <c r="O488">
        <f t="shared" si="11"/>
        <v>8</v>
      </c>
      <c r="P488">
        <f t="shared" si="11"/>
        <v>10</v>
      </c>
      <c r="Q488">
        <f t="shared" si="11"/>
        <v>0</v>
      </c>
      <c r="R488">
        <f t="shared" si="10"/>
        <v>8</v>
      </c>
      <c r="S488" s="6">
        <f>SUM(punkty_rekrutacyjne37[[#This Row],[punkty za JP]:[GEO]])</f>
        <v>26</v>
      </c>
      <c r="T488" s="6">
        <f>IF(punkty_rekrutacyjne37[[#This Row],[Zachowanie]]=6, 2, 0)+punkty_rekrutacyjne37[[#This Row],[Osiagniecia]]</f>
        <v>1</v>
      </c>
      <c r="U488" s="7">
        <f>punkty_rekrutacyjne37[[#This Row],[punkty za gimnazjalny]]+punkty_rekrutacyjne37[[#This Row],[SUMA PUNKTOW ZA OCENY]]+punkty_rekrutacyjne37[[#This Row],[DODATKOWE]]</f>
        <v>56.5</v>
      </c>
      <c r="V488" s="14">
        <f>COUNTIF(punkty_rekrutacyjne37[[#This Row],[GHP]:[GJP]], 100)</f>
        <v>0</v>
      </c>
      <c r="W488" s="7">
        <f>IF(punkty_rekrutacyjne37[[#This Row],[ILE SETEK]]&gt;=3, 1, 0)</f>
        <v>0</v>
      </c>
    </row>
    <row r="489" spans="1:23" hidden="1" x14ac:dyDescent="0.35">
      <c r="A489" s="1" t="s">
        <v>643</v>
      </c>
      <c r="B489" s="1" t="s">
        <v>72</v>
      </c>
      <c r="C489">
        <v>7</v>
      </c>
      <c r="D489">
        <v>6</v>
      </c>
      <c r="E489" s="1">
        <v>3</v>
      </c>
      <c r="F489" s="1">
        <v>6</v>
      </c>
      <c r="G489" s="1">
        <v>4</v>
      </c>
      <c r="H489" s="1">
        <v>2</v>
      </c>
      <c r="I489">
        <v>11</v>
      </c>
      <c r="J489">
        <v>8</v>
      </c>
      <c r="K489">
        <v>29</v>
      </c>
      <c r="L489">
        <v>7</v>
      </c>
      <c r="M489">
        <v>38</v>
      </c>
      <c r="N489" s="6">
        <f>(punkty_rekrutacyjne37[[#This Row],[GHP]]+punkty_rekrutacyjne37[[#This Row],[GHH]]+punkty_rekrutacyjne37[[#This Row],[GMM]]+punkty_rekrutacyjne37[[#This Row],[GMP]]+punkty_rekrutacyjne37[[#This Row],[GJP]])/10</f>
        <v>9.3000000000000007</v>
      </c>
      <c r="O489">
        <f t="shared" si="11"/>
        <v>4</v>
      </c>
      <c r="P489">
        <f t="shared" si="11"/>
        <v>10</v>
      </c>
      <c r="Q489">
        <f t="shared" si="11"/>
        <v>6</v>
      </c>
      <c r="R489">
        <f t="shared" si="10"/>
        <v>0</v>
      </c>
      <c r="S489" s="6">
        <f>SUM(punkty_rekrutacyjne37[[#This Row],[punkty za JP]:[GEO]])</f>
        <v>20</v>
      </c>
      <c r="T489" s="6">
        <f>IF(punkty_rekrutacyjne37[[#This Row],[Zachowanie]]=6, 2, 0)+punkty_rekrutacyjne37[[#This Row],[Osiagniecia]]</f>
        <v>9</v>
      </c>
      <c r="U489" s="7">
        <f>punkty_rekrutacyjne37[[#This Row],[punkty za gimnazjalny]]+punkty_rekrutacyjne37[[#This Row],[SUMA PUNKTOW ZA OCENY]]+punkty_rekrutacyjne37[[#This Row],[DODATKOWE]]</f>
        <v>38.299999999999997</v>
      </c>
      <c r="V489" s="14">
        <f>COUNTIF(punkty_rekrutacyjne37[[#This Row],[GHP]:[GJP]], 100)</f>
        <v>0</v>
      </c>
      <c r="W489" s="7">
        <f>IF(punkty_rekrutacyjne37[[#This Row],[ILE SETEK]]&gt;=3, 1, 0)</f>
        <v>0</v>
      </c>
    </row>
    <row r="490" spans="1:23" hidden="1" x14ac:dyDescent="0.35">
      <c r="A490" s="1" t="s">
        <v>644</v>
      </c>
      <c r="B490" s="1" t="s">
        <v>145</v>
      </c>
      <c r="C490">
        <v>3</v>
      </c>
      <c r="D490">
        <v>4</v>
      </c>
      <c r="E490" s="1">
        <v>6</v>
      </c>
      <c r="F490" s="1">
        <v>4</v>
      </c>
      <c r="G490" s="1">
        <v>6</v>
      </c>
      <c r="H490" s="1">
        <v>2</v>
      </c>
      <c r="I490">
        <v>62</v>
      </c>
      <c r="J490">
        <v>31</v>
      </c>
      <c r="K490">
        <v>64</v>
      </c>
      <c r="L490">
        <v>1</v>
      </c>
      <c r="M490">
        <v>25</v>
      </c>
      <c r="N490" s="6">
        <f>(punkty_rekrutacyjne37[[#This Row],[GHP]]+punkty_rekrutacyjne37[[#This Row],[GHH]]+punkty_rekrutacyjne37[[#This Row],[GMM]]+punkty_rekrutacyjne37[[#This Row],[GMP]]+punkty_rekrutacyjne37[[#This Row],[GJP]])/10</f>
        <v>18.3</v>
      </c>
      <c r="O490">
        <f t="shared" si="11"/>
        <v>10</v>
      </c>
      <c r="P490">
        <f t="shared" si="11"/>
        <v>6</v>
      </c>
      <c r="Q490">
        <f t="shared" si="11"/>
        <v>10</v>
      </c>
      <c r="R490">
        <f t="shared" si="10"/>
        <v>0</v>
      </c>
      <c r="S490" s="6">
        <f>SUM(punkty_rekrutacyjne37[[#This Row],[punkty za JP]:[GEO]])</f>
        <v>26</v>
      </c>
      <c r="T490" s="6">
        <f>IF(punkty_rekrutacyjne37[[#This Row],[Zachowanie]]=6, 2, 0)+punkty_rekrutacyjne37[[#This Row],[Osiagniecia]]</f>
        <v>3</v>
      </c>
      <c r="U490" s="7">
        <f>punkty_rekrutacyjne37[[#This Row],[punkty za gimnazjalny]]+punkty_rekrutacyjne37[[#This Row],[SUMA PUNKTOW ZA OCENY]]+punkty_rekrutacyjne37[[#This Row],[DODATKOWE]]</f>
        <v>47.3</v>
      </c>
      <c r="V490" s="14">
        <f>COUNTIF(punkty_rekrutacyjne37[[#This Row],[GHP]:[GJP]], 100)</f>
        <v>0</v>
      </c>
      <c r="W490" s="7">
        <f>IF(punkty_rekrutacyjne37[[#This Row],[ILE SETEK]]&gt;=3, 1, 0)</f>
        <v>0</v>
      </c>
    </row>
    <row r="491" spans="1:23" hidden="1" x14ac:dyDescent="0.35">
      <c r="A491" s="1" t="s">
        <v>645</v>
      </c>
      <c r="B491" s="1" t="s">
        <v>646</v>
      </c>
      <c r="C491">
        <v>4</v>
      </c>
      <c r="D491">
        <v>4</v>
      </c>
      <c r="E491" s="1">
        <v>6</v>
      </c>
      <c r="F491" s="1">
        <v>3</v>
      </c>
      <c r="G491" s="1">
        <v>2</v>
      </c>
      <c r="H491" s="1">
        <v>3</v>
      </c>
      <c r="I491">
        <v>24</v>
      </c>
      <c r="J491">
        <v>33</v>
      </c>
      <c r="K491">
        <v>90</v>
      </c>
      <c r="L491">
        <v>28</v>
      </c>
      <c r="M491">
        <v>23</v>
      </c>
      <c r="N491" s="6">
        <f>(punkty_rekrutacyjne37[[#This Row],[GHP]]+punkty_rekrutacyjne37[[#This Row],[GHH]]+punkty_rekrutacyjne37[[#This Row],[GMM]]+punkty_rekrutacyjne37[[#This Row],[GMP]]+punkty_rekrutacyjne37[[#This Row],[GJP]])/10</f>
        <v>19.8</v>
      </c>
      <c r="O491">
        <f t="shared" si="11"/>
        <v>10</v>
      </c>
      <c r="P491">
        <f t="shared" si="11"/>
        <v>4</v>
      </c>
      <c r="Q491">
        <f t="shared" si="11"/>
        <v>0</v>
      </c>
      <c r="R491">
        <f t="shared" si="10"/>
        <v>4</v>
      </c>
      <c r="S491" s="6">
        <f>SUM(punkty_rekrutacyjne37[[#This Row],[punkty za JP]:[GEO]])</f>
        <v>18</v>
      </c>
      <c r="T491" s="6">
        <f>IF(punkty_rekrutacyjne37[[#This Row],[Zachowanie]]=6, 2, 0)+punkty_rekrutacyjne37[[#This Row],[Osiagniecia]]</f>
        <v>4</v>
      </c>
      <c r="U491" s="7">
        <f>punkty_rekrutacyjne37[[#This Row],[punkty za gimnazjalny]]+punkty_rekrutacyjne37[[#This Row],[SUMA PUNKTOW ZA OCENY]]+punkty_rekrutacyjne37[[#This Row],[DODATKOWE]]</f>
        <v>41.8</v>
      </c>
      <c r="V491" s="14">
        <f>COUNTIF(punkty_rekrutacyjne37[[#This Row],[GHP]:[GJP]], 100)</f>
        <v>0</v>
      </c>
      <c r="W491" s="7">
        <f>IF(punkty_rekrutacyjne37[[#This Row],[ILE SETEK]]&gt;=3, 1, 0)</f>
        <v>0</v>
      </c>
    </row>
    <row r="492" spans="1:23" hidden="1" x14ac:dyDescent="0.35">
      <c r="A492" s="1" t="s">
        <v>647</v>
      </c>
      <c r="B492" s="1" t="s">
        <v>32</v>
      </c>
      <c r="C492">
        <v>5</v>
      </c>
      <c r="D492">
        <v>6</v>
      </c>
      <c r="E492" s="1">
        <v>5</v>
      </c>
      <c r="F492" s="1">
        <v>6</v>
      </c>
      <c r="G492" s="1">
        <v>5</v>
      </c>
      <c r="H492" s="1">
        <v>4</v>
      </c>
      <c r="I492">
        <v>92</v>
      </c>
      <c r="J492">
        <v>67</v>
      </c>
      <c r="K492">
        <v>92</v>
      </c>
      <c r="L492">
        <v>79</v>
      </c>
      <c r="M492">
        <v>81</v>
      </c>
      <c r="N492" s="6">
        <f>(punkty_rekrutacyjne37[[#This Row],[GHP]]+punkty_rekrutacyjne37[[#This Row],[GHH]]+punkty_rekrutacyjne37[[#This Row],[GMM]]+punkty_rekrutacyjne37[[#This Row],[GMP]]+punkty_rekrutacyjne37[[#This Row],[GJP]])/10</f>
        <v>41.1</v>
      </c>
      <c r="O492">
        <f t="shared" si="11"/>
        <v>8</v>
      </c>
      <c r="P492">
        <f t="shared" si="11"/>
        <v>10</v>
      </c>
      <c r="Q492">
        <f t="shared" si="11"/>
        <v>8</v>
      </c>
      <c r="R492">
        <f t="shared" si="10"/>
        <v>6</v>
      </c>
      <c r="S492" s="6">
        <f>SUM(punkty_rekrutacyjne37[[#This Row],[punkty za JP]:[GEO]])</f>
        <v>32</v>
      </c>
      <c r="T492" s="6">
        <f>IF(punkty_rekrutacyjne37[[#This Row],[Zachowanie]]=6, 2, 0)+punkty_rekrutacyjne37[[#This Row],[Osiagniecia]]</f>
        <v>7</v>
      </c>
      <c r="U492" s="7">
        <f>punkty_rekrutacyjne37[[#This Row],[punkty za gimnazjalny]]+punkty_rekrutacyjne37[[#This Row],[SUMA PUNKTOW ZA OCENY]]+punkty_rekrutacyjne37[[#This Row],[DODATKOWE]]</f>
        <v>80.099999999999994</v>
      </c>
      <c r="V492" s="14">
        <f>COUNTIF(punkty_rekrutacyjne37[[#This Row],[GHP]:[GJP]], 100)</f>
        <v>0</v>
      </c>
      <c r="W492" s="7">
        <f>IF(punkty_rekrutacyjne37[[#This Row],[ILE SETEK]]&gt;=3, 1, 0)</f>
        <v>0</v>
      </c>
    </row>
    <row r="493" spans="1:23" hidden="1" x14ac:dyDescent="0.35">
      <c r="A493" s="1" t="s">
        <v>648</v>
      </c>
      <c r="B493" s="1" t="s">
        <v>649</v>
      </c>
      <c r="C493">
        <v>5</v>
      </c>
      <c r="D493">
        <v>3</v>
      </c>
      <c r="E493" s="1">
        <v>4</v>
      </c>
      <c r="F493" s="1">
        <v>2</v>
      </c>
      <c r="G493" s="1">
        <v>6</v>
      </c>
      <c r="H493" s="1">
        <v>6</v>
      </c>
      <c r="I493">
        <v>21</v>
      </c>
      <c r="J493">
        <v>40</v>
      </c>
      <c r="K493">
        <v>18</v>
      </c>
      <c r="L493">
        <v>81</v>
      </c>
      <c r="M493">
        <v>88</v>
      </c>
      <c r="N493" s="6">
        <f>(punkty_rekrutacyjne37[[#This Row],[GHP]]+punkty_rekrutacyjne37[[#This Row],[GHH]]+punkty_rekrutacyjne37[[#This Row],[GMM]]+punkty_rekrutacyjne37[[#This Row],[GMP]]+punkty_rekrutacyjne37[[#This Row],[GJP]])/10</f>
        <v>24.8</v>
      </c>
      <c r="O493">
        <f t="shared" si="11"/>
        <v>6</v>
      </c>
      <c r="P493">
        <f t="shared" si="11"/>
        <v>0</v>
      </c>
      <c r="Q493">
        <f t="shared" si="11"/>
        <v>10</v>
      </c>
      <c r="R493">
        <f t="shared" si="10"/>
        <v>10</v>
      </c>
      <c r="S493" s="6">
        <f>SUM(punkty_rekrutacyjne37[[#This Row],[punkty za JP]:[GEO]])</f>
        <v>26</v>
      </c>
      <c r="T493" s="6">
        <f>IF(punkty_rekrutacyjne37[[#This Row],[Zachowanie]]=6, 2, 0)+punkty_rekrutacyjne37[[#This Row],[Osiagniecia]]</f>
        <v>5</v>
      </c>
      <c r="U493" s="7">
        <f>punkty_rekrutacyjne37[[#This Row],[punkty za gimnazjalny]]+punkty_rekrutacyjne37[[#This Row],[SUMA PUNKTOW ZA OCENY]]+punkty_rekrutacyjne37[[#This Row],[DODATKOWE]]</f>
        <v>55.8</v>
      </c>
      <c r="V493" s="14">
        <f>COUNTIF(punkty_rekrutacyjne37[[#This Row],[GHP]:[GJP]], 100)</f>
        <v>0</v>
      </c>
      <c r="W493" s="7">
        <f>IF(punkty_rekrutacyjne37[[#This Row],[ILE SETEK]]&gt;=3, 1, 0)</f>
        <v>0</v>
      </c>
    </row>
    <row r="494" spans="1:23" hidden="1" x14ac:dyDescent="0.35">
      <c r="A494" s="1" t="s">
        <v>650</v>
      </c>
      <c r="B494" s="1" t="s">
        <v>651</v>
      </c>
      <c r="C494">
        <v>6</v>
      </c>
      <c r="D494">
        <v>2</v>
      </c>
      <c r="E494" s="1">
        <v>3</v>
      </c>
      <c r="F494" s="1">
        <v>6</v>
      </c>
      <c r="G494" s="1">
        <v>5</v>
      </c>
      <c r="H494" s="1">
        <v>4</v>
      </c>
      <c r="I494">
        <v>78</v>
      </c>
      <c r="J494">
        <v>1</v>
      </c>
      <c r="K494">
        <v>9</v>
      </c>
      <c r="L494">
        <v>33</v>
      </c>
      <c r="M494">
        <v>81</v>
      </c>
      <c r="N494" s="6">
        <f>(punkty_rekrutacyjne37[[#This Row],[GHP]]+punkty_rekrutacyjne37[[#This Row],[GHH]]+punkty_rekrutacyjne37[[#This Row],[GMM]]+punkty_rekrutacyjne37[[#This Row],[GMP]]+punkty_rekrutacyjne37[[#This Row],[GJP]])/10</f>
        <v>20.2</v>
      </c>
      <c r="O494">
        <f t="shared" si="11"/>
        <v>4</v>
      </c>
      <c r="P494">
        <f t="shared" si="11"/>
        <v>10</v>
      </c>
      <c r="Q494">
        <f t="shared" si="11"/>
        <v>8</v>
      </c>
      <c r="R494">
        <f t="shared" si="10"/>
        <v>6</v>
      </c>
      <c r="S494" s="6">
        <f>SUM(punkty_rekrutacyjne37[[#This Row],[punkty za JP]:[GEO]])</f>
        <v>28</v>
      </c>
      <c r="T494" s="6">
        <f>IF(punkty_rekrutacyjne37[[#This Row],[Zachowanie]]=6, 2, 0)+punkty_rekrutacyjne37[[#This Row],[Osiagniecia]]</f>
        <v>6</v>
      </c>
      <c r="U494" s="7">
        <f>punkty_rekrutacyjne37[[#This Row],[punkty za gimnazjalny]]+punkty_rekrutacyjne37[[#This Row],[SUMA PUNKTOW ZA OCENY]]+punkty_rekrutacyjne37[[#This Row],[DODATKOWE]]</f>
        <v>54.2</v>
      </c>
      <c r="V494" s="14">
        <f>COUNTIF(punkty_rekrutacyjne37[[#This Row],[GHP]:[GJP]], 100)</f>
        <v>0</v>
      </c>
      <c r="W494" s="7">
        <f>IF(punkty_rekrutacyjne37[[#This Row],[ILE SETEK]]&gt;=3, 1, 0)</f>
        <v>0</v>
      </c>
    </row>
    <row r="495" spans="1:23" hidden="1" x14ac:dyDescent="0.35">
      <c r="A495" s="1" t="s">
        <v>652</v>
      </c>
      <c r="B495" s="1" t="s">
        <v>239</v>
      </c>
      <c r="C495">
        <v>8</v>
      </c>
      <c r="D495">
        <v>2</v>
      </c>
      <c r="E495" s="1">
        <v>3</v>
      </c>
      <c r="F495" s="1">
        <v>4</v>
      </c>
      <c r="G495" s="1">
        <v>5</v>
      </c>
      <c r="H495" s="1">
        <v>4</v>
      </c>
      <c r="I495">
        <v>65</v>
      </c>
      <c r="J495">
        <v>19</v>
      </c>
      <c r="K495">
        <v>19</v>
      </c>
      <c r="L495">
        <v>8</v>
      </c>
      <c r="M495">
        <v>20</v>
      </c>
      <c r="N495" s="6">
        <f>(punkty_rekrutacyjne37[[#This Row],[GHP]]+punkty_rekrutacyjne37[[#This Row],[GHH]]+punkty_rekrutacyjne37[[#This Row],[GMM]]+punkty_rekrutacyjne37[[#This Row],[GMP]]+punkty_rekrutacyjne37[[#This Row],[GJP]])/10</f>
        <v>13.1</v>
      </c>
      <c r="O495">
        <f t="shared" si="11"/>
        <v>4</v>
      </c>
      <c r="P495">
        <f t="shared" si="11"/>
        <v>6</v>
      </c>
      <c r="Q495">
        <f t="shared" si="11"/>
        <v>8</v>
      </c>
      <c r="R495">
        <f t="shared" si="10"/>
        <v>6</v>
      </c>
      <c r="S495" s="6">
        <f>SUM(punkty_rekrutacyjne37[[#This Row],[punkty za JP]:[GEO]])</f>
        <v>24</v>
      </c>
      <c r="T495" s="6">
        <f>IF(punkty_rekrutacyjne37[[#This Row],[Zachowanie]]=6, 2, 0)+punkty_rekrutacyjne37[[#This Row],[Osiagniecia]]</f>
        <v>8</v>
      </c>
      <c r="U495" s="7">
        <f>punkty_rekrutacyjne37[[#This Row],[punkty za gimnazjalny]]+punkty_rekrutacyjne37[[#This Row],[SUMA PUNKTOW ZA OCENY]]+punkty_rekrutacyjne37[[#This Row],[DODATKOWE]]</f>
        <v>45.1</v>
      </c>
      <c r="V495" s="14">
        <f>COUNTIF(punkty_rekrutacyjne37[[#This Row],[GHP]:[GJP]], 100)</f>
        <v>0</v>
      </c>
      <c r="W495" s="7">
        <f>IF(punkty_rekrutacyjne37[[#This Row],[ILE SETEK]]&gt;=3, 1, 0)</f>
        <v>0</v>
      </c>
    </row>
    <row r="496" spans="1:23" hidden="1" x14ac:dyDescent="0.35">
      <c r="A496" s="1" t="s">
        <v>653</v>
      </c>
      <c r="B496" s="1" t="s">
        <v>340</v>
      </c>
      <c r="C496">
        <v>2</v>
      </c>
      <c r="D496">
        <v>2</v>
      </c>
      <c r="E496" s="1">
        <v>2</v>
      </c>
      <c r="F496" s="1">
        <v>5</v>
      </c>
      <c r="G496" s="1">
        <v>5</v>
      </c>
      <c r="H496" s="1">
        <v>4</v>
      </c>
      <c r="I496">
        <v>60</v>
      </c>
      <c r="J496">
        <v>79</v>
      </c>
      <c r="K496">
        <v>51</v>
      </c>
      <c r="L496">
        <v>40</v>
      </c>
      <c r="M496">
        <v>16</v>
      </c>
      <c r="N496" s="6">
        <f>(punkty_rekrutacyjne37[[#This Row],[GHP]]+punkty_rekrutacyjne37[[#This Row],[GHH]]+punkty_rekrutacyjne37[[#This Row],[GMM]]+punkty_rekrutacyjne37[[#This Row],[GMP]]+punkty_rekrutacyjne37[[#This Row],[GJP]])/10</f>
        <v>24.6</v>
      </c>
      <c r="O496">
        <f t="shared" si="11"/>
        <v>0</v>
      </c>
      <c r="P496">
        <f t="shared" si="11"/>
        <v>8</v>
      </c>
      <c r="Q496">
        <f t="shared" si="11"/>
        <v>8</v>
      </c>
      <c r="R496">
        <f t="shared" si="10"/>
        <v>6</v>
      </c>
      <c r="S496" s="6">
        <f>SUM(punkty_rekrutacyjne37[[#This Row],[punkty za JP]:[GEO]])</f>
        <v>22</v>
      </c>
      <c r="T496" s="6">
        <f>IF(punkty_rekrutacyjne37[[#This Row],[Zachowanie]]=6, 2, 0)+punkty_rekrutacyjne37[[#This Row],[Osiagniecia]]</f>
        <v>2</v>
      </c>
      <c r="U496" s="7">
        <f>punkty_rekrutacyjne37[[#This Row],[punkty za gimnazjalny]]+punkty_rekrutacyjne37[[#This Row],[SUMA PUNKTOW ZA OCENY]]+punkty_rekrutacyjne37[[#This Row],[DODATKOWE]]</f>
        <v>48.6</v>
      </c>
      <c r="V496" s="14">
        <f>COUNTIF(punkty_rekrutacyjne37[[#This Row],[GHP]:[GJP]], 100)</f>
        <v>0</v>
      </c>
      <c r="W496" s="7">
        <f>IF(punkty_rekrutacyjne37[[#This Row],[ILE SETEK]]&gt;=3, 1, 0)</f>
        <v>0</v>
      </c>
    </row>
    <row r="497" spans="1:23" hidden="1" x14ac:dyDescent="0.35">
      <c r="A497" s="1" t="s">
        <v>654</v>
      </c>
      <c r="B497" s="1" t="s">
        <v>340</v>
      </c>
      <c r="C497">
        <v>5</v>
      </c>
      <c r="D497">
        <v>2</v>
      </c>
      <c r="E497" s="1">
        <v>3</v>
      </c>
      <c r="F497" s="1">
        <v>3</v>
      </c>
      <c r="G497" s="1">
        <v>6</v>
      </c>
      <c r="H497" s="1">
        <v>3</v>
      </c>
      <c r="I497">
        <v>79</v>
      </c>
      <c r="J497">
        <v>21</v>
      </c>
      <c r="K497">
        <v>41</v>
      </c>
      <c r="L497">
        <v>39</v>
      </c>
      <c r="M497">
        <v>74</v>
      </c>
      <c r="N497" s="6">
        <f>(punkty_rekrutacyjne37[[#This Row],[GHP]]+punkty_rekrutacyjne37[[#This Row],[GHH]]+punkty_rekrutacyjne37[[#This Row],[GMM]]+punkty_rekrutacyjne37[[#This Row],[GMP]]+punkty_rekrutacyjne37[[#This Row],[GJP]])/10</f>
        <v>25.4</v>
      </c>
      <c r="O497">
        <f t="shared" si="11"/>
        <v>4</v>
      </c>
      <c r="P497">
        <f t="shared" si="11"/>
        <v>4</v>
      </c>
      <c r="Q497">
        <f t="shared" si="11"/>
        <v>10</v>
      </c>
      <c r="R497">
        <f t="shared" si="10"/>
        <v>4</v>
      </c>
      <c r="S497" s="6">
        <f>SUM(punkty_rekrutacyjne37[[#This Row],[punkty za JP]:[GEO]])</f>
        <v>22</v>
      </c>
      <c r="T497" s="6">
        <f>IF(punkty_rekrutacyjne37[[#This Row],[Zachowanie]]=6, 2, 0)+punkty_rekrutacyjne37[[#This Row],[Osiagniecia]]</f>
        <v>5</v>
      </c>
      <c r="U497" s="7">
        <f>punkty_rekrutacyjne37[[#This Row],[punkty za gimnazjalny]]+punkty_rekrutacyjne37[[#This Row],[SUMA PUNKTOW ZA OCENY]]+punkty_rekrutacyjne37[[#This Row],[DODATKOWE]]</f>
        <v>52.4</v>
      </c>
      <c r="V497" s="14">
        <f>COUNTIF(punkty_rekrutacyjne37[[#This Row],[GHP]:[GJP]], 100)</f>
        <v>0</v>
      </c>
      <c r="W497" s="7">
        <f>IF(punkty_rekrutacyjne37[[#This Row],[ILE SETEK]]&gt;=3, 1, 0)</f>
        <v>0</v>
      </c>
    </row>
    <row r="498" spans="1:23" hidden="1" x14ac:dyDescent="0.35">
      <c r="A498" s="1" t="s">
        <v>655</v>
      </c>
      <c r="B498" s="1" t="s">
        <v>38</v>
      </c>
      <c r="C498">
        <v>7</v>
      </c>
      <c r="D498">
        <v>2</v>
      </c>
      <c r="E498" s="1">
        <v>6</v>
      </c>
      <c r="F498" s="1">
        <v>6</v>
      </c>
      <c r="G498" s="1">
        <v>6</v>
      </c>
      <c r="H498" s="1">
        <v>5</v>
      </c>
      <c r="I498">
        <v>27</v>
      </c>
      <c r="J498">
        <v>93</v>
      </c>
      <c r="K498">
        <v>10</v>
      </c>
      <c r="L498">
        <v>43</v>
      </c>
      <c r="M498">
        <v>28</v>
      </c>
      <c r="N498" s="6">
        <f>(punkty_rekrutacyjne37[[#This Row],[GHP]]+punkty_rekrutacyjne37[[#This Row],[GHH]]+punkty_rekrutacyjne37[[#This Row],[GMM]]+punkty_rekrutacyjne37[[#This Row],[GMP]]+punkty_rekrutacyjne37[[#This Row],[GJP]])/10</f>
        <v>20.100000000000001</v>
      </c>
      <c r="O498">
        <f t="shared" si="11"/>
        <v>10</v>
      </c>
      <c r="P498">
        <f t="shared" si="11"/>
        <v>10</v>
      </c>
      <c r="Q498">
        <f t="shared" si="11"/>
        <v>10</v>
      </c>
      <c r="R498">
        <f t="shared" si="10"/>
        <v>8</v>
      </c>
      <c r="S498" s="6">
        <f>SUM(punkty_rekrutacyjne37[[#This Row],[punkty za JP]:[GEO]])</f>
        <v>38</v>
      </c>
      <c r="T498" s="6">
        <f>IF(punkty_rekrutacyjne37[[#This Row],[Zachowanie]]=6, 2, 0)+punkty_rekrutacyjne37[[#This Row],[Osiagniecia]]</f>
        <v>7</v>
      </c>
      <c r="U498" s="7">
        <f>punkty_rekrutacyjne37[[#This Row],[punkty za gimnazjalny]]+punkty_rekrutacyjne37[[#This Row],[SUMA PUNKTOW ZA OCENY]]+punkty_rekrutacyjne37[[#This Row],[DODATKOWE]]</f>
        <v>65.099999999999994</v>
      </c>
      <c r="V498" s="14">
        <f>COUNTIF(punkty_rekrutacyjne37[[#This Row],[GHP]:[GJP]], 100)</f>
        <v>0</v>
      </c>
      <c r="W498" s="7">
        <f>IF(punkty_rekrutacyjne37[[#This Row],[ILE SETEK]]&gt;=3, 1, 0)</f>
        <v>0</v>
      </c>
    </row>
    <row r="499" spans="1:23" hidden="1" x14ac:dyDescent="0.35">
      <c r="A499" s="1" t="s">
        <v>656</v>
      </c>
      <c r="B499" s="1" t="s">
        <v>119</v>
      </c>
      <c r="C499">
        <v>5</v>
      </c>
      <c r="D499">
        <v>4</v>
      </c>
      <c r="E499" s="1">
        <v>6</v>
      </c>
      <c r="F499" s="1">
        <v>5</v>
      </c>
      <c r="G499" s="1">
        <v>4</v>
      </c>
      <c r="H499" s="1">
        <v>4</v>
      </c>
      <c r="I499">
        <v>44</v>
      </c>
      <c r="J499">
        <v>95</v>
      </c>
      <c r="K499">
        <v>15</v>
      </c>
      <c r="L499">
        <v>66</v>
      </c>
      <c r="M499">
        <v>82</v>
      </c>
      <c r="N499" s="6">
        <f>(punkty_rekrutacyjne37[[#This Row],[GHP]]+punkty_rekrutacyjne37[[#This Row],[GHH]]+punkty_rekrutacyjne37[[#This Row],[GMM]]+punkty_rekrutacyjne37[[#This Row],[GMP]]+punkty_rekrutacyjne37[[#This Row],[GJP]])/10</f>
        <v>30.2</v>
      </c>
      <c r="O499">
        <f t="shared" si="11"/>
        <v>10</v>
      </c>
      <c r="P499">
        <f t="shared" si="11"/>
        <v>8</v>
      </c>
      <c r="Q499">
        <f t="shared" si="11"/>
        <v>6</v>
      </c>
      <c r="R499">
        <f t="shared" si="10"/>
        <v>6</v>
      </c>
      <c r="S499" s="6">
        <f>SUM(punkty_rekrutacyjne37[[#This Row],[punkty za JP]:[GEO]])</f>
        <v>30</v>
      </c>
      <c r="T499" s="6">
        <f>IF(punkty_rekrutacyjne37[[#This Row],[Zachowanie]]=6, 2, 0)+punkty_rekrutacyjne37[[#This Row],[Osiagniecia]]</f>
        <v>5</v>
      </c>
      <c r="U499" s="7">
        <f>punkty_rekrutacyjne37[[#This Row],[punkty za gimnazjalny]]+punkty_rekrutacyjne37[[#This Row],[SUMA PUNKTOW ZA OCENY]]+punkty_rekrutacyjne37[[#This Row],[DODATKOWE]]</f>
        <v>65.2</v>
      </c>
      <c r="V499" s="14">
        <f>COUNTIF(punkty_rekrutacyjne37[[#This Row],[GHP]:[GJP]], 100)</f>
        <v>0</v>
      </c>
      <c r="W499" s="7">
        <f>IF(punkty_rekrutacyjne37[[#This Row],[ILE SETEK]]&gt;=3, 1, 0)</f>
        <v>0</v>
      </c>
    </row>
    <row r="500" spans="1:23" hidden="1" x14ac:dyDescent="0.35">
      <c r="A500" s="1" t="s">
        <v>657</v>
      </c>
      <c r="B500" s="1" t="s">
        <v>340</v>
      </c>
      <c r="C500">
        <v>0</v>
      </c>
      <c r="D500">
        <v>6</v>
      </c>
      <c r="E500" s="1">
        <v>6</v>
      </c>
      <c r="F500" s="1">
        <v>2</v>
      </c>
      <c r="G500" s="1">
        <v>4</v>
      </c>
      <c r="H500" s="1">
        <v>3</v>
      </c>
      <c r="I500">
        <v>15</v>
      </c>
      <c r="J500">
        <v>15</v>
      </c>
      <c r="K500">
        <v>58</v>
      </c>
      <c r="L500">
        <v>15</v>
      </c>
      <c r="M500">
        <v>87</v>
      </c>
      <c r="N500" s="6">
        <f>(punkty_rekrutacyjne37[[#This Row],[GHP]]+punkty_rekrutacyjne37[[#This Row],[GHH]]+punkty_rekrutacyjne37[[#This Row],[GMM]]+punkty_rekrutacyjne37[[#This Row],[GMP]]+punkty_rekrutacyjne37[[#This Row],[GJP]])/10</f>
        <v>19</v>
      </c>
      <c r="O500">
        <f t="shared" si="11"/>
        <v>10</v>
      </c>
      <c r="P500">
        <f t="shared" si="11"/>
        <v>0</v>
      </c>
      <c r="Q500">
        <f t="shared" si="11"/>
        <v>6</v>
      </c>
      <c r="R500">
        <f t="shared" si="10"/>
        <v>4</v>
      </c>
      <c r="S500" s="6">
        <f>SUM(punkty_rekrutacyjne37[[#This Row],[punkty za JP]:[GEO]])</f>
        <v>20</v>
      </c>
      <c r="T500" s="6">
        <f>IF(punkty_rekrutacyjne37[[#This Row],[Zachowanie]]=6, 2, 0)+punkty_rekrutacyjne37[[#This Row],[Osiagniecia]]</f>
        <v>2</v>
      </c>
      <c r="U500" s="7">
        <f>punkty_rekrutacyjne37[[#This Row],[punkty za gimnazjalny]]+punkty_rekrutacyjne37[[#This Row],[SUMA PUNKTOW ZA OCENY]]+punkty_rekrutacyjne37[[#This Row],[DODATKOWE]]</f>
        <v>41</v>
      </c>
      <c r="V500" s="14">
        <f>COUNTIF(punkty_rekrutacyjne37[[#This Row],[GHP]:[GJP]], 100)</f>
        <v>0</v>
      </c>
      <c r="W500" s="7">
        <f>IF(punkty_rekrutacyjne37[[#This Row],[ILE SETEK]]&gt;=3, 1, 0)</f>
        <v>0</v>
      </c>
    </row>
    <row r="501" spans="1:23" hidden="1" x14ac:dyDescent="0.35">
      <c r="A501" s="1" t="s">
        <v>658</v>
      </c>
      <c r="B501" s="1" t="s">
        <v>16</v>
      </c>
      <c r="C501">
        <v>4</v>
      </c>
      <c r="D501">
        <v>6</v>
      </c>
      <c r="E501" s="1">
        <v>6</v>
      </c>
      <c r="F501" s="1">
        <v>3</v>
      </c>
      <c r="G501" s="1">
        <v>6</v>
      </c>
      <c r="H501" s="1">
        <v>2</v>
      </c>
      <c r="I501">
        <v>69</v>
      </c>
      <c r="J501">
        <v>78</v>
      </c>
      <c r="K501">
        <v>32</v>
      </c>
      <c r="L501">
        <v>73</v>
      </c>
      <c r="M501">
        <v>93</v>
      </c>
      <c r="N501" s="6">
        <f>(punkty_rekrutacyjne37[[#This Row],[GHP]]+punkty_rekrutacyjne37[[#This Row],[GHH]]+punkty_rekrutacyjne37[[#This Row],[GMM]]+punkty_rekrutacyjne37[[#This Row],[GMP]]+punkty_rekrutacyjne37[[#This Row],[GJP]])/10</f>
        <v>34.5</v>
      </c>
      <c r="O501">
        <f t="shared" si="11"/>
        <v>10</v>
      </c>
      <c r="P501">
        <f t="shared" si="11"/>
        <v>4</v>
      </c>
      <c r="Q501">
        <f t="shared" si="11"/>
        <v>10</v>
      </c>
      <c r="R501">
        <f t="shared" si="10"/>
        <v>0</v>
      </c>
      <c r="S501" s="6">
        <f>SUM(punkty_rekrutacyjne37[[#This Row],[punkty za JP]:[GEO]])</f>
        <v>24</v>
      </c>
      <c r="T501" s="6">
        <f>IF(punkty_rekrutacyjne37[[#This Row],[Zachowanie]]=6, 2, 0)+punkty_rekrutacyjne37[[#This Row],[Osiagniecia]]</f>
        <v>6</v>
      </c>
      <c r="U501" s="7">
        <f>punkty_rekrutacyjne37[[#This Row],[punkty za gimnazjalny]]+punkty_rekrutacyjne37[[#This Row],[SUMA PUNKTOW ZA OCENY]]+punkty_rekrutacyjne37[[#This Row],[DODATKOWE]]</f>
        <v>64.5</v>
      </c>
      <c r="V501" s="14">
        <f>COUNTIF(punkty_rekrutacyjne37[[#This Row],[GHP]:[GJP]], 100)</f>
        <v>0</v>
      </c>
      <c r="W501" s="7">
        <f>IF(punkty_rekrutacyjne37[[#This Row],[ILE SETEK]]&gt;=3, 1, 0)</f>
        <v>0</v>
      </c>
    </row>
    <row r="502" spans="1:23" hidden="1" x14ac:dyDescent="0.35">
      <c r="A502" s="1" t="s">
        <v>659</v>
      </c>
      <c r="B502" s="1" t="s">
        <v>660</v>
      </c>
      <c r="C502">
        <v>7</v>
      </c>
      <c r="D502">
        <v>3</v>
      </c>
      <c r="E502" s="1">
        <v>4</v>
      </c>
      <c r="F502" s="1">
        <v>6</v>
      </c>
      <c r="G502" s="1">
        <v>3</v>
      </c>
      <c r="H502" s="1">
        <v>6</v>
      </c>
      <c r="I502">
        <v>14</v>
      </c>
      <c r="J502">
        <v>42</v>
      </c>
      <c r="K502">
        <v>40</v>
      </c>
      <c r="L502">
        <v>48</v>
      </c>
      <c r="M502">
        <v>35</v>
      </c>
      <c r="N502" s="6">
        <f>(punkty_rekrutacyjne37[[#This Row],[GHP]]+punkty_rekrutacyjne37[[#This Row],[GHH]]+punkty_rekrutacyjne37[[#This Row],[GMM]]+punkty_rekrutacyjne37[[#This Row],[GMP]]+punkty_rekrutacyjne37[[#This Row],[GJP]])/10</f>
        <v>17.899999999999999</v>
      </c>
      <c r="O502">
        <f t="shared" si="11"/>
        <v>6</v>
      </c>
      <c r="P502">
        <f t="shared" si="11"/>
        <v>10</v>
      </c>
      <c r="Q502">
        <f t="shared" si="11"/>
        <v>4</v>
      </c>
      <c r="R502">
        <f t="shared" si="10"/>
        <v>10</v>
      </c>
      <c r="S502" s="6">
        <f>SUM(punkty_rekrutacyjne37[[#This Row],[punkty za JP]:[GEO]])</f>
        <v>30</v>
      </c>
      <c r="T502" s="6">
        <f>IF(punkty_rekrutacyjne37[[#This Row],[Zachowanie]]=6, 2, 0)+punkty_rekrutacyjne37[[#This Row],[Osiagniecia]]</f>
        <v>7</v>
      </c>
      <c r="U502" s="7">
        <f>punkty_rekrutacyjne37[[#This Row],[punkty za gimnazjalny]]+punkty_rekrutacyjne37[[#This Row],[SUMA PUNKTOW ZA OCENY]]+punkty_rekrutacyjne37[[#This Row],[DODATKOWE]]</f>
        <v>54.9</v>
      </c>
      <c r="V502" s="14">
        <f>COUNTIF(punkty_rekrutacyjne37[[#This Row],[GHP]:[GJP]], 100)</f>
        <v>0</v>
      </c>
      <c r="W502" s="7">
        <f>IF(punkty_rekrutacyjne37[[#This Row],[ILE SETEK]]&gt;=3, 1, 0)</f>
        <v>0</v>
      </c>
    </row>
    <row r="503" spans="1:23" hidden="1" x14ac:dyDescent="0.35">
      <c r="A503" s="1" t="s">
        <v>661</v>
      </c>
      <c r="B503" s="1" t="s">
        <v>83</v>
      </c>
      <c r="C503">
        <v>5</v>
      </c>
      <c r="D503">
        <v>2</v>
      </c>
      <c r="E503" s="1">
        <v>5</v>
      </c>
      <c r="F503" s="1">
        <v>6</v>
      </c>
      <c r="G503" s="1">
        <v>3</v>
      </c>
      <c r="H503" s="1">
        <v>3</v>
      </c>
      <c r="I503">
        <v>90</v>
      </c>
      <c r="J503">
        <v>70</v>
      </c>
      <c r="K503">
        <v>84</v>
      </c>
      <c r="L503">
        <v>62</v>
      </c>
      <c r="M503">
        <v>20</v>
      </c>
      <c r="N503" s="6">
        <f>(punkty_rekrutacyjne37[[#This Row],[GHP]]+punkty_rekrutacyjne37[[#This Row],[GHH]]+punkty_rekrutacyjne37[[#This Row],[GMM]]+punkty_rekrutacyjne37[[#This Row],[GMP]]+punkty_rekrutacyjne37[[#This Row],[GJP]])/10</f>
        <v>32.6</v>
      </c>
      <c r="O503">
        <f t="shared" si="11"/>
        <v>8</v>
      </c>
      <c r="P503">
        <f t="shared" si="11"/>
        <v>10</v>
      </c>
      <c r="Q503">
        <f t="shared" si="11"/>
        <v>4</v>
      </c>
      <c r="R503">
        <f t="shared" si="10"/>
        <v>4</v>
      </c>
      <c r="S503" s="6">
        <f>SUM(punkty_rekrutacyjne37[[#This Row],[punkty za JP]:[GEO]])</f>
        <v>26</v>
      </c>
      <c r="T503" s="6">
        <f>IF(punkty_rekrutacyjne37[[#This Row],[Zachowanie]]=6, 2, 0)+punkty_rekrutacyjne37[[#This Row],[Osiagniecia]]</f>
        <v>5</v>
      </c>
      <c r="U503" s="7">
        <f>punkty_rekrutacyjne37[[#This Row],[punkty za gimnazjalny]]+punkty_rekrutacyjne37[[#This Row],[SUMA PUNKTOW ZA OCENY]]+punkty_rekrutacyjne37[[#This Row],[DODATKOWE]]</f>
        <v>63.6</v>
      </c>
      <c r="V503" s="14">
        <f>COUNTIF(punkty_rekrutacyjne37[[#This Row],[GHP]:[GJP]], 100)</f>
        <v>0</v>
      </c>
      <c r="W503" s="7">
        <f>IF(punkty_rekrutacyjne37[[#This Row],[ILE SETEK]]&gt;=3, 1, 0)</f>
        <v>0</v>
      </c>
    </row>
    <row r="504" spans="1:23" hidden="1" x14ac:dyDescent="0.35">
      <c r="A504" s="1" t="s">
        <v>662</v>
      </c>
      <c r="B504" s="1" t="s">
        <v>355</v>
      </c>
      <c r="C504">
        <v>1</v>
      </c>
      <c r="D504">
        <v>6</v>
      </c>
      <c r="E504" s="1">
        <v>4</v>
      </c>
      <c r="F504" s="1">
        <v>3</v>
      </c>
      <c r="G504" s="1">
        <v>3</v>
      </c>
      <c r="H504" s="1">
        <v>6</v>
      </c>
      <c r="I504">
        <v>79</v>
      </c>
      <c r="J504">
        <v>71</v>
      </c>
      <c r="K504">
        <v>89</v>
      </c>
      <c r="L504">
        <v>26</v>
      </c>
      <c r="M504">
        <v>96</v>
      </c>
      <c r="N504" s="6">
        <f>(punkty_rekrutacyjne37[[#This Row],[GHP]]+punkty_rekrutacyjne37[[#This Row],[GHH]]+punkty_rekrutacyjne37[[#This Row],[GMM]]+punkty_rekrutacyjne37[[#This Row],[GMP]]+punkty_rekrutacyjne37[[#This Row],[GJP]])/10</f>
        <v>36.1</v>
      </c>
      <c r="O504">
        <f t="shared" si="11"/>
        <v>6</v>
      </c>
      <c r="P504">
        <f t="shared" si="11"/>
        <v>4</v>
      </c>
      <c r="Q504">
        <f t="shared" si="11"/>
        <v>4</v>
      </c>
      <c r="R504">
        <f t="shared" si="10"/>
        <v>10</v>
      </c>
      <c r="S504" s="6">
        <f>SUM(punkty_rekrutacyjne37[[#This Row],[punkty za JP]:[GEO]])</f>
        <v>24</v>
      </c>
      <c r="T504" s="6">
        <f>IF(punkty_rekrutacyjne37[[#This Row],[Zachowanie]]=6, 2, 0)+punkty_rekrutacyjne37[[#This Row],[Osiagniecia]]</f>
        <v>3</v>
      </c>
      <c r="U504" s="7">
        <f>punkty_rekrutacyjne37[[#This Row],[punkty za gimnazjalny]]+punkty_rekrutacyjne37[[#This Row],[SUMA PUNKTOW ZA OCENY]]+punkty_rekrutacyjne37[[#This Row],[DODATKOWE]]</f>
        <v>63.1</v>
      </c>
      <c r="V504" s="14">
        <f>COUNTIF(punkty_rekrutacyjne37[[#This Row],[GHP]:[GJP]], 100)</f>
        <v>0</v>
      </c>
      <c r="W504" s="7">
        <f>IF(punkty_rekrutacyjne37[[#This Row],[ILE SETEK]]&gt;=3, 1, 0)</f>
        <v>0</v>
      </c>
    </row>
    <row r="505" spans="1:23" hidden="1" x14ac:dyDescent="0.35">
      <c r="A505" s="1" t="s">
        <v>663</v>
      </c>
      <c r="B505" s="1" t="s">
        <v>369</v>
      </c>
      <c r="C505">
        <v>5</v>
      </c>
      <c r="D505">
        <v>5</v>
      </c>
      <c r="E505" s="1">
        <v>6</v>
      </c>
      <c r="F505" s="1">
        <v>3</v>
      </c>
      <c r="G505" s="1">
        <v>4</v>
      </c>
      <c r="H505" s="1">
        <v>2</v>
      </c>
      <c r="I505">
        <v>45</v>
      </c>
      <c r="J505">
        <v>46</v>
      </c>
      <c r="K505">
        <v>47</v>
      </c>
      <c r="L505">
        <v>70</v>
      </c>
      <c r="M505">
        <v>56</v>
      </c>
      <c r="N505" s="6">
        <f>(punkty_rekrutacyjne37[[#This Row],[GHP]]+punkty_rekrutacyjne37[[#This Row],[GHH]]+punkty_rekrutacyjne37[[#This Row],[GMM]]+punkty_rekrutacyjne37[[#This Row],[GMP]]+punkty_rekrutacyjne37[[#This Row],[GJP]])/10</f>
        <v>26.4</v>
      </c>
      <c r="O505">
        <f t="shared" si="11"/>
        <v>10</v>
      </c>
      <c r="P505">
        <f t="shared" si="11"/>
        <v>4</v>
      </c>
      <c r="Q505">
        <f t="shared" si="11"/>
        <v>6</v>
      </c>
      <c r="R505">
        <f t="shared" si="10"/>
        <v>0</v>
      </c>
      <c r="S505" s="6">
        <f>SUM(punkty_rekrutacyjne37[[#This Row],[punkty za JP]:[GEO]])</f>
        <v>20</v>
      </c>
      <c r="T505" s="6">
        <f>IF(punkty_rekrutacyjne37[[#This Row],[Zachowanie]]=6, 2, 0)+punkty_rekrutacyjne37[[#This Row],[Osiagniecia]]</f>
        <v>5</v>
      </c>
      <c r="U505" s="7">
        <f>punkty_rekrutacyjne37[[#This Row],[punkty za gimnazjalny]]+punkty_rekrutacyjne37[[#This Row],[SUMA PUNKTOW ZA OCENY]]+punkty_rekrutacyjne37[[#This Row],[DODATKOWE]]</f>
        <v>51.4</v>
      </c>
      <c r="V505" s="14">
        <f>COUNTIF(punkty_rekrutacyjne37[[#This Row],[GHP]:[GJP]], 100)</f>
        <v>0</v>
      </c>
      <c r="W505" s="7">
        <f>IF(punkty_rekrutacyjne37[[#This Row],[ILE SETEK]]&gt;=3, 1, 0)</f>
        <v>0</v>
      </c>
    </row>
    <row r="506" spans="1:23" hidden="1" x14ac:dyDescent="0.35">
      <c r="A506" s="1" t="s">
        <v>235</v>
      </c>
      <c r="B506" s="1" t="s">
        <v>311</v>
      </c>
      <c r="C506">
        <v>6</v>
      </c>
      <c r="D506">
        <v>5</v>
      </c>
      <c r="E506" s="1">
        <v>6</v>
      </c>
      <c r="F506" s="1">
        <v>6</v>
      </c>
      <c r="G506" s="1">
        <v>5</v>
      </c>
      <c r="H506" s="1">
        <v>3</v>
      </c>
      <c r="I506">
        <v>100</v>
      </c>
      <c r="J506">
        <v>44</v>
      </c>
      <c r="K506">
        <v>54</v>
      </c>
      <c r="L506">
        <v>75</v>
      </c>
      <c r="M506">
        <v>64</v>
      </c>
      <c r="N506" s="6">
        <f>(punkty_rekrutacyjne37[[#This Row],[GHP]]+punkty_rekrutacyjne37[[#This Row],[GHH]]+punkty_rekrutacyjne37[[#This Row],[GMM]]+punkty_rekrutacyjne37[[#This Row],[GMP]]+punkty_rekrutacyjne37[[#This Row],[GJP]])/10</f>
        <v>33.700000000000003</v>
      </c>
      <c r="O506">
        <f t="shared" si="11"/>
        <v>10</v>
      </c>
      <c r="P506">
        <f t="shared" si="11"/>
        <v>10</v>
      </c>
      <c r="Q506">
        <f t="shared" si="11"/>
        <v>8</v>
      </c>
      <c r="R506">
        <f t="shared" si="10"/>
        <v>4</v>
      </c>
      <c r="S506" s="6">
        <f>SUM(punkty_rekrutacyjne37[[#This Row],[punkty za JP]:[GEO]])</f>
        <v>32</v>
      </c>
      <c r="T506" s="6">
        <f>IF(punkty_rekrutacyjne37[[#This Row],[Zachowanie]]=6, 2, 0)+punkty_rekrutacyjne37[[#This Row],[Osiagniecia]]</f>
        <v>6</v>
      </c>
      <c r="U506" s="7">
        <f>punkty_rekrutacyjne37[[#This Row],[punkty za gimnazjalny]]+punkty_rekrutacyjne37[[#This Row],[SUMA PUNKTOW ZA OCENY]]+punkty_rekrutacyjne37[[#This Row],[DODATKOWE]]</f>
        <v>71.7</v>
      </c>
      <c r="V506" s="14">
        <f>COUNTIF(punkty_rekrutacyjne37[[#This Row],[GHP]:[GJP]], 100)</f>
        <v>1</v>
      </c>
      <c r="W506" s="7">
        <f>IF(punkty_rekrutacyjne37[[#This Row],[ILE SETEK]]&gt;=3, 1, 0)</f>
        <v>0</v>
      </c>
    </row>
    <row r="507" spans="1:23" hidden="1" x14ac:dyDescent="0.35">
      <c r="A507" s="1" t="s">
        <v>211</v>
      </c>
      <c r="B507" s="1" t="s">
        <v>78</v>
      </c>
      <c r="C507">
        <v>5</v>
      </c>
      <c r="D507">
        <v>6</v>
      </c>
      <c r="E507" s="1">
        <v>5</v>
      </c>
      <c r="F507" s="1">
        <v>2</v>
      </c>
      <c r="G507" s="1">
        <v>2</v>
      </c>
      <c r="H507" s="1">
        <v>2</v>
      </c>
      <c r="I507">
        <v>74</v>
      </c>
      <c r="J507">
        <v>70</v>
      </c>
      <c r="K507">
        <v>43</v>
      </c>
      <c r="L507">
        <v>43</v>
      </c>
      <c r="M507">
        <v>37</v>
      </c>
      <c r="N507" s="6">
        <f>(punkty_rekrutacyjne37[[#This Row],[GHP]]+punkty_rekrutacyjne37[[#This Row],[GHH]]+punkty_rekrutacyjne37[[#This Row],[GMM]]+punkty_rekrutacyjne37[[#This Row],[GMP]]+punkty_rekrutacyjne37[[#This Row],[GJP]])/10</f>
        <v>26.7</v>
      </c>
      <c r="O507">
        <f t="shared" si="11"/>
        <v>8</v>
      </c>
      <c r="P507">
        <f t="shared" si="11"/>
        <v>0</v>
      </c>
      <c r="Q507">
        <f t="shared" si="11"/>
        <v>0</v>
      </c>
      <c r="R507">
        <f t="shared" si="10"/>
        <v>0</v>
      </c>
      <c r="S507" s="6">
        <f>SUM(punkty_rekrutacyjne37[[#This Row],[punkty za JP]:[GEO]])</f>
        <v>8</v>
      </c>
      <c r="T507" s="6">
        <f>IF(punkty_rekrutacyjne37[[#This Row],[Zachowanie]]=6, 2, 0)+punkty_rekrutacyjne37[[#This Row],[Osiagniecia]]</f>
        <v>7</v>
      </c>
      <c r="U507" s="7">
        <f>punkty_rekrutacyjne37[[#This Row],[punkty za gimnazjalny]]+punkty_rekrutacyjne37[[#This Row],[SUMA PUNKTOW ZA OCENY]]+punkty_rekrutacyjne37[[#This Row],[DODATKOWE]]</f>
        <v>41.7</v>
      </c>
      <c r="V507" s="14">
        <f>COUNTIF(punkty_rekrutacyjne37[[#This Row],[GHP]:[GJP]], 100)</f>
        <v>0</v>
      </c>
      <c r="W507" s="7">
        <f>IF(punkty_rekrutacyjne37[[#This Row],[ILE SETEK]]&gt;=3, 1, 0)</f>
        <v>0</v>
      </c>
    </row>
    <row r="508" spans="1:23" hidden="1" x14ac:dyDescent="0.35">
      <c r="A508" s="1" t="s">
        <v>664</v>
      </c>
      <c r="B508" s="1" t="s">
        <v>665</v>
      </c>
      <c r="C508">
        <v>8</v>
      </c>
      <c r="D508">
        <v>3</v>
      </c>
      <c r="E508" s="1">
        <v>3</v>
      </c>
      <c r="F508" s="1">
        <v>4</v>
      </c>
      <c r="G508" s="1">
        <v>5</v>
      </c>
      <c r="H508" s="1">
        <v>5</v>
      </c>
      <c r="I508">
        <v>78</v>
      </c>
      <c r="J508">
        <v>45</v>
      </c>
      <c r="K508">
        <v>23</v>
      </c>
      <c r="L508">
        <v>91</v>
      </c>
      <c r="M508">
        <v>58</v>
      </c>
      <c r="N508" s="6">
        <f>(punkty_rekrutacyjne37[[#This Row],[GHP]]+punkty_rekrutacyjne37[[#This Row],[GHH]]+punkty_rekrutacyjne37[[#This Row],[GMM]]+punkty_rekrutacyjne37[[#This Row],[GMP]]+punkty_rekrutacyjne37[[#This Row],[GJP]])/10</f>
        <v>29.5</v>
      </c>
      <c r="O508">
        <f t="shared" si="11"/>
        <v>4</v>
      </c>
      <c r="P508">
        <f t="shared" si="11"/>
        <v>6</v>
      </c>
      <c r="Q508">
        <f t="shared" si="11"/>
        <v>8</v>
      </c>
      <c r="R508">
        <f t="shared" si="10"/>
        <v>8</v>
      </c>
      <c r="S508" s="6">
        <f>SUM(punkty_rekrutacyjne37[[#This Row],[punkty za JP]:[GEO]])</f>
        <v>26</v>
      </c>
      <c r="T508" s="6">
        <f>IF(punkty_rekrutacyjne37[[#This Row],[Zachowanie]]=6, 2, 0)+punkty_rekrutacyjne37[[#This Row],[Osiagniecia]]</f>
        <v>8</v>
      </c>
      <c r="U508" s="7">
        <f>punkty_rekrutacyjne37[[#This Row],[punkty za gimnazjalny]]+punkty_rekrutacyjne37[[#This Row],[SUMA PUNKTOW ZA OCENY]]+punkty_rekrutacyjne37[[#This Row],[DODATKOWE]]</f>
        <v>63.5</v>
      </c>
      <c r="V508" s="14">
        <f>COUNTIF(punkty_rekrutacyjne37[[#This Row],[GHP]:[GJP]], 100)</f>
        <v>0</v>
      </c>
      <c r="W508" s="7">
        <f>IF(punkty_rekrutacyjne37[[#This Row],[ILE SETEK]]&gt;=3, 1, 0)</f>
        <v>0</v>
      </c>
    </row>
    <row r="509" spans="1:23" hidden="1" x14ac:dyDescent="0.35">
      <c r="A509" s="1" t="s">
        <v>666</v>
      </c>
      <c r="B509" s="1" t="s">
        <v>34</v>
      </c>
      <c r="C509">
        <v>4</v>
      </c>
      <c r="D509">
        <v>5</v>
      </c>
      <c r="E509" s="1">
        <v>3</v>
      </c>
      <c r="F509" s="1">
        <v>6</v>
      </c>
      <c r="G509" s="1">
        <v>6</v>
      </c>
      <c r="H509" s="1">
        <v>3</v>
      </c>
      <c r="I509">
        <v>23</v>
      </c>
      <c r="J509">
        <v>16</v>
      </c>
      <c r="K509">
        <v>85</v>
      </c>
      <c r="L509">
        <v>82</v>
      </c>
      <c r="M509">
        <v>75</v>
      </c>
      <c r="N509" s="6">
        <f>(punkty_rekrutacyjne37[[#This Row],[GHP]]+punkty_rekrutacyjne37[[#This Row],[GHH]]+punkty_rekrutacyjne37[[#This Row],[GMM]]+punkty_rekrutacyjne37[[#This Row],[GMP]]+punkty_rekrutacyjne37[[#This Row],[GJP]])/10</f>
        <v>28.1</v>
      </c>
      <c r="O509">
        <f t="shared" si="11"/>
        <v>4</v>
      </c>
      <c r="P509">
        <f t="shared" si="11"/>
        <v>10</v>
      </c>
      <c r="Q509">
        <f t="shared" si="11"/>
        <v>10</v>
      </c>
      <c r="R509">
        <f t="shared" si="10"/>
        <v>4</v>
      </c>
      <c r="S509" s="6">
        <f>SUM(punkty_rekrutacyjne37[[#This Row],[punkty za JP]:[GEO]])</f>
        <v>28</v>
      </c>
      <c r="T509" s="6">
        <f>IF(punkty_rekrutacyjne37[[#This Row],[Zachowanie]]=6, 2, 0)+punkty_rekrutacyjne37[[#This Row],[Osiagniecia]]</f>
        <v>4</v>
      </c>
      <c r="U509" s="7">
        <f>punkty_rekrutacyjne37[[#This Row],[punkty za gimnazjalny]]+punkty_rekrutacyjne37[[#This Row],[SUMA PUNKTOW ZA OCENY]]+punkty_rekrutacyjne37[[#This Row],[DODATKOWE]]</f>
        <v>60.1</v>
      </c>
      <c r="V509" s="14">
        <f>COUNTIF(punkty_rekrutacyjne37[[#This Row],[GHP]:[GJP]], 100)</f>
        <v>0</v>
      </c>
      <c r="W509" s="7">
        <f>IF(punkty_rekrutacyjne37[[#This Row],[ILE SETEK]]&gt;=3, 1, 0)</f>
        <v>0</v>
      </c>
    </row>
    <row r="510" spans="1:23" hidden="1" x14ac:dyDescent="0.35">
      <c r="A510" s="1" t="s">
        <v>667</v>
      </c>
      <c r="B510" s="1" t="s">
        <v>203</v>
      </c>
      <c r="C510">
        <v>1</v>
      </c>
      <c r="D510">
        <v>2</v>
      </c>
      <c r="E510" s="1">
        <v>5</v>
      </c>
      <c r="F510" s="1">
        <v>2</v>
      </c>
      <c r="G510" s="1">
        <v>6</v>
      </c>
      <c r="H510" s="1">
        <v>6</v>
      </c>
      <c r="I510">
        <v>62</v>
      </c>
      <c r="J510">
        <v>89</v>
      </c>
      <c r="K510">
        <v>20</v>
      </c>
      <c r="L510">
        <v>56</v>
      </c>
      <c r="M510">
        <v>80</v>
      </c>
      <c r="N510" s="6">
        <f>(punkty_rekrutacyjne37[[#This Row],[GHP]]+punkty_rekrutacyjne37[[#This Row],[GHH]]+punkty_rekrutacyjne37[[#This Row],[GMM]]+punkty_rekrutacyjne37[[#This Row],[GMP]]+punkty_rekrutacyjne37[[#This Row],[GJP]])/10</f>
        <v>30.7</v>
      </c>
      <c r="O510">
        <f t="shared" si="11"/>
        <v>8</v>
      </c>
      <c r="P510">
        <f t="shared" si="11"/>
        <v>0</v>
      </c>
      <c r="Q510">
        <f t="shared" si="11"/>
        <v>10</v>
      </c>
      <c r="R510">
        <f t="shared" si="10"/>
        <v>10</v>
      </c>
      <c r="S510" s="6">
        <f>SUM(punkty_rekrutacyjne37[[#This Row],[punkty za JP]:[GEO]])</f>
        <v>28</v>
      </c>
      <c r="T510" s="6">
        <f>IF(punkty_rekrutacyjne37[[#This Row],[Zachowanie]]=6, 2, 0)+punkty_rekrutacyjne37[[#This Row],[Osiagniecia]]</f>
        <v>1</v>
      </c>
      <c r="U510" s="7">
        <f>punkty_rekrutacyjne37[[#This Row],[punkty za gimnazjalny]]+punkty_rekrutacyjne37[[#This Row],[SUMA PUNKTOW ZA OCENY]]+punkty_rekrutacyjne37[[#This Row],[DODATKOWE]]</f>
        <v>59.7</v>
      </c>
      <c r="V510" s="14">
        <f>COUNTIF(punkty_rekrutacyjne37[[#This Row],[GHP]:[GJP]], 100)</f>
        <v>0</v>
      </c>
      <c r="W510" s="7">
        <f>IF(punkty_rekrutacyjne37[[#This Row],[ILE SETEK]]&gt;=3, 1, 0)</f>
        <v>0</v>
      </c>
    </row>
    <row r="511" spans="1:23" hidden="1" x14ac:dyDescent="0.35">
      <c r="A511" s="1" t="s">
        <v>668</v>
      </c>
      <c r="B511" s="1" t="s">
        <v>83</v>
      </c>
      <c r="C511">
        <v>6</v>
      </c>
      <c r="D511">
        <v>6</v>
      </c>
      <c r="E511" s="1">
        <v>5</v>
      </c>
      <c r="F511" s="1">
        <v>6</v>
      </c>
      <c r="G511" s="1">
        <v>2</v>
      </c>
      <c r="H511" s="1">
        <v>4</v>
      </c>
      <c r="I511">
        <v>22</v>
      </c>
      <c r="J511">
        <v>29</v>
      </c>
      <c r="K511">
        <v>31</v>
      </c>
      <c r="L511">
        <v>9</v>
      </c>
      <c r="M511">
        <v>56</v>
      </c>
      <c r="N511" s="6">
        <f>(punkty_rekrutacyjne37[[#This Row],[GHP]]+punkty_rekrutacyjne37[[#This Row],[GHH]]+punkty_rekrutacyjne37[[#This Row],[GMM]]+punkty_rekrutacyjne37[[#This Row],[GMP]]+punkty_rekrutacyjne37[[#This Row],[GJP]])/10</f>
        <v>14.7</v>
      </c>
      <c r="O511">
        <f t="shared" si="11"/>
        <v>8</v>
      </c>
      <c r="P511">
        <f t="shared" si="11"/>
        <v>10</v>
      </c>
      <c r="Q511">
        <f t="shared" si="11"/>
        <v>0</v>
      </c>
      <c r="R511">
        <f t="shared" si="10"/>
        <v>6</v>
      </c>
      <c r="S511" s="6">
        <f>SUM(punkty_rekrutacyjne37[[#This Row],[punkty za JP]:[GEO]])</f>
        <v>24</v>
      </c>
      <c r="T511" s="6">
        <f>IF(punkty_rekrutacyjne37[[#This Row],[Zachowanie]]=6, 2, 0)+punkty_rekrutacyjne37[[#This Row],[Osiagniecia]]</f>
        <v>8</v>
      </c>
      <c r="U511" s="7">
        <f>punkty_rekrutacyjne37[[#This Row],[punkty za gimnazjalny]]+punkty_rekrutacyjne37[[#This Row],[SUMA PUNKTOW ZA OCENY]]+punkty_rekrutacyjne37[[#This Row],[DODATKOWE]]</f>
        <v>46.7</v>
      </c>
      <c r="V511" s="14">
        <f>COUNTIF(punkty_rekrutacyjne37[[#This Row],[GHP]:[GJP]], 100)</f>
        <v>0</v>
      </c>
      <c r="W511" s="7">
        <f>IF(punkty_rekrutacyjne37[[#This Row],[ILE SETEK]]&gt;=3, 1, 0)</f>
        <v>0</v>
      </c>
    </row>
    <row r="512" spans="1:23" hidden="1" x14ac:dyDescent="0.35">
      <c r="A512" s="1" t="s">
        <v>669</v>
      </c>
      <c r="B512" s="1" t="s">
        <v>540</v>
      </c>
      <c r="C512">
        <v>8</v>
      </c>
      <c r="D512">
        <v>3</v>
      </c>
      <c r="E512" s="1">
        <v>4</v>
      </c>
      <c r="F512" s="1">
        <v>5</v>
      </c>
      <c r="G512" s="1">
        <v>2</v>
      </c>
      <c r="H512" s="1">
        <v>4</v>
      </c>
      <c r="I512">
        <v>30</v>
      </c>
      <c r="J512">
        <v>10</v>
      </c>
      <c r="K512">
        <v>78</v>
      </c>
      <c r="L512">
        <v>57</v>
      </c>
      <c r="M512">
        <v>67</v>
      </c>
      <c r="N512" s="6">
        <f>(punkty_rekrutacyjne37[[#This Row],[GHP]]+punkty_rekrutacyjne37[[#This Row],[GHH]]+punkty_rekrutacyjne37[[#This Row],[GMM]]+punkty_rekrutacyjne37[[#This Row],[GMP]]+punkty_rekrutacyjne37[[#This Row],[GJP]])/10</f>
        <v>24.2</v>
      </c>
      <c r="O512">
        <f t="shared" si="11"/>
        <v>6</v>
      </c>
      <c r="P512">
        <f t="shared" si="11"/>
        <v>8</v>
      </c>
      <c r="Q512">
        <f t="shared" si="11"/>
        <v>0</v>
      </c>
      <c r="R512">
        <f t="shared" si="10"/>
        <v>6</v>
      </c>
      <c r="S512" s="6">
        <f>SUM(punkty_rekrutacyjne37[[#This Row],[punkty za JP]:[GEO]])</f>
        <v>20</v>
      </c>
      <c r="T512" s="6">
        <f>IF(punkty_rekrutacyjne37[[#This Row],[Zachowanie]]=6, 2, 0)+punkty_rekrutacyjne37[[#This Row],[Osiagniecia]]</f>
        <v>8</v>
      </c>
      <c r="U512" s="7">
        <f>punkty_rekrutacyjne37[[#This Row],[punkty za gimnazjalny]]+punkty_rekrutacyjne37[[#This Row],[SUMA PUNKTOW ZA OCENY]]+punkty_rekrutacyjne37[[#This Row],[DODATKOWE]]</f>
        <v>52.2</v>
      </c>
      <c r="V512" s="14">
        <f>COUNTIF(punkty_rekrutacyjne37[[#This Row],[GHP]:[GJP]], 100)</f>
        <v>0</v>
      </c>
      <c r="W512" s="7">
        <f>IF(punkty_rekrutacyjne37[[#This Row],[ILE SETEK]]&gt;=3, 1, 0)</f>
        <v>0</v>
      </c>
    </row>
    <row r="513" spans="1:23" hidden="1" x14ac:dyDescent="0.35">
      <c r="A513" s="1" t="s">
        <v>670</v>
      </c>
      <c r="B513" s="1" t="s">
        <v>302</v>
      </c>
      <c r="C513">
        <v>7</v>
      </c>
      <c r="D513">
        <v>6</v>
      </c>
      <c r="E513" s="1">
        <v>4</v>
      </c>
      <c r="F513" s="1">
        <v>6</v>
      </c>
      <c r="G513" s="1">
        <v>2</v>
      </c>
      <c r="H513" s="1">
        <v>2</v>
      </c>
      <c r="I513">
        <v>29</v>
      </c>
      <c r="J513">
        <v>64</v>
      </c>
      <c r="K513">
        <v>39</v>
      </c>
      <c r="L513">
        <v>62</v>
      </c>
      <c r="M513">
        <v>1</v>
      </c>
      <c r="N513" s="6">
        <f>(punkty_rekrutacyjne37[[#This Row],[GHP]]+punkty_rekrutacyjne37[[#This Row],[GHH]]+punkty_rekrutacyjne37[[#This Row],[GMM]]+punkty_rekrutacyjne37[[#This Row],[GMP]]+punkty_rekrutacyjne37[[#This Row],[GJP]])/10</f>
        <v>19.5</v>
      </c>
      <c r="O513">
        <f t="shared" si="11"/>
        <v>6</v>
      </c>
      <c r="P513">
        <f t="shared" si="11"/>
        <v>10</v>
      </c>
      <c r="Q513">
        <f t="shared" si="11"/>
        <v>0</v>
      </c>
      <c r="R513">
        <f t="shared" si="10"/>
        <v>0</v>
      </c>
      <c r="S513" s="6">
        <f>SUM(punkty_rekrutacyjne37[[#This Row],[punkty za JP]:[GEO]])</f>
        <v>16</v>
      </c>
      <c r="T513" s="6">
        <f>IF(punkty_rekrutacyjne37[[#This Row],[Zachowanie]]=6, 2, 0)+punkty_rekrutacyjne37[[#This Row],[Osiagniecia]]</f>
        <v>9</v>
      </c>
      <c r="U513" s="7">
        <f>punkty_rekrutacyjne37[[#This Row],[punkty za gimnazjalny]]+punkty_rekrutacyjne37[[#This Row],[SUMA PUNKTOW ZA OCENY]]+punkty_rekrutacyjne37[[#This Row],[DODATKOWE]]</f>
        <v>44.5</v>
      </c>
      <c r="V513" s="14">
        <f>COUNTIF(punkty_rekrutacyjne37[[#This Row],[GHP]:[GJP]], 100)</f>
        <v>0</v>
      </c>
      <c r="W513" s="7">
        <f>IF(punkty_rekrutacyjne37[[#This Row],[ILE SETEK]]&gt;=3, 1, 0)</f>
        <v>0</v>
      </c>
    </row>
    <row r="514" spans="1:23" hidden="1" x14ac:dyDescent="0.35">
      <c r="A514" s="1" t="s">
        <v>671</v>
      </c>
      <c r="B514" s="1" t="s">
        <v>101</v>
      </c>
      <c r="C514">
        <v>3</v>
      </c>
      <c r="D514">
        <v>2</v>
      </c>
      <c r="E514" s="1">
        <v>2</v>
      </c>
      <c r="F514" s="1">
        <v>3</v>
      </c>
      <c r="G514" s="1">
        <v>5</v>
      </c>
      <c r="H514" s="1">
        <v>4</v>
      </c>
      <c r="I514">
        <v>32</v>
      </c>
      <c r="J514">
        <v>80</v>
      </c>
      <c r="K514">
        <v>47</v>
      </c>
      <c r="L514">
        <v>98</v>
      </c>
      <c r="M514">
        <v>30</v>
      </c>
      <c r="N514" s="6">
        <f>(punkty_rekrutacyjne37[[#This Row],[GHP]]+punkty_rekrutacyjne37[[#This Row],[GHH]]+punkty_rekrutacyjne37[[#This Row],[GMM]]+punkty_rekrutacyjne37[[#This Row],[GMP]]+punkty_rekrutacyjne37[[#This Row],[GJP]])/10</f>
        <v>28.7</v>
      </c>
      <c r="O514">
        <f t="shared" si="11"/>
        <v>0</v>
      </c>
      <c r="P514">
        <f t="shared" si="11"/>
        <v>4</v>
      </c>
      <c r="Q514">
        <f t="shared" si="11"/>
        <v>8</v>
      </c>
      <c r="R514">
        <f t="shared" si="11"/>
        <v>6</v>
      </c>
      <c r="S514" s="6">
        <f>SUM(punkty_rekrutacyjne37[[#This Row],[punkty za JP]:[GEO]])</f>
        <v>18</v>
      </c>
      <c r="T514" s="6">
        <f>IF(punkty_rekrutacyjne37[[#This Row],[Zachowanie]]=6, 2, 0)+punkty_rekrutacyjne37[[#This Row],[Osiagniecia]]</f>
        <v>3</v>
      </c>
      <c r="U514" s="7">
        <f>punkty_rekrutacyjne37[[#This Row],[punkty za gimnazjalny]]+punkty_rekrutacyjne37[[#This Row],[SUMA PUNKTOW ZA OCENY]]+punkty_rekrutacyjne37[[#This Row],[DODATKOWE]]</f>
        <v>49.7</v>
      </c>
      <c r="V514" s="14">
        <f>COUNTIF(punkty_rekrutacyjne37[[#This Row],[GHP]:[GJP]], 100)</f>
        <v>0</v>
      </c>
      <c r="W514" s="7">
        <f>IF(punkty_rekrutacyjne37[[#This Row],[ILE SETEK]]&gt;=3, 1, 0)</f>
        <v>0</v>
      </c>
    </row>
    <row r="515" spans="1:23" hidden="1" x14ac:dyDescent="0.35">
      <c r="A515" s="1" t="s">
        <v>269</v>
      </c>
      <c r="B515" s="1" t="s">
        <v>171</v>
      </c>
      <c r="C515">
        <v>3</v>
      </c>
      <c r="D515">
        <v>5</v>
      </c>
      <c r="E515" s="1">
        <v>2</v>
      </c>
      <c r="F515" s="1">
        <v>3</v>
      </c>
      <c r="G515" s="1">
        <v>2</v>
      </c>
      <c r="H515" s="1">
        <v>6</v>
      </c>
      <c r="I515">
        <v>81</v>
      </c>
      <c r="J515">
        <v>8</v>
      </c>
      <c r="K515">
        <v>48</v>
      </c>
      <c r="L515">
        <v>7</v>
      </c>
      <c r="M515">
        <v>21</v>
      </c>
      <c r="N515" s="6">
        <f>(punkty_rekrutacyjne37[[#This Row],[GHP]]+punkty_rekrutacyjne37[[#This Row],[GHH]]+punkty_rekrutacyjne37[[#This Row],[GMM]]+punkty_rekrutacyjne37[[#This Row],[GMP]]+punkty_rekrutacyjne37[[#This Row],[GJP]])/10</f>
        <v>16.5</v>
      </c>
      <c r="O515">
        <f t="shared" ref="O515:R515" si="12">VLOOKUP(E515,$Y$4:$Z$9,2,0)</f>
        <v>0</v>
      </c>
      <c r="P515">
        <f t="shared" si="12"/>
        <v>4</v>
      </c>
      <c r="Q515">
        <f t="shared" si="12"/>
        <v>0</v>
      </c>
      <c r="R515">
        <f t="shared" si="12"/>
        <v>10</v>
      </c>
      <c r="S515" s="6">
        <f>SUM(punkty_rekrutacyjne37[[#This Row],[punkty za JP]:[GEO]])</f>
        <v>14</v>
      </c>
      <c r="T515" s="6">
        <f>IF(punkty_rekrutacyjne37[[#This Row],[Zachowanie]]=6, 2, 0)+punkty_rekrutacyjne37[[#This Row],[Osiagniecia]]</f>
        <v>3</v>
      </c>
      <c r="U515" s="7">
        <f>punkty_rekrutacyjne37[[#This Row],[punkty za gimnazjalny]]+punkty_rekrutacyjne37[[#This Row],[SUMA PUNKTOW ZA OCENY]]+punkty_rekrutacyjne37[[#This Row],[DODATKOWE]]</f>
        <v>33.5</v>
      </c>
      <c r="V515" s="14">
        <f>COUNTIF(punkty_rekrutacyjne37[[#This Row],[GHP]:[GJP]], 100)</f>
        <v>0</v>
      </c>
      <c r="W515" s="7">
        <f>IF(punkty_rekrutacyjne37[[#This Row],[ILE SETEK]]&gt;=3, 1, 0)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0AB4-6937-4DF9-ADD9-9286BEE3EE6B}">
  <dimension ref="A1:Y515"/>
  <sheetViews>
    <sheetView topLeftCell="C1" zoomScale="55" zoomScaleNormal="55" workbookViewId="0">
      <selection activeCell="N525" sqref="N525"/>
    </sheetView>
  </sheetViews>
  <sheetFormatPr defaultRowHeight="14.5" x14ac:dyDescent="0.35"/>
  <cols>
    <col min="1" max="1" width="13.7265625" bestFit="1" customWidth="1"/>
    <col min="2" max="2" width="11.26953125" bestFit="1" customWidth="1"/>
    <col min="3" max="3" width="12.453125" bestFit="1" customWidth="1"/>
    <col min="4" max="4" width="13.08984375" bestFit="1" customWidth="1"/>
    <col min="5" max="5" width="4.81640625" bestFit="1" customWidth="1"/>
    <col min="6" max="6" width="6.54296875" bestFit="1" customWidth="1"/>
    <col min="7" max="7" width="6.1796875" bestFit="1" customWidth="1"/>
    <col min="8" max="8" width="7.36328125" bestFit="1" customWidth="1"/>
    <col min="9" max="9" width="6.7265625" bestFit="1" customWidth="1"/>
    <col min="10" max="10" width="6.90625" bestFit="1" customWidth="1"/>
    <col min="11" max="11" width="7.81640625" bestFit="1" customWidth="1"/>
    <col min="12" max="12" width="7.1796875" bestFit="1" customWidth="1"/>
    <col min="13" max="13" width="6.08984375" bestFit="1" customWidth="1"/>
    <col min="14" max="14" width="25.90625" style="6" customWidth="1"/>
    <col min="15" max="15" width="18.6328125" customWidth="1"/>
    <col min="19" max="19" width="35.54296875" customWidth="1"/>
    <col min="20" max="20" width="18" style="6" customWidth="1"/>
    <col min="21" max="21" width="8.7265625" style="7"/>
  </cols>
  <sheetData>
    <row r="1" spans="1:25" x14ac:dyDescent="0.35">
      <c r="A1" s="12" t="s">
        <v>0</v>
      </c>
      <c r="B1" s="1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673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s="6" t="s">
        <v>681</v>
      </c>
      <c r="U1" s="7" t="s">
        <v>682</v>
      </c>
    </row>
    <row r="2" spans="1:25" hidden="1" x14ac:dyDescent="0.35">
      <c r="A2" s="1" t="s">
        <v>13</v>
      </c>
      <c r="B2" s="1" t="s">
        <v>14</v>
      </c>
      <c r="C2">
        <v>0</v>
      </c>
      <c r="D2">
        <v>4</v>
      </c>
      <c r="E2" s="1">
        <v>4</v>
      </c>
      <c r="F2" s="1">
        <v>5</v>
      </c>
      <c r="G2" s="1">
        <v>6</v>
      </c>
      <c r="H2" s="1">
        <v>6</v>
      </c>
      <c r="I2">
        <v>62</v>
      </c>
      <c r="J2">
        <v>13</v>
      </c>
      <c r="K2">
        <v>26</v>
      </c>
      <c r="L2">
        <v>67</v>
      </c>
      <c r="M2">
        <v>62</v>
      </c>
      <c r="N2" s="6">
        <f>(punkty_rekrutacyjne35[[#This Row],[GHP]]+punkty_rekrutacyjne35[[#This Row],[GHH]]+punkty_rekrutacyjne35[[#This Row],[GMM]]+punkty_rekrutacyjne35[[#This Row],[GMP]]+punkty_rekrutacyjne35[[#This Row],[GJP]])/10</f>
        <v>23</v>
      </c>
      <c r="O2">
        <f>VLOOKUP(E2,$X$4:$Y$9,2,0)</f>
        <v>6</v>
      </c>
      <c r="P2">
        <f>VLOOKUP(F2,$X$4:$Y$9,2,0)</f>
        <v>8</v>
      </c>
      <c r="Q2">
        <f>VLOOKUP(G2,$X$4:$Y$9,2,0)</f>
        <v>10</v>
      </c>
      <c r="R2">
        <f>VLOOKUP(H2,$X$4:$Y$9,2,0)</f>
        <v>10</v>
      </c>
      <c r="S2" s="6">
        <f>SUM(punkty_rekrutacyjne35[[#This Row],[punkty za JP]:[GEO]])</f>
        <v>34</v>
      </c>
      <c r="T2" s="6">
        <f>IF(punkty_rekrutacyjne35[[#This Row],[Zachowanie]]=6, 2, 0)+punkty_rekrutacyjne35[[#This Row],[Osiagniecia]]</f>
        <v>0</v>
      </c>
      <c r="U2" s="7">
        <f>punkty_rekrutacyjne35[[#This Row],[punkty za gimnazjalny]]+punkty_rekrutacyjne35[[#This Row],[SUMA PUNKTOW ZA OCENY]]+punkty_rekrutacyjne35[[#This Row],[DODATKOWE]]</f>
        <v>57</v>
      </c>
    </row>
    <row r="3" spans="1:25" hidden="1" x14ac:dyDescent="0.35">
      <c r="A3" s="1" t="s">
        <v>15</v>
      </c>
      <c r="B3" s="1" t="s">
        <v>16</v>
      </c>
      <c r="C3">
        <v>7</v>
      </c>
      <c r="D3">
        <v>4</v>
      </c>
      <c r="E3" s="1">
        <v>4</v>
      </c>
      <c r="F3" s="1">
        <v>2</v>
      </c>
      <c r="G3" s="1">
        <v>5</v>
      </c>
      <c r="H3" s="1">
        <v>6</v>
      </c>
      <c r="I3">
        <v>90</v>
      </c>
      <c r="J3">
        <v>8</v>
      </c>
      <c r="K3">
        <v>21</v>
      </c>
      <c r="L3">
        <v>52</v>
      </c>
      <c r="M3">
        <v>33</v>
      </c>
      <c r="N3" s="6">
        <f>(punkty_rekrutacyjne35[[#This Row],[GHP]]+punkty_rekrutacyjne35[[#This Row],[GHH]]+punkty_rekrutacyjne35[[#This Row],[GMM]]+punkty_rekrutacyjne35[[#This Row],[GMP]]+punkty_rekrutacyjne35[[#This Row],[GJP]])/10</f>
        <v>20.399999999999999</v>
      </c>
      <c r="O3">
        <f t="shared" ref="O3:R66" si="0">VLOOKUP(E3,$X$4:$Y$9,2,0)</f>
        <v>6</v>
      </c>
      <c r="P3">
        <f t="shared" si="0"/>
        <v>0</v>
      </c>
      <c r="Q3">
        <f t="shared" si="0"/>
        <v>8</v>
      </c>
      <c r="R3">
        <f t="shared" si="0"/>
        <v>10</v>
      </c>
      <c r="S3" s="6">
        <f>SUM(punkty_rekrutacyjne35[[#This Row],[punkty za JP]:[GEO]])</f>
        <v>24</v>
      </c>
      <c r="T3" s="6">
        <f>IF(punkty_rekrutacyjne35[[#This Row],[Zachowanie]]=6, 2, 0)+punkty_rekrutacyjne35[[#This Row],[Osiagniecia]]</f>
        <v>7</v>
      </c>
      <c r="U3" s="7">
        <f>punkty_rekrutacyjne35[[#This Row],[punkty za gimnazjalny]]+punkty_rekrutacyjne35[[#This Row],[SUMA PUNKTOW ZA OCENY]]+punkty_rekrutacyjne35[[#This Row],[DODATKOWE]]</f>
        <v>51.4</v>
      </c>
      <c r="X3" s="4" t="s">
        <v>675</v>
      </c>
      <c r="Y3" s="4" t="s">
        <v>674</v>
      </c>
    </row>
    <row r="4" spans="1:25" hidden="1" x14ac:dyDescent="0.35">
      <c r="A4" s="1" t="s">
        <v>17</v>
      </c>
      <c r="B4" s="1" t="s">
        <v>18</v>
      </c>
      <c r="C4">
        <v>7</v>
      </c>
      <c r="D4">
        <v>4</v>
      </c>
      <c r="E4" s="1">
        <v>4</v>
      </c>
      <c r="F4" s="1">
        <v>6</v>
      </c>
      <c r="G4" s="1">
        <v>6</v>
      </c>
      <c r="H4" s="1">
        <v>5</v>
      </c>
      <c r="I4">
        <v>96</v>
      </c>
      <c r="J4">
        <v>99</v>
      </c>
      <c r="K4">
        <v>16</v>
      </c>
      <c r="L4">
        <v>85</v>
      </c>
      <c r="M4">
        <v>65</v>
      </c>
      <c r="N4" s="6">
        <f>(punkty_rekrutacyjne35[[#This Row],[GHP]]+punkty_rekrutacyjne35[[#This Row],[GHH]]+punkty_rekrutacyjne35[[#This Row],[GMM]]+punkty_rekrutacyjne35[[#This Row],[GMP]]+punkty_rekrutacyjne35[[#This Row],[GJP]])/10</f>
        <v>36.1</v>
      </c>
      <c r="O4">
        <f t="shared" si="0"/>
        <v>6</v>
      </c>
      <c r="P4">
        <f t="shared" si="0"/>
        <v>10</v>
      </c>
      <c r="Q4">
        <f t="shared" si="0"/>
        <v>10</v>
      </c>
      <c r="R4">
        <f t="shared" si="0"/>
        <v>8</v>
      </c>
      <c r="S4" s="6">
        <f>SUM(punkty_rekrutacyjne35[[#This Row],[punkty za JP]:[GEO]])</f>
        <v>34</v>
      </c>
      <c r="T4" s="6">
        <f>IF(punkty_rekrutacyjne35[[#This Row],[Zachowanie]]=6, 2, 0)+punkty_rekrutacyjne35[[#This Row],[Osiagniecia]]</f>
        <v>7</v>
      </c>
      <c r="U4" s="7">
        <f>punkty_rekrutacyjne35[[#This Row],[punkty za gimnazjalny]]+punkty_rekrutacyjne35[[#This Row],[SUMA PUNKTOW ZA OCENY]]+punkty_rekrutacyjne35[[#This Row],[DODATKOWE]]</f>
        <v>77.099999999999994</v>
      </c>
      <c r="X4" s="5">
        <v>1</v>
      </c>
      <c r="Y4" s="4">
        <v>0</v>
      </c>
    </row>
    <row r="5" spans="1:25" hidden="1" x14ac:dyDescent="0.35">
      <c r="A5" s="1" t="s">
        <v>19</v>
      </c>
      <c r="B5" s="1" t="s">
        <v>20</v>
      </c>
      <c r="C5">
        <v>8</v>
      </c>
      <c r="D5">
        <v>6</v>
      </c>
      <c r="E5" s="1">
        <v>4</v>
      </c>
      <c r="F5" s="1">
        <v>4</v>
      </c>
      <c r="G5" s="1">
        <v>3</v>
      </c>
      <c r="H5" s="1">
        <v>5</v>
      </c>
      <c r="I5">
        <v>17</v>
      </c>
      <c r="J5">
        <v>100</v>
      </c>
      <c r="K5">
        <v>100</v>
      </c>
      <c r="L5">
        <v>100</v>
      </c>
      <c r="M5">
        <v>31</v>
      </c>
      <c r="N5" s="6">
        <f>(punkty_rekrutacyjne35[[#This Row],[GHP]]+punkty_rekrutacyjne35[[#This Row],[GHH]]+punkty_rekrutacyjne35[[#This Row],[GMM]]+punkty_rekrutacyjne35[[#This Row],[GMP]]+punkty_rekrutacyjne35[[#This Row],[GJP]])/10</f>
        <v>34.799999999999997</v>
      </c>
      <c r="O5">
        <f t="shared" si="0"/>
        <v>6</v>
      </c>
      <c r="P5">
        <f t="shared" si="0"/>
        <v>6</v>
      </c>
      <c r="Q5">
        <f t="shared" si="0"/>
        <v>4</v>
      </c>
      <c r="R5">
        <f t="shared" si="0"/>
        <v>8</v>
      </c>
      <c r="S5" s="6">
        <f>SUM(punkty_rekrutacyjne35[[#This Row],[punkty za JP]:[GEO]])</f>
        <v>24</v>
      </c>
      <c r="T5" s="6">
        <f>IF(punkty_rekrutacyjne35[[#This Row],[Zachowanie]]=6, 2, 0)+punkty_rekrutacyjne35[[#This Row],[Osiagniecia]]</f>
        <v>10</v>
      </c>
      <c r="U5" s="7">
        <f>punkty_rekrutacyjne35[[#This Row],[punkty za gimnazjalny]]+punkty_rekrutacyjne35[[#This Row],[SUMA PUNKTOW ZA OCENY]]+punkty_rekrutacyjne35[[#This Row],[DODATKOWE]]</f>
        <v>68.8</v>
      </c>
      <c r="X5" s="5">
        <v>2</v>
      </c>
      <c r="Y5" s="4">
        <v>0</v>
      </c>
    </row>
    <row r="6" spans="1:25" hidden="1" x14ac:dyDescent="0.35">
      <c r="A6" s="1" t="s">
        <v>21</v>
      </c>
      <c r="B6" s="1" t="s">
        <v>18</v>
      </c>
      <c r="C6">
        <v>5</v>
      </c>
      <c r="D6">
        <v>4</v>
      </c>
      <c r="E6" s="1">
        <v>2</v>
      </c>
      <c r="F6" s="1">
        <v>4</v>
      </c>
      <c r="G6" s="1">
        <v>5</v>
      </c>
      <c r="H6" s="1">
        <v>4</v>
      </c>
      <c r="I6">
        <v>20</v>
      </c>
      <c r="J6">
        <v>28</v>
      </c>
      <c r="K6">
        <v>58</v>
      </c>
      <c r="L6">
        <v>86</v>
      </c>
      <c r="M6">
        <v>48</v>
      </c>
      <c r="N6" s="6">
        <f>(punkty_rekrutacyjne35[[#This Row],[GHP]]+punkty_rekrutacyjne35[[#This Row],[GHH]]+punkty_rekrutacyjne35[[#This Row],[GMM]]+punkty_rekrutacyjne35[[#This Row],[GMP]]+punkty_rekrutacyjne35[[#This Row],[GJP]])/10</f>
        <v>24</v>
      </c>
      <c r="O6">
        <f t="shared" si="0"/>
        <v>0</v>
      </c>
      <c r="P6">
        <f t="shared" si="0"/>
        <v>6</v>
      </c>
      <c r="Q6">
        <f t="shared" si="0"/>
        <v>8</v>
      </c>
      <c r="R6">
        <f t="shared" si="0"/>
        <v>6</v>
      </c>
      <c r="S6" s="6">
        <f>SUM(punkty_rekrutacyjne35[[#This Row],[punkty za JP]:[GEO]])</f>
        <v>20</v>
      </c>
      <c r="T6" s="6">
        <f>IF(punkty_rekrutacyjne35[[#This Row],[Zachowanie]]=6, 2, 0)+punkty_rekrutacyjne35[[#This Row],[Osiagniecia]]</f>
        <v>5</v>
      </c>
      <c r="U6" s="7">
        <f>punkty_rekrutacyjne35[[#This Row],[punkty za gimnazjalny]]+punkty_rekrutacyjne35[[#This Row],[SUMA PUNKTOW ZA OCENY]]+punkty_rekrutacyjne35[[#This Row],[DODATKOWE]]</f>
        <v>49</v>
      </c>
      <c r="X6" s="5">
        <v>3</v>
      </c>
      <c r="Y6" s="4">
        <v>4</v>
      </c>
    </row>
    <row r="7" spans="1:25" hidden="1" x14ac:dyDescent="0.35">
      <c r="A7" s="1" t="s">
        <v>22</v>
      </c>
      <c r="B7" s="1" t="s">
        <v>23</v>
      </c>
      <c r="C7">
        <v>7</v>
      </c>
      <c r="D7">
        <v>3</v>
      </c>
      <c r="E7" s="1">
        <v>2</v>
      </c>
      <c r="F7" s="1">
        <v>2</v>
      </c>
      <c r="G7" s="1">
        <v>2</v>
      </c>
      <c r="H7" s="1">
        <v>3</v>
      </c>
      <c r="I7">
        <v>77</v>
      </c>
      <c r="J7">
        <v>10</v>
      </c>
      <c r="K7">
        <v>11</v>
      </c>
      <c r="L7">
        <v>72</v>
      </c>
      <c r="M7">
        <v>78</v>
      </c>
      <c r="N7" s="6">
        <f>(punkty_rekrutacyjne35[[#This Row],[GHP]]+punkty_rekrutacyjne35[[#This Row],[GHH]]+punkty_rekrutacyjne35[[#This Row],[GMM]]+punkty_rekrutacyjne35[[#This Row],[GMP]]+punkty_rekrutacyjne35[[#This Row],[GJP]])/10</f>
        <v>24.8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4</v>
      </c>
      <c r="S7" s="6">
        <f>SUM(punkty_rekrutacyjne35[[#This Row],[punkty za JP]:[GEO]])</f>
        <v>4</v>
      </c>
      <c r="T7" s="6">
        <f>IF(punkty_rekrutacyjne35[[#This Row],[Zachowanie]]=6, 2, 0)+punkty_rekrutacyjne35[[#This Row],[Osiagniecia]]</f>
        <v>7</v>
      </c>
      <c r="U7" s="7">
        <f>punkty_rekrutacyjne35[[#This Row],[punkty za gimnazjalny]]+punkty_rekrutacyjne35[[#This Row],[SUMA PUNKTOW ZA OCENY]]+punkty_rekrutacyjne35[[#This Row],[DODATKOWE]]</f>
        <v>35.799999999999997</v>
      </c>
      <c r="X7" s="5">
        <v>4</v>
      </c>
      <c r="Y7" s="4">
        <v>6</v>
      </c>
    </row>
    <row r="8" spans="1:25" hidden="1" x14ac:dyDescent="0.35">
      <c r="A8" s="1" t="s">
        <v>24</v>
      </c>
      <c r="B8" s="1" t="s">
        <v>23</v>
      </c>
      <c r="C8">
        <v>8</v>
      </c>
      <c r="D8">
        <v>6</v>
      </c>
      <c r="E8" s="1">
        <v>6</v>
      </c>
      <c r="F8" s="1">
        <v>5</v>
      </c>
      <c r="G8" s="1">
        <v>5</v>
      </c>
      <c r="H8" s="1">
        <v>2</v>
      </c>
      <c r="I8">
        <v>75</v>
      </c>
      <c r="J8">
        <v>25</v>
      </c>
      <c r="K8">
        <v>5</v>
      </c>
      <c r="L8">
        <v>3</v>
      </c>
      <c r="M8">
        <v>58</v>
      </c>
      <c r="N8" s="6">
        <f>(punkty_rekrutacyjne35[[#This Row],[GHP]]+punkty_rekrutacyjne35[[#This Row],[GHH]]+punkty_rekrutacyjne35[[#This Row],[GMM]]+punkty_rekrutacyjne35[[#This Row],[GMP]]+punkty_rekrutacyjne35[[#This Row],[GJP]])/10</f>
        <v>16.600000000000001</v>
      </c>
      <c r="O8">
        <f t="shared" si="0"/>
        <v>10</v>
      </c>
      <c r="P8">
        <f t="shared" si="0"/>
        <v>8</v>
      </c>
      <c r="Q8">
        <f t="shared" si="0"/>
        <v>8</v>
      </c>
      <c r="R8">
        <f t="shared" si="0"/>
        <v>0</v>
      </c>
      <c r="S8" s="6">
        <f>SUM(punkty_rekrutacyjne35[[#This Row],[punkty za JP]:[GEO]])</f>
        <v>26</v>
      </c>
      <c r="T8" s="6">
        <f>IF(punkty_rekrutacyjne35[[#This Row],[Zachowanie]]=6, 2, 0)+punkty_rekrutacyjne35[[#This Row],[Osiagniecia]]</f>
        <v>10</v>
      </c>
      <c r="U8" s="7">
        <f>punkty_rekrutacyjne35[[#This Row],[punkty za gimnazjalny]]+punkty_rekrutacyjne35[[#This Row],[SUMA PUNKTOW ZA OCENY]]+punkty_rekrutacyjne35[[#This Row],[DODATKOWE]]</f>
        <v>52.6</v>
      </c>
      <c r="X8" s="5">
        <v>5</v>
      </c>
      <c r="Y8" s="4">
        <v>8</v>
      </c>
    </row>
    <row r="9" spans="1:25" hidden="1" x14ac:dyDescent="0.35">
      <c r="A9" s="1" t="s">
        <v>25</v>
      </c>
      <c r="B9" s="1" t="s">
        <v>26</v>
      </c>
      <c r="C9">
        <v>6</v>
      </c>
      <c r="D9">
        <v>6</v>
      </c>
      <c r="E9" s="1">
        <v>2</v>
      </c>
      <c r="F9" s="1">
        <v>5</v>
      </c>
      <c r="G9" s="1">
        <v>5</v>
      </c>
      <c r="H9" s="1">
        <v>3</v>
      </c>
      <c r="I9">
        <v>12</v>
      </c>
      <c r="J9">
        <v>17</v>
      </c>
      <c r="K9">
        <v>14</v>
      </c>
      <c r="L9">
        <v>4</v>
      </c>
      <c r="M9">
        <v>3</v>
      </c>
      <c r="N9" s="6">
        <f>(punkty_rekrutacyjne35[[#This Row],[GHP]]+punkty_rekrutacyjne35[[#This Row],[GHH]]+punkty_rekrutacyjne35[[#This Row],[GMM]]+punkty_rekrutacyjne35[[#This Row],[GMP]]+punkty_rekrutacyjne35[[#This Row],[GJP]])/10</f>
        <v>5</v>
      </c>
      <c r="O9">
        <f t="shared" si="0"/>
        <v>0</v>
      </c>
      <c r="P9">
        <f t="shared" si="0"/>
        <v>8</v>
      </c>
      <c r="Q9">
        <f t="shared" si="0"/>
        <v>8</v>
      </c>
      <c r="R9">
        <f t="shared" si="0"/>
        <v>4</v>
      </c>
      <c r="S9" s="6">
        <f>SUM(punkty_rekrutacyjne35[[#This Row],[punkty za JP]:[GEO]])</f>
        <v>20</v>
      </c>
      <c r="T9" s="6">
        <f>IF(punkty_rekrutacyjne35[[#This Row],[Zachowanie]]=6, 2, 0)+punkty_rekrutacyjne35[[#This Row],[Osiagniecia]]</f>
        <v>8</v>
      </c>
      <c r="U9" s="7">
        <f>punkty_rekrutacyjne35[[#This Row],[punkty za gimnazjalny]]+punkty_rekrutacyjne35[[#This Row],[SUMA PUNKTOW ZA OCENY]]+punkty_rekrutacyjne35[[#This Row],[DODATKOWE]]</f>
        <v>33</v>
      </c>
      <c r="X9" s="5">
        <v>6</v>
      </c>
      <c r="Y9" s="4">
        <v>10</v>
      </c>
    </row>
    <row r="10" spans="1:25" hidden="1" x14ac:dyDescent="0.35">
      <c r="A10" s="1" t="s">
        <v>27</v>
      </c>
      <c r="B10" s="1" t="s">
        <v>28</v>
      </c>
      <c r="C10">
        <v>1</v>
      </c>
      <c r="D10">
        <v>6</v>
      </c>
      <c r="E10" s="1">
        <v>6</v>
      </c>
      <c r="F10" s="1">
        <v>2</v>
      </c>
      <c r="G10" s="1">
        <v>3</v>
      </c>
      <c r="H10" s="1">
        <v>6</v>
      </c>
      <c r="I10">
        <v>1</v>
      </c>
      <c r="J10">
        <v>3</v>
      </c>
      <c r="K10">
        <v>69</v>
      </c>
      <c r="L10">
        <v>89</v>
      </c>
      <c r="M10">
        <v>10</v>
      </c>
      <c r="N10" s="6">
        <f>(punkty_rekrutacyjne35[[#This Row],[GHP]]+punkty_rekrutacyjne35[[#This Row],[GHH]]+punkty_rekrutacyjne35[[#This Row],[GMM]]+punkty_rekrutacyjne35[[#This Row],[GMP]]+punkty_rekrutacyjne35[[#This Row],[GJP]])/10</f>
        <v>17.2</v>
      </c>
      <c r="O10">
        <f t="shared" si="0"/>
        <v>10</v>
      </c>
      <c r="P10">
        <f t="shared" si="0"/>
        <v>0</v>
      </c>
      <c r="Q10">
        <f t="shared" si="0"/>
        <v>4</v>
      </c>
      <c r="R10">
        <f t="shared" si="0"/>
        <v>10</v>
      </c>
      <c r="S10" s="6">
        <f>SUM(punkty_rekrutacyjne35[[#This Row],[punkty za JP]:[GEO]])</f>
        <v>24</v>
      </c>
      <c r="T10" s="6">
        <f>IF(punkty_rekrutacyjne35[[#This Row],[Zachowanie]]=6, 2, 0)+punkty_rekrutacyjne35[[#This Row],[Osiagniecia]]</f>
        <v>3</v>
      </c>
      <c r="U10" s="7">
        <f>punkty_rekrutacyjne35[[#This Row],[punkty za gimnazjalny]]+punkty_rekrutacyjne35[[#This Row],[SUMA PUNKTOW ZA OCENY]]+punkty_rekrutacyjne35[[#This Row],[DODATKOWE]]</f>
        <v>44.2</v>
      </c>
    </row>
    <row r="11" spans="1:25" hidden="1" x14ac:dyDescent="0.35">
      <c r="A11" s="1" t="s">
        <v>29</v>
      </c>
      <c r="B11" s="1" t="s">
        <v>30</v>
      </c>
      <c r="C11">
        <v>0</v>
      </c>
      <c r="D11">
        <v>5</v>
      </c>
      <c r="E11" s="1">
        <v>3</v>
      </c>
      <c r="F11" s="1">
        <v>6</v>
      </c>
      <c r="G11" s="1">
        <v>6</v>
      </c>
      <c r="H11" s="1">
        <v>4</v>
      </c>
      <c r="I11">
        <v>28</v>
      </c>
      <c r="J11">
        <v>53</v>
      </c>
      <c r="K11">
        <v>38</v>
      </c>
      <c r="L11">
        <v>63</v>
      </c>
      <c r="M11">
        <v>70</v>
      </c>
      <c r="N11" s="6">
        <f>(punkty_rekrutacyjne35[[#This Row],[GHP]]+punkty_rekrutacyjne35[[#This Row],[GHH]]+punkty_rekrutacyjne35[[#This Row],[GMM]]+punkty_rekrutacyjne35[[#This Row],[GMP]]+punkty_rekrutacyjne35[[#This Row],[GJP]])/10</f>
        <v>25.2</v>
      </c>
      <c r="O11">
        <f t="shared" si="0"/>
        <v>4</v>
      </c>
      <c r="P11">
        <f t="shared" si="0"/>
        <v>10</v>
      </c>
      <c r="Q11">
        <f t="shared" si="0"/>
        <v>10</v>
      </c>
      <c r="R11">
        <f t="shared" si="0"/>
        <v>6</v>
      </c>
      <c r="S11" s="6">
        <f>SUM(punkty_rekrutacyjne35[[#This Row],[punkty za JP]:[GEO]])</f>
        <v>30</v>
      </c>
      <c r="T11" s="6">
        <f>IF(punkty_rekrutacyjne35[[#This Row],[Zachowanie]]=6, 2, 0)+punkty_rekrutacyjne35[[#This Row],[Osiagniecia]]</f>
        <v>0</v>
      </c>
      <c r="U11" s="7">
        <f>punkty_rekrutacyjne35[[#This Row],[punkty za gimnazjalny]]+punkty_rekrutacyjne35[[#This Row],[SUMA PUNKTOW ZA OCENY]]+punkty_rekrutacyjne35[[#This Row],[DODATKOWE]]</f>
        <v>55.2</v>
      </c>
    </row>
    <row r="12" spans="1:25" hidden="1" x14ac:dyDescent="0.35">
      <c r="A12" s="1" t="s">
        <v>31</v>
      </c>
      <c r="B12" s="1" t="s">
        <v>32</v>
      </c>
      <c r="C12">
        <v>4</v>
      </c>
      <c r="D12">
        <v>3</v>
      </c>
      <c r="E12" s="1">
        <v>3</v>
      </c>
      <c r="F12" s="1">
        <v>6</v>
      </c>
      <c r="G12" s="1">
        <v>6</v>
      </c>
      <c r="H12" s="1">
        <v>2</v>
      </c>
      <c r="I12">
        <v>77</v>
      </c>
      <c r="J12">
        <v>8</v>
      </c>
      <c r="K12">
        <v>71</v>
      </c>
      <c r="L12">
        <v>88</v>
      </c>
      <c r="M12">
        <v>41</v>
      </c>
      <c r="N12" s="6">
        <f>(punkty_rekrutacyjne35[[#This Row],[GHP]]+punkty_rekrutacyjne35[[#This Row],[GHH]]+punkty_rekrutacyjne35[[#This Row],[GMM]]+punkty_rekrutacyjne35[[#This Row],[GMP]]+punkty_rekrutacyjne35[[#This Row],[GJP]])/10</f>
        <v>28.5</v>
      </c>
      <c r="O12">
        <f t="shared" si="0"/>
        <v>4</v>
      </c>
      <c r="P12">
        <f t="shared" si="0"/>
        <v>10</v>
      </c>
      <c r="Q12">
        <f t="shared" si="0"/>
        <v>10</v>
      </c>
      <c r="R12">
        <f t="shared" si="0"/>
        <v>0</v>
      </c>
      <c r="S12" s="6">
        <f>SUM(punkty_rekrutacyjne35[[#This Row],[punkty za JP]:[GEO]])</f>
        <v>24</v>
      </c>
      <c r="T12" s="6">
        <f>IF(punkty_rekrutacyjne35[[#This Row],[Zachowanie]]=6, 2, 0)+punkty_rekrutacyjne35[[#This Row],[Osiagniecia]]</f>
        <v>4</v>
      </c>
      <c r="U12" s="7">
        <f>punkty_rekrutacyjne35[[#This Row],[punkty za gimnazjalny]]+punkty_rekrutacyjne35[[#This Row],[SUMA PUNKTOW ZA OCENY]]+punkty_rekrutacyjne35[[#This Row],[DODATKOWE]]</f>
        <v>56.5</v>
      </c>
      <c r="X12" s="7" t="s">
        <v>683</v>
      </c>
    </row>
    <row r="13" spans="1:25" hidden="1" x14ac:dyDescent="0.35">
      <c r="A13" s="1" t="s">
        <v>33</v>
      </c>
      <c r="B13" s="1" t="s">
        <v>34</v>
      </c>
      <c r="C13">
        <v>4</v>
      </c>
      <c r="D13">
        <v>6</v>
      </c>
      <c r="E13" s="1">
        <v>5</v>
      </c>
      <c r="F13" s="1">
        <v>6</v>
      </c>
      <c r="G13" s="1">
        <v>3</v>
      </c>
      <c r="H13" s="1">
        <v>6</v>
      </c>
      <c r="I13">
        <v>83</v>
      </c>
      <c r="J13">
        <v>27</v>
      </c>
      <c r="K13">
        <v>79</v>
      </c>
      <c r="L13">
        <v>20</v>
      </c>
      <c r="M13">
        <v>43</v>
      </c>
      <c r="N13" s="6">
        <f>(punkty_rekrutacyjne35[[#This Row],[GHP]]+punkty_rekrutacyjne35[[#This Row],[GHH]]+punkty_rekrutacyjne35[[#This Row],[GMM]]+punkty_rekrutacyjne35[[#This Row],[GMP]]+punkty_rekrutacyjne35[[#This Row],[GJP]])/10</f>
        <v>25.2</v>
      </c>
      <c r="O13">
        <f t="shared" si="0"/>
        <v>8</v>
      </c>
      <c r="P13">
        <f t="shared" si="0"/>
        <v>10</v>
      </c>
      <c r="Q13">
        <f t="shared" si="0"/>
        <v>4</v>
      </c>
      <c r="R13">
        <f t="shared" si="0"/>
        <v>10</v>
      </c>
      <c r="S13" s="6">
        <f>SUM(punkty_rekrutacyjne35[[#This Row],[punkty za JP]:[GEO]])</f>
        <v>32</v>
      </c>
      <c r="T13" s="6">
        <f>IF(punkty_rekrutacyjne35[[#This Row],[Zachowanie]]=6, 2, 0)+punkty_rekrutacyjne35[[#This Row],[Osiagniecia]]</f>
        <v>6</v>
      </c>
      <c r="U13" s="7">
        <f>punkty_rekrutacyjne35[[#This Row],[punkty za gimnazjalny]]+punkty_rekrutacyjne35[[#This Row],[SUMA PUNKTOW ZA OCENY]]+punkty_rekrutacyjne35[[#This Row],[DODATKOWE]]</f>
        <v>63.2</v>
      </c>
      <c r="X13" s="7" cm="1">
        <f t="array" ref="X13">_xlfn.MODE.MULT(punkty_rekrutacyjne35[ŁĄCZNIE PKT])</f>
        <v>55.6</v>
      </c>
    </row>
    <row r="14" spans="1:25" hidden="1" x14ac:dyDescent="0.35">
      <c r="A14" s="1" t="s">
        <v>35</v>
      </c>
      <c r="B14" s="1" t="s">
        <v>36</v>
      </c>
      <c r="C14">
        <v>1</v>
      </c>
      <c r="D14">
        <v>3</v>
      </c>
      <c r="E14" s="1">
        <v>6</v>
      </c>
      <c r="F14" s="1">
        <v>3</v>
      </c>
      <c r="G14" s="1">
        <v>3</v>
      </c>
      <c r="H14" s="1">
        <v>2</v>
      </c>
      <c r="I14">
        <v>16</v>
      </c>
      <c r="J14">
        <v>43</v>
      </c>
      <c r="K14">
        <v>92</v>
      </c>
      <c r="L14">
        <v>54</v>
      </c>
      <c r="M14">
        <v>27</v>
      </c>
      <c r="N14" s="6">
        <f>(punkty_rekrutacyjne35[[#This Row],[GHP]]+punkty_rekrutacyjne35[[#This Row],[GHH]]+punkty_rekrutacyjne35[[#This Row],[GMM]]+punkty_rekrutacyjne35[[#This Row],[GMP]]+punkty_rekrutacyjne35[[#This Row],[GJP]])/10</f>
        <v>23.2</v>
      </c>
      <c r="O14">
        <f t="shared" si="0"/>
        <v>10</v>
      </c>
      <c r="P14">
        <f t="shared" si="0"/>
        <v>4</v>
      </c>
      <c r="Q14">
        <f t="shared" si="0"/>
        <v>4</v>
      </c>
      <c r="R14">
        <f t="shared" si="0"/>
        <v>0</v>
      </c>
      <c r="S14" s="6">
        <f>SUM(punkty_rekrutacyjne35[[#This Row],[punkty za JP]:[GEO]])</f>
        <v>18</v>
      </c>
      <c r="T14" s="6">
        <f>IF(punkty_rekrutacyjne35[[#This Row],[Zachowanie]]=6, 2, 0)+punkty_rekrutacyjne35[[#This Row],[Osiagniecia]]</f>
        <v>1</v>
      </c>
      <c r="U14" s="7">
        <f>punkty_rekrutacyjne35[[#This Row],[punkty za gimnazjalny]]+punkty_rekrutacyjne35[[#This Row],[SUMA PUNKTOW ZA OCENY]]+punkty_rekrutacyjne35[[#This Row],[DODATKOWE]]</f>
        <v>42.2</v>
      </c>
    </row>
    <row r="15" spans="1:25" hidden="1" x14ac:dyDescent="0.35">
      <c r="A15" s="1" t="s">
        <v>37</v>
      </c>
      <c r="B15" s="1" t="s">
        <v>38</v>
      </c>
      <c r="C15">
        <v>6</v>
      </c>
      <c r="D15">
        <v>6</v>
      </c>
      <c r="E15" s="1">
        <v>5</v>
      </c>
      <c r="F15" s="1">
        <v>3</v>
      </c>
      <c r="G15" s="1">
        <v>2</v>
      </c>
      <c r="H15" s="1">
        <v>6</v>
      </c>
      <c r="I15">
        <v>11</v>
      </c>
      <c r="J15">
        <v>36</v>
      </c>
      <c r="K15">
        <v>4</v>
      </c>
      <c r="L15">
        <v>41</v>
      </c>
      <c r="M15">
        <v>62</v>
      </c>
      <c r="N15" s="6">
        <f>(punkty_rekrutacyjne35[[#This Row],[GHP]]+punkty_rekrutacyjne35[[#This Row],[GHH]]+punkty_rekrutacyjne35[[#This Row],[GMM]]+punkty_rekrutacyjne35[[#This Row],[GMP]]+punkty_rekrutacyjne35[[#This Row],[GJP]])/10</f>
        <v>15.4</v>
      </c>
      <c r="O15">
        <f t="shared" si="0"/>
        <v>8</v>
      </c>
      <c r="P15">
        <f t="shared" si="0"/>
        <v>4</v>
      </c>
      <c r="Q15">
        <f t="shared" si="0"/>
        <v>0</v>
      </c>
      <c r="R15">
        <f t="shared" si="0"/>
        <v>10</v>
      </c>
      <c r="S15" s="6">
        <f>SUM(punkty_rekrutacyjne35[[#This Row],[punkty za JP]:[GEO]])</f>
        <v>22</v>
      </c>
      <c r="T15" s="6">
        <f>IF(punkty_rekrutacyjne35[[#This Row],[Zachowanie]]=6, 2, 0)+punkty_rekrutacyjne35[[#This Row],[Osiagniecia]]</f>
        <v>8</v>
      </c>
      <c r="U15" s="7">
        <f>punkty_rekrutacyjne35[[#This Row],[punkty za gimnazjalny]]+punkty_rekrutacyjne35[[#This Row],[SUMA PUNKTOW ZA OCENY]]+punkty_rekrutacyjne35[[#This Row],[DODATKOWE]]</f>
        <v>45.4</v>
      </c>
    </row>
    <row r="16" spans="1:25" hidden="1" x14ac:dyDescent="0.35">
      <c r="A16" s="1" t="s">
        <v>39</v>
      </c>
      <c r="B16" s="1" t="s">
        <v>38</v>
      </c>
      <c r="C16">
        <v>5</v>
      </c>
      <c r="D16">
        <v>2</v>
      </c>
      <c r="E16" s="1">
        <v>4</v>
      </c>
      <c r="F16" s="1">
        <v>2</v>
      </c>
      <c r="G16" s="1">
        <v>3</v>
      </c>
      <c r="H16" s="1">
        <v>5</v>
      </c>
      <c r="I16">
        <v>80</v>
      </c>
      <c r="J16">
        <v>75</v>
      </c>
      <c r="K16">
        <v>60</v>
      </c>
      <c r="L16">
        <v>54</v>
      </c>
      <c r="M16">
        <v>69</v>
      </c>
      <c r="N16" s="6">
        <f>(punkty_rekrutacyjne35[[#This Row],[GHP]]+punkty_rekrutacyjne35[[#This Row],[GHH]]+punkty_rekrutacyjne35[[#This Row],[GMM]]+punkty_rekrutacyjne35[[#This Row],[GMP]]+punkty_rekrutacyjne35[[#This Row],[GJP]])/10</f>
        <v>33.799999999999997</v>
      </c>
      <c r="O16">
        <f t="shared" si="0"/>
        <v>6</v>
      </c>
      <c r="P16">
        <f t="shared" si="0"/>
        <v>0</v>
      </c>
      <c r="Q16">
        <f t="shared" si="0"/>
        <v>4</v>
      </c>
      <c r="R16">
        <f t="shared" si="0"/>
        <v>8</v>
      </c>
      <c r="S16" s="6">
        <f>SUM(punkty_rekrutacyjne35[[#This Row],[punkty za JP]:[GEO]])</f>
        <v>18</v>
      </c>
      <c r="T16" s="6">
        <f>IF(punkty_rekrutacyjne35[[#This Row],[Zachowanie]]=6, 2, 0)+punkty_rekrutacyjne35[[#This Row],[Osiagniecia]]</f>
        <v>5</v>
      </c>
      <c r="U16" s="7">
        <f>punkty_rekrutacyjne35[[#This Row],[punkty za gimnazjalny]]+punkty_rekrutacyjne35[[#This Row],[SUMA PUNKTOW ZA OCENY]]+punkty_rekrutacyjne35[[#This Row],[DODATKOWE]]</f>
        <v>56.8</v>
      </c>
    </row>
    <row r="17" spans="1:21" hidden="1" x14ac:dyDescent="0.35">
      <c r="A17" s="1" t="s">
        <v>40</v>
      </c>
      <c r="B17" s="1" t="s">
        <v>41</v>
      </c>
      <c r="C17">
        <v>8</v>
      </c>
      <c r="D17">
        <v>6</v>
      </c>
      <c r="E17" s="1">
        <v>4</v>
      </c>
      <c r="F17" s="1">
        <v>3</v>
      </c>
      <c r="G17" s="1">
        <v>4</v>
      </c>
      <c r="H17" s="1">
        <v>5</v>
      </c>
      <c r="I17">
        <v>22</v>
      </c>
      <c r="J17">
        <v>46</v>
      </c>
      <c r="K17">
        <v>36</v>
      </c>
      <c r="L17">
        <v>35</v>
      </c>
      <c r="M17">
        <v>91</v>
      </c>
      <c r="N17" s="6">
        <f>(punkty_rekrutacyjne35[[#This Row],[GHP]]+punkty_rekrutacyjne35[[#This Row],[GHH]]+punkty_rekrutacyjne35[[#This Row],[GMM]]+punkty_rekrutacyjne35[[#This Row],[GMP]]+punkty_rekrutacyjne35[[#This Row],[GJP]])/10</f>
        <v>23</v>
      </c>
      <c r="O17">
        <f t="shared" si="0"/>
        <v>6</v>
      </c>
      <c r="P17">
        <f t="shared" si="0"/>
        <v>4</v>
      </c>
      <c r="Q17">
        <f t="shared" si="0"/>
        <v>6</v>
      </c>
      <c r="R17">
        <f t="shared" si="0"/>
        <v>8</v>
      </c>
      <c r="S17" s="6">
        <f>SUM(punkty_rekrutacyjne35[[#This Row],[punkty za JP]:[GEO]])</f>
        <v>24</v>
      </c>
      <c r="T17" s="6">
        <f>IF(punkty_rekrutacyjne35[[#This Row],[Zachowanie]]=6, 2, 0)+punkty_rekrutacyjne35[[#This Row],[Osiagniecia]]</f>
        <v>10</v>
      </c>
      <c r="U17" s="7">
        <f>punkty_rekrutacyjne35[[#This Row],[punkty za gimnazjalny]]+punkty_rekrutacyjne35[[#This Row],[SUMA PUNKTOW ZA OCENY]]+punkty_rekrutacyjne35[[#This Row],[DODATKOWE]]</f>
        <v>57</v>
      </c>
    </row>
    <row r="18" spans="1:21" hidden="1" x14ac:dyDescent="0.35">
      <c r="A18" s="1" t="s">
        <v>42</v>
      </c>
      <c r="B18" s="1" t="s">
        <v>43</v>
      </c>
      <c r="C18">
        <v>2</v>
      </c>
      <c r="D18">
        <v>5</v>
      </c>
      <c r="E18" s="1">
        <v>3</v>
      </c>
      <c r="F18" s="1">
        <v>5</v>
      </c>
      <c r="G18" s="1">
        <v>6</v>
      </c>
      <c r="H18" s="1">
        <v>3</v>
      </c>
      <c r="I18">
        <v>47</v>
      </c>
      <c r="J18">
        <v>30</v>
      </c>
      <c r="K18">
        <v>2</v>
      </c>
      <c r="L18">
        <v>45</v>
      </c>
      <c r="M18">
        <v>76</v>
      </c>
      <c r="N18" s="6">
        <f>(punkty_rekrutacyjne35[[#This Row],[GHP]]+punkty_rekrutacyjne35[[#This Row],[GHH]]+punkty_rekrutacyjne35[[#This Row],[GMM]]+punkty_rekrutacyjne35[[#This Row],[GMP]]+punkty_rekrutacyjne35[[#This Row],[GJP]])/10</f>
        <v>20</v>
      </c>
      <c r="O18">
        <f t="shared" si="0"/>
        <v>4</v>
      </c>
      <c r="P18">
        <f t="shared" si="0"/>
        <v>8</v>
      </c>
      <c r="Q18">
        <f t="shared" si="0"/>
        <v>10</v>
      </c>
      <c r="R18">
        <f t="shared" si="0"/>
        <v>4</v>
      </c>
      <c r="S18" s="6">
        <f>SUM(punkty_rekrutacyjne35[[#This Row],[punkty za JP]:[GEO]])</f>
        <v>26</v>
      </c>
      <c r="T18" s="6">
        <f>IF(punkty_rekrutacyjne35[[#This Row],[Zachowanie]]=6, 2, 0)+punkty_rekrutacyjne35[[#This Row],[Osiagniecia]]</f>
        <v>2</v>
      </c>
      <c r="U18" s="7">
        <f>punkty_rekrutacyjne35[[#This Row],[punkty za gimnazjalny]]+punkty_rekrutacyjne35[[#This Row],[SUMA PUNKTOW ZA OCENY]]+punkty_rekrutacyjne35[[#This Row],[DODATKOWE]]</f>
        <v>48</v>
      </c>
    </row>
    <row r="19" spans="1:21" hidden="1" x14ac:dyDescent="0.35">
      <c r="A19" s="1" t="s">
        <v>44</v>
      </c>
      <c r="B19" s="1" t="s">
        <v>45</v>
      </c>
      <c r="C19">
        <v>8</v>
      </c>
      <c r="D19">
        <v>4</v>
      </c>
      <c r="E19" s="1">
        <v>3</v>
      </c>
      <c r="F19" s="1">
        <v>4</v>
      </c>
      <c r="G19" s="1">
        <v>6</v>
      </c>
      <c r="H19" s="1">
        <v>2</v>
      </c>
      <c r="I19">
        <v>23</v>
      </c>
      <c r="J19">
        <v>49</v>
      </c>
      <c r="K19">
        <v>16</v>
      </c>
      <c r="L19">
        <v>3</v>
      </c>
      <c r="M19">
        <v>81</v>
      </c>
      <c r="N19" s="6">
        <f>(punkty_rekrutacyjne35[[#This Row],[GHP]]+punkty_rekrutacyjne35[[#This Row],[GHH]]+punkty_rekrutacyjne35[[#This Row],[GMM]]+punkty_rekrutacyjne35[[#This Row],[GMP]]+punkty_rekrutacyjne35[[#This Row],[GJP]])/10</f>
        <v>17.2</v>
      </c>
      <c r="O19">
        <f t="shared" si="0"/>
        <v>4</v>
      </c>
      <c r="P19">
        <f t="shared" si="0"/>
        <v>6</v>
      </c>
      <c r="Q19">
        <f t="shared" si="0"/>
        <v>10</v>
      </c>
      <c r="R19">
        <f t="shared" si="0"/>
        <v>0</v>
      </c>
      <c r="S19" s="6">
        <f>SUM(punkty_rekrutacyjne35[[#This Row],[punkty za JP]:[GEO]])</f>
        <v>20</v>
      </c>
      <c r="T19" s="6">
        <f>IF(punkty_rekrutacyjne35[[#This Row],[Zachowanie]]=6, 2, 0)+punkty_rekrutacyjne35[[#This Row],[Osiagniecia]]</f>
        <v>8</v>
      </c>
      <c r="U19" s="7">
        <f>punkty_rekrutacyjne35[[#This Row],[punkty za gimnazjalny]]+punkty_rekrutacyjne35[[#This Row],[SUMA PUNKTOW ZA OCENY]]+punkty_rekrutacyjne35[[#This Row],[DODATKOWE]]</f>
        <v>45.2</v>
      </c>
    </row>
    <row r="20" spans="1:21" hidden="1" x14ac:dyDescent="0.35">
      <c r="A20" s="1" t="s">
        <v>46</v>
      </c>
      <c r="B20" s="1" t="s">
        <v>16</v>
      </c>
      <c r="C20">
        <v>1</v>
      </c>
      <c r="D20">
        <v>6</v>
      </c>
      <c r="E20" s="1">
        <v>6</v>
      </c>
      <c r="F20" s="1">
        <v>6</v>
      </c>
      <c r="G20" s="1">
        <v>3</v>
      </c>
      <c r="H20" s="1">
        <v>2</v>
      </c>
      <c r="I20">
        <v>14</v>
      </c>
      <c r="J20">
        <v>20</v>
      </c>
      <c r="K20">
        <v>14</v>
      </c>
      <c r="L20">
        <v>64</v>
      </c>
      <c r="M20">
        <v>55</v>
      </c>
      <c r="N20" s="6">
        <f>(punkty_rekrutacyjne35[[#This Row],[GHP]]+punkty_rekrutacyjne35[[#This Row],[GHH]]+punkty_rekrutacyjne35[[#This Row],[GMM]]+punkty_rekrutacyjne35[[#This Row],[GMP]]+punkty_rekrutacyjne35[[#This Row],[GJP]])/10</f>
        <v>16.7</v>
      </c>
      <c r="O20">
        <f t="shared" si="0"/>
        <v>10</v>
      </c>
      <c r="P20">
        <f t="shared" si="0"/>
        <v>10</v>
      </c>
      <c r="Q20">
        <f t="shared" si="0"/>
        <v>4</v>
      </c>
      <c r="R20">
        <f t="shared" si="0"/>
        <v>0</v>
      </c>
      <c r="S20" s="6">
        <f>SUM(punkty_rekrutacyjne35[[#This Row],[punkty za JP]:[GEO]])</f>
        <v>24</v>
      </c>
      <c r="T20" s="6">
        <f>IF(punkty_rekrutacyjne35[[#This Row],[Zachowanie]]=6, 2, 0)+punkty_rekrutacyjne35[[#This Row],[Osiagniecia]]</f>
        <v>3</v>
      </c>
      <c r="U20" s="7">
        <f>punkty_rekrutacyjne35[[#This Row],[punkty za gimnazjalny]]+punkty_rekrutacyjne35[[#This Row],[SUMA PUNKTOW ZA OCENY]]+punkty_rekrutacyjne35[[#This Row],[DODATKOWE]]</f>
        <v>43.7</v>
      </c>
    </row>
    <row r="21" spans="1:21" hidden="1" x14ac:dyDescent="0.35">
      <c r="A21" s="1" t="s">
        <v>47</v>
      </c>
      <c r="B21" s="1" t="s">
        <v>48</v>
      </c>
      <c r="C21">
        <v>5</v>
      </c>
      <c r="D21">
        <v>4</v>
      </c>
      <c r="E21" s="1">
        <v>3</v>
      </c>
      <c r="F21" s="1">
        <v>3</v>
      </c>
      <c r="G21" s="1">
        <v>3</v>
      </c>
      <c r="H21" s="1">
        <v>6</v>
      </c>
      <c r="I21">
        <v>98</v>
      </c>
      <c r="J21">
        <v>48</v>
      </c>
      <c r="K21">
        <v>6</v>
      </c>
      <c r="L21">
        <v>70</v>
      </c>
      <c r="M21">
        <v>6</v>
      </c>
      <c r="N21" s="6">
        <f>(punkty_rekrutacyjne35[[#This Row],[GHP]]+punkty_rekrutacyjne35[[#This Row],[GHH]]+punkty_rekrutacyjne35[[#This Row],[GMM]]+punkty_rekrutacyjne35[[#This Row],[GMP]]+punkty_rekrutacyjne35[[#This Row],[GJP]])/10</f>
        <v>22.8</v>
      </c>
      <c r="O21">
        <f t="shared" si="0"/>
        <v>4</v>
      </c>
      <c r="P21">
        <f t="shared" si="0"/>
        <v>4</v>
      </c>
      <c r="Q21">
        <f t="shared" si="0"/>
        <v>4</v>
      </c>
      <c r="R21">
        <f t="shared" si="0"/>
        <v>10</v>
      </c>
      <c r="S21" s="6">
        <f>SUM(punkty_rekrutacyjne35[[#This Row],[punkty za JP]:[GEO]])</f>
        <v>22</v>
      </c>
      <c r="T21" s="6">
        <f>IF(punkty_rekrutacyjne35[[#This Row],[Zachowanie]]=6, 2, 0)+punkty_rekrutacyjne35[[#This Row],[Osiagniecia]]</f>
        <v>5</v>
      </c>
      <c r="U21" s="7">
        <f>punkty_rekrutacyjne35[[#This Row],[punkty za gimnazjalny]]+punkty_rekrutacyjne35[[#This Row],[SUMA PUNKTOW ZA OCENY]]+punkty_rekrutacyjne35[[#This Row],[DODATKOWE]]</f>
        <v>49.8</v>
      </c>
    </row>
    <row r="22" spans="1:21" hidden="1" x14ac:dyDescent="0.35">
      <c r="A22" s="1" t="s">
        <v>49</v>
      </c>
      <c r="B22" s="1" t="s">
        <v>38</v>
      </c>
      <c r="C22">
        <v>3</v>
      </c>
      <c r="D22">
        <v>3</v>
      </c>
      <c r="E22" s="1">
        <v>2</v>
      </c>
      <c r="F22" s="1">
        <v>3</v>
      </c>
      <c r="G22" s="1">
        <v>3</v>
      </c>
      <c r="H22" s="1">
        <v>2</v>
      </c>
      <c r="I22">
        <v>38</v>
      </c>
      <c r="J22">
        <v>71</v>
      </c>
      <c r="K22">
        <v>35</v>
      </c>
      <c r="L22">
        <v>95</v>
      </c>
      <c r="M22">
        <v>84</v>
      </c>
      <c r="N22" s="6">
        <f>(punkty_rekrutacyjne35[[#This Row],[GHP]]+punkty_rekrutacyjne35[[#This Row],[GHH]]+punkty_rekrutacyjne35[[#This Row],[GMM]]+punkty_rekrutacyjne35[[#This Row],[GMP]]+punkty_rekrutacyjne35[[#This Row],[GJP]])/10</f>
        <v>32.299999999999997</v>
      </c>
      <c r="O22">
        <f t="shared" si="0"/>
        <v>0</v>
      </c>
      <c r="P22">
        <f t="shared" si="0"/>
        <v>4</v>
      </c>
      <c r="Q22">
        <f t="shared" si="0"/>
        <v>4</v>
      </c>
      <c r="R22">
        <f t="shared" si="0"/>
        <v>0</v>
      </c>
      <c r="S22" s="6">
        <f>SUM(punkty_rekrutacyjne35[[#This Row],[punkty za JP]:[GEO]])</f>
        <v>8</v>
      </c>
      <c r="T22" s="6">
        <f>IF(punkty_rekrutacyjne35[[#This Row],[Zachowanie]]=6, 2, 0)+punkty_rekrutacyjne35[[#This Row],[Osiagniecia]]</f>
        <v>3</v>
      </c>
      <c r="U22" s="7">
        <f>punkty_rekrutacyjne35[[#This Row],[punkty za gimnazjalny]]+punkty_rekrutacyjne35[[#This Row],[SUMA PUNKTOW ZA OCENY]]+punkty_rekrutacyjne35[[#This Row],[DODATKOWE]]</f>
        <v>43.3</v>
      </c>
    </row>
    <row r="23" spans="1:21" hidden="1" x14ac:dyDescent="0.35">
      <c r="A23" s="1" t="s">
        <v>50</v>
      </c>
      <c r="B23" s="1" t="s">
        <v>51</v>
      </c>
      <c r="C23">
        <v>7</v>
      </c>
      <c r="D23">
        <v>4</v>
      </c>
      <c r="E23" s="1">
        <v>6</v>
      </c>
      <c r="F23" s="1">
        <v>4</v>
      </c>
      <c r="G23" s="1">
        <v>6</v>
      </c>
      <c r="H23" s="1">
        <v>5</v>
      </c>
      <c r="I23">
        <v>95</v>
      </c>
      <c r="J23">
        <v>100</v>
      </c>
      <c r="K23">
        <v>100</v>
      </c>
      <c r="L23">
        <v>40</v>
      </c>
      <c r="M23">
        <v>100</v>
      </c>
      <c r="N23" s="6">
        <f>(punkty_rekrutacyjne35[[#This Row],[GHP]]+punkty_rekrutacyjne35[[#This Row],[GHH]]+punkty_rekrutacyjne35[[#This Row],[GMM]]+punkty_rekrutacyjne35[[#This Row],[GMP]]+punkty_rekrutacyjne35[[#This Row],[GJP]])/10</f>
        <v>43.5</v>
      </c>
      <c r="O23">
        <f t="shared" si="0"/>
        <v>10</v>
      </c>
      <c r="P23">
        <f t="shared" si="0"/>
        <v>6</v>
      </c>
      <c r="Q23">
        <f t="shared" si="0"/>
        <v>10</v>
      </c>
      <c r="R23">
        <f t="shared" si="0"/>
        <v>8</v>
      </c>
      <c r="S23" s="6">
        <f>SUM(punkty_rekrutacyjne35[[#This Row],[punkty za JP]:[GEO]])</f>
        <v>34</v>
      </c>
      <c r="T23" s="6">
        <f>IF(punkty_rekrutacyjne35[[#This Row],[Zachowanie]]=6, 2, 0)+punkty_rekrutacyjne35[[#This Row],[Osiagniecia]]</f>
        <v>7</v>
      </c>
      <c r="U23" s="7">
        <f>punkty_rekrutacyjne35[[#This Row],[punkty za gimnazjalny]]+punkty_rekrutacyjne35[[#This Row],[SUMA PUNKTOW ZA OCENY]]+punkty_rekrutacyjne35[[#This Row],[DODATKOWE]]</f>
        <v>84.5</v>
      </c>
    </row>
    <row r="24" spans="1:21" hidden="1" x14ac:dyDescent="0.35">
      <c r="A24" s="1" t="s">
        <v>52</v>
      </c>
      <c r="B24" s="1" t="s">
        <v>53</v>
      </c>
      <c r="C24">
        <v>7</v>
      </c>
      <c r="D24">
        <v>2</v>
      </c>
      <c r="E24" s="1">
        <v>4</v>
      </c>
      <c r="F24" s="1">
        <v>5</v>
      </c>
      <c r="G24" s="1">
        <v>3</v>
      </c>
      <c r="H24" s="1">
        <v>4</v>
      </c>
      <c r="I24">
        <v>59</v>
      </c>
      <c r="J24">
        <v>14</v>
      </c>
      <c r="K24">
        <v>99</v>
      </c>
      <c r="L24">
        <v>4</v>
      </c>
      <c r="M24">
        <v>3</v>
      </c>
      <c r="N24" s="6">
        <f>(punkty_rekrutacyjne35[[#This Row],[GHP]]+punkty_rekrutacyjne35[[#This Row],[GHH]]+punkty_rekrutacyjne35[[#This Row],[GMM]]+punkty_rekrutacyjne35[[#This Row],[GMP]]+punkty_rekrutacyjne35[[#This Row],[GJP]])/10</f>
        <v>17.899999999999999</v>
      </c>
      <c r="O24">
        <f t="shared" si="0"/>
        <v>6</v>
      </c>
      <c r="P24">
        <f t="shared" si="0"/>
        <v>8</v>
      </c>
      <c r="Q24">
        <f t="shared" si="0"/>
        <v>4</v>
      </c>
      <c r="R24">
        <f t="shared" si="0"/>
        <v>6</v>
      </c>
      <c r="S24" s="6">
        <f>SUM(punkty_rekrutacyjne35[[#This Row],[punkty za JP]:[GEO]])</f>
        <v>24</v>
      </c>
      <c r="T24" s="6">
        <f>IF(punkty_rekrutacyjne35[[#This Row],[Zachowanie]]=6, 2, 0)+punkty_rekrutacyjne35[[#This Row],[Osiagniecia]]</f>
        <v>7</v>
      </c>
      <c r="U24" s="7">
        <f>punkty_rekrutacyjne35[[#This Row],[punkty za gimnazjalny]]+punkty_rekrutacyjne35[[#This Row],[SUMA PUNKTOW ZA OCENY]]+punkty_rekrutacyjne35[[#This Row],[DODATKOWE]]</f>
        <v>48.9</v>
      </c>
    </row>
    <row r="25" spans="1:21" hidden="1" x14ac:dyDescent="0.35">
      <c r="A25" s="1" t="s">
        <v>54</v>
      </c>
      <c r="B25" s="1" t="s">
        <v>55</v>
      </c>
      <c r="C25">
        <v>3</v>
      </c>
      <c r="D25">
        <v>3</v>
      </c>
      <c r="E25" s="1">
        <v>5</v>
      </c>
      <c r="F25" s="1">
        <v>5</v>
      </c>
      <c r="G25" s="1">
        <v>2</v>
      </c>
      <c r="H25" s="1">
        <v>6</v>
      </c>
      <c r="I25">
        <v>26</v>
      </c>
      <c r="J25">
        <v>14</v>
      </c>
      <c r="K25">
        <v>18</v>
      </c>
      <c r="L25">
        <v>96</v>
      </c>
      <c r="M25">
        <v>41</v>
      </c>
      <c r="N25" s="6">
        <f>(punkty_rekrutacyjne35[[#This Row],[GHP]]+punkty_rekrutacyjne35[[#This Row],[GHH]]+punkty_rekrutacyjne35[[#This Row],[GMM]]+punkty_rekrutacyjne35[[#This Row],[GMP]]+punkty_rekrutacyjne35[[#This Row],[GJP]])/10</f>
        <v>19.5</v>
      </c>
      <c r="O25">
        <f t="shared" si="0"/>
        <v>8</v>
      </c>
      <c r="P25">
        <f t="shared" si="0"/>
        <v>8</v>
      </c>
      <c r="Q25">
        <f t="shared" si="0"/>
        <v>0</v>
      </c>
      <c r="R25">
        <f t="shared" si="0"/>
        <v>10</v>
      </c>
      <c r="S25" s="6">
        <f>SUM(punkty_rekrutacyjne35[[#This Row],[punkty za JP]:[GEO]])</f>
        <v>26</v>
      </c>
      <c r="T25" s="6">
        <f>IF(punkty_rekrutacyjne35[[#This Row],[Zachowanie]]=6, 2, 0)+punkty_rekrutacyjne35[[#This Row],[Osiagniecia]]</f>
        <v>3</v>
      </c>
      <c r="U25" s="7">
        <f>punkty_rekrutacyjne35[[#This Row],[punkty za gimnazjalny]]+punkty_rekrutacyjne35[[#This Row],[SUMA PUNKTOW ZA OCENY]]+punkty_rekrutacyjne35[[#This Row],[DODATKOWE]]</f>
        <v>48.5</v>
      </c>
    </row>
    <row r="26" spans="1:21" hidden="1" x14ac:dyDescent="0.35">
      <c r="A26" s="1" t="s">
        <v>56</v>
      </c>
      <c r="B26" s="1" t="s">
        <v>38</v>
      </c>
      <c r="C26">
        <v>8</v>
      </c>
      <c r="D26">
        <v>6</v>
      </c>
      <c r="E26" s="1">
        <v>3</v>
      </c>
      <c r="F26" s="1">
        <v>4</v>
      </c>
      <c r="G26" s="1">
        <v>2</v>
      </c>
      <c r="H26" s="1">
        <v>4</v>
      </c>
      <c r="I26">
        <v>8</v>
      </c>
      <c r="J26">
        <v>78</v>
      </c>
      <c r="K26">
        <v>64</v>
      </c>
      <c r="L26">
        <v>10</v>
      </c>
      <c r="M26">
        <v>55</v>
      </c>
      <c r="N26" s="6">
        <f>(punkty_rekrutacyjne35[[#This Row],[GHP]]+punkty_rekrutacyjne35[[#This Row],[GHH]]+punkty_rekrutacyjne35[[#This Row],[GMM]]+punkty_rekrutacyjne35[[#This Row],[GMP]]+punkty_rekrutacyjne35[[#This Row],[GJP]])/10</f>
        <v>21.5</v>
      </c>
      <c r="O26">
        <f t="shared" si="0"/>
        <v>4</v>
      </c>
      <c r="P26">
        <f t="shared" si="0"/>
        <v>6</v>
      </c>
      <c r="Q26">
        <f t="shared" si="0"/>
        <v>0</v>
      </c>
      <c r="R26">
        <f t="shared" si="0"/>
        <v>6</v>
      </c>
      <c r="S26" s="6">
        <f>SUM(punkty_rekrutacyjne35[[#This Row],[punkty za JP]:[GEO]])</f>
        <v>16</v>
      </c>
      <c r="T26" s="6">
        <f>IF(punkty_rekrutacyjne35[[#This Row],[Zachowanie]]=6, 2, 0)+punkty_rekrutacyjne35[[#This Row],[Osiagniecia]]</f>
        <v>10</v>
      </c>
      <c r="U26" s="7">
        <f>punkty_rekrutacyjne35[[#This Row],[punkty za gimnazjalny]]+punkty_rekrutacyjne35[[#This Row],[SUMA PUNKTOW ZA OCENY]]+punkty_rekrutacyjne35[[#This Row],[DODATKOWE]]</f>
        <v>47.5</v>
      </c>
    </row>
    <row r="27" spans="1:21" hidden="1" x14ac:dyDescent="0.35">
      <c r="A27" s="1" t="s">
        <v>57</v>
      </c>
      <c r="B27" s="1" t="s">
        <v>58</v>
      </c>
      <c r="C27">
        <v>3</v>
      </c>
      <c r="D27">
        <v>5</v>
      </c>
      <c r="E27" s="1">
        <v>2</v>
      </c>
      <c r="F27" s="1">
        <v>4</v>
      </c>
      <c r="G27" s="1">
        <v>3</v>
      </c>
      <c r="H27" s="1">
        <v>6</v>
      </c>
      <c r="I27">
        <v>41</v>
      </c>
      <c r="J27">
        <v>37</v>
      </c>
      <c r="K27">
        <v>5</v>
      </c>
      <c r="L27">
        <v>34</v>
      </c>
      <c r="M27">
        <v>93</v>
      </c>
      <c r="N27" s="6">
        <f>(punkty_rekrutacyjne35[[#This Row],[GHP]]+punkty_rekrutacyjne35[[#This Row],[GHH]]+punkty_rekrutacyjne35[[#This Row],[GMM]]+punkty_rekrutacyjne35[[#This Row],[GMP]]+punkty_rekrutacyjne35[[#This Row],[GJP]])/10</f>
        <v>21</v>
      </c>
      <c r="O27">
        <f t="shared" si="0"/>
        <v>0</v>
      </c>
      <c r="P27">
        <f t="shared" si="0"/>
        <v>6</v>
      </c>
      <c r="Q27">
        <f t="shared" si="0"/>
        <v>4</v>
      </c>
      <c r="R27">
        <f t="shared" si="0"/>
        <v>10</v>
      </c>
      <c r="S27" s="6">
        <f>SUM(punkty_rekrutacyjne35[[#This Row],[punkty za JP]:[GEO]])</f>
        <v>20</v>
      </c>
      <c r="T27" s="6">
        <f>IF(punkty_rekrutacyjne35[[#This Row],[Zachowanie]]=6, 2, 0)+punkty_rekrutacyjne35[[#This Row],[Osiagniecia]]</f>
        <v>3</v>
      </c>
      <c r="U27" s="7">
        <f>punkty_rekrutacyjne35[[#This Row],[punkty za gimnazjalny]]+punkty_rekrutacyjne35[[#This Row],[SUMA PUNKTOW ZA OCENY]]+punkty_rekrutacyjne35[[#This Row],[DODATKOWE]]</f>
        <v>44</v>
      </c>
    </row>
    <row r="28" spans="1:21" hidden="1" x14ac:dyDescent="0.35">
      <c r="A28" s="1" t="s">
        <v>59</v>
      </c>
      <c r="B28" s="1" t="s">
        <v>16</v>
      </c>
      <c r="C28">
        <v>4</v>
      </c>
      <c r="D28">
        <v>6</v>
      </c>
      <c r="E28" s="1">
        <v>4</v>
      </c>
      <c r="F28" s="1">
        <v>3</v>
      </c>
      <c r="G28" s="1">
        <v>2</v>
      </c>
      <c r="H28" s="1">
        <v>3</v>
      </c>
      <c r="I28">
        <v>60</v>
      </c>
      <c r="J28">
        <v>7</v>
      </c>
      <c r="K28">
        <v>97</v>
      </c>
      <c r="L28">
        <v>80</v>
      </c>
      <c r="M28">
        <v>43</v>
      </c>
      <c r="N28" s="6">
        <f>(punkty_rekrutacyjne35[[#This Row],[GHP]]+punkty_rekrutacyjne35[[#This Row],[GHH]]+punkty_rekrutacyjne35[[#This Row],[GMM]]+punkty_rekrutacyjne35[[#This Row],[GMP]]+punkty_rekrutacyjne35[[#This Row],[GJP]])/10</f>
        <v>28.7</v>
      </c>
      <c r="O28">
        <f t="shared" si="0"/>
        <v>6</v>
      </c>
      <c r="P28">
        <f t="shared" si="0"/>
        <v>4</v>
      </c>
      <c r="Q28">
        <f t="shared" si="0"/>
        <v>0</v>
      </c>
      <c r="R28">
        <f t="shared" si="0"/>
        <v>4</v>
      </c>
      <c r="S28" s="6">
        <f>SUM(punkty_rekrutacyjne35[[#This Row],[punkty za JP]:[GEO]])</f>
        <v>14</v>
      </c>
      <c r="T28" s="6">
        <f>IF(punkty_rekrutacyjne35[[#This Row],[Zachowanie]]=6, 2, 0)+punkty_rekrutacyjne35[[#This Row],[Osiagniecia]]</f>
        <v>6</v>
      </c>
      <c r="U28" s="7">
        <f>punkty_rekrutacyjne35[[#This Row],[punkty za gimnazjalny]]+punkty_rekrutacyjne35[[#This Row],[SUMA PUNKTOW ZA OCENY]]+punkty_rekrutacyjne35[[#This Row],[DODATKOWE]]</f>
        <v>48.7</v>
      </c>
    </row>
    <row r="29" spans="1:21" hidden="1" x14ac:dyDescent="0.35">
      <c r="A29" s="1" t="s">
        <v>60</v>
      </c>
      <c r="B29" s="1" t="s">
        <v>61</v>
      </c>
      <c r="C29">
        <v>1</v>
      </c>
      <c r="D29">
        <v>4</v>
      </c>
      <c r="E29" s="1">
        <v>5</v>
      </c>
      <c r="F29" s="1">
        <v>4</v>
      </c>
      <c r="G29" s="1">
        <v>2</v>
      </c>
      <c r="H29" s="1">
        <v>5</v>
      </c>
      <c r="I29">
        <v>53</v>
      </c>
      <c r="J29">
        <v>18</v>
      </c>
      <c r="K29">
        <v>94</v>
      </c>
      <c r="L29">
        <v>99</v>
      </c>
      <c r="M29">
        <v>76</v>
      </c>
      <c r="N29" s="6">
        <f>(punkty_rekrutacyjne35[[#This Row],[GHP]]+punkty_rekrutacyjne35[[#This Row],[GHH]]+punkty_rekrutacyjne35[[#This Row],[GMM]]+punkty_rekrutacyjne35[[#This Row],[GMP]]+punkty_rekrutacyjne35[[#This Row],[GJP]])/10</f>
        <v>34</v>
      </c>
      <c r="O29">
        <f t="shared" si="0"/>
        <v>8</v>
      </c>
      <c r="P29">
        <f t="shared" si="0"/>
        <v>6</v>
      </c>
      <c r="Q29">
        <f t="shared" si="0"/>
        <v>0</v>
      </c>
      <c r="R29">
        <f t="shared" si="0"/>
        <v>8</v>
      </c>
      <c r="S29" s="6">
        <f>SUM(punkty_rekrutacyjne35[[#This Row],[punkty za JP]:[GEO]])</f>
        <v>22</v>
      </c>
      <c r="T29" s="6">
        <f>IF(punkty_rekrutacyjne35[[#This Row],[Zachowanie]]=6, 2, 0)+punkty_rekrutacyjne35[[#This Row],[Osiagniecia]]</f>
        <v>1</v>
      </c>
      <c r="U29" s="7">
        <f>punkty_rekrutacyjne35[[#This Row],[punkty za gimnazjalny]]+punkty_rekrutacyjne35[[#This Row],[SUMA PUNKTOW ZA OCENY]]+punkty_rekrutacyjne35[[#This Row],[DODATKOWE]]</f>
        <v>57</v>
      </c>
    </row>
    <row r="30" spans="1:21" hidden="1" x14ac:dyDescent="0.35">
      <c r="A30" s="1" t="s">
        <v>62</v>
      </c>
      <c r="B30" s="1" t="s">
        <v>38</v>
      </c>
      <c r="C30">
        <v>5</v>
      </c>
      <c r="D30">
        <v>3</v>
      </c>
      <c r="E30" s="1">
        <v>3</v>
      </c>
      <c r="F30" s="1">
        <v>4</v>
      </c>
      <c r="G30" s="1">
        <v>6</v>
      </c>
      <c r="H30" s="1">
        <v>6</v>
      </c>
      <c r="I30">
        <v>84</v>
      </c>
      <c r="J30">
        <v>87</v>
      </c>
      <c r="K30">
        <v>96</v>
      </c>
      <c r="L30">
        <v>8</v>
      </c>
      <c r="M30">
        <v>17</v>
      </c>
      <c r="N30" s="6">
        <f>(punkty_rekrutacyjne35[[#This Row],[GHP]]+punkty_rekrutacyjne35[[#This Row],[GHH]]+punkty_rekrutacyjne35[[#This Row],[GMM]]+punkty_rekrutacyjne35[[#This Row],[GMP]]+punkty_rekrutacyjne35[[#This Row],[GJP]])/10</f>
        <v>29.2</v>
      </c>
      <c r="O30">
        <f t="shared" si="0"/>
        <v>4</v>
      </c>
      <c r="P30">
        <f t="shared" si="0"/>
        <v>6</v>
      </c>
      <c r="Q30">
        <f t="shared" si="0"/>
        <v>10</v>
      </c>
      <c r="R30">
        <f t="shared" si="0"/>
        <v>10</v>
      </c>
      <c r="S30" s="6">
        <f>SUM(punkty_rekrutacyjne35[[#This Row],[punkty za JP]:[GEO]])</f>
        <v>30</v>
      </c>
      <c r="T30" s="6">
        <f>IF(punkty_rekrutacyjne35[[#This Row],[Zachowanie]]=6, 2, 0)+punkty_rekrutacyjne35[[#This Row],[Osiagniecia]]</f>
        <v>5</v>
      </c>
      <c r="U30" s="7">
        <f>punkty_rekrutacyjne35[[#This Row],[punkty za gimnazjalny]]+punkty_rekrutacyjne35[[#This Row],[SUMA PUNKTOW ZA OCENY]]+punkty_rekrutacyjne35[[#This Row],[DODATKOWE]]</f>
        <v>64.2</v>
      </c>
    </row>
    <row r="31" spans="1:21" hidden="1" x14ac:dyDescent="0.35">
      <c r="A31" s="1" t="s">
        <v>63</v>
      </c>
      <c r="B31" s="1" t="s">
        <v>64</v>
      </c>
      <c r="C31">
        <v>2</v>
      </c>
      <c r="D31">
        <v>3</v>
      </c>
      <c r="E31" s="1">
        <v>5</v>
      </c>
      <c r="F31" s="1">
        <v>2</v>
      </c>
      <c r="G31" s="1">
        <v>2</v>
      </c>
      <c r="H31" s="1">
        <v>5</v>
      </c>
      <c r="I31">
        <v>6</v>
      </c>
      <c r="J31">
        <v>43</v>
      </c>
      <c r="K31">
        <v>53</v>
      </c>
      <c r="L31">
        <v>71</v>
      </c>
      <c r="M31">
        <v>3</v>
      </c>
      <c r="N31" s="6">
        <f>(punkty_rekrutacyjne35[[#This Row],[GHP]]+punkty_rekrutacyjne35[[#This Row],[GHH]]+punkty_rekrutacyjne35[[#This Row],[GMM]]+punkty_rekrutacyjne35[[#This Row],[GMP]]+punkty_rekrutacyjne35[[#This Row],[GJP]])/10</f>
        <v>17.600000000000001</v>
      </c>
      <c r="O31">
        <f t="shared" si="0"/>
        <v>8</v>
      </c>
      <c r="P31">
        <f t="shared" si="0"/>
        <v>0</v>
      </c>
      <c r="Q31">
        <f t="shared" si="0"/>
        <v>0</v>
      </c>
      <c r="R31">
        <f t="shared" si="0"/>
        <v>8</v>
      </c>
      <c r="S31" s="6">
        <f>SUM(punkty_rekrutacyjne35[[#This Row],[punkty za JP]:[GEO]])</f>
        <v>16</v>
      </c>
      <c r="T31" s="6">
        <f>IF(punkty_rekrutacyjne35[[#This Row],[Zachowanie]]=6, 2, 0)+punkty_rekrutacyjne35[[#This Row],[Osiagniecia]]</f>
        <v>2</v>
      </c>
      <c r="U31" s="7">
        <f>punkty_rekrutacyjne35[[#This Row],[punkty za gimnazjalny]]+punkty_rekrutacyjne35[[#This Row],[SUMA PUNKTOW ZA OCENY]]+punkty_rekrutacyjne35[[#This Row],[DODATKOWE]]</f>
        <v>35.6</v>
      </c>
    </row>
    <row r="32" spans="1:21" x14ac:dyDescent="0.35">
      <c r="A32" s="13" t="s">
        <v>226</v>
      </c>
      <c r="B32" s="13" t="s">
        <v>74</v>
      </c>
      <c r="C32">
        <v>6</v>
      </c>
      <c r="D32">
        <v>6</v>
      </c>
      <c r="E32" s="1">
        <v>5</v>
      </c>
      <c r="F32" s="1">
        <v>3</v>
      </c>
      <c r="G32" s="1">
        <v>2</v>
      </c>
      <c r="H32" s="1">
        <v>3</v>
      </c>
      <c r="I32">
        <v>16</v>
      </c>
      <c r="J32">
        <v>95</v>
      </c>
      <c r="K32">
        <v>97</v>
      </c>
      <c r="L32">
        <v>62</v>
      </c>
      <c r="M32">
        <v>46</v>
      </c>
      <c r="N32" s="6">
        <f>(punkty_rekrutacyjne35[[#This Row],[GHP]]+punkty_rekrutacyjne35[[#This Row],[GHH]]+punkty_rekrutacyjne35[[#This Row],[GMM]]+punkty_rekrutacyjne35[[#This Row],[GMP]]+punkty_rekrutacyjne35[[#This Row],[GJP]])/10</f>
        <v>31.6</v>
      </c>
      <c r="O32">
        <f>VLOOKUP(E32,$X$4:$Y$9,2,0)</f>
        <v>8</v>
      </c>
      <c r="P32">
        <f>VLOOKUP(F32,$X$4:$Y$9,2,0)</f>
        <v>4</v>
      </c>
      <c r="Q32">
        <f>VLOOKUP(G32,$X$4:$Y$9,2,0)</f>
        <v>0</v>
      </c>
      <c r="R32">
        <f>VLOOKUP(H32,$X$4:$Y$9,2,0)</f>
        <v>4</v>
      </c>
      <c r="S32" s="6">
        <f>SUM(punkty_rekrutacyjne35[[#This Row],[punkty za JP]:[GEO]])</f>
        <v>16</v>
      </c>
      <c r="T32" s="6">
        <f>IF(punkty_rekrutacyjne35[[#This Row],[Zachowanie]]=6, 2, 0)+punkty_rekrutacyjne35[[#This Row],[Osiagniecia]]</f>
        <v>8</v>
      </c>
      <c r="U32" s="7">
        <f>punkty_rekrutacyjne35[[#This Row],[punkty za gimnazjalny]]+punkty_rekrutacyjne35[[#This Row],[SUMA PUNKTOW ZA OCENY]]+punkty_rekrutacyjne35[[#This Row],[DODATKOWE]]</f>
        <v>55.6</v>
      </c>
    </row>
    <row r="33" spans="1:21" hidden="1" x14ac:dyDescent="0.35">
      <c r="A33" s="1" t="s">
        <v>67</v>
      </c>
      <c r="B33" s="1" t="s">
        <v>68</v>
      </c>
      <c r="C33">
        <v>0</v>
      </c>
      <c r="D33">
        <v>5</v>
      </c>
      <c r="E33" s="1">
        <v>6</v>
      </c>
      <c r="F33" s="1">
        <v>4</v>
      </c>
      <c r="G33" s="1">
        <v>4</v>
      </c>
      <c r="H33" s="1">
        <v>2</v>
      </c>
      <c r="I33">
        <v>22</v>
      </c>
      <c r="J33">
        <v>9</v>
      </c>
      <c r="K33">
        <v>1</v>
      </c>
      <c r="L33">
        <v>76</v>
      </c>
      <c r="M33">
        <v>28</v>
      </c>
      <c r="N33" s="6">
        <f>(punkty_rekrutacyjne35[[#This Row],[GHP]]+punkty_rekrutacyjne35[[#This Row],[GHH]]+punkty_rekrutacyjne35[[#This Row],[GMM]]+punkty_rekrutacyjne35[[#This Row],[GMP]]+punkty_rekrutacyjne35[[#This Row],[GJP]])/10</f>
        <v>13.6</v>
      </c>
      <c r="O33">
        <f>VLOOKUP(E33,$X$4:$Y$9,2,0)</f>
        <v>10</v>
      </c>
      <c r="P33">
        <f>VLOOKUP(F33,$X$4:$Y$9,2,0)</f>
        <v>6</v>
      </c>
      <c r="Q33">
        <f>VLOOKUP(G33,$X$4:$Y$9,2,0)</f>
        <v>6</v>
      </c>
      <c r="R33">
        <f>VLOOKUP(H33,$X$4:$Y$9,2,0)</f>
        <v>0</v>
      </c>
      <c r="S33" s="6">
        <f>SUM(punkty_rekrutacyjne35[[#This Row],[punkty za JP]:[GEO]])</f>
        <v>22</v>
      </c>
      <c r="T33" s="6">
        <f>IF(punkty_rekrutacyjne35[[#This Row],[Zachowanie]]=6, 2, 0)+punkty_rekrutacyjne35[[#This Row],[Osiagniecia]]</f>
        <v>0</v>
      </c>
      <c r="U33" s="7">
        <f>punkty_rekrutacyjne35[[#This Row],[punkty za gimnazjalny]]+punkty_rekrutacyjne35[[#This Row],[SUMA PUNKTOW ZA OCENY]]+punkty_rekrutacyjne35[[#This Row],[DODATKOWE]]</f>
        <v>35.6</v>
      </c>
    </row>
    <row r="34" spans="1:21" hidden="1" x14ac:dyDescent="0.35">
      <c r="A34" s="1" t="s">
        <v>69</v>
      </c>
      <c r="B34" s="1" t="s">
        <v>70</v>
      </c>
      <c r="C34">
        <v>6</v>
      </c>
      <c r="D34">
        <v>3</v>
      </c>
      <c r="E34" s="1">
        <v>2</v>
      </c>
      <c r="F34" s="1">
        <v>2</v>
      </c>
      <c r="G34" s="1">
        <v>2</v>
      </c>
      <c r="H34" s="1">
        <v>4</v>
      </c>
      <c r="I34">
        <v>82</v>
      </c>
      <c r="J34">
        <v>95</v>
      </c>
      <c r="K34">
        <v>8</v>
      </c>
      <c r="L34">
        <v>46</v>
      </c>
      <c r="M34">
        <v>76</v>
      </c>
      <c r="N34" s="6">
        <f>(punkty_rekrutacyjne35[[#This Row],[GHP]]+punkty_rekrutacyjne35[[#This Row],[GHH]]+punkty_rekrutacyjne35[[#This Row],[GMM]]+punkty_rekrutacyjne35[[#This Row],[GMP]]+punkty_rekrutacyjne35[[#This Row],[GJP]])/10</f>
        <v>30.7</v>
      </c>
      <c r="O34">
        <f>VLOOKUP(E34,$X$4:$Y$9,2,0)</f>
        <v>0</v>
      </c>
      <c r="P34">
        <f>VLOOKUP(F34,$X$4:$Y$9,2,0)</f>
        <v>0</v>
      </c>
      <c r="Q34">
        <f>VLOOKUP(G34,$X$4:$Y$9,2,0)</f>
        <v>0</v>
      </c>
      <c r="R34">
        <f>VLOOKUP(H34,$X$4:$Y$9,2,0)</f>
        <v>6</v>
      </c>
      <c r="S34" s="6">
        <f>SUM(punkty_rekrutacyjne35[[#This Row],[punkty za JP]:[GEO]])</f>
        <v>6</v>
      </c>
      <c r="T34" s="6">
        <f>IF(punkty_rekrutacyjne35[[#This Row],[Zachowanie]]=6, 2, 0)+punkty_rekrutacyjne35[[#This Row],[Osiagniecia]]</f>
        <v>6</v>
      </c>
      <c r="U34" s="7">
        <f>punkty_rekrutacyjne35[[#This Row],[punkty za gimnazjalny]]+punkty_rekrutacyjne35[[#This Row],[SUMA PUNKTOW ZA OCENY]]+punkty_rekrutacyjne35[[#This Row],[DODATKOWE]]</f>
        <v>42.7</v>
      </c>
    </row>
    <row r="35" spans="1:21" hidden="1" x14ac:dyDescent="0.35">
      <c r="A35" s="1" t="s">
        <v>71</v>
      </c>
      <c r="B35" s="1" t="s">
        <v>72</v>
      </c>
      <c r="C35">
        <v>7</v>
      </c>
      <c r="D35">
        <v>3</v>
      </c>
      <c r="E35" s="1">
        <v>2</v>
      </c>
      <c r="F35" s="1">
        <v>4</v>
      </c>
      <c r="G35" s="1">
        <v>4</v>
      </c>
      <c r="H35" s="1">
        <v>2</v>
      </c>
      <c r="I35">
        <v>67</v>
      </c>
      <c r="J35">
        <v>26</v>
      </c>
      <c r="K35">
        <v>50</v>
      </c>
      <c r="L35">
        <v>90</v>
      </c>
      <c r="M35">
        <v>34</v>
      </c>
      <c r="N35" s="6">
        <f>(punkty_rekrutacyjne35[[#This Row],[GHP]]+punkty_rekrutacyjne35[[#This Row],[GHH]]+punkty_rekrutacyjne35[[#This Row],[GMM]]+punkty_rekrutacyjne35[[#This Row],[GMP]]+punkty_rekrutacyjne35[[#This Row],[GJP]])/10</f>
        <v>26.7</v>
      </c>
      <c r="O35">
        <f>VLOOKUP(E35,$X$4:$Y$9,2,0)</f>
        <v>0</v>
      </c>
      <c r="P35">
        <f>VLOOKUP(F35,$X$4:$Y$9,2,0)</f>
        <v>6</v>
      </c>
      <c r="Q35">
        <f>VLOOKUP(G35,$X$4:$Y$9,2,0)</f>
        <v>6</v>
      </c>
      <c r="R35">
        <f>VLOOKUP(H35,$X$4:$Y$9,2,0)</f>
        <v>0</v>
      </c>
      <c r="S35" s="6">
        <f>SUM(punkty_rekrutacyjne35[[#This Row],[punkty za JP]:[GEO]])</f>
        <v>12</v>
      </c>
      <c r="T35" s="6">
        <f>IF(punkty_rekrutacyjne35[[#This Row],[Zachowanie]]=6, 2, 0)+punkty_rekrutacyjne35[[#This Row],[Osiagniecia]]</f>
        <v>7</v>
      </c>
      <c r="U35" s="7">
        <f>punkty_rekrutacyjne35[[#This Row],[punkty za gimnazjalny]]+punkty_rekrutacyjne35[[#This Row],[SUMA PUNKTOW ZA OCENY]]+punkty_rekrutacyjne35[[#This Row],[DODATKOWE]]</f>
        <v>45.7</v>
      </c>
    </row>
    <row r="36" spans="1:21" hidden="1" x14ac:dyDescent="0.35">
      <c r="A36" s="1" t="s">
        <v>73</v>
      </c>
      <c r="B36" s="1" t="s">
        <v>74</v>
      </c>
      <c r="C36">
        <v>2</v>
      </c>
      <c r="D36">
        <v>2</v>
      </c>
      <c r="E36" s="1">
        <v>6</v>
      </c>
      <c r="F36" s="1">
        <v>5</v>
      </c>
      <c r="G36" s="1">
        <v>4</v>
      </c>
      <c r="H36" s="1">
        <v>5</v>
      </c>
      <c r="I36">
        <v>34</v>
      </c>
      <c r="J36">
        <v>59</v>
      </c>
      <c r="K36">
        <v>59</v>
      </c>
      <c r="L36">
        <v>7</v>
      </c>
      <c r="M36">
        <v>1</v>
      </c>
      <c r="N36" s="6">
        <f>(punkty_rekrutacyjne35[[#This Row],[GHP]]+punkty_rekrutacyjne35[[#This Row],[GHH]]+punkty_rekrutacyjne35[[#This Row],[GMM]]+punkty_rekrutacyjne35[[#This Row],[GMP]]+punkty_rekrutacyjne35[[#This Row],[GJP]])/10</f>
        <v>16</v>
      </c>
      <c r="O36">
        <f>VLOOKUP(E36,$X$4:$Y$9,2,0)</f>
        <v>10</v>
      </c>
      <c r="P36">
        <f>VLOOKUP(F36,$X$4:$Y$9,2,0)</f>
        <v>8</v>
      </c>
      <c r="Q36">
        <f>VLOOKUP(G36,$X$4:$Y$9,2,0)</f>
        <v>6</v>
      </c>
      <c r="R36">
        <f>VLOOKUP(H36,$X$4:$Y$9,2,0)</f>
        <v>8</v>
      </c>
      <c r="S36" s="6">
        <f>SUM(punkty_rekrutacyjne35[[#This Row],[punkty za JP]:[GEO]])</f>
        <v>32</v>
      </c>
      <c r="T36" s="6">
        <f>IF(punkty_rekrutacyjne35[[#This Row],[Zachowanie]]=6, 2, 0)+punkty_rekrutacyjne35[[#This Row],[Osiagniecia]]</f>
        <v>2</v>
      </c>
      <c r="U36" s="7">
        <f>punkty_rekrutacyjne35[[#This Row],[punkty za gimnazjalny]]+punkty_rekrutacyjne35[[#This Row],[SUMA PUNKTOW ZA OCENY]]+punkty_rekrutacyjne35[[#This Row],[DODATKOWE]]</f>
        <v>50</v>
      </c>
    </row>
    <row r="37" spans="1:21" hidden="1" x14ac:dyDescent="0.35">
      <c r="A37" s="1" t="s">
        <v>75</v>
      </c>
      <c r="B37" s="1" t="s">
        <v>76</v>
      </c>
      <c r="C37">
        <v>4</v>
      </c>
      <c r="D37">
        <v>6</v>
      </c>
      <c r="E37" s="1">
        <v>5</v>
      </c>
      <c r="F37" s="1">
        <v>5</v>
      </c>
      <c r="G37" s="1">
        <v>6</v>
      </c>
      <c r="H37" s="1">
        <v>4</v>
      </c>
      <c r="I37">
        <v>56</v>
      </c>
      <c r="J37">
        <v>75</v>
      </c>
      <c r="K37">
        <v>51</v>
      </c>
      <c r="L37">
        <v>47</v>
      </c>
      <c r="M37">
        <v>71</v>
      </c>
      <c r="N37" s="6">
        <f>(punkty_rekrutacyjne35[[#This Row],[GHP]]+punkty_rekrutacyjne35[[#This Row],[GHH]]+punkty_rekrutacyjne35[[#This Row],[GMM]]+punkty_rekrutacyjne35[[#This Row],[GMP]]+punkty_rekrutacyjne35[[#This Row],[GJP]])/10</f>
        <v>30</v>
      </c>
      <c r="O37">
        <f>VLOOKUP(E37,$X$4:$Y$9,2,0)</f>
        <v>8</v>
      </c>
      <c r="P37">
        <f>VLOOKUP(F37,$X$4:$Y$9,2,0)</f>
        <v>8</v>
      </c>
      <c r="Q37">
        <f>VLOOKUP(G37,$X$4:$Y$9,2,0)</f>
        <v>10</v>
      </c>
      <c r="R37">
        <f>VLOOKUP(H37,$X$4:$Y$9,2,0)</f>
        <v>6</v>
      </c>
      <c r="S37" s="6">
        <f>SUM(punkty_rekrutacyjne35[[#This Row],[punkty za JP]:[GEO]])</f>
        <v>32</v>
      </c>
      <c r="T37" s="6">
        <f>IF(punkty_rekrutacyjne35[[#This Row],[Zachowanie]]=6, 2, 0)+punkty_rekrutacyjne35[[#This Row],[Osiagniecia]]</f>
        <v>6</v>
      </c>
      <c r="U37" s="7">
        <f>punkty_rekrutacyjne35[[#This Row],[punkty za gimnazjalny]]+punkty_rekrutacyjne35[[#This Row],[SUMA PUNKTOW ZA OCENY]]+punkty_rekrutacyjne35[[#This Row],[DODATKOWE]]</f>
        <v>68</v>
      </c>
    </row>
    <row r="38" spans="1:21" hidden="1" x14ac:dyDescent="0.35">
      <c r="A38" s="1" t="s">
        <v>77</v>
      </c>
      <c r="B38" s="1" t="s">
        <v>78</v>
      </c>
      <c r="C38">
        <v>6</v>
      </c>
      <c r="D38">
        <v>4</v>
      </c>
      <c r="E38" s="1">
        <v>5</v>
      </c>
      <c r="F38" s="1">
        <v>5</v>
      </c>
      <c r="G38" s="1">
        <v>5</v>
      </c>
      <c r="H38" s="1">
        <v>4</v>
      </c>
      <c r="I38">
        <v>70</v>
      </c>
      <c r="J38">
        <v>71</v>
      </c>
      <c r="K38">
        <v>27</v>
      </c>
      <c r="L38">
        <v>77</v>
      </c>
      <c r="M38">
        <v>13</v>
      </c>
      <c r="N38" s="6">
        <f>(punkty_rekrutacyjne35[[#This Row],[GHP]]+punkty_rekrutacyjne35[[#This Row],[GHH]]+punkty_rekrutacyjne35[[#This Row],[GMM]]+punkty_rekrutacyjne35[[#This Row],[GMP]]+punkty_rekrutacyjne35[[#This Row],[GJP]])/10</f>
        <v>25.8</v>
      </c>
      <c r="O38">
        <f>VLOOKUP(E38,$X$4:$Y$9,2,0)</f>
        <v>8</v>
      </c>
      <c r="P38">
        <f>VLOOKUP(F38,$X$4:$Y$9,2,0)</f>
        <v>8</v>
      </c>
      <c r="Q38">
        <f>VLOOKUP(G38,$X$4:$Y$9,2,0)</f>
        <v>8</v>
      </c>
      <c r="R38">
        <f>VLOOKUP(H38,$X$4:$Y$9,2,0)</f>
        <v>6</v>
      </c>
      <c r="S38" s="6">
        <f>SUM(punkty_rekrutacyjne35[[#This Row],[punkty za JP]:[GEO]])</f>
        <v>30</v>
      </c>
      <c r="T38" s="6">
        <f>IF(punkty_rekrutacyjne35[[#This Row],[Zachowanie]]=6, 2, 0)+punkty_rekrutacyjne35[[#This Row],[Osiagniecia]]</f>
        <v>6</v>
      </c>
      <c r="U38" s="7">
        <f>punkty_rekrutacyjne35[[#This Row],[punkty za gimnazjalny]]+punkty_rekrutacyjne35[[#This Row],[SUMA PUNKTOW ZA OCENY]]+punkty_rekrutacyjne35[[#This Row],[DODATKOWE]]</f>
        <v>61.8</v>
      </c>
    </row>
    <row r="39" spans="1:21" hidden="1" x14ac:dyDescent="0.35">
      <c r="A39" s="1" t="s">
        <v>79</v>
      </c>
      <c r="B39" s="1" t="s">
        <v>80</v>
      </c>
      <c r="C39">
        <v>2</v>
      </c>
      <c r="D39">
        <v>2</v>
      </c>
      <c r="E39" s="1">
        <v>4</v>
      </c>
      <c r="F39" s="1">
        <v>4</v>
      </c>
      <c r="G39" s="1">
        <v>4</v>
      </c>
      <c r="H39" s="1">
        <v>6</v>
      </c>
      <c r="I39">
        <v>30</v>
      </c>
      <c r="J39">
        <v>55</v>
      </c>
      <c r="K39">
        <v>59</v>
      </c>
      <c r="L39">
        <v>77</v>
      </c>
      <c r="M39">
        <v>58</v>
      </c>
      <c r="N39" s="6">
        <f>(punkty_rekrutacyjne35[[#This Row],[GHP]]+punkty_rekrutacyjne35[[#This Row],[GHH]]+punkty_rekrutacyjne35[[#This Row],[GMM]]+punkty_rekrutacyjne35[[#This Row],[GMP]]+punkty_rekrutacyjne35[[#This Row],[GJP]])/10</f>
        <v>27.9</v>
      </c>
      <c r="O39">
        <f>VLOOKUP(E39,$X$4:$Y$9,2,0)</f>
        <v>6</v>
      </c>
      <c r="P39">
        <f>VLOOKUP(F39,$X$4:$Y$9,2,0)</f>
        <v>6</v>
      </c>
      <c r="Q39">
        <f>VLOOKUP(G39,$X$4:$Y$9,2,0)</f>
        <v>6</v>
      </c>
      <c r="R39">
        <f>VLOOKUP(H39,$X$4:$Y$9,2,0)</f>
        <v>10</v>
      </c>
      <c r="S39" s="6">
        <f>SUM(punkty_rekrutacyjne35[[#This Row],[punkty za JP]:[GEO]])</f>
        <v>28</v>
      </c>
      <c r="T39" s="6">
        <f>IF(punkty_rekrutacyjne35[[#This Row],[Zachowanie]]=6, 2, 0)+punkty_rekrutacyjne35[[#This Row],[Osiagniecia]]</f>
        <v>2</v>
      </c>
      <c r="U39" s="7">
        <f>punkty_rekrutacyjne35[[#This Row],[punkty za gimnazjalny]]+punkty_rekrutacyjne35[[#This Row],[SUMA PUNKTOW ZA OCENY]]+punkty_rekrutacyjne35[[#This Row],[DODATKOWE]]</f>
        <v>57.9</v>
      </c>
    </row>
    <row r="40" spans="1:21" hidden="1" x14ac:dyDescent="0.35">
      <c r="A40" s="1" t="s">
        <v>81</v>
      </c>
      <c r="B40" s="1" t="s">
        <v>38</v>
      </c>
      <c r="C40">
        <v>5</v>
      </c>
      <c r="D40">
        <v>6</v>
      </c>
      <c r="E40" s="1">
        <v>6</v>
      </c>
      <c r="F40" s="1">
        <v>6</v>
      </c>
      <c r="G40" s="1">
        <v>5</v>
      </c>
      <c r="H40" s="1">
        <v>5</v>
      </c>
      <c r="I40">
        <v>57</v>
      </c>
      <c r="J40">
        <v>22</v>
      </c>
      <c r="K40">
        <v>16</v>
      </c>
      <c r="L40">
        <v>20</v>
      </c>
      <c r="M40">
        <v>67</v>
      </c>
      <c r="N40" s="6">
        <f>(punkty_rekrutacyjne35[[#This Row],[GHP]]+punkty_rekrutacyjne35[[#This Row],[GHH]]+punkty_rekrutacyjne35[[#This Row],[GMM]]+punkty_rekrutacyjne35[[#This Row],[GMP]]+punkty_rekrutacyjne35[[#This Row],[GJP]])/10</f>
        <v>18.2</v>
      </c>
      <c r="O40">
        <f>VLOOKUP(E40,$X$4:$Y$9,2,0)</f>
        <v>10</v>
      </c>
      <c r="P40">
        <f>VLOOKUP(F40,$X$4:$Y$9,2,0)</f>
        <v>10</v>
      </c>
      <c r="Q40">
        <f>VLOOKUP(G40,$X$4:$Y$9,2,0)</f>
        <v>8</v>
      </c>
      <c r="R40">
        <f>VLOOKUP(H40,$X$4:$Y$9,2,0)</f>
        <v>8</v>
      </c>
      <c r="S40" s="6">
        <f>SUM(punkty_rekrutacyjne35[[#This Row],[punkty za JP]:[GEO]])</f>
        <v>36</v>
      </c>
      <c r="T40" s="6">
        <f>IF(punkty_rekrutacyjne35[[#This Row],[Zachowanie]]=6, 2, 0)+punkty_rekrutacyjne35[[#This Row],[Osiagniecia]]</f>
        <v>7</v>
      </c>
      <c r="U40" s="7">
        <f>punkty_rekrutacyjne35[[#This Row],[punkty za gimnazjalny]]+punkty_rekrutacyjne35[[#This Row],[SUMA PUNKTOW ZA OCENY]]+punkty_rekrutacyjne35[[#This Row],[DODATKOWE]]</f>
        <v>61.2</v>
      </c>
    </row>
    <row r="41" spans="1:21" hidden="1" x14ac:dyDescent="0.35">
      <c r="A41" s="1" t="s">
        <v>82</v>
      </c>
      <c r="B41" s="1" t="s">
        <v>83</v>
      </c>
      <c r="C41">
        <v>6</v>
      </c>
      <c r="D41">
        <v>2</v>
      </c>
      <c r="E41" s="1">
        <v>5</v>
      </c>
      <c r="F41" s="1">
        <v>3</v>
      </c>
      <c r="G41" s="1">
        <v>3</v>
      </c>
      <c r="H41" s="1">
        <v>6</v>
      </c>
      <c r="I41">
        <v>67</v>
      </c>
      <c r="J41">
        <v>98</v>
      </c>
      <c r="K41">
        <v>28</v>
      </c>
      <c r="L41">
        <v>6</v>
      </c>
      <c r="M41">
        <v>20</v>
      </c>
      <c r="N41" s="6">
        <f>(punkty_rekrutacyjne35[[#This Row],[GHP]]+punkty_rekrutacyjne35[[#This Row],[GHH]]+punkty_rekrutacyjne35[[#This Row],[GMM]]+punkty_rekrutacyjne35[[#This Row],[GMP]]+punkty_rekrutacyjne35[[#This Row],[GJP]])/10</f>
        <v>21.9</v>
      </c>
      <c r="O41">
        <f>VLOOKUP(E41,$X$4:$Y$9,2,0)</f>
        <v>8</v>
      </c>
      <c r="P41">
        <f>VLOOKUP(F41,$X$4:$Y$9,2,0)</f>
        <v>4</v>
      </c>
      <c r="Q41">
        <f>VLOOKUP(G41,$X$4:$Y$9,2,0)</f>
        <v>4</v>
      </c>
      <c r="R41">
        <f>VLOOKUP(H41,$X$4:$Y$9,2,0)</f>
        <v>10</v>
      </c>
      <c r="S41" s="6">
        <f>SUM(punkty_rekrutacyjne35[[#This Row],[punkty za JP]:[GEO]])</f>
        <v>26</v>
      </c>
      <c r="T41" s="6">
        <f>IF(punkty_rekrutacyjne35[[#This Row],[Zachowanie]]=6, 2, 0)+punkty_rekrutacyjne35[[#This Row],[Osiagniecia]]</f>
        <v>6</v>
      </c>
      <c r="U41" s="7">
        <f>punkty_rekrutacyjne35[[#This Row],[punkty za gimnazjalny]]+punkty_rekrutacyjne35[[#This Row],[SUMA PUNKTOW ZA OCENY]]+punkty_rekrutacyjne35[[#This Row],[DODATKOWE]]</f>
        <v>53.9</v>
      </c>
    </row>
    <row r="42" spans="1:21" hidden="1" x14ac:dyDescent="0.35">
      <c r="A42" s="1" t="s">
        <v>84</v>
      </c>
      <c r="B42" s="1" t="s">
        <v>38</v>
      </c>
      <c r="C42">
        <v>7</v>
      </c>
      <c r="D42">
        <v>4</v>
      </c>
      <c r="E42" s="1">
        <v>6</v>
      </c>
      <c r="F42" s="1">
        <v>4</v>
      </c>
      <c r="G42" s="1">
        <v>3</v>
      </c>
      <c r="H42" s="1">
        <v>3</v>
      </c>
      <c r="I42">
        <v>12</v>
      </c>
      <c r="J42">
        <v>86</v>
      </c>
      <c r="K42">
        <v>61</v>
      </c>
      <c r="L42">
        <v>94</v>
      </c>
      <c r="M42">
        <v>74</v>
      </c>
      <c r="N42" s="6">
        <f>(punkty_rekrutacyjne35[[#This Row],[GHP]]+punkty_rekrutacyjne35[[#This Row],[GHH]]+punkty_rekrutacyjne35[[#This Row],[GMM]]+punkty_rekrutacyjne35[[#This Row],[GMP]]+punkty_rekrutacyjne35[[#This Row],[GJP]])/10</f>
        <v>32.700000000000003</v>
      </c>
      <c r="O42">
        <f>VLOOKUP(E42,$X$4:$Y$9,2,0)</f>
        <v>10</v>
      </c>
      <c r="P42">
        <f>VLOOKUP(F42,$X$4:$Y$9,2,0)</f>
        <v>6</v>
      </c>
      <c r="Q42">
        <f>VLOOKUP(G42,$X$4:$Y$9,2,0)</f>
        <v>4</v>
      </c>
      <c r="R42">
        <f>VLOOKUP(H42,$X$4:$Y$9,2,0)</f>
        <v>4</v>
      </c>
      <c r="S42" s="6">
        <f>SUM(punkty_rekrutacyjne35[[#This Row],[punkty za JP]:[GEO]])</f>
        <v>24</v>
      </c>
      <c r="T42" s="6">
        <f>IF(punkty_rekrutacyjne35[[#This Row],[Zachowanie]]=6, 2, 0)+punkty_rekrutacyjne35[[#This Row],[Osiagniecia]]</f>
        <v>7</v>
      </c>
      <c r="U42" s="7">
        <f>punkty_rekrutacyjne35[[#This Row],[punkty za gimnazjalny]]+punkty_rekrutacyjne35[[#This Row],[SUMA PUNKTOW ZA OCENY]]+punkty_rekrutacyjne35[[#This Row],[DODATKOWE]]</f>
        <v>63.7</v>
      </c>
    </row>
    <row r="43" spans="1:21" hidden="1" x14ac:dyDescent="0.35">
      <c r="A43" s="1" t="s">
        <v>46</v>
      </c>
      <c r="B43" s="1" t="s">
        <v>16</v>
      </c>
      <c r="C43">
        <v>0</v>
      </c>
      <c r="D43">
        <v>3</v>
      </c>
      <c r="E43" s="1">
        <v>4</v>
      </c>
      <c r="F43" s="1">
        <v>3</v>
      </c>
      <c r="G43" s="1">
        <v>5</v>
      </c>
      <c r="H43" s="1">
        <v>2</v>
      </c>
      <c r="I43">
        <v>82</v>
      </c>
      <c r="J43">
        <v>70</v>
      </c>
      <c r="K43">
        <v>18</v>
      </c>
      <c r="L43">
        <v>28</v>
      </c>
      <c r="M43">
        <v>34</v>
      </c>
      <c r="N43" s="6">
        <f>(punkty_rekrutacyjne35[[#This Row],[GHP]]+punkty_rekrutacyjne35[[#This Row],[GHH]]+punkty_rekrutacyjne35[[#This Row],[GMM]]+punkty_rekrutacyjne35[[#This Row],[GMP]]+punkty_rekrutacyjne35[[#This Row],[GJP]])/10</f>
        <v>23.2</v>
      </c>
      <c r="O43">
        <f>VLOOKUP(E43,$X$4:$Y$9,2,0)</f>
        <v>6</v>
      </c>
      <c r="P43">
        <f>VLOOKUP(F43,$X$4:$Y$9,2,0)</f>
        <v>4</v>
      </c>
      <c r="Q43">
        <f>VLOOKUP(G43,$X$4:$Y$9,2,0)</f>
        <v>8</v>
      </c>
      <c r="R43">
        <f>VLOOKUP(H43,$X$4:$Y$9,2,0)</f>
        <v>0</v>
      </c>
      <c r="S43" s="6">
        <f>SUM(punkty_rekrutacyjne35[[#This Row],[punkty za JP]:[GEO]])</f>
        <v>18</v>
      </c>
      <c r="T43" s="6">
        <f>IF(punkty_rekrutacyjne35[[#This Row],[Zachowanie]]=6, 2, 0)+punkty_rekrutacyjne35[[#This Row],[Osiagniecia]]</f>
        <v>0</v>
      </c>
      <c r="U43" s="7">
        <f>punkty_rekrutacyjne35[[#This Row],[punkty za gimnazjalny]]+punkty_rekrutacyjne35[[#This Row],[SUMA PUNKTOW ZA OCENY]]+punkty_rekrutacyjne35[[#This Row],[DODATKOWE]]</f>
        <v>41.2</v>
      </c>
    </row>
    <row r="44" spans="1:21" hidden="1" x14ac:dyDescent="0.35">
      <c r="A44" s="1" t="s">
        <v>85</v>
      </c>
      <c r="B44" s="1" t="s">
        <v>86</v>
      </c>
      <c r="C44">
        <v>8</v>
      </c>
      <c r="D44">
        <v>5</v>
      </c>
      <c r="E44" s="1">
        <v>4</v>
      </c>
      <c r="F44" s="1">
        <v>6</v>
      </c>
      <c r="G44" s="1">
        <v>2</v>
      </c>
      <c r="H44" s="1">
        <v>6</v>
      </c>
      <c r="I44">
        <v>32</v>
      </c>
      <c r="J44">
        <v>88</v>
      </c>
      <c r="K44">
        <v>15</v>
      </c>
      <c r="L44">
        <v>45</v>
      </c>
      <c r="M44">
        <v>24</v>
      </c>
      <c r="N44" s="6">
        <f>(punkty_rekrutacyjne35[[#This Row],[GHP]]+punkty_rekrutacyjne35[[#This Row],[GHH]]+punkty_rekrutacyjne35[[#This Row],[GMM]]+punkty_rekrutacyjne35[[#This Row],[GMP]]+punkty_rekrutacyjne35[[#This Row],[GJP]])/10</f>
        <v>20.399999999999999</v>
      </c>
      <c r="O44">
        <f>VLOOKUP(E44,$X$4:$Y$9,2,0)</f>
        <v>6</v>
      </c>
      <c r="P44">
        <f>VLOOKUP(F44,$X$4:$Y$9,2,0)</f>
        <v>10</v>
      </c>
      <c r="Q44">
        <f>VLOOKUP(G44,$X$4:$Y$9,2,0)</f>
        <v>0</v>
      </c>
      <c r="R44">
        <f>VLOOKUP(H44,$X$4:$Y$9,2,0)</f>
        <v>10</v>
      </c>
      <c r="S44" s="6">
        <f>SUM(punkty_rekrutacyjne35[[#This Row],[punkty za JP]:[GEO]])</f>
        <v>26</v>
      </c>
      <c r="T44" s="6">
        <f>IF(punkty_rekrutacyjne35[[#This Row],[Zachowanie]]=6, 2, 0)+punkty_rekrutacyjne35[[#This Row],[Osiagniecia]]</f>
        <v>8</v>
      </c>
      <c r="U44" s="7">
        <f>punkty_rekrutacyjne35[[#This Row],[punkty za gimnazjalny]]+punkty_rekrutacyjne35[[#This Row],[SUMA PUNKTOW ZA OCENY]]+punkty_rekrutacyjne35[[#This Row],[DODATKOWE]]</f>
        <v>54.4</v>
      </c>
    </row>
    <row r="45" spans="1:21" hidden="1" x14ac:dyDescent="0.35">
      <c r="A45" s="1" t="s">
        <v>87</v>
      </c>
      <c r="B45" s="1" t="s">
        <v>55</v>
      </c>
      <c r="C45">
        <v>2</v>
      </c>
      <c r="D45">
        <v>2</v>
      </c>
      <c r="E45" s="1">
        <v>5</v>
      </c>
      <c r="F45" s="1">
        <v>5</v>
      </c>
      <c r="G45" s="1">
        <v>2</v>
      </c>
      <c r="H45" s="1">
        <v>2</v>
      </c>
      <c r="I45">
        <v>65</v>
      </c>
      <c r="J45">
        <v>87</v>
      </c>
      <c r="K45">
        <v>53</v>
      </c>
      <c r="L45">
        <v>98</v>
      </c>
      <c r="M45">
        <v>50</v>
      </c>
      <c r="N45" s="6">
        <f>(punkty_rekrutacyjne35[[#This Row],[GHP]]+punkty_rekrutacyjne35[[#This Row],[GHH]]+punkty_rekrutacyjne35[[#This Row],[GMM]]+punkty_rekrutacyjne35[[#This Row],[GMP]]+punkty_rekrutacyjne35[[#This Row],[GJP]])/10</f>
        <v>35.299999999999997</v>
      </c>
      <c r="O45">
        <f>VLOOKUP(E45,$X$4:$Y$9,2,0)</f>
        <v>8</v>
      </c>
      <c r="P45">
        <f>VLOOKUP(F45,$X$4:$Y$9,2,0)</f>
        <v>8</v>
      </c>
      <c r="Q45">
        <f>VLOOKUP(G45,$X$4:$Y$9,2,0)</f>
        <v>0</v>
      </c>
      <c r="R45">
        <f>VLOOKUP(H45,$X$4:$Y$9,2,0)</f>
        <v>0</v>
      </c>
      <c r="S45" s="6">
        <f>SUM(punkty_rekrutacyjne35[[#This Row],[punkty za JP]:[GEO]])</f>
        <v>16</v>
      </c>
      <c r="T45" s="6">
        <f>IF(punkty_rekrutacyjne35[[#This Row],[Zachowanie]]=6, 2, 0)+punkty_rekrutacyjne35[[#This Row],[Osiagniecia]]</f>
        <v>2</v>
      </c>
      <c r="U45" s="7">
        <f>punkty_rekrutacyjne35[[#This Row],[punkty za gimnazjalny]]+punkty_rekrutacyjne35[[#This Row],[SUMA PUNKTOW ZA OCENY]]+punkty_rekrutacyjne35[[#This Row],[DODATKOWE]]</f>
        <v>53.3</v>
      </c>
    </row>
    <row r="46" spans="1:21" hidden="1" x14ac:dyDescent="0.35">
      <c r="A46" s="1" t="s">
        <v>88</v>
      </c>
      <c r="B46" s="1" t="s">
        <v>26</v>
      </c>
      <c r="C46">
        <v>3</v>
      </c>
      <c r="D46">
        <v>2</v>
      </c>
      <c r="E46" s="1">
        <v>3</v>
      </c>
      <c r="F46" s="1">
        <v>3</v>
      </c>
      <c r="G46" s="1">
        <v>6</v>
      </c>
      <c r="H46" s="1">
        <v>6</v>
      </c>
      <c r="I46">
        <v>10</v>
      </c>
      <c r="J46">
        <v>21</v>
      </c>
      <c r="K46">
        <v>35</v>
      </c>
      <c r="L46">
        <v>98</v>
      </c>
      <c r="M46">
        <v>21</v>
      </c>
      <c r="N46" s="6">
        <f>(punkty_rekrutacyjne35[[#This Row],[GHP]]+punkty_rekrutacyjne35[[#This Row],[GHH]]+punkty_rekrutacyjne35[[#This Row],[GMM]]+punkty_rekrutacyjne35[[#This Row],[GMP]]+punkty_rekrutacyjne35[[#This Row],[GJP]])/10</f>
        <v>18.5</v>
      </c>
      <c r="O46">
        <f>VLOOKUP(E46,$X$4:$Y$9,2,0)</f>
        <v>4</v>
      </c>
      <c r="P46">
        <f>VLOOKUP(F46,$X$4:$Y$9,2,0)</f>
        <v>4</v>
      </c>
      <c r="Q46">
        <f>VLOOKUP(G46,$X$4:$Y$9,2,0)</f>
        <v>10</v>
      </c>
      <c r="R46">
        <f>VLOOKUP(H46,$X$4:$Y$9,2,0)</f>
        <v>10</v>
      </c>
      <c r="S46" s="6">
        <f>SUM(punkty_rekrutacyjne35[[#This Row],[punkty za JP]:[GEO]])</f>
        <v>28</v>
      </c>
      <c r="T46" s="6">
        <f>IF(punkty_rekrutacyjne35[[#This Row],[Zachowanie]]=6, 2, 0)+punkty_rekrutacyjne35[[#This Row],[Osiagniecia]]</f>
        <v>3</v>
      </c>
      <c r="U46" s="7">
        <f>punkty_rekrutacyjne35[[#This Row],[punkty za gimnazjalny]]+punkty_rekrutacyjne35[[#This Row],[SUMA PUNKTOW ZA OCENY]]+punkty_rekrutacyjne35[[#This Row],[DODATKOWE]]</f>
        <v>49.5</v>
      </c>
    </row>
    <row r="47" spans="1:21" hidden="1" x14ac:dyDescent="0.35">
      <c r="A47" s="1" t="s">
        <v>89</v>
      </c>
      <c r="B47" s="1" t="s">
        <v>90</v>
      </c>
      <c r="C47">
        <v>2</v>
      </c>
      <c r="D47">
        <v>3</v>
      </c>
      <c r="E47" s="1">
        <v>6</v>
      </c>
      <c r="F47" s="1">
        <v>3</v>
      </c>
      <c r="G47" s="1">
        <v>6</v>
      </c>
      <c r="H47" s="1">
        <v>3</v>
      </c>
      <c r="I47">
        <v>53</v>
      </c>
      <c r="J47">
        <v>50</v>
      </c>
      <c r="K47">
        <v>16</v>
      </c>
      <c r="L47">
        <v>44</v>
      </c>
      <c r="M47">
        <v>8</v>
      </c>
      <c r="N47" s="6">
        <f>(punkty_rekrutacyjne35[[#This Row],[GHP]]+punkty_rekrutacyjne35[[#This Row],[GHH]]+punkty_rekrutacyjne35[[#This Row],[GMM]]+punkty_rekrutacyjne35[[#This Row],[GMP]]+punkty_rekrutacyjne35[[#This Row],[GJP]])/10</f>
        <v>17.100000000000001</v>
      </c>
      <c r="O47">
        <f>VLOOKUP(E47,$X$4:$Y$9,2,0)</f>
        <v>10</v>
      </c>
      <c r="P47">
        <f>VLOOKUP(F47,$X$4:$Y$9,2,0)</f>
        <v>4</v>
      </c>
      <c r="Q47">
        <f>VLOOKUP(G47,$X$4:$Y$9,2,0)</f>
        <v>10</v>
      </c>
      <c r="R47">
        <f>VLOOKUP(H47,$X$4:$Y$9,2,0)</f>
        <v>4</v>
      </c>
      <c r="S47" s="6">
        <f>SUM(punkty_rekrutacyjne35[[#This Row],[punkty za JP]:[GEO]])</f>
        <v>28</v>
      </c>
      <c r="T47" s="6">
        <f>IF(punkty_rekrutacyjne35[[#This Row],[Zachowanie]]=6, 2, 0)+punkty_rekrutacyjne35[[#This Row],[Osiagniecia]]</f>
        <v>2</v>
      </c>
      <c r="U47" s="7">
        <f>punkty_rekrutacyjne35[[#This Row],[punkty za gimnazjalny]]+punkty_rekrutacyjne35[[#This Row],[SUMA PUNKTOW ZA OCENY]]+punkty_rekrutacyjne35[[#This Row],[DODATKOWE]]</f>
        <v>47.1</v>
      </c>
    </row>
    <row r="48" spans="1:21" hidden="1" x14ac:dyDescent="0.35">
      <c r="A48" s="1" t="s">
        <v>91</v>
      </c>
      <c r="B48" s="1" t="s">
        <v>70</v>
      </c>
      <c r="C48">
        <v>1</v>
      </c>
      <c r="D48">
        <v>5</v>
      </c>
      <c r="E48" s="1">
        <v>3</v>
      </c>
      <c r="F48" s="1">
        <v>6</v>
      </c>
      <c r="G48" s="1">
        <v>4</v>
      </c>
      <c r="H48" s="1">
        <v>4</v>
      </c>
      <c r="I48">
        <v>38</v>
      </c>
      <c r="J48">
        <v>43</v>
      </c>
      <c r="K48">
        <v>49</v>
      </c>
      <c r="L48">
        <v>89</v>
      </c>
      <c r="M48">
        <v>16</v>
      </c>
      <c r="N48" s="6">
        <f>(punkty_rekrutacyjne35[[#This Row],[GHP]]+punkty_rekrutacyjne35[[#This Row],[GHH]]+punkty_rekrutacyjne35[[#This Row],[GMM]]+punkty_rekrutacyjne35[[#This Row],[GMP]]+punkty_rekrutacyjne35[[#This Row],[GJP]])/10</f>
        <v>23.5</v>
      </c>
      <c r="O48">
        <f>VLOOKUP(E48,$X$4:$Y$9,2,0)</f>
        <v>4</v>
      </c>
      <c r="P48">
        <f>VLOOKUP(F48,$X$4:$Y$9,2,0)</f>
        <v>10</v>
      </c>
      <c r="Q48">
        <f>VLOOKUP(G48,$X$4:$Y$9,2,0)</f>
        <v>6</v>
      </c>
      <c r="R48">
        <f>VLOOKUP(H48,$X$4:$Y$9,2,0)</f>
        <v>6</v>
      </c>
      <c r="S48" s="6">
        <f>SUM(punkty_rekrutacyjne35[[#This Row],[punkty za JP]:[GEO]])</f>
        <v>26</v>
      </c>
      <c r="T48" s="6">
        <f>IF(punkty_rekrutacyjne35[[#This Row],[Zachowanie]]=6, 2, 0)+punkty_rekrutacyjne35[[#This Row],[Osiagniecia]]</f>
        <v>1</v>
      </c>
      <c r="U48" s="7">
        <f>punkty_rekrutacyjne35[[#This Row],[punkty za gimnazjalny]]+punkty_rekrutacyjne35[[#This Row],[SUMA PUNKTOW ZA OCENY]]+punkty_rekrutacyjne35[[#This Row],[DODATKOWE]]</f>
        <v>50.5</v>
      </c>
    </row>
    <row r="49" spans="1:21" hidden="1" x14ac:dyDescent="0.35">
      <c r="A49" s="1" t="s">
        <v>92</v>
      </c>
      <c r="B49" s="1" t="s">
        <v>45</v>
      </c>
      <c r="C49">
        <v>6</v>
      </c>
      <c r="D49">
        <v>6</v>
      </c>
      <c r="E49" s="1">
        <v>4</v>
      </c>
      <c r="F49" s="1">
        <v>6</v>
      </c>
      <c r="G49" s="1">
        <v>5</v>
      </c>
      <c r="H49" s="1">
        <v>3</v>
      </c>
      <c r="I49">
        <v>99</v>
      </c>
      <c r="J49">
        <v>95</v>
      </c>
      <c r="K49">
        <v>48</v>
      </c>
      <c r="L49">
        <v>16</v>
      </c>
      <c r="M49">
        <v>11</v>
      </c>
      <c r="N49" s="6">
        <f>(punkty_rekrutacyjne35[[#This Row],[GHP]]+punkty_rekrutacyjne35[[#This Row],[GHH]]+punkty_rekrutacyjne35[[#This Row],[GMM]]+punkty_rekrutacyjne35[[#This Row],[GMP]]+punkty_rekrutacyjne35[[#This Row],[GJP]])/10</f>
        <v>26.9</v>
      </c>
      <c r="O49">
        <f>VLOOKUP(E49,$X$4:$Y$9,2,0)</f>
        <v>6</v>
      </c>
      <c r="P49">
        <f>VLOOKUP(F49,$X$4:$Y$9,2,0)</f>
        <v>10</v>
      </c>
      <c r="Q49">
        <f>VLOOKUP(G49,$X$4:$Y$9,2,0)</f>
        <v>8</v>
      </c>
      <c r="R49">
        <f>VLOOKUP(H49,$X$4:$Y$9,2,0)</f>
        <v>4</v>
      </c>
      <c r="S49" s="6">
        <f>SUM(punkty_rekrutacyjne35[[#This Row],[punkty za JP]:[GEO]])</f>
        <v>28</v>
      </c>
      <c r="T49" s="6">
        <f>IF(punkty_rekrutacyjne35[[#This Row],[Zachowanie]]=6, 2, 0)+punkty_rekrutacyjne35[[#This Row],[Osiagniecia]]</f>
        <v>8</v>
      </c>
      <c r="U49" s="7">
        <f>punkty_rekrutacyjne35[[#This Row],[punkty za gimnazjalny]]+punkty_rekrutacyjne35[[#This Row],[SUMA PUNKTOW ZA OCENY]]+punkty_rekrutacyjne35[[#This Row],[DODATKOWE]]</f>
        <v>62.9</v>
      </c>
    </row>
    <row r="50" spans="1:21" hidden="1" x14ac:dyDescent="0.35">
      <c r="A50" s="1" t="s">
        <v>93</v>
      </c>
      <c r="B50" s="1" t="s">
        <v>32</v>
      </c>
      <c r="C50">
        <v>6</v>
      </c>
      <c r="D50">
        <v>5</v>
      </c>
      <c r="E50" s="1">
        <v>6</v>
      </c>
      <c r="F50" s="1">
        <v>5</v>
      </c>
      <c r="G50" s="1">
        <v>6</v>
      </c>
      <c r="H50" s="1">
        <v>3</v>
      </c>
      <c r="I50">
        <v>78</v>
      </c>
      <c r="J50">
        <v>22</v>
      </c>
      <c r="K50">
        <v>95</v>
      </c>
      <c r="L50">
        <v>18</v>
      </c>
      <c r="M50">
        <v>15</v>
      </c>
      <c r="N50" s="6">
        <f>(punkty_rekrutacyjne35[[#This Row],[GHP]]+punkty_rekrutacyjne35[[#This Row],[GHH]]+punkty_rekrutacyjne35[[#This Row],[GMM]]+punkty_rekrutacyjne35[[#This Row],[GMP]]+punkty_rekrutacyjne35[[#This Row],[GJP]])/10</f>
        <v>22.8</v>
      </c>
      <c r="O50">
        <f>VLOOKUP(E50,$X$4:$Y$9,2,0)</f>
        <v>10</v>
      </c>
      <c r="P50">
        <f>VLOOKUP(F50,$X$4:$Y$9,2,0)</f>
        <v>8</v>
      </c>
      <c r="Q50">
        <f>VLOOKUP(G50,$X$4:$Y$9,2,0)</f>
        <v>10</v>
      </c>
      <c r="R50">
        <f>VLOOKUP(H50,$X$4:$Y$9,2,0)</f>
        <v>4</v>
      </c>
      <c r="S50" s="6">
        <f>SUM(punkty_rekrutacyjne35[[#This Row],[punkty za JP]:[GEO]])</f>
        <v>32</v>
      </c>
      <c r="T50" s="6">
        <f>IF(punkty_rekrutacyjne35[[#This Row],[Zachowanie]]=6, 2, 0)+punkty_rekrutacyjne35[[#This Row],[Osiagniecia]]</f>
        <v>6</v>
      </c>
      <c r="U50" s="7">
        <f>punkty_rekrutacyjne35[[#This Row],[punkty za gimnazjalny]]+punkty_rekrutacyjne35[[#This Row],[SUMA PUNKTOW ZA OCENY]]+punkty_rekrutacyjne35[[#This Row],[DODATKOWE]]</f>
        <v>60.8</v>
      </c>
    </row>
    <row r="51" spans="1:21" hidden="1" x14ac:dyDescent="0.35">
      <c r="A51" s="1" t="s">
        <v>94</v>
      </c>
      <c r="B51" s="1" t="s">
        <v>48</v>
      </c>
      <c r="C51">
        <v>6</v>
      </c>
      <c r="D51">
        <v>3</v>
      </c>
      <c r="E51" s="1">
        <v>3</v>
      </c>
      <c r="F51" s="1">
        <v>6</v>
      </c>
      <c r="G51" s="1">
        <v>4</v>
      </c>
      <c r="H51" s="1">
        <v>5</v>
      </c>
      <c r="I51">
        <v>25</v>
      </c>
      <c r="J51">
        <v>73</v>
      </c>
      <c r="K51">
        <v>78</v>
      </c>
      <c r="L51">
        <v>61</v>
      </c>
      <c r="M51">
        <v>29</v>
      </c>
      <c r="N51" s="6">
        <f>(punkty_rekrutacyjne35[[#This Row],[GHP]]+punkty_rekrutacyjne35[[#This Row],[GHH]]+punkty_rekrutacyjne35[[#This Row],[GMM]]+punkty_rekrutacyjne35[[#This Row],[GMP]]+punkty_rekrutacyjne35[[#This Row],[GJP]])/10</f>
        <v>26.6</v>
      </c>
      <c r="O51">
        <f>VLOOKUP(E51,$X$4:$Y$9,2,0)</f>
        <v>4</v>
      </c>
      <c r="P51">
        <f>VLOOKUP(F51,$X$4:$Y$9,2,0)</f>
        <v>10</v>
      </c>
      <c r="Q51">
        <f>VLOOKUP(G51,$X$4:$Y$9,2,0)</f>
        <v>6</v>
      </c>
      <c r="R51">
        <f>VLOOKUP(H51,$X$4:$Y$9,2,0)</f>
        <v>8</v>
      </c>
      <c r="S51" s="6">
        <f>SUM(punkty_rekrutacyjne35[[#This Row],[punkty za JP]:[GEO]])</f>
        <v>28</v>
      </c>
      <c r="T51" s="6">
        <f>IF(punkty_rekrutacyjne35[[#This Row],[Zachowanie]]=6, 2, 0)+punkty_rekrutacyjne35[[#This Row],[Osiagniecia]]</f>
        <v>6</v>
      </c>
      <c r="U51" s="7">
        <f>punkty_rekrutacyjne35[[#This Row],[punkty za gimnazjalny]]+punkty_rekrutacyjne35[[#This Row],[SUMA PUNKTOW ZA OCENY]]+punkty_rekrutacyjne35[[#This Row],[DODATKOWE]]</f>
        <v>60.6</v>
      </c>
    </row>
    <row r="52" spans="1:21" hidden="1" x14ac:dyDescent="0.35">
      <c r="A52" s="1" t="s">
        <v>95</v>
      </c>
      <c r="B52" s="1" t="s">
        <v>96</v>
      </c>
      <c r="C52">
        <v>6</v>
      </c>
      <c r="D52">
        <v>5</v>
      </c>
      <c r="E52" s="1">
        <v>5</v>
      </c>
      <c r="F52" s="1">
        <v>6</v>
      </c>
      <c r="G52" s="1">
        <v>2</v>
      </c>
      <c r="H52" s="1">
        <v>4</v>
      </c>
      <c r="I52">
        <v>65</v>
      </c>
      <c r="J52">
        <v>66</v>
      </c>
      <c r="K52">
        <v>87</v>
      </c>
      <c r="L52">
        <v>5</v>
      </c>
      <c r="M52">
        <v>65</v>
      </c>
      <c r="N52" s="6">
        <f>(punkty_rekrutacyjne35[[#This Row],[GHP]]+punkty_rekrutacyjne35[[#This Row],[GHH]]+punkty_rekrutacyjne35[[#This Row],[GMM]]+punkty_rekrutacyjne35[[#This Row],[GMP]]+punkty_rekrutacyjne35[[#This Row],[GJP]])/10</f>
        <v>28.8</v>
      </c>
      <c r="O52">
        <f>VLOOKUP(E52,$X$4:$Y$9,2,0)</f>
        <v>8</v>
      </c>
      <c r="P52">
        <f>VLOOKUP(F52,$X$4:$Y$9,2,0)</f>
        <v>10</v>
      </c>
      <c r="Q52">
        <f>VLOOKUP(G52,$X$4:$Y$9,2,0)</f>
        <v>0</v>
      </c>
      <c r="R52">
        <f>VLOOKUP(H52,$X$4:$Y$9,2,0)</f>
        <v>6</v>
      </c>
      <c r="S52" s="6">
        <f>SUM(punkty_rekrutacyjne35[[#This Row],[punkty za JP]:[GEO]])</f>
        <v>24</v>
      </c>
      <c r="T52" s="6">
        <f>IF(punkty_rekrutacyjne35[[#This Row],[Zachowanie]]=6, 2, 0)+punkty_rekrutacyjne35[[#This Row],[Osiagniecia]]</f>
        <v>6</v>
      </c>
      <c r="U52" s="7">
        <f>punkty_rekrutacyjne35[[#This Row],[punkty za gimnazjalny]]+punkty_rekrutacyjne35[[#This Row],[SUMA PUNKTOW ZA OCENY]]+punkty_rekrutacyjne35[[#This Row],[DODATKOWE]]</f>
        <v>58.8</v>
      </c>
    </row>
    <row r="53" spans="1:21" hidden="1" x14ac:dyDescent="0.35">
      <c r="A53" s="1" t="s">
        <v>97</v>
      </c>
      <c r="B53" s="1" t="s">
        <v>90</v>
      </c>
      <c r="C53">
        <v>8</v>
      </c>
      <c r="D53">
        <v>2</v>
      </c>
      <c r="E53" s="1">
        <v>2</v>
      </c>
      <c r="F53" s="1">
        <v>3</v>
      </c>
      <c r="G53" s="1">
        <v>4</v>
      </c>
      <c r="H53" s="1">
        <v>3</v>
      </c>
      <c r="I53">
        <v>18</v>
      </c>
      <c r="J53">
        <v>83</v>
      </c>
      <c r="K53">
        <v>86</v>
      </c>
      <c r="L53">
        <v>67</v>
      </c>
      <c r="M53">
        <v>90</v>
      </c>
      <c r="N53" s="6">
        <f>(punkty_rekrutacyjne35[[#This Row],[GHP]]+punkty_rekrutacyjne35[[#This Row],[GHH]]+punkty_rekrutacyjne35[[#This Row],[GMM]]+punkty_rekrutacyjne35[[#This Row],[GMP]]+punkty_rekrutacyjne35[[#This Row],[GJP]])/10</f>
        <v>34.4</v>
      </c>
      <c r="O53">
        <f>VLOOKUP(E53,$X$4:$Y$9,2,0)</f>
        <v>0</v>
      </c>
      <c r="P53">
        <f>VLOOKUP(F53,$X$4:$Y$9,2,0)</f>
        <v>4</v>
      </c>
      <c r="Q53">
        <f>VLOOKUP(G53,$X$4:$Y$9,2,0)</f>
        <v>6</v>
      </c>
      <c r="R53">
        <f>VLOOKUP(H53,$X$4:$Y$9,2,0)</f>
        <v>4</v>
      </c>
      <c r="S53" s="6">
        <f>SUM(punkty_rekrutacyjne35[[#This Row],[punkty za JP]:[GEO]])</f>
        <v>14</v>
      </c>
      <c r="T53" s="6">
        <f>IF(punkty_rekrutacyjne35[[#This Row],[Zachowanie]]=6, 2, 0)+punkty_rekrutacyjne35[[#This Row],[Osiagniecia]]</f>
        <v>8</v>
      </c>
      <c r="U53" s="7">
        <f>punkty_rekrutacyjne35[[#This Row],[punkty za gimnazjalny]]+punkty_rekrutacyjne35[[#This Row],[SUMA PUNKTOW ZA OCENY]]+punkty_rekrutacyjne35[[#This Row],[DODATKOWE]]</f>
        <v>56.4</v>
      </c>
    </row>
    <row r="54" spans="1:21" hidden="1" x14ac:dyDescent="0.35">
      <c r="A54" s="1" t="s">
        <v>98</v>
      </c>
      <c r="B54" s="1" t="s">
        <v>99</v>
      </c>
      <c r="C54">
        <v>0</v>
      </c>
      <c r="D54">
        <v>3</v>
      </c>
      <c r="E54" s="1">
        <v>4</v>
      </c>
      <c r="F54" s="1">
        <v>6</v>
      </c>
      <c r="G54" s="1">
        <v>4</v>
      </c>
      <c r="H54" s="1">
        <v>4</v>
      </c>
      <c r="I54">
        <v>41</v>
      </c>
      <c r="J54">
        <v>88</v>
      </c>
      <c r="K54">
        <v>4</v>
      </c>
      <c r="L54">
        <v>24</v>
      </c>
      <c r="M54">
        <v>37</v>
      </c>
      <c r="N54" s="6">
        <f>(punkty_rekrutacyjne35[[#This Row],[GHP]]+punkty_rekrutacyjne35[[#This Row],[GHH]]+punkty_rekrutacyjne35[[#This Row],[GMM]]+punkty_rekrutacyjne35[[#This Row],[GMP]]+punkty_rekrutacyjne35[[#This Row],[GJP]])/10</f>
        <v>19.399999999999999</v>
      </c>
      <c r="O54">
        <f>VLOOKUP(E54,$X$4:$Y$9,2,0)</f>
        <v>6</v>
      </c>
      <c r="P54">
        <f>VLOOKUP(F54,$X$4:$Y$9,2,0)</f>
        <v>10</v>
      </c>
      <c r="Q54">
        <f>VLOOKUP(G54,$X$4:$Y$9,2,0)</f>
        <v>6</v>
      </c>
      <c r="R54">
        <f>VLOOKUP(H54,$X$4:$Y$9,2,0)</f>
        <v>6</v>
      </c>
      <c r="S54" s="6">
        <f>SUM(punkty_rekrutacyjne35[[#This Row],[punkty za JP]:[GEO]])</f>
        <v>28</v>
      </c>
      <c r="T54" s="6">
        <f>IF(punkty_rekrutacyjne35[[#This Row],[Zachowanie]]=6, 2, 0)+punkty_rekrutacyjne35[[#This Row],[Osiagniecia]]</f>
        <v>0</v>
      </c>
      <c r="U54" s="7">
        <f>punkty_rekrutacyjne35[[#This Row],[punkty za gimnazjalny]]+punkty_rekrutacyjne35[[#This Row],[SUMA PUNKTOW ZA OCENY]]+punkty_rekrutacyjne35[[#This Row],[DODATKOWE]]</f>
        <v>47.4</v>
      </c>
    </row>
    <row r="55" spans="1:21" hidden="1" x14ac:dyDescent="0.35">
      <c r="A55" s="1" t="s">
        <v>100</v>
      </c>
      <c r="B55" s="1" t="s">
        <v>101</v>
      </c>
      <c r="C55">
        <v>7</v>
      </c>
      <c r="D55">
        <v>3</v>
      </c>
      <c r="E55" s="1">
        <v>4</v>
      </c>
      <c r="F55" s="1">
        <v>4</v>
      </c>
      <c r="G55" s="1">
        <v>5</v>
      </c>
      <c r="H55" s="1">
        <v>6</v>
      </c>
      <c r="I55">
        <v>54</v>
      </c>
      <c r="J55">
        <v>42</v>
      </c>
      <c r="K55">
        <v>82</v>
      </c>
      <c r="L55">
        <v>99</v>
      </c>
      <c r="M55">
        <v>81</v>
      </c>
      <c r="N55" s="6">
        <f>(punkty_rekrutacyjne35[[#This Row],[GHP]]+punkty_rekrutacyjne35[[#This Row],[GHH]]+punkty_rekrutacyjne35[[#This Row],[GMM]]+punkty_rekrutacyjne35[[#This Row],[GMP]]+punkty_rekrutacyjne35[[#This Row],[GJP]])/10</f>
        <v>35.799999999999997</v>
      </c>
      <c r="O55">
        <f>VLOOKUP(E55,$X$4:$Y$9,2,0)</f>
        <v>6</v>
      </c>
      <c r="P55">
        <f>VLOOKUP(F55,$X$4:$Y$9,2,0)</f>
        <v>6</v>
      </c>
      <c r="Q55">
        <f>VLOOKUP(G55,$X$4:$Y$9,2,0)</f>
        <v>8</v>
      </c>
      <c r="R55">
        <f>VLOOKUP(H55,$X$4:$Y$9,2,0)</f>
        <v>10</v>
      </c>
      <c r="S55" s="6">
        <f>SUM(punkty_rekrutacyjne35[[#This Row],[punkty za JP]:[GEO]])</f>
        <v>30</v>
      </c>
      <c r="T55" s="6">
        <f>IF(punkty_rekrutacyjne35[[#This Row],[Zachowanie]]=6, 2, 0)+punkty_rekrutacyjne35[[#This Row],[Osiagniecia]]</f>
        <v>7</v>
      </c>
      <c r="U55" s="7">
        <f>punkty_rekrutacyjne35[[#This Row],[punkty za gimnazjalny]]+punkty_rekrutacyjne35[[#This Row],[SUMA PUNKTOW ZA OCENY]]+punkty_rekrutacyjne35[[#This Row],[DODATKOWE]]</f>
        <v>72.8</v>
      </c>
    </row>
    <row r="56" spans="1:21" hidden="1" x14ac:dyDescent="0.35">
      <c r="A56" s="1" t="s">
        <v>102</v>
      </c>
      <c r="B56" s="1" t="s">
        <v>70</v>
      </c>
      <c r="C56">
        <v>3</v>
      </c>
      <c r="D56">
        <v>6</v>
      </c>
      <c r="E56" s="1">
        <v>5</v>
      </c>
      <c r="F56" s="1">
        <v>2</v>
      </c>
      <c r="G56" s="1">
        <v>4</v>
      </c>
      <c r="H56" s="1">
        <v>6</v>
      </c>
      <c r="I56">
        <v>51</v>
      </c>
      <c r="J56">
        <v>96</v>
      </c>
      <c r="K56">
        <v>78</v>
      </c>
      <c r="L56">
        <v>72</v>
      </c>
      <c r="M56">
        <v>39</v>
      </c>
      <c r="N56" s="6">
        <f>(punkty_rekrutacyjne35[[#This Row],[GHP]]+punkty_rekrutacyjne35[[#This Row],[GHH]]+punkty_rekrutacyjne35[[#This Row],[GMM]]+punkty_rekrutacyjne35[[#This Row],[GMP]]+punkty_rekrutacyjne35[[#This Row],[GJP]])/10</f>
        <v>33.6</v>
      </c>
      <c r="O56">
        <f>VLOOKUP(E56,$X$4:$Y$9,2,0)</f>
        <v>8</v>
      </c>
      <c r="P56">
        <f>VLOOKUP(F56,$X$4:$Y$9,2,0)</f>
        <v>0</v>
      </c>
      <c r="Q56">
        <f>VLOOKUP(G56,$X$4:$Y$9,2,0)</f>
        <v>6</v>
      </c>
      <c r="R56">
        <f>VLOOKUP(H56,$X$4:$Y$9,2,0)</f>
        <v>10</v>
      </c>
      <c r="S56" s="6">
        <f>SUM(punkty_rekrutacyjne35[[#This Row],[punkty za JP]:[GEO]])</f>
        <v>24</v>
      </c>
      <c r="T56" s="6">
        <f>IF(punkty_rekrutacyjne35[[#This Row],[Zachowanie]]=6, 2, 0)+punkty_rekrutacyjne35[[#This Row],[Osiagniecia]]</f>
        <v>5</v>
      </c>
      <c r="U56" s="7">
        <f>punkty_rekrutacyjne35[[#This Row],[punkty za gimnazjalny]]+punkty_rekrutacyjne35[[#This Row],[SUMA PUNKTOW ZA OCENY]]+punkty_rekrutacyjne35[[#This Row],[DODATKOWE]]</f>
        <v>62.6</v>
      </c>
    </row>
    <row r="57" spans="1:21" hidden="1" x14ac:dyDescent="0.35">
      <c r="A57" s="1" t="s">
        <v>103</v>
      </c>
      <c r="B57" s="1" t="s">
        <v>55</v>
      </c>
      <c r="C57">
        <v>8</v>
      </c>
      <c r="D57">
        <v>6</v>
      </c>
      <c r="E57" s="1">
        <v>2</v>
      </c>
      <c r="F57" s="1">
        <v>2</v>
      </c>
      <c r="G57" s="1">
        <v>6</v>
      </c>
      <c r="H57" s="1">
        <v>6</v>
      </c>
      <c r="I57">
        <v>86</v>
      </c>
      <c r="J57">
        <v>67</v>
      </c>
      <c r="K57">
        <v>94</v>
      </c>
      <c r="L57">
        <v>38</v>
      </c>
      <c r="M57">
        <v>45</v>
      </c>
      <c r="N57" s="6">
        <f>(punkty_rekrutacyjne35[[#This Row],[GHP]]+punkty_rekrutacyjne35[[#This Row],[GHH]]+punkty_rekrutacyjne35[[#This Row],[GMM]]+punkty_rekrutacyjne35[[#This Row],[GMP]]+punkty_rekrutacyjne35[[#This Row],[GJP]])/10</f>
        <v>33</v>
      </c>
      <c r="O57">
        <f>VLOOKUP(E57,$X$4:$Y$9,2,0)</f>
        <v>0</v>
      </c>
      <c r="P57">
        <f>VLOOKUP(F57,$X$4:$Y$9,2,0)</f>
        <v>0</v>
      </c>
      <c r="Q57">
        <f>VLOOKUP(G57,$X$4:$Y$9,2,0)</f>
        <v>10</v>
      </c>
      <c r="R57">
        <f>VLOOKUP(H57,$X$4:$Y$9,2,0)</f>
        <v>10</v>
      </c>
      <c r="S57" s="6">
        <f>SUM(punkty_rekrutacyjne35[[#This Row],[punkty za JP]:[GEO]])</f>
        <v>20</v>
      </c>
      <c r="T57" s="6">
        <f>IF(punkty_rekrutacyjne35[[#This Row],[Zachowanie]]=6, 2, 0)+punkty_rekrutacyjne35[[#This Row],[Osiagniecia]]</f>
        <v>10</v>
      </c>
      <c r="U57" s="7">
        <f>punkty_rekrutacyjne35[[#This Row],[punkty za gimnazjalny]]+punkty_rekrutacyjne35[[#This Row],[SUMA PUNKTOW ZA OCENY]]+punkty_rekrutacyjne35[[#This Row],[DODATKOWE]]</f>
        <v>63</v>
      </c>
    </row>
    <row r="58" spans="1:21" hidden="1" x14ac:dyDescent="0.35">
      <c r="A58" s="1" t="s">
        <v>104</v>
      </c>
      <c r="B58" s="1" t="s">
        <v>32</v>
      </c>
      <c r="C58">
        <v>7</v>
      </c>
      <c r="D58">
        <v>5</v>
      </c>
      <c r="E58" s="1">
        <v>6</v>
      </c>
      <c r="F58" s="1">
        <v>4</v>
      </c>
      <c r="G58" s="1">
        <v>6</v>
      </c>
      <c r="H58" s="1">
        <v>5</v>
      </c>
      <c r="I58">
        <v>15</v>
      </c>
      <c r="J58">
        <v>79</v>
      </c>
      <c r="K58">
        <v>11</v>
      </c>
      <c r="L58">
        <v>20</v>
      </c>
      <c r="M58">
        <v>58</v>
      </c>
      <c r="N58" s="6">
        <f>(punkty_rekrutacyjne35[[#This Row],[GHP]]+punkty_rekrutacyjne35[[#This Row],[GHH]]+punkty_rekrutacyjne35[[#This Row],[GMM]]+punkty_rekrutacyjne35[[#This Row],[GMP]]+punkty_rekrutacyjne35[[#This Row],[GJP]])/10</f>
        <v>18.3</v>
      </c>
      <c r="O58">
        <f>VLOOKUP(E58,$X$4:$Y$9,2,0)</f>
        <v>10</v>
      </c>
      <c r="P58">
        <f>VLOOKUP(F58,$X$4:$Y$9,2,0)</f>
        <v>6</v>
      </c>
      <c r="Q58">
        <f>VLOOKUP(G58,$X$4:$Y$9,2,0)</f>
        <v>10</v>
      </c>
      <c r="R58">
        <f>VLOOKUP(H58,$X$4:$Y$9,2,0)</f>
        <v>8</v>
      </c>
      <c r="S58" s="6">
        <f>SUM(punkty_rekrutacyjne35[[#This Row],[punkty za JP]:[GEO]])</f>
        <v>34</v>
      </c>
      <c r="T58" s="6">
        <f>IF(punkty_rekrutacyjne35[[#This Row],[Zachowanie]]=6, 2, 0)+punkty_rekrutacyjne35[[#This Row],[Osiagniecia]]</f>
        <v>7</v>
      </c>
      <c r="U58" s="7">
        <f>punkty_rekrutacyjne35[[#This Row],[punkty za gimnazjalny]]+punkty_rekrutacyjne35[[#This Row],[SUMA PUNKTOW ZA OCENY]]+punkty_rekrutacyjne35[[#This Row],[DODATKOWE]]</f>
        <v>59.3</v>
      </c>
    </row>
    <row r="59" spans="1:21" hidden="1" x14ac:dyDescent="0.35">
      <c r="A59" s="1" t="s">
        <v>105</v>
      </c>
      <c r="B59" s="1" t="s">
        <v>70</v>
      </c>
      <c r="C59">
        <v>3</v>
      </c>
      <c r="D59">
        <v>6</v>
      </c>
      <c r="E59" s="1">
        <v>3</v>
      </c>
      <c r="F59" s="1">
        <v>5</v>
      </c>
      <c r="G59" s="1">
        <v>5</v>
      </c>
      <c r="H59" s="1">
        <v>2</v>
      </c>
      <c r="I59">
        <v>49</v>
      </c>
      <c r="J59">
        <v>99</v>
      </c>
      <c r="K59">
        <v>78</v>
      </c>
      <c r="L59">
        <v>70</v>
      </c>
      <c r="M59">
        <v>60</v>
      </c>
      <c r="N59" s="6">
        <f>(punkty_rekrutacyjne35[[#This Row],[GHP]]+punkty_rekrutacyjne35[[#This Row],[GHH]]+punkty_rekrutacyjne35[[#This Row],[GMM]]+punkty_rekrutacyjne35[[#This Row],[GMP]]+punkty_rekrutacyjne35[[#This Row],[GJP]])/10</f>
        <v>35.6</v>
      </c>
      <c r="O59">
        <f>VLOOKUP(E59,$X$4:$Y$9,2,0)</f>
        <v>4</v>
      </c>
      <c r="P59">
        <f>VLOOKUP(F59,$X$4:$Y$9,2,0)</f>
        <v>8</v>
      </c>
      <c r="Q59">
        <f>VLOOKUP(G59,$X$4:$Y$9,2,0)</f>
        <v>8</v>
      </c>
      <c r="R59">
        <f>VLOOKUP(H59,$X$4:$Y$9,2,0)</f>
        <v>0</v>
      </c>
      <c r="S59" s="6">
        <f>SUM(punkty_rekrutacyjne35[[#This Row],[punkty za JP]:[GEO]])</f>
        <v>20</v>
      </c>
      <c r="T59" s="6">
        <f>IF(punkty_rekrutacyjne35[[#This Row],[Zachowanie]]=6, 2, 0)+punkty_rekrutacyjne35[[#This Row],[Osiagniecia]]</f>
        <v>5</v>
      </c>
      <c r="U59" s="7">
        <f>punkty_rekrutacyjne35[[#This Row],[punkty za gimnazjalny]]+punkty_rekrutacyjne35[[#This Row],[SUMA PUNKTOW ZA OCENY]]+punkty_rekrutacyjne35[[#This Row],[DODATKOWE]]</f>
        <v>60.6</v>
      </c>
    </row>
    <row r="60" spans="1:21" hidden="1" x14ac:dyDescent="0.35">
      <c r="A60" s="1" t="s">
        <v>106</v>
      </c>
      <c r="B60" s="1" t="s">
        <v>107</v>
      </c>
      <c r="C60">
        <v>3</v>
      </c>
      <c r="D60">
        <v>6</v>
      </c>
      <c r="E60" s="1">
        <v>3</v>
      </c>
      <c r="F60" s="1">
        <v>5</v>
      </c>
      <c r="G60" s="1">
        <v>4</v>
      </c>
      <c r="H60" s="1">
        <v>2</v>
      </c>
      <c r="I60">
        <v>94</v>
      </c>
      <c r="J60">
        <v>27</v>
      </c>
      <c r="K60">
        <v>20</v>
      </c>
      <c r="L60">
        <v>13</v>
      </c>
      <c r="M60">
        <v>49</v>
      </c>
      <c r="N60" s="6">
        <f>(punkty_rekrutacyjne35[[#This Row],[GHP]]+punkty_rekrutacyjne35[[#This Row],[GHH]]+punkty_rekrutacyjne35[[#This Row],[GMM]]+punkty_rekrutacyjne35[[#This Row],[GMP]]+punkty_rekrutacyjne35[[#This Row],[GJP]])/10</f>
        <v>20.3</v>
      </c>
      <c r="O60">
        <f>VLOOKUP(E60,$X$4:$Y$9,2,0)</f>
        <v>4</v>
      </c>
      <c r="P60">
        <f>VLOOKUP(F60,$X$4:$Y$9,2,0)</f>
        <v>8</v>
      </c>
      <c r="Q60">
        <f>VLOOKUP(G60,$X$4:$Y$9,2,0)</f>
        <v>6</v>
      </c>
      <c r="R60">
        <f>VLOOKUP(H60,$X$4:$Y$9,2,0)</f>
        <v>0</v>
      </c>
      <c r="S60" s="6">
        <f>SUM(punkty_rekrutacyjne35[[#This Row],[punkty za JP]:[GEO]])</f>
        <v>18</v>
      </c>
      <c r="T60" s="6">
        <f>IF(punkty_rekrutacyjne35[[#This Row],[Zachowanie]]=6, 2, 0)+punkty_rekrutacyjne35[[#This Row],[Osiagniecia]]</f>
        <v>5</v>
      </c>
      <c r="U60" s="7">
        <f>punkty_rekrutacyjne35[[#This Row],[punkty za gimnazjalny]]+punkty_rekrutacyjne35[[#This Row],[SUMA PUNKTOW ZA OCENY]]+punkty_rekrutacyjne35[[#This Row],[DODATKOWE]]</f>
        <v>43.3</v>
      </c>
    </row>
    <row r="61" spans="1:21" hidden="1" x14ac:dyDescent="0.35">
      <c r="A61" s="1" t="s">
        <v>108</v>
      </c>
      <c r="B61" s="1" t="s">
        <v>83</v>
      </c>
      <c r="C61">
        <v>8</v>
      </c>
      <c r="D61">
        <v>4</v>
      </c>
      <c r="E61" s="1">
        <v>5</v>
      </c>
      <c r="F61" s="1">
        <v>6</v>
      </c>
      <c r="G61" s="1">
        <v>6</v>
      </c>
      <c r="H61" s="1">
        <v>2</v>
      </c>
      <c r="I61">
        <v>94</v>
      </c>
      <c r="J61">
        <v>99</v>
      </c>
      <c r="K61">
        <v>87</v>
      </c>
      <c r="L61">
        <v>99</v>
      </c>
      <c r="M61">
        <v>62</v>
      </c>
      <c r="N61" s="6">
        <f>(punkty_rekrutacyjne35[[#This Row],[GHP]]+punkty_rekrutacyjne35[[#This Row],[GHH]]+punkty_rekrutacyjne35[[#This Row],[GMM]]+punkty_rekrutacyjne35[[#This Row],[GMP]]+punkty_rekrutacyjne35[[#This Row],[GJP]])/10</f>
        <v>44.1</v>
      </c>
      <c r="O61">
        <f>VLOOKUP(E61,$X$4:$Y$9,2,0)</f>
        <v>8</v>
      </c>
      <c r="P61">
        <f>VLOOKUP(F61,$X$4:$Y$9,2,0)</f>
        <v>10</v>
      </c>
      <c r="Q61">
        <f>VLOOKUP(G61,$X$4:$Y$9,2,0)</f>
        <v>10</v>
      </c>
      <c r="R61">
        <f>VLOOKUP(H61,$X$4:$Y$9,2,0)</f>
        <v>0</v>
      </c>
      <c r="S61" s="6">
        <f>SUM(punkty_rekrutacyjne35[[#This Row],[punkty za JP]:[GEO]])</f>
        <v>28</v>
      </c>
      <c r="T61" s="6">
        <f>IF(punkty_rekrutacyjne35[[#This Row],[Zachowanie]]=6, 2, 0)+punkty_rekrutacyjne35[[#This Row],[Osiagniecia]]</f>
        <v>8</v>
      </c>
      <c r="U61" s="7">
        <f>punkty_rekrutacyjne35[[#This Row],[punkty za gimnazjalny]]+punkty_rekrutacyjne35[[#This Row],[SUMA PUNKTOW ZA OCENY]]+punkty_rekrutacyjne35[[#This Row],[DODATKOWE]]</f>
        <v>80.099999999999994</v>
      </c>
    </row>
    <row r="62" spans="1:21" hidden="1" x14ac:dyDescent="0.35">
      <c r="A62" s="1" t="s">
        <v>109</v>
      </c>
      <c r="B62" s="1" t="s">
        <v>110</v>
      </c>
      <c r="C62">
        <v>8</v>
      </c>
      <c r="D62">
        <v>2</v>
      </c>
      <c r="E62" s="1">
        <v>4</v>
      </c>
      <c r="F62" s="1">
        <v>5</v>
      </c>
      <c r="G62" s="1">
        <v>2</v>
      </c>
      <c r="H62" s="1">
        <v>4</v>
      </c>
      <c r="I62">
        <v>20</v>
      </c>
      <c r="J62">
        <v>78</v>
      </c>
      <c r="K62">
        <v>54</v>
      </c>
      <c r="L62">
        <v>34</v>
      </c>
      <c r="M62">
        <v>95</v>
      </c>
      <c r="N62" s="6">
        <f>(punkty_rekrutacyjne35[[#This Row],[GHP]]+punkty_rekrutacyjne35[[#This Row],[GHH]]+punkty_rekrutacyjne35[[#This Row],[GMM]]+punkty_rekrutacyjne35[[#This Row],[GMP]]+punkty_rekrutacyjne35[[#This Row],[GJP]])/10</f>
        <v>28.1</v>
      </c>
      <c r="O62">
        <f>VLOOKUP(E62,$X$4:$Y$9,2,0)</f>
        <v>6</v>
      </c>
      <c r="P62">
        <f>VLOOKUP(F62,$X$4:$Y$9,2,0)</f>
        <v>8</v>
      </c>
      <c r="Q62">
        <f>VLOOKUP(G62,$X$4:$Y$9,2,0)</f>
        <v>0</v>
      </c>
      <c r="R62">
        <f>VLOOKUP(H62,$X$4:$Y$9,2,0)</f>
        <v>6</v>
      </c>
      <c r="S62" s="6">
        <f>SUM(punkty_rekrutacyjne35[[#This Row],[punkty za JP]:[GEO]])</f>
        <v>20</v>
      </c>
      <c r="T62" s="6">
        <f>IF(punkty_rekrutacyjne35[[#This Row],[Zachowanie]]=6, 2, 0)+punkty_rekrutacyjne35[[#This Row],[Osiagniecia]]</f>
        <v>8</v>
      </c>
      <c r="U62" s="7">
        <f>punkty_rekrutacyjne35[[#This Row],[punkty za gimnazjalny]]+punkty_rekrutacyjne35[[#This Row],[SUMA PUNKTOW ZA OCENY]]+punkty_rekrutacyjne35[[#This Row],[DODATKOWE]]</f>
        <v>56.1</v>
      </c>
    </row>
    <row r="63" spans="1:21" hidden="1" x14ac:dyDescent="0.35">
      <c r="A63" s="1" t="s">
        <v>111</v>
      </c>
      <c r="B63" s="1" t="s">
        <v>74</v>
      </c>
      <c r="C63">
        <v>5</v>
      </c>
      <c r="D63">
        <v>2</v>
      </c>
      <c r="E63" s="1">
        <v>4</v>
      </c>
      <c r="F63" s="1">
        <v>5</v>
      </c>
      <c r="G63" s="1">
        <v>5</v>
      </c>
      <c r="H63" s="1">
        <v>3</v>
      </c>
      <c r="I63">
        <v>39</v>
      </c>
      <c r="J63">
        <v>16</v>
      </c>
      <c r="K63">
        <v>8</v>
      </c>
      <c r="L63">
        <v>66</v>
      </c>
      <c r="M63">
        <v>29</v>
      </c>
      <c r="N63" s="6">
        <f>(punkty_rekrutacyjne35[[#This Row],[GHP]]+punkty_rekrutacyjne35[[#This Row],[GHH]]+punkty_rekrutacyjne35[[#This Row],[GMM]]+punkty_rekrutacyjne35[[#This Row],[GMP]]+punkty_rekrutacyjne35[[#This Row],[GJP]])/10</f>
        <v>15.8</v>
      </c>
      <c r="O63">
        <f>VLOOKUP(E63,$X$4:$Y$9,2,0)</f>
        <v>6</v>
      </c>
      <c r="P63">
        <f>VLOOKUP(F63,$X$4:$Y$9,2,0)</f>
        <v>8</v>
      </c>
      <c r="Q63">
        <f>VLOOKUP(G63,$X$4:$Y$9,2,0)</f>
        <v>8</v>
      </c>
      <c r="R63">
        <f>VLOOKUP(H63,$X$4:$Y$9,2,0)</f>
        <v>4</v>
      </c>
      <c r="S63" s="6">
        <f>SUM(punkty_rekrutacyjne35[[#This Row],[punkty za JP]:[GEO]])</f>
        <v>26</v>
      </c>
      <c r="T63" s="6">
        <f>IF(punkty_rekrutacyjne35[[#This Row],[Zachowanie]]=6, 2, 0)+punkty_rekrutacyjne35[[#This Row],[Osiagniecia]]</f>
        <v>5</v>
      </c>
      <c r="U63" s="7">
        <f>punkty_rekrutacyjne35[[#This Row],[punkty za gimnazjalny]]+punkty_rekrutacyjne35[[#This Row],[SUMA PUNKTOW ZA OCENY]]+punkty_rekrutacyjne35[[#This Row],[DODATKOWE]]</f>
        <v>46.8</v>
      </c>
    </row>
    <row r="64" spans="1:21" hidden="1" x14ac:dyDescent="0.35">
      <c r="A64" s="1" t="s">
        <v>112</v>
      </c>
      <c r="B64" s="1" t="s">
        <v>113</v>
      </c>
      <c r="C64">
        <v>0</v>
      </c>
      <c r="D64">
        <v>6</v>
      </c>
      <c r="E64" s="1">
        <v>3</v>
      </c>
      <c r="F64" s="1">
        <v>5</v>
      </c>
      <c r="G64" s="1">
        <v>4</v>
      </c>
      <c r="H64" s="1">
        <v>2</v>
      </c>
      <c r="I64">
        <v>77</v>
      </c>
      <c r="J64">
        <v>80</v>
      </c>
      <c r="K64">
        <v>92</v>
      </c>
      <c r="L64">
        <v>43</v>
      </c>
      <c r="M64">
        <v>100</v>
      </c>
      <c r="N64" s="6">
        <f>(punkty_rekrutacyjne35[[#This Row],[GHP]]+punkty_rekrutacyjne35[[#This Row],[GHH]]+punkty_rekrutacyjne35[[#This Row],[GMM]]+punkty_rekrutacyjne35[[#This Row],[GMP]]+punkty_rekrutacyjne35[[#This Row],[GJP]])/10</f>
        <v>39.200000000000003</v>
      </c>
      <c r="O64">
        <f>VLOOKUP(E64,$X$4:$Y$9,2,0)</f>
        <v>4</v>
      </c>
      <c r="P64">
        <f>VLOOKUP(F64,$X$4:$Y$9,2,0)</f>
        <v>8</v>
      </c>
      <c r="Q64">
        <f>VLOOKUP(G64,$X$4:$Y$9,2,0)</f>
        <v>6</v>
      </c>
      <c r="R64">
        <f>VLOOKUP(H64,$X$4:$Y$9,2,0)</f>
        <v>0</v>
      </c>
      <c r="S64" s="6">
        <f>SUM(punkty_rekrutacyjne35[[#This Row],[punkty za JP]:[GEO]])</f>
        <v>18</v>
      </c>
      <c r="T64" s="6">
        <f>IF(punkty_rekrutacyjne35[[#This Row],[Zachowanie]]=6, 2, 0)+punkty_rekrutacyjne35[[#This Row],[Osiagniecia]]</f>
        <v>2</v>
      </c>
      <c r="U64" s="7">
        <f>punkty_rekrutacyjne35[[#This Row],[punkty za gimnazjalny]]+punkty_rekrutacyjne35[[#This Row],[SUMA PUNKTOW ZA OCENY]]+punkty_rekrutacyjne35[[#This Row],[DODATKOWE]]</f>
        <v>59.2</v>
      </c>
    </row>
    <row r="65" spans="1:21" hidden="1" x14ac:dyDescent="0.35">
      <c r="A65" s="1" t="s">
        <v>114</v>
      </c>
      <c r="B65" s="1" t="s">
        <v>101</v>
      </c>
      <c r="C65">
        <v>1</v>
      </c>
      <c r="D65">
        <v>4</v>
      </c>
      <c r="E65" s="1">
        <v>6</v>
      </c>
      <c r="F65" s="1">
        <v>3</v>
      </c>
      <c r="G65" s="1">
        <v>4</v>
      </c>
      <c r="H65" s="1">
        <v>2</v>
      </c>
      <c r="I65">
        <v>70</v>
      </c>
      <c r="J65">
        <v>39</v>
      </c>
      <c r="K65">
        <v>65</v>
      </c>
      <c r="L65">
        <v>57</v>
      </c>
      <c r="M65">
        <v>90</v>
      </c>
      <c r="N65" s="6">
        <f>(punkty_rekrutacyjne35[[#This Row],[GHP]]+punkty_rekrutacyjne35[[#This Row],[GHH]]+punkty_rekrutacyjne35[[#This Row],[GMM]]+punkty_rekrutacyjne35[[#This Row],[GMP]]+punkty_rekrutacyjne35[[#This Row],[GJP]])/10</f>
        <v>32.1</v>
      </c>
      <c r="O65">
        <f>VLOOKUP(E65,$X$4:$Y$9,2,0)</f>
        <v>10</v>
      </c>
      <c r="P65">
        <f>VLOOKUP(F65,$X$4:$Y$9,2,0)</f>
        <v>4</v>
      </c>
      <c r="Q65">
        <f>VLOOKUP(G65,$X$4:$Y$9,2,0)</f>
        <v>6</v>
      </c>
      <c r="R65">
        <f>VLOOKUP(H65,$X$4:$Y$9,2,0)</f>
        <v>0</v>
      </c>
      <c r="S65" s="6">
        <f>SUM(punkty_rekrutacyjne35[[#This Row],[punkty za JP]:[GEO]])</f>
        <v>20</v>
      </c>
      <c r="T65" s="6">
        <f>IF(punkty_rekrutacyjne35[[#This Row],[Zachowanie]]=6, 2, 0)+punkty_rekrutacyjne35[[#This Row],[Osiagniecia]]</f>
        <v>1</v>
      </c>
      <c r="U65" s="7">
        <f>punkty_rekrutacyjne35[[#This Row],[punkty za gimnazjalny]]+punkty_rekrutacyjne35[[#This Row],[SUMA PUNKTOW ZA OCENY]]+punkty_rekrutacyjne35[[#This Row],[DODATKOWE]]</f>
        <v>53.1</v>
      </c>
    </row>
    <row r="66" spans="1:21" hidden="1" x14ac:dyDescent="0.35">
      <c r="A66" s="1" t="s">
        <v>115</v>
      </c>
      <c r="B66" s="1" t="s">
        <v>41</v>
      </c>
      <c r="C66">
        <v>0</v>
      </c>
      <c r="D66">
        <v>4</v>
      </c>
      <c r="E66" s="1">
        <v>5</v>
      </c>
      <c r="F66" s="1">
        <v>4</v>
      </c>
      <c r="G66" s="1">
        <v>6</v>
      </c>
      <c r="H66" s="1">
        <v>2</v>
      </c>
      <c r="I66">
        <v>4</v>
      </c>
      <c r="J66">
        <v>85</v>
      </c>
      <c r="K66">
        <v>83</v>
      </c>
      <c r="L66">
        <v>10</v>
      </c>
      <c r="M66">
        <v>33</v>
      </c>
      <c r="N66" s="6">
        <f>(punkty_rekrutacyjne35[[#This Row],[GHP]]+punkty_rekrutacyjne35[[#This Row],[GHH]]+punkty_rekrutacyjne35[[#This Row],[GMM]]+punkty_rekrutacyjne35[[#This Row],[GMP]]+punkty_rekrutacyjne35[[#This Row],[GJP]])/10</f>
        <v>21.5</v>
      </c>
      <c r="O66">
        <f>VLOOKUP(E66,$X$4:$Y$9,2,0)</f>
        <v>8</v>
      </c>
      <c r="P66">
        <f>VLOOKUP(F66,$X$4:$Y$9,2,0)</f>
        <v>6</v>
      </c>
      <c r="Q66">
        <f>VLOOKUP(G66,$X$4:$Y$9,2,0)</f>
        <v>10</v>
      </c>
      <c r="R66">
        <f>VLOOKUP(H66,$X$4:$Y$9,2,0)</f>
        <v>0</v>
      </c>
      <c r="S66" s="6">
        <f>SUM(punkty_rekrutacyjne35[[#This Row],[punkty za JP]:[GEO]])</f>
        <v>24</v>
      </c>
      <c r="T66" s="6">
        <f>IF(punkty_rekrutacyjne35[[#This Row],[Zachowanie]]=6, 2, 0)+punkty_rekrutacyjne35[[#This Row],[Osiagniecia]]</f>
        <v>0</v>
      </c>
      <c r="U66" s="7">
        <f>punkty_rekrutacyjne35[[#This Row],[punkty za gimnazjalny]]+punkty_rekrutacyjne35[[#This Row],[SUMA PUNKTOW ZA OCENY]]+punkty_rekrutacyjne35[[#This Row],[DODATKOWE]]</f>
        <v>45.5</v>
      </c>
    </row>
    <row r="67" spans="1:21" hidden="1" x14ac:dyDescent="0.35">
      <c r="A67" s="1" t="s">
        <v>116</v>
      </c>
      <c r="B67" s="1" t="s">
        <v>117</v>
      </c>
      <c r="C67">
        <v>8</v>
      </c>
      <c r="D67">
        <v>5</v>
      </c>
      <c r="E67" s="1">
        <v>5</v>
      </c>
      <c r="F67" s="1">
        <v>4</v>
      </c>
      <c r="G67" s="1">
        <v>3</v>
      </c>
      <c r="H67" s="1">
        <v>3</v>
      </c>
      <c r="I67">
        <v>80</v>
      </c>
      <c r="J67">
        <v>91</v>
      </c>
      <c r="K67">
        <v>16</v>
      </c>
      <c r="L67">
        <v>12</v>
      </c>
      <c r="M67">
        <v>73</v>
      </c>
      <c r="N67" s="6">
        <f>(punkty_rekrutacyjne35[[#This Row],[GHP]]+punkty_rekrutacyjne35[[#This Row],[GHH]]+punkty_rekrutacyjne35[[#This Row],[GMM]]+punkty_rekrutacyjne35[[#This Row],[GMP]]+punkty_rekrutacyjne35[[#This Row],[GJP]])/10</f>
        <v>27.2</v>
      </c>
      <c r="O67">
        <f>VLOOKUP(E67,$X$4:$Y$9,2,0)</f>
        <v>8</v>
      </c>
      <c r="P67">
        <f>VLOOKUP(F67,$X$4:$Y$9,2,0)</f>
        <v>6</v>
      </c>
      <c r="Q67">
        <f>VLOOKUP(G67,$X$4:$Y$9,2,0)</f>
        <v>4</v>
      </c>
      <c r="R67">
        <f>VLOOKUP(H67,$X$4:$Y$9,2,0)</f>
        <v>4</v>
      </c>
      <c r="S67" s="6">
        <f>SUM(punkty_rekrutacyjne35[[#This Row],[punkty za JP]:[GEO]])</f>
        <v>22</v>
      </c>
      <c r="T67" s="6">
        <f>IF(punkty_rekrutacyjne35[[#This Row],[Zachowanie]]=6, 2, 0)+punkty_rekrutacyjne35[[#This Row],[Osiagniecia]]</f>
        <v>8</v>
      </c>
      <c r="U67" s="7">
        <f>punkty_rekrutacyjne35[[#This Row],[punkty za gimnazjalny]]+punkty_rekrutacyjne35[[#This Row],[SUMA PUNKTOW ZA OCENY]]+punkty_rekrutacyjne35[[#This Row],[DODATKOWE]]</f>
        <v>57.2</v>
      </c>
    </row>
    <row r="68" spans="1:21" hidden="1" x14ac:dyDescent="0.35">
      <c r="A68" s="1" t="s">
        <v>118</v>
      </c>
      <c r="B68" s="1" t="s">
        <v>119</v>
      </c>
      <c r="C68">
        <v>6</v>
      </c>
      <c r="D68">
        <v>6</v>
      </c>
      <c r="E68" s="1">
        <v>2</v>
      </c>
      <c r="F68" s="1">
        <v>3</v>
      </c>
      <c r="G68" s="1">
        <v>6</v>
      </c>
      <c r="H68" s="1">
        <v>5</v>
      </c>
      <c r="I68">
        <v>27</v>
      </c>
      <c r="J68">
        <v>6</v>
      </c>
      <c r="K68">
        <v>19</v>
      </c>
      <c r="L68">
        <v>61</v>
      </c>
      <c r="M68">
        <v>63</v>
      </c>
      <c r="N68" s="6">
        <f>(punkty_rekrutacyjne35[[#This Row],[GHP]]+punkty_rekrutacyjne35[[#This Row],[GHH]]+punkty_rekrutacyjne35[[#This Row],[GMM]]+punkty_rekrutacyjne35[[#This Row],[GMP]]+punkty_rekrutacyjne35[[#This Row],[GJP]])/10</f>
        <v>17.600000000000001</v>
      </c>
      <c r="O68">
        <f>VLOOKUP(E68,$X$4:$Y$9,2,0)</f>
        <v>0</v>
      </c>
      <c r="P68">
        <f>VLOOKUP(F68,$X$4:$Y$9,2,0)</f>
        <v>4</v>
      </c>
      <c r="Q68">
        <f>VLOOKUP(G68,$X$4:$Y$9,2,0)</f>
        <v>10</v>
      </c>
      <c r="R68">
        <f>VLOOKUP(H68,$X$4:$Y$9,2,0)</f>
        <v>8</v>
      </c>
      <c r="S68" s="6">
        <f>SUM(punkty_rekrutacyjne35[[#This Row],[punkty za JP]:[GEO]])</f>
        <v>22</v>
      </c>
      <c r="T68" s="6">
        <f>IF(punkty_rekrutacyjne35[[#This Row],[Zachowanie]]=6, 2, 0)+punkty_rekrutacyjne35[[#This Row],[Osiagniecia]]</f>
        <v>8</v>
      </c>
      <c r="U68" s="7">
        <f>punkty_rekrutacyjne35[[#This Row],[punkty za gimnazjalny]]+punkty_rekrutacyjne35[[#This Row],[SUMA PUNKTOW ZA OCENY]]+punkty_rekrutacyjne35[[#This Row],[DODATKOWE]]</f>
        <v>47.6</v>
      </c>
    </row>
    <row r="69" spans="1:21" hidden="1" x14ac:dyDescent="0.35">
      <c r="A69" s="1" t="s">
        <v>120</v>
      </c>
      <c r="B69" s="1" t="s">
        <v>121</v>
      </c>
      <c r="C69">
        <v>0</v>
      </c>
      <c r="D69">
        <v>5</v>
      </c>
      <c r="E69" s="1">
        <v>5</v>
      </c>
      <c r="F69" s="1">
        <v>3</v>
      </c>
      <c r="G69" s="1">
        <v>2</v>
      </c>
      <c r="H69" s="1">
        <v>6</v>
      </c>
      <c r="I69">
        <v>26</v>
      </c>
      <c r="J69">
        <v>23</v>
      </c>
      <c r="K69">
        <v>48</v>
      </c>
      <c r="L69">
        <v>73</v>
      </c>
      <c r="M69">
        <v>63</v>
      </c>
      <c r="N69" s="6">
        <f>(punkty_rekrutacyjne35[[#This Row],[GHP]]+punkty_rekrutacyjne35[[#This Row],[GHH]]+punkty_rekrutacyjne35[[#This Row],[GMM]]+punkty_rekrutacyjne35[[#This Row],[GMP]]+punkty_rekrutacyjne35[[#This Row],[GJP]])/10</f>
        <v>23.3</v>
      </c>
      <c r="O69">
        <f>VLOOKUP(E69,$X$4:$Y$9,2,0)</f>
        <v>8</v>
      </c>
      <c r="P69">
        <f>VLOOKUP(F69,$X$4:$Y$9,2,0)</f>
        <v>4</v>
      </c>
      <c r="Q69">
        <f>VLOOKUP(G69,$X$4:$Y$9,2,0)</f>
        <v>0</v>
      </c>
      <c r="R69">
        <f>VLOOKUP(H69,$X$4:$Y$9,2,0)</f>
        <v>10</v>
      </c>
      <c r="S69" s="6">
        <f>SUM(punkty_rekrutacyjne35[[#This Row],[punkty za JP]:[GEO]])</f>
        <v>22</v>
      </c>
      <c r="T69" s="6">
        <f>IF(punkty_rekrutacyjne35[[#This Row],[Zachowanie]]=6, 2, 0)+punkty_rekrutacyjne35[[#This Row],[Osiagniecia]]</f>
        <v>0</v>
      </c>
      <c r="U69" s="7">
        <f>punkty_rekrutacyjne35[[#This Row],[punkty za gimnazjalny]]+punkty_rekrutacyjne35[[#This Row],[SUMA PUNKTOW ZA OCENY]]+punkty_rekrutacyjne35[[#This Row],[DODATKOWE]]</f>
        <v>45.3</v>
      </c>
    </row>
    <row r="70" spans="1:21" hidden="1" x14ac:dyDescent="0.35">
      <c r="A70" s="1" t="s">
        <v>122</v>
      </c>
      <c r="B70" s="1" t="s">
        <v>121</v>
      </c>
      <c r="C70">
        <v>8</v>
      </c>
      <c r="D70">
        <v>3</v>
      </c>
      <c r="E70" s="1">
        <v>5</v>
      </c>
      <c r="F70" s="1">
        <v>5</v>
      </c>
      <c r="G70" s="1">
        <v>6</v>
      </c>
      <c r="H70" s="1">
        <v>3</v>
      </c>
      <c r="I70">
        <v>28</v>
      </c>
      <c r="J70">
        <v>69</v>
      </c>
      <c r="K70">
        <v>99</v>
      </c>
      <c r="L70">
        <v>45</v>
      </c>
      <c r="M70">
        <v>61</v>
      </c>
      <c r="N70" s="6">
        <f>(punkty_rekrutacyjne35[[#This Row],[GHP]]+punkty_rekrutacyjne35[[#This Row],[GHH]]+punkty_rekrutacyjne35[[#This Row],[GMM]]+punkty_rekrutacyjne35[[#This Row],[GMP]]+punkty_rekrutacyjne35[[#This Row],[GJP]])/10</f>
        <v>30.2</v>
      </c>
      <c r="O70">
        <f>VLOOKUP(E70,$X$4:$Y$9,2,0)</f>
        <v>8</v>
      </c>
      <c r="P70">
        <f>VLOOKUP(F70,$X$4:$Y$9,2,0)</f>
        <v>8</v>
      </c>
      <c r="Q70">
        <f>VLOOKUP(G70,$X$4:$Y$9,2,0)</f>
        <v>10</v>
      </c>
      <c r="R70">
        <f>VLOOKUP(H70,$X$4:$Y$9,2,0)</f>
        <v>4</v>
      </c>
      <c r="S70" s="6">
        <f>SUM(punkty_rekrutacyjne35[[#This Row],[punkty za JP]:[GEO]])</f>
        <v>30</v>
      </c>
      <c r="T70" s="6">
        <f>IF(punkty_rekrutacyjne35[[#This Row],[Zachowanie]]=6, 2, 0)+punkty_rekrutacyjne35[[#This Row],[Osiagniecia]]</f>
        <v>8</v>
      </c>
      <c r="U70" s="7">
        <f>punkty_rekrutacyjne35[[#This Row],[punkty za gimnazjalny]]+punkty_rekrutacyjne35[[#This Row],[SUMA PUNKTOW ZA OCENY]]+punkty_rekrutacyjne35[[#This Row],[DODATKOWE]]</f>
        <v>68.2</v>
      </c>
    </row>
    <row r="71" spans="1:21" hidden="1" x14ac:dyDescent="0.35">
      <c r="A71" s="1" t="s">
        <v>123</v>
      </c>
      <c r="B71" s="1" t="s">
        <v>119</v>
      </c>
      <c r="C71">
        <v>1</v>
      </c>
      <c r="D71">
        <v>2</v>
      </c>
      <c r="E71" s="1">
        <v>3</v>
      </c>
      <c r="F71" s="1">
        <v>2</v>
      </c>
      <c r="G71" s="1">
        <v>3</v>
      </c>
      <c r="H71" s="1">
        <v>6</v>
      </c>
      <c r="I71">
        <v>51</v>
      </c>
      <c r="J71">
        <v>14</v>
      </c>
      <c r="K71">
        <v>33</v>
      </c>
      <c r="L71">
        <v>28</v>
      </c>
      <c r="M71">
        <v>43</v>
      </c>
      <c r="N71" s="6">
        <f>(punkty_rekrutacyjne35[[#This Row],[GHP]]+punkty_rekrutacyjne35[[#This Row],[GHH]]+punkty_rekrutacyjne35[[#This Row],[GMM]]+punkty_rekrutacyjne35[[#This Row],[GMP]]+punkty_rekrutacyjne35[[#This Row],[GJP]])/10</f>
        <v>16.899999999999999</v>
      </c>
      <c r="O71">
        <f>VLOOKUP(E71,$X$4:$Y$9,2,0)</f>
        <v>4</v>
      </c>
      <c r="P71">
        <f>VLOOKUP(F71,$X$4:$Y$9,2,0)</f>
        <v>0</v>
      </c>
      <c r="Q71">
        <f>VLOOKUP(G71,$X$4:$Y$9,2,0)</f>
        <v>4</v>
      </c>
      <c r="R71">
        <f>VLOOKUP(H71,$X$4:$Y$9,2,0)</f>
        <v>10</v>
      </c>
      <c r="S71" s="6">
        <f>SUM(punkty_rekrutacyjne35[[#This Row],[punkty za JP]:[GEO]])</f>
        <v>18</v>
      </c>
      <c r="T71" s="6">
        <f>IF(punkty_rekrutacyjne35[[#This Row],[Zachowanie]]=6, 2, 0)+punkty_rekrutacyjne35[[#This Row],[Osiagniecia]]</f>
        <v>1</v>
      </c>
      <c r="U71" s="7">
        <f>punkty_rekrutacyjne35[[#This Row],[punkty za gimnazjalny]]+punkty_rekrutacyjne35[[#This Row],[SUMA PUNKTOW ZA OCENY]]+punkty_rekrutacyjne35[[#This Row],[DODATKOWE]]</f>
        <v>35.9</v>
      </c>
    </row>
    <row r="72" spans="1:21" hidden="1" x14ac:dyDescent="0.35">
      <c r="A72" s="1" t="s">
        <v>124</v>
      </c>
      <c r="B72" s="1" t="s">
        <v>41</v>
      </c>
      <c r="C72">
        <v>3</v>
      </c>
      <c r="D72">
        <v>5</v>
      </c>
      <c r="E72" s="1">
        <v>6</v>
      </c>
      <c r="F72" s="1">
        <v>5</v>
      </c>
      <c r="G72" s="1">
        <v>2</v>
      </c>
      <c r="H72" s="1">
        <v>5</v>
      </c>
      <c r="I72">
        <v>73</v>
      </c>
      <c r="J72">
        <v>84</v>
      </c>
      <c r="K72">
        <v>48</v>
      </c>
      <c r="L72">
        <v>36</v>
      </c>
      <c r="M72">
        <v>4</v>
      </c>
      <c r="N72" s="6">
        <f>(punkty_rekrutacyjne35[[#This Row],[GHP]]+punkty_rekrutacyjne35[[#This Row],[GHH]]+punkty_rekrutacyjne35[[#This Row],[GMM]]+punkty_rekrutacyjne35[[#This Row],[GMP]]+punkty_rekrutacyjne35[[#This Row],[GJP]])/10</f>
        <v>24.5</v>
      </c>
      <c r="O72">
        <f>VLOOKUP(E72,$X$4:$Y$9,2,0)</f>
        <v>10</v>
      </c>
      <c r="P72">
        <f>VLOOKUP(F72,$X$4:$Y$9,2,0)</f>
        <v>8</v>
      </c>
      <c r="Q72">
        <f>VLOOKUP(G72,$X$4:$Y$9,2,0)</f>
        <v>0</v>
      </c>
      <c r="R72">
        <f>VLOOKUP(H72,$X$4:$Y$9,2,0)</f>
        <v>8</v>
      </c>
      <c r="S72" s="6">
        <f>SUM(punkty_rekrutacyjne35[[#This Row],[punkty za JP]:[GEO]])</f>
        <v>26</v>
      </c>
      <c r="T72" s="6">
        <f>IF(punkty_rekrutacyjne35[[#This Row],[Zachowanie]]=6, 2, 0)+punkty_rekrutacyjne35[[#This Row],[Osiagniecia]]</f>
        <v>3</v>
      </c>
      <c r="U72" s="7">
        <f>punkty_rekrutacyjne35[[#This Row],[punkty za gimnazjalny]]+punkty_rekrutacyjne35[[#This Row],[SUMA PUNKTOW ZA OCENY]]+punkty_rekrutacyjne35[[#This Row],[DODATKOWE]]</f>
        <v>53.5</v>
      </c>
    </row>
    <row r="73" spans="1:21" hidden="1" x14ac:dyDescent="0.35">
      <c r="A73" s="1" t="s">
        <v>125</v>
      </c>
      <c r="B73" s="1" t="s">
        <v>126</v>
      </c>
      <c r="C73">
        <v>4</v>
      </c>
      <c r="D73">
        <v>4</v>
      </c>
      <c r="E73" s="1">
        <v>5</v>
      </c>
      <c r="F73" s="1">
        <v>5</v>
      </c>
      <c r="G73" s="1">
        <v>3</v>
      </c>
      <c r="H73" s="1">
        <v>6</v>
      </c>
      <c r="I73">
        <v>44</v>
      </c>
      <c r="J73">
        <v>16</v>
      </c>
      <c r="K73">
        <v>68</v>
      </c>
      <c r="L73">
        <v>55</v>
      </c>
      <c r="M73">
        <v>66</v>
      </c>
      <c r="N73" s="6">
        <f>(punkty_rekrutacyjne35[[#This Row],[GHP]]+punkty_rekrutacyjne35[[#This Row],[GHH]]+punkty_rekrutacyjne35[[#This Row],[GMM]]+punkty_rekrutacyjne35[[#This Row],[GMP]]+punkty_rekrutacyjne35[[#This Row],[GJP]])/10</f>
        <v>24.9</v>
      </c>
      <c r="O73">
        <f>VLOOKUP(E73,$X$4:$Y$9,2,0)</f>
        <v>8</v>
      </c>
      <c r="P73">
        <f>VLOOKUP(F73,$X$4:$Y$9,2,0)</f>
        <v>8</v>
      </c>
      <c r="Q73">
        <f>VLOOKUP(G73,$X$4:$Y$9,2,0)</f>
        <v>4</v>
      </c>
      <c r="R73">
        <f>VLOOKUP(H73,$X$4:$Y$9,2,0)</f>
        <v>10</v>
      </c>
      <c r="S73" s="6">
        <f>SUM(punkty_rekrutacyjne35[[#This Row],[punkty za JP]:[GEO]])</f>
        <v>30</v>
      </c>
      <c r="T73" s="6">
        <f>IF(punkty_rekrutacyjne35[[#This Row],[Zachowanie]]=6, 2, 0)+punkty_rekrutacyjne35[[#This Row],[Osiagniecia]]</f>
        <v>4</v>
      </c>
      <c r="U73" s="7">
        <f>punkty_rekrutacyjne35[[#This Row],[punkty za gimnazjalny]]+punkty_rekrutacyjne35[[#This Row],[SUMA PUNKTOW ZA OCENY]]+punkty_rekrutacyjne35[[#This Row],[DODATKOWE]]</f>
        <v>58.9</v>
      </c>
    </row>
    <row r="74" spans="1:21" hidden="1" x14ac:dyDescent="0.35">
      <c r="A74" s="1" t="s">
        <v>127</v>
      </c>
      <c r="B74" s="1" t="s">
        <v>90</v>
      </c>
      <c r="C74">
        <v>2</v>
      </c>
      <c r="D74">
        <v>6</v>
      </c>
      <c r="E74" s="1">
        <v>6</v>
      </c>
      <c r="F74" s="1">
        <v>3</v>
      </c>
      <c r="G74" s="1">
        <v>6</v>
      </c>
      <c r="H74" s="1">
        <v>2</v>
      </c>
      <c r="I74">
        <v>71</v>
      </c>
      <c r="J74">
        <v>95</v>
      </c>
      <c r="K74">
        <v>90</v>
      </c>
      <c r="L74">
        <v>50</v>
      </c>
      <c r="M74">
        <v>91</v>
      </c>
      <c r="N74" s="6">
        <f>(punkty_rekrutacyjne35[[#This Row],[GHP]]+punkty_rekrutacyjne35[[#This Row],[GHH]]+punkty_rekrutacyjne35[[#This Row],[GMM]]+punkty_rekrutacyjne35[[#This Row],[GMP]]+punkty_rekrutacyjne35[[#This Row],[GJP]])/10</f>
        <v>39.700000000000003</v>
      </c>
      <c r="O74">
        <f>VLOOKUP(E74,$X$4:$Y$9,2,0)</f>
        <v>10</v>
      </c>
      <c r="P74">
        <f>VLOOKUP(F74,$X$4:$Y$9,2,0)</f>
        <v>4</v>
      </c>
      <c r="Q74">
        <f>VLOOKUP(G74,$X$4:$Y$9,2,0)</f>
        <v>10</v>
      </c>
      <c r="R74">
        <f>VLOOKUP(H74,$X$4:$Y$9,2,0)</f>
        <v>0</v>
      </c>
      <c r="S74" s="6">
        <f>SUM(punkty_rekrutacyjne35[[#This Row],[punkty za JP]:[GEO]])</f>
        <v>24</v>
      </c>
      <c r="T74" s="6">
        <f>IF(punkty_rekrutacyjne35[[#This Row],[Zachowanie]]=6, 2, 0)+punkty_rekrutacyjne35[[#This Row],[Osiagniecia]]</f>
        <v>4</v>
      </c>
      <c r="U74" s="7">
        <f>punkty_rekrutacyjne35[[#This Row],[punkty za gimnazjalny]]+punkty_rekrutacyjne35[[#This Row],[SUMA PUNKTOW ZA OCENY]]+punkty_rekrutacyjne35[[#This Row],[DODATKOWE]]</f>
        <v>67.7</v>
      </c>
    </row>
    <row r="75" spans="1:21" hidden="1" x14ac:dyDescent="0.35">
      <c r="A75" s="1" t="s">
        <v>128</v>
      </c>
      <c r="B75" s="1" t="s">
        <v>45</v>
      </c>
      <c r="C75">
        <v>5</v>
      </c>
      <c r="D75">
        <v>5</v>
      </c>
      <c r="E75" s="1">
        <v>2</v>
      </c>
      <c r="F75" s="1">
        <v>6</v>
      </c>
      <c r="G75" s="1">
        <v>2</v>
      </c>
      <c r="H75" s="1">
        <v>2</v>
      </c>
      <c r="I75">
        <v>90</v>
      </c>
      <c r="J75">
        <v>88</v>
      </c>
      <c r="K75">
        <v>73</v>
      </c>
      <c r="L75">
        <v>83</v>
      </c>
      <c r="M75">
        <v>51</v>
      </c>
      <c r="N75" s="6">
        <f>(punkty_rekrutacyjne35[[#This Row],[GHP]]+punkty_rekrutacyjne35[[#This Row],[GHH]]+punkty_rekrutacyjne35[[#This Row],[GMM]]+punkty_rekrutacyjne35[[#This Row],[GMP]]+punkty_rekrutacyjne35[[#This Row],[GJP]])/10</f>
        <v>38.5</v>
      </c>
      <c r="O75">
        <f>VLOOKUP(E75,$X$4:$Y$9,2,0)</f>
        <v>0</v>
      </c>
      <c r="P75">
        <f>VLOOKUP(F75,$X$4:$Y$9,2,0)</f>
        <v>10</v>
      </c>
      <c r="Q75">
        <f>VLOOKUP(G75,$X$4:$Y$9,2,0)</f>
        <v>0</v>
      </c>
      <c r="R75">
        <f>VLOOKUP(H75,$X$4:$Y$9,2,0)</f>
        <v>0</v>
      </c>
      <c r="S75" s="6">
        <f>SUM(punkty_rekrutacyjne35[[#This Row],[punkty za JP]:[GEO]])</f>
        <v>10</v>
      </c>
      <c r="T75" s="6">
        <f>IF(punkty_rekrutacyjne35[[#This Row],[Zachowanie]]=6, 2, 0)+punkty_rekrutacyjne35[[#This Row],[Osiagniecia]]</f>
        <v>5</v>
      </c>
      <c r="U75" s="7">
        <f>punkty_rekrutacyjne35[[#This Row],[punkty za gimnazjalny]]+punkty_rekrutacyjne35[[#This Row],[SUMA PUNKTOW ZA OCENY]]+punkty_rekrutacyjne35[[#This Row],[DODATKOWE]]</f>
        <v>53.5</v>
      </c>
    </row>
    <row r="76" spans="1:21" hidden="1" x14ac:dyDescent="0.35">
      <c r="A76" s="1" t="s">
        <v>129</v>
      </c>
      <c r="B76" s="1" t="s">
        <v>130</v>
      </c>
      <c r="C76">
        <v>1</v>
      </c>
      <c r="D76">
        <v>5</v>
      </c>
      <c r="E76" s="1">
        <v>2</v>
      </c>
      <c r="F76" s="1">
        <v>2</v>
      </c>
      <c r="G76" s="1">
        <v>3</v>
      </c>
      <c r="H76" s="1">
        <v>5</v>
      </c>
      <c r="I76">
        <v>11</v>
      </c>
      <c r="J76">
        <v>24</v>
      </c>
      <c r="K76">
        <v>35</v>
      </c>
      <c r="L76">
        <v>70</v>
      </c>
      <c r="M76">
        <v>6</v>
      </c>
      <c r="N76" s="6">
        <f>(punkty_rekrutacyjne35[[#This Row],[GHP]]+punkty_rekrutacyjne35[[#This Row],[GHH]]+punkty_rekrutacyjne35[[#This Row],[GMM]]+punkty_rekrutacyjne35[[#This Row],[GMP]]+punkty_rekrutacyjne35[[#This Row],[GJP]])/10</f>
        <v>14.6</v>
      </c>
      <c r="O76">
        <f>VLOOKUP(E76,$X$4:$Y$9,2,0)</f>
        <v>0</v>
      </c>
      <c r="P76">
        <f>VLOOKUP(F76,$X$4:$Y$9,2,0)</f>
        <v>0</v>
      </c>
      <c r="Q76">
        <f>VLOOKUP(G76,$X$4:$Y$9,2,0)</f>
        <v>4</v>
      </c>
      <c r="R76">
        <f>VLOOKUP(H76,$X$4:$Y$9,2,0)</f>
        <v>8</v>
      </c>
      <c r="S76" s="6">
        <f>SUM(punkty_rekrutacyjne35[[#This Row],[punkty za JP]:[GEO]])</f>
        <v>12</v>
      </c>
      <c r="T76" s="6">
        <f>IF(punkty_rekrutacyjne35[[#This Row],[Zachowanie]]=6, 2, 0)+punkty_rekrutacyjne35[[#This Row],[Osiagniecia]]</f>
        <v>1</v>
      </c>
      <c r="U76" s="7">
        <f>punkty_rekrutacyjne35[[#This Row],[punkty za gimnazjalny]]+punkty_rekrutacyjne35[[#This Row],[SUMA PUNKTOW ZA OCENY]]+punkty_rekrutacyjne35[[#This Row],[DODATKOWE]]</f>
        <v>27.6</v>
      </c>
    </row>
    <row r="77" spans="1:21" hidden="1" x14ac:dyDescent="0.35">
      <c r="A77" s="1" t="s">
        <v>131</v>
      </c>
      <c r="B77" s="1" t="s">
        <v>70</v>
      </c>
      <c r="C77">
        <v>5</v>
      </c>
      <c r="D77">
        <v>2</v>
      </c>
      <c r="E77" s="1">
        <v>2</v>
      </c>
      <c r="F77" s="1">
        <v>6</v>
      </c>
      <c r="G77" s="1">
        <v>5</v>
      </c>
      <c r="H77" s="1">
        <v>6</v>
      </c>
      <c r="I77">
        <v>44</v>
      </c>
      <c r="J77">
        <v>43</v>
      </c>
      <c r="K77">
        <v>19</v>
      </c>
      <c r="L77">
        <v>86</v>
      </c>
      <c r="M77">
        <v>18</v>
      </c>
      <c r="N77" s="6">
        <f>(punkty_rekrutacyjne35[[#This Row],[GHP]]+punkty_rekrutacyjne35[[#This Row],[GHH]]+punkty_rekrutacyjne35[[#This Row],[GMM]]+punkty_rekrutacyjne35[[#This Row],[GMP]]+punkty_rekrutacyjne35[[#This Row],[GJP]])/10</f>
        <v>21</v>
      </c>
      <c r="O77">
        <f>VLOOKUP(E77,$X$4:$Y$9,2,0)</f>
        <v>0</v>
      </c>
      <c r="P77">
        <f>VLOOKUP(F77,$X$4:$Y$9,2,0)</f>
        <v>10</v>
      </c>
      <c r="Q77">
        <f>VLOOKUP(G77,$X$4:$Y$9,2,0)</f>
        <v>8</v>
      </c>
      <c r="R77">
        <f>VLOOKUP(H77,$X$4:$Y$9,2,0)</f>
        <v>10</v>
      </c>
      <c r="S77" s="6">
        <f>SUM(punkty_rekrutacyjne35[[#This Row],[punkty za JP]:[GEO]])</f>
        <v>28</v>
      </c>
      <c r="T77" s="6">
        <f>IF(punkty_rekrutacyjne35[[#This Row],[Zachowanie]]=6, 2, 0)+punkty_rekrutacyjne35[[#This Row],[Osiagniecia]]</f>
        <v>5</v>
      </c>
      <c r="U77" s="7">
        <f>punkty_rekrutacyjne35[[#This Row],[punkty za gimnazjalny]]+punkty_rekrutacyjne35[[#This Row],[SUMA PUNKTOW ZA OCENY]]+punkty_rekrutacyjne35[[#This Row],[DODATKOWE]]</f>
        <v>54</v>
      </c>
    </row>
    <row r="78" spans="1:21" hidden="1" x14ac:dyDescent="0.35">
      <c r="A78" s="1" t="s">
        <v>132</v>
      </c>
      <c r="B78" s="1" t="s">
        <v>133</v>
      </c>
      <c r="C78">
        <v>2</v>
      </c>
      <c r="D78">
        <v>5</v>
      </c>
      <c r="E78" s="1">
        <v>4</v>
      </c>
      <c r="F78" s="1">
        <v>3</v>
      </c>
      <c r="G78" s="1">
        <v>6</v>
      </c>
      <c r="H78" s="1">
        <v>6</v>
      </c>
      <c r="I78">
        <v>15</v>
      </c>
      <c r="J78">
        <v>69</v>
      </c>
      <c r="K78">
        <v>48</v>
      </c>
      <c r="L78">
        <v>14</v>
      </c>
      <c r="M78">
        <v>32</v>
      </c>
      <c r="N78" s="6">
        <f>(punkty_rekrutacyjne35[[#This Row],[GHP]]+punkty_rekrutacyjne35[[#This Row],[GHH]]+punkty_rekrutacyjne35[[#This Row],[GMM]]+punkty_rekrutacyjne35[[#This Row],[GMP]]+punkty_rekrutacyjne35[[#This Row],[GJP]])/10</f>
        <v>17.8</v>
      </c>
      <c r="O78">
        <f>VLOOKUP(E78,$X$4:$Y$9,2,0)</f>
        <v>6</v>
      </c>
      <c r="P78">
        <f>VLOOKUP(F78,$X$4:$Y$9,2,0)</f>
        <v>4</v>
      </c>
      <c r="Q78">
        <f>VLOOKUP(G78,$X$4:$Y$9,2,0)</f>
        <v>10</v>
      </c>
      <c r="R78">
        <f>VLOOKUP(H78,$X$4:$Y$9,2,0)</f>
        <v>10</v>
      </c>
      <c r="S78" s="6">
        <f>SUM(punkty_rekrutacyjne35[[#This Row],[punkty za JP]:[GEO]])</f>
        <v>30</v>
      </c>
      <c r="T78" s="6">
        <f>IF(punkty_rekrutacyjne35[[#This Row],[Zachowanie]]=6, 2, 0)+punkty_rekrutacyjne35[[#This Row],[Osiagniecia]]</f>
        <v>2</v>
      </c>
      <c r="U78" s="7">
        <f>punkty_rekrutacyjne35[[#This Row],[punkty za gimnazjalny]]+punkty_rekrutacyjne35[[#This Row],[SUMA PUNKTOW ZA OCENY]]+punkty_rekrutacyjne35[[#This Row],[DODATKOWE]]</f>
        <v>49.8</v>
      </c>
    </row>
    <row r="79" spans="1:21" hidden="1" x14ac:dyDescent="0.35">
      <c r="A79" s="1" t="s">
        <v>134</v>
      </c>
      <c r="B79" s="1" t="s">
        <v>45</v>
      </c>
      <c r="C79">
        <v>6</v>
      </c>
      <c r="D79">
        <v>3</v>
      </c>
      <c r="E79" s="1">
        <v>4</v>
      </c>
      <c r="F79" s="1">
        <v>5</v>
      </c>
      <c r="G79" s="1">
        <v>3</v>
      </c>
      <c r="H79" s="1">
        <v>4</v>
      </c>
      <c r="I79">
        <v>38</v>
      </c>
      <c r="J79">
        <v>48</v>
      </c>
      <c r="K79">
        <v>3</v>
      </c>
      <c r="L79">
        <v>38</v>
      </c>
      <c r="M79">
        <v>91</v>
      </c>
      <c r="N79" s="6">
        <f>(punkty_rekrutacyjne35[[#This Row],[GHP]]+punkty_rekrutacyjne35[[#This Row],[GHH]]+punkty_rekrutacyjne35[[#This Row],[GMM]]+punkty_rekrutacyjne35[[#This Row],[GMP]]+punkty_rekrutacyjne35[[#This Row],[GJP]])/10</f>
        <v>21.8</v>
      </c>
      <c r="O79">
        <f>VLOOKUP(E79,$X$4:$Y$9,2,0)</f>
        <v>6</v>
      </c>
      <c r="P79">
        <f>VLOOKUP(F79,$X$4:$Y$9,2,0)</f>
        <v>8</v>
      </c>
      <c r="Q79">
        <f>VLOOKUP(G79,$X$4:$Y$9,2,0)</f>
        <v>4</v>
      </c>
      <c r="R79">
        <f>VLOOKUP(H79,$X$4:$Y$9,2,0)</f>
        <v>6</v>
      </c>
      <c r="S79" s="6">
        <f>SUM(punkty_rekrutacyjne35[[#This Row],[punkty za JP]:[GEO]])</f>
        <v>24</v>
      </c>
      <c r="T79" s="6">
        <f>IF(punkty_rekrutacyjne35[[#This Row],[Zachowanie]]=6, 2, 0)+punkty_rekrutacyjne35[[#This Row],[Osiagniecia]]</f>
        <v>6</v>
      </c>
      <c r="U79" s="7">
        <f>punkty_rekrutacyjne35[[#This Row],[punkty za gimnazjalny]]+punkty_rekrutacyjne35[[#This Row],[SUMA PUNKTOW ZA OCENY]]+punkty_rekrutacyjne35[[#This Row],[DODATKOWE]]</f>
        <v>51.8</v>
      </c>
    </row>
    <row r="80" spans="1:21" hidden="1" x14ac:dyDescent="0.35">
      <c r="A80" s="1" t="s">
        <v>135</v>
      </c>
      <c r="B80" s="1" t="s">
        <v>38</v>
      </c>
      <c r="C80">
        <v>3</v>
      </c>
      <c r="D80">
        <v>6</v>
      </c>
      <c r="E80" s="1">
        <v>3</v>
      </c>
      <c r="F80" s="1">
        <v>6</v>
      </c>
      <c r="G80" s="1">
        <v>3</v>
      </c>
      <c r="H80" s="1">
        <v>5</v>
      </c>
      <c r="I80">
        <v>66</v>
      </c>
      <c r="J80">
        <v>42</v>
      </c>
      <c r="K80">
        <v>40</v>
      </c>
      <c r="L80">
        <v>91</v>
      </c>
      <c r="M80">
        <v>74</v>
      </c>
      <c r="N80" s="6">
        <f>(punkty_rekrutacyjne35[[#This Row],[GHP]]+punkty_rekrutacyjne35[[#This Row],[GHH]]+punkty_rekrutacyjne35[[#This Row],[GMM]]+punkty_rekrutacyjne35[[#This Row],[GMP]]+punkty_rekrutacyjne35[[#This Row],[GJP]])/10</f>
        <v>31.3</v>
      </c>
      <c r="O80">
        <f>VLOOKUP(E80,$X$4:$Y$9,2,0)</f>
        <v>4</v>
      </c>
      <c r="P80">
        <f>VLOOKUP(F80,$X$4:$Y$9,2,0)</f>
        <v>10</v>
      </c>
      <c r="Q80">
        <f>VLOOKUP(G80,$X$4:$Y$9,2,0)</f>
        <v>4</v>
      </c>
      <c r="R80">
        <f>VLOOKUP(H80,$X$4:$Y$9,2,0)</f>
        <v>8</v>
      </c>
      <c r="S80" s="6">
        <f>SUM(punkty_rekrutacyjne35[[#This Row],[punkty za JP]:[GEO]])</f>
        <v>26</v>
      </c>
      <c r="T80" s="6">
        <f>IF(punkty_rekrutacyjne35[[#This Row],[Zachowanie]]=6, 2, 0)+punkty_rekrutacyjne35[[#This Row],[Osiagniecia]]</f>
        <v>5</v>
      </c>
      <c r="U80" s="7">
        <f>punkty_rekrutacyjne35[[#This Row],[punkty za gimnazjalny]]+punkty_rekrutacyjne35[[#This Row],[SUMA PUNKTOW ZA OCENY]]+punkty_rekrutacyjne35[[#This Row],[DODATKOWE]]</f>
        <v>62.3</v>
      </c>
    </row>
    <row r="81" spans="1:21" hidden="1" x14ac:dyDescent="0.35">
      <c r="A81" s="1" t="s">
        <v>136</v>
      </c>
      <c r="B81" s="1" t="s">
        <v>137</v>
      </c>
      <c r="C81">
        <v>7</v>
      </c>
      <c r="D81">
        <v>4</v>
      </c>
      <c r="E81" s="1">
        <v>2</v>
      </c>
      <c r="F81" s="1">
        <v>4</v>
      </c>
      <c r="G81" s="1">
        <v>6</v>
      </c>
      <c r="H81" s="1">
        <v>5</v>
      </c>
      <c r="I81">
        <v>28</v>
      </c>
      <c r="J81">
        <v>1</v>
      </c>
      <c r="K81">
        <v>36</v>
      </c>
      <c r="L81">
        <v>63</v>
      </c>
      <c r="M81">
        <v>49</v>
      </c>
      <c r="N81" s="6">
        <f>(punkty_rekrutacyjne35[[#This Row],[GHP]]+punkty_rekrutacyjne35[[#This Row],[GHH]]+punkty_rekrutacyjne35[[#This Row],[GMM]]+punkty_rekrutacyjne35[[#This Row],[GMP]]+punkty_rekrutacyjne35[[#This Row],[GJP]])/10</f>
        <v>17.7</v>
      </c>
      <c r="O81">
        <f>VLOOKUP(E81,$X$4:$Y$9,2,0)</f>
        <v>0</v>
      </c>
      <c r="P81">
        <f>VLOOKUP(F81,$X$4:$Y$9,2,0)</f>
        <v>6</v>
      </c>
      <c r="Q81">
        <f>VLOOKUP(G81,$X$4:$Y$9,2,0)</f>
        <v>10</v>
      </c>
      <c r="R81">
        <f>VLOOKUP(H81,$X$4:$Y$9,2,0)</f>
        <v>8</v>
      </c>
      <c r="S81" s="6">
        <f>SUM(punkty_rekrutacyjne35[[#This Row],[punkty za JP]:[GEO]])</f>
        <v>24</v>
      </c>
      <c r="T81" s="6">
        <f>IF(punkty_rekrutacyjne35[[#This Row],[Zachowanie]]=6, 2, 0)+punkty_rekrutacyjne35[[#This Row],[Osiagniecia]]</f>
        <v>7</v>
      </c>
      <c r="U81" s="7">
        <f>punkty_rekrutacyjne35[[#This Row],[punkty za gimnazjalny]]+punkty_rekrutacyjne35[[#This Row],[SUMA PUNKTOW ZA OCENY]]+punkty_rekrutacyjne35[[#This Row],[DODATKOWE]]</f>
        <v>48.7</v>
      </c>
    </row>
    <row r="82" spans="1:21" hidden="1" x14ac:dyDescent="0.35">
      <c r="A82" s="1" t="s">
        <v>138</v>
      </c>
      <c r="B82" s="1" t="s">
        <v>139</v>
      </c>
      <c r="C82">
        <v>0</v>
      </c>
      <c r="D82">
        <v>6</v>
      </c>
      <c r="E82" s="1">
        <v>5</v>
      </c>
      <c r="F82" s="1">
        <v>6</v>
      </c>
      <c r="G82" s="1">
        <v>5</v>
      </c>
      <c r="H82" s="1">
        <v>6</v>
      </c>
      <c r="I82">
        <v>12</v>
      </c>
      <c r="J82">
        <v>20</v>
      </c>
      <c r="K82">
        <v>10</v>
      </c>
      <c r="L82">
        <v>73</v>
      </c>
      <c r="M82">
        <v>68</v>
      </c>
      <c r="N82" s="6">
        <f>(punkty_rekrutacyjne35[[#This Row],[GHP]]+punkty_rekrutacyjne35[[#This Row],[GHH]]+punkty_rekrutacyjne35[[#This Row],[GMM]]+punkty_rekrutacyjne35[[#This Row],[GMP]]+punkty_rekrutacyjne35[[#This Row],[GJP]])/10</f>
        <v>18.3</v>
      </c>
      <c r="O82">
        <f>VLOOKUP(E82,$X$4:$Y$9,2,0)</f>
        <v>8</v>
      </c>
      <c r="P82">
        <f>VLOOKUP(F82,$X$4:$Y$9,2,0)</f>
        <v>10</v>
      </c>
      <c r="Q82">
        <f>VLOOKUP(G82,$X$4:$Y$9,2,0)</f>
        <v>8</v>
      </c>
      <c r="R82">
        <f>VLOOKUP(H82,$X$4:$Y$9,2,0)</f>
        <v>10</v>
      </c>
      <c r="S82" s="6">
        <f>SUM(punkty_rekrutacyjne35[[#This Row],[punkty za JP]:[GEO]])</f>
        <v>36</v>
      </c>
      <c r="T82" s="6">
        <f>IF(punkty_rekrutacyjne35[[#This Row],[Zachowanie]]=6, 2, 0)+punkty_rekrutacyjne35[[#This Row],[Osiagniecia]]</f>
        <v>2</v>
      </c>
      <c r="U82" s="7">
        <f>punkty_rekrutacyjne35[[#This Row],[punkty za gimnazjalny]]+punkty_rekrutacyjne35[[#This Row],[SUMA PUNKTOW ZA OCENY]]+punkty_rekrutacyjne35[[#This Row],[DODATKOWE]]</f>
        <v>56.3</v>
      </c>
    </row>
    <row r="83" spans="1:21" hidden="1" x14ac:dyDescent="0.35">
      <c r="A83" s="1" t="s">
        <v>140</v>
      </c>
      <c r="B83" s="1" t="s">
        <v>45</v>
      </c>
      <c r="C83">
        <v>4</v>
      </c>
      <c r="D83">
        <v>5</v>
      </c>
      <c r="E83" s="1">
        <v>4</v>
      </c>
      <c r="F83" s="1">
        <v>2</v>
      </c>
      <c r="G83" s="1">
        <v>3</v>
      </c>
      <c r="H83" s="1">
        <v>4</v>
      </c>
      <c r="I83">
        <v>21</v>
      </c>
      <c r="J83">
        <v>58</v>
      </c>
      <c r="K83">
        <v>66</v>
      </c>
      <c r="L83">
        <v>93</v>
      </c>
      <c r="M83">
        <v>89</v>
      </c>
      <c r="N83" s="6">
        <f>(punkty_rekrutacyjne35[[#This Row],[GHP]]+punkty_rekrutacyjne35[[#This Row],[GHH]]+punkty_rekrutacyjne35[[#This Row],[GMM]]+punkty_rekrutacyjne35[[#This Row],[GMP]]+punkty_rekrutacyjne35[[#This Row],[GJP]])/10</f>
        <v>32.700000000000003</v>
      </c>
      <c r="O83">
        <f>VLOOKUP(E83,$X$4:$Y$9,2,0)</f>
        <v>6</v>
      </c>
      <c r="P83">
        <f>VLOOKUP(F83,$X$4:$Y$9,2,0)</f>
        <v>0</v>
      </c>
      <c r="Q83">
        <f>VLOOKUP(G83,$X$4:$Y$9,2,0)</f>
        <v>4</v>
      </c>
      <c r="R83">
        <f>VLOOKUP(H83,$X$4:$Y$9,2,0)</f>
        <v>6</v>
      </c>
      <c r="S83" s="6">
        <f>SUM(punkty_rekrutacyjne35[[#This Row],[punkty za JP]:[GEO]])</f>
        <v>16</v>
      </c>
      <c r="T83" s="6">
        <f>IF(punkty_rekrutacyjne35[[#This Row],[Zachowanie]]=6, 2, 0)+punkty_rekrutacyjne35[[#This Row],[Osiagniecia]]</f>
        <v>4</v>
      </c>
      <c r="U83" s="7">
        <f>punkty_rekrutacyjne35[[#This Row],[punkty za gimnazjalny]]+punkty_rekrutacyjne35[[#This Row],[SUMA PUNKTOW ZA OCENY]]+punkty_rekrutacyjne35[[#This Row],[DODATKOWE]]</f>
        <v>52.7</v>
      </c>
    </row>
    <row r="84" spans="1:21" hidden="1" x14ac:dyDescent="0.35">
      <c r="A84" s="1" t="s">
        <v>141</v>
      </c>
      <c r="B84" s="1" t="s">
        <v>99</v>
      </c>
      <c r="C84">
        <v>0</v>
      </c>
      <c r="D84">
        <v>2</v>
      </c>
      <c r="E84" s="1">
        <v>2</v>
      </c>
      <c r="F84" s="1">
        <v>4</v>
      </c>
      <c r="G84" s="1">
        <v>3</v>
      </c>
      <c r="H84" s="1">
        <v>3</v>
      </c>
      <c r="I84">
        <v>3</v>
      </c>
      <c r="J84">
        <v>25</v>
      </c>
      <c r="K84">
        <v>93</v>
      </c>
      <c r="L84">
        <v>92</v>
      </c>
      <c r="M84">
        <v>73</v>
      </c>
      <c r="N84" s="6">
        <f>(punkty_rekrutacyjne35[[#This Row],[GHP]]+punkty_rekrutacyjne35[[#This Row],[GHH]]+punkty_rekrutacyjne35[[#This Row],[GMM]]+punkty_rekrutacyjne35[[#This Row],[GMP]]+punkty_rekrutacyjne35[[#This Row],[GJP]])/10</f>
        <v>28.6</v>
      </c>
      <c r="O84">
        <f>VLOOKUP(E84,$X$4:$Y$9,2,0)</f>
        <v>0</v>
      </c>
      <c r="P84">
        <f>VLOOKUP(F84,$X$4:$Y$9,2,0)</f>
        <v>6</v>
      </c>
      <c r="Q84">
        <f>VLOOKUP(G84,$X$4:$Y$9,2,0)</f>
        <v>4</v>
      </c>
      <c r="R84">
        <f>VLOOKUP(H84,$X$4:$Y$9,2,0)</f>
        <v>4</v>
      </c>
      <c r="S84" s="6">
        <f>SUM(punkty_rekrutacyjne35[[#This Row],[punkty za JP]:[GEO]])</f>
        <v>14</v>
      </c>
      <c r="T84" s="6">
        <f>IF(punkty_rekrutacyjne35[[#This Row],[Zachowanie]]=6, 2, 0)+punkty_rekrutacyjne35[[#This Row],[Osiagniecia]]</f>
        <v>0</v>
      </c>
      <c r="U84" s="7">
        <f>punkty_rekrutacyjne35[[#This Row],[punkty za gimnazjalny]]+punkty_rekrutacyjne35[[#This Row],[SUMA PUNKTOW ZA OCENY]]+punkty_rekrutacyjne35[[#This Row],[DODATKOWE]]</f>
        <v>42.6</v>
      </c>
    </row>
    <row r="85" spans="1:21" hidden="1" x14ac:dyDescent="0.35">
      <c r="A85" s="1" t="s">
        <v>142</v>
      </c>
      <c r="B85" s="1" t="s">
        <v>130</v>
      </c>
      <c r="C85">
        <v>4</v>
      </c>
      <c r="D85">
        <v>4</v>
      </c>
      <c r="E85" s="1">
        <v>2</v>
      </c>
      <c r="F85" s="1">
        <v>6</v>
      </c>
      <c r="G85" s="1">
        <v>5</v>
      </c>
      <c r="H85" s="1">
        <v>2</v>
      </c>
      <c r="I85">
        <v>81</v>
      </c>
      <c r="J85">
        <v>5</v>
      </c>
      <c r="K85">
        <v>60</v>
      </c>
      <c r="L85">
        <v>2</v>
      </c>
      <c r="M85">
        <v>91</v>
      </c>
      <c r="N85" s="6">
        <f>(punkty_rekrutacyjne35[[#This Row],[GHP]]+punkty_rekrutacyjne35[[#This Row],[GHH]]+punkty_rekrutacyjne35[[#This Row],[GMM]]+punkty_rekrutacyjne35[[#This Row],[GMP]]+punkty_rekrutacyjne35[[#This Row],[GJP]])/10</f>
        <v>23.9</v>
      </c>
      <c r="O85">
        <f>VLOOKUP(E85,$X$4:$Y$9,2,0)</f>
        <v>0</v>
      </c>
      <c r="P85">
        <f>VLOOKUP(F85,$X$4:$Y$9,2,0)</f>
        <v>10</v>
      </c>
      <c r="Q85">
        <f>VLOOKUP(G85,$X$4:$Y$9,2,0)</f>
        <v>8</v>
      </c>
      <c r="R85">
        <f>VLOOKUP(H85,$X$4:$Y$9,2,0)</f>
        <v>0</v>
      </c>
      <c r="S85" s="6">
        <f>SUM(punkty_rekrutacyjne35[[#This Row],[punkty za JP]:[GEO]])</f>
        <v>18</v>
      </c>
      <c r="T85" s="6">
        <f>IF(punkty_rekrutacyjne35[[#This Row],[Zachowanie]]=6, 2, 0)+punkty_rekrutacyjne35[[#This Row],[Osiagniecia]]</f>
        <v>4</v>
      </c>
      <c r="U85" s="7">
        <f>punkty_rekrutacyjne35[[#This Row],[punkty za gimnazjalny]]+punkty_rekrutacyjne35[[#This Row],[SUMA PUNKTOW ZA OCENY]]+punkty_rekrutacyjne35[[#This Row],[DODATKOWE]]</f>
        <v>45.9</v>
      </c>
    </row>
    <row r="86" spans="1:21" hidden="1" x14ac:dyDescent="0.35">
      <c r="A86" s="1" t="s">
        <v>143</v>
      </c>
      <c r="B86" s="1" t="s">
        <v>70</v>
      </c>
      <c r="C86">
        <v>1</v>
      </c>
      <c r="D86">
        <v>4</v>
      </c>
      <c r="E86" s="1">
        <v>6</v>
      </c>
      <c r="F86" s="1">
        <v>4</v>
      </c>
      <c r="G86" s="1">
        <v>3</v>
      </c>
      <c r="H86" s="1">
        <v>6</v>
      </c>
      <c r="I86">
        <v>100</v>
      </c>
      <c r="J86">
        <v>100</v>
      </c>
      <c r="K86">
        <v>100</v>
      </c>
      <c r="L86">
        <v>36</v>
      </c>
      <c r="M86">
        <v>10</v>
      </c>
      <c r="N86" s="6">
        <f>(punkty_rekrutacyjne35[[#This Row],[GHP]]+punkty_rekrutacyjne35[[#This Row],[GHH]]+punkty_rekrutacyjne35[[#This Row],[GMM]]+punkty_rekrutacyjne35[[#This Row],[GMP]]+punkty_rekrutacyjne35[[#This Row],[GJP]])/10</f>
        <v>34.6</v>
      </c>
      <c r="O86">
        <f>VLOOKUP(E86,$X$4:$Y$9,2,0)</f>
        <v>10</v>
      </c>
      <c r="P86">
        <f>VLOOKUP(F86,$X$4:$Y$9,2,0)</f>
        <v>6</v>
      </c>
      <c r="Q86">
        <f>VLOOKUP(G86,$X$4:$Y$9,2,0)</f>
        <v>4</v>
      </c>
      <c r="R86">
        <f>VLOOKUP(H86,$X$4:$Y$9,2,0)</f>
        <v>10</v>
      </c>
      <c r="S86" s="6">
        <f>SUM(punkty_rekrutacyjne35[[#This Row],[punkty za JP]:[GEO]])</f>
        <v>30</v>
      </c>
      <c r="T86" s="6">
        <f>IF(punkty_rekrutacyjne35[[#This Row],[Zachowanie]]=6, 2, 0)+punkty_rekrutacyjne35[[#This Row],[Osiagniecia]]</f>
        <v>1</v>
      </c>
      <c r="U86" s="7">
        <f>punkty_rekrutacyjne35[[#This Row],[punkty za gimnazjalny]]+punkty_rekrutacyjne35[[#This Row],[SUMA PUNKTOW ZA OCENY]]+punkty_rekrutacyjne35[[#This Row],[DODATKOWE]]</f>
        <v>65.599999999999994</v>
      </c>
    </row>
    <row r="87" spans="1:21" hidden="1" x14ac:dyDescent="0.35">
      <c r="A87" s="1" t="s">
        <v>144</v>
      </c>
      <c r="B87" s="1" t="s">
        <v>145</v>
      </c>
      <c r="C87">
        <v>2</v>
      </c>
      <c r="D87">
        <v>3</v>
      </c>
      <c r="E87" s="1">
        <v>3</v>
      </c>
      <c r="F87" s="1">
        <v>5</v>
      </c>
      <c r="G87" s="1">
        <v>6</v>
      </c>
      <c r="H87" s="1">
        <v>6</v>
      </c>
      <c r="I87">
        <v>32</v>
      </c>
      <c r="J87">
        <v>27</v>
      </c>
      <c r="K87">
        <v>15</v>
      </c>
      <c r="L87">
        <v>59</v>
      </c>
      <c r="M87">
        <v>26</v>
      </c>
      <c r="N87" s="6">
        <f>(punkty_rekrutacyjne35[[#This Row],[GHP]]+punkty_rekrutacyjne35[[#This Row],[GHH]]+punkty_rekrutacyjne35[[#This Row],[GMM]]+punkty_rekrutacyjne35[[#This Row],[GMP]]+punkty_rekrutacyjne35[[#This Row],[GJP]])/10</f>
        <v>15.9</v>
      </c>
      <c r="O87">
        <f>VLOOKUP(E87,$X$4:$Y$9,2,0)</f>
        <v>4</v>
      </c>
      <c r="P87">
        <f>VLOOKUP(F87,$X$4:$Y$9,2,0)</f>
        <v>8</v>
      </c>
      <c r="Q87">
        <f>VLOOKUP(G87,$X$4:$Y$9,2,0)</f>
        <v>10</v>
      </c>
      <c r="R87">
        <f>VLOOKUP(H87,$X$4:$Y$9,2,0)</f>
        <v>10</v>
      </c>
      <c r="S87" s="6">
        <f>SUM(punkty_rekrutacyjne35[[#This Row],[punkty za JP]:[GEO]])</f>
        <v>32</v>
      </c>
      <c r="T87" s="6">
        <f>IF(punkty_rekrutacyjne35[[#This Row],[Zachowanie]]=6, 2, 0)+punkty_rekrutacyjne35[[#This Row],[Osiagniecia]]</f>
        <v>2</v>
      </c>
      <c r="U87" s="7">
        <f>punkty_rekrutacyjne35[[#This Row],[punkty za gimnazjalny]]+punkty_rekrutacyjne35[[#This Row],[SUMA PUNKTOW ZA OCENY]]+punkty_rekrutacyjne35[[#This Row],[DODATKOWE]]</f>
        <v>49.9</v>
      </c>
    </row>
    <row r="88" spans="1:21" hidden="1" x14ac:dyDescent="0.35">
      <c r="A88" s="1" t="s">
        <v>146</v>
      </c>
      <c r="B88" s="1" t="s">
        <v>147</v>
      </c>
      <c r="C88">
        <v>3</v>
      </c>
      <c r="D88">
        <v>5</v>
      </c>
      <c r="E88" s="1">
        <v>2</v>
      </c>
      <c r="F88" s="1">
        <v>6</v>
      </c>
      <c r="G88" s="1">
        <v>3</v>
      </c>
      <c r="H88" s="1">
        <v>3</v>
      </c>
      <c r="I88">
        <v>95</v>
      </c>
      <c r="J88">
        <v>15</v>
      </c>
      <c r="K88">
        <v>44</v>
      </c>
      <c r="L88">
        <v>29</v>
      </c>
      <c r="M88">
        <v>14</v>
      </c>
      <c r="N88" s="6">
        <f>(punkty_rekrutacyjne35[[#This Row],[GHP]]+punkty_rekrutacyjne35[[#This Row],[GHH]]+punkty_rekrutacyjne35[[#This Row],[GMM]]+punkty_rekrutacyjne35[[#This Row],[GMP]]+punkty_rekrutacyjne35[[#This Row],[GJP]])/10</f>
        <v>19.7</v>
      </c>
      <c r="O88">
        <f>VLOOKUP(E88,$X$4:$Y$9,2,0)</f>
        <v>0</v>
      </c>
      <c r="P88">
        <f>VLOOKUP(F88,$X$4:$Y$9,2,0)</f>
        <v>10</v>
      </c>
      <c r="Q88">
        <f>VLOOKUP(G88,$X$4:$Y$9,2,0)</f>
        <v>4</v>
      </c>
      <c r="R88">
        <f>VLOOKUP(H88,$X$4:$Y$9,2,0)</f>
        <v>4</v>
      </c>
      <c r="S88" s="6">
        <f>SUM(punkty_rekrutacyjne35[[#This Row],[punkty za JP]:[GEO]])</f>
        <v>18</v>
      </c>
      <c r="T88" s="6">
        <f>IF(punkty_rekrutacyjne35[[#This Row],[Zachowanie]]=6, 2, 0)+punkty_rekrutacyjne35[[#This Row],[Osiagniecia]]</f>
        <v>3</v>
      </c>
      <c r="U88" s="7">
        <f>punkty_rekrutacyjne35[[#This Row],[punkty za gimnazjalny]]+punkty_rekrutacyjne35[[#This Row],[SUMA PUNKTOW ZA OCENY]]+punkty_rekrutacyjne35[[#This Row],[DODATKOWE]]</f>
        <v>40.700000000000003</v>
      </c>
    </row>
    <row r="89" spans="1:21" hidden="1" x14ac:dyDescent="0.35">
      <c r="A89" s="1" t="s">
        <v>148</v>
      </c>
      <c r="B89" s="1" t="s">
        <v>28</v>
      </c>
      <c r="C89">
        <v>2</v>
      </c>
      <c r="D89">
        <v>4</v>
      </c>
      <c r="E89" s="1">
        <v>2</v>
      </c>
      <c r="F89" s="1">
        <v>6</v>
      </c>
      <c r="G89" s="1">
        <v>4</v>
      </c>
      <c r="H89" s="1">
        <v>4</v>
      </c>
      <c r="I89">
        <v>84</v>
      </c>
      <c r="J89">
        <v>95</v>
      </c>
      <c r="K89">
        <v>31</v>
      </c>
      <c r="L89">
        <v>8</v>
      </c>
      <c r="M89">
        <v>54</v>
      </c>
      <c r="N89" s="6">
        <f>(punkty_rekrutacyjne35[[#This Row],[GHP]]+punkty_rekrutacyjne35[[#This Row],[GHH]]+punkty_rekrutacyjne35[[#This Row],[GMM]]+punkty_rekrutacyjne35[[#This Row],[GMP]]+punkty_rekrutacyjne35[[#This Row],[GJP]])/10</f>
        <v>27.2</v>
      </c>
      <c r="O89">
        <f>VLOOKUP(E89,$X$4:$Y$9,2,0)</f>
        <v>0</v>
      </c>
      <c r="P89">
        <f>VLOOKUP(F89,$X$4:$Y$9,2,0)</f>
        <v>10</v>
      </c>
      <c r="Q89">
        <f>VLOOKUP(G89,$X$4:$Y$9,2,0)</f>
        <v>6</v>
      </c>
      <c r="R89">
        <f>VLOOKUP(H89,$X$4:$Y$9,2,0)</f>
        <v>6</v>
      </c>
      <c r="S89" s="6">
        <f>SUM(punkty_rekrutacyjne35[[#This Row],[punkty za JP]:[GEO]])</f>
        <v>22</v>
      </c>
      <c r="T89" s="6">
        <f>IF(punkty_rekrutacyjne35[[#This Row],[Zachowanie]]=6, 2, 0)+punkty_rekrutacyjne35[[#This Row],[Osiagniecia]]</f>
        <v>2</v>
      </c>
      <c r="U89" s="7">
        <f>punkty_rekrutacyjne35[[#This Row],[punkty za gimnazjalny]]+punkty_rekrutacyjne35[[#This Row],[SUMA PUNKTOW ZA OCENY]]+punkty_rekrutacyjne35[[#This Row],[DODATKOWE]]</f>
        <v>51.2</v>
      </c>
    </row>
    <row r="90" spans="1:21" hidden="1" x14ac:dyDescent="0.35">
      <c r="A90" s="1" t="s">
        <v>149</v>
      </c>
      <c r="B90" s="1" t="s">
        <v>150</v>
      </c>
      <c r="C90">
        <v>5</v>
      </c>
      <c r="D90">
        <v>2</v>
      </c>
      <c r="E90" s="1">
        <v>3</v>
      </c>
      <c r="F90" s="1">
        <v>4</v>
      </c>
      <c r="G90" s="1">
        <v>3</v>
      </c>
      <c r="H90" s="1">
        <v>6</v>
      </c>
      <c r="I90">
        <v>30</v>
      </c>
      <c r="J90">
        <v>24</v>
      </c>
      <c r="K90">
        <v>66</v>
      </c>
      <c r="L90">
        <v>41</v>
      </c>
      <c r="M90">
        <v>82</v>
      </c>
      <c r="N90" s="6">
        <f>(punkty_rekrutacyjne35[[#This Row],[GHP]]+punkty_rekrutacyjne35[[#This Row],[GHH]]+punkty_rekrutacyjne35[[#This Row],[GMM]]+punkty_rekrutacyjne35[[#This Row],[GMP]]+punkty_rekrutacyjne35[[#This Row],[GJP]])/10</f>
        <v>24.3</v>
      </c>
      <c r="O90">
        <f>VLOOKUP(E90,$X$4:$Y$9,2,0)</f>
        <v>4</v>
      </c>
      <c r="P90">
        <f>VLOOKUP(F90,$X$4:$Y$9,2,0)</f>
        <v>6</v>
      </c>
      <c r="Q90">
        <f>VLOOKUP(G90,$X$4:$Y$9,2,0)</f>
        <v>4</v>
      </c>
      <c r="R90">
        <f>VLOOKUP(H90,$X$4:$Y$9,2,0)</f>
        <v>10</v>
      </c>
      <c r="S90" s="6">
        <f>SUM(punkty_rekrutacyjne35[[#This Row],[punkty za JP]:[GEO]])</f>
        <v>24</v>
      </c>
      <c r="T90" s="6">
        <f>IF(punkty_rekrutacyjne35[[#This Row],[Zachowanie]]=6, 2, 0)+punkty_rekrutacyjne35[[#This Row],[Osiagniecia]]</f>
        <v>5</v>
      </c>
      <c r="U90" s="7">
        <f>punkty_rekrutacyjne35[[#This Row],[punkty za gimnazjalny]]+punkty_rekrutacyjne35[[#This Row],[SUMA PUNKTOW ZA OCENY]]+punkty_rekrutacyjne35[[#This Row],[DODATKOWE]]</f>
        <v>53.3</v>
      </c>
    </row>
    <row r="91" spans="1:21" hidden="1" x14ac:dyDescent="0.35">
      <c r="A91" s="1" t="s">
        <v>151</v>
      </c>
      <c r="B91" s="1" t="s">
        <v>70</v>
      </c>
      <c r="C91">
        <v>1</v>
      </c>
      <c r="D91">
        <v>3</v>
      </c>
      <c r="E91" s="1">
        <v>6</v>
      </c>
      <c r="F91" s="1">
        <v>4</v>
      </c>
      <c r="G91" s="1">
        <v>6</v>
      </c>
      <c r="H91" s="1">
        <v>2</v>
      </c>
      <c r="I91">
        <v>30</v>
      </c>
      <c r="J91">
        <v>35</v>
      </c>
      <c r="K91">
        <v>100</v>
      </c>
      <c r="L91">
        <v>100</v>
      </c>
      <c r="M91">
        <v>100</v>
      </c>
      <c r="N91" s="6">
        <f>(punkty_rekrutacyjne35[[#This Row],[GHP]]+punkty_rekrutacyjne35[[#This Row],[GHH]]+punkty_rekrutacyjne35[[#This Row],[GMM]]+punkty_rekrutacyjne35[[#This Row],[GMP]]+punkty_rekrutacyjne35[[#This Row],[GJP]])/10</f>
        <v>36.5</v>
      </c>
      <c r="O91">
        <f>VLOOKUP(E91,$X$4:$Y$9,2,0)</f>
        <v>10</v>
      </c>
      <c r="P91">
        <f>VLOOKUP(F91,$X$4:$Y$9,2,0)</f>
        <v>6</v>
      </c>
      <c r="Q91">
        <f>VLOOKUP(G91,$X$4:$Y$9,2,0)</f>
        <v>10</v>
      </c>
      <c r="R91">
        <f>VLOOKUP(H91,$X$4:$Y$9,2,0)</f>
        <v>0</v>
      </c>
      <c r="S91" s="6">
        <f>SUM(punkty_rekrutacyjne35[[#This Row],[punkty za JP]:[GEO]])</f>
        <v>26</v>
      </c>
      <c r="T91" s="6">
        <f>IF(punkty_rekrutacyjne35[[#This Row],[Zachowanie]]=6, 2, 0)+punkty_rekrutacyjne35[[#This Row],[Osiagniecia]]</f>
        <v>1</v>
      </c>
      <c r="U91" s="7">
        <f>punkty_rekrutacyjne35[[#This Row],[punkty za gimnazjalny]]+punkty_rekrutacyjne35[[#This Row],[SUMA PUNKTOW ZA OCENY]]+punkty_rekrutacyjne35[[#This Row],[DODATKOWE]]</f>
        <v>63.5</v>
      </c>
    </row>
    <row r="92" spans="1:21" hidden="1" x14ac:dyDescent="0.35">
      <c r="A92" s="1" t="s">
        <v>152</v>
      </c>
      <c r="B92" s="1" t="s">
        <v>153</v>
      </c>
      <c r="C92">
        <v>1</v>
      </c>
      <c r="D92">
        <v>5</v>
      </c>
      <c r="E92" s="1">
        <v>4</v>
      </c>
      <c r="F92" s="1">
        <v>2</v>
      </c>
      <c r="G92" s="1">
        <v>5</v>
      </c>
      <c r="H92" s="1">
        <v>6</v>
      </c>
      <c r="I92">
        <v>54</v>
      </c>
      <c r="J92">
        <v>50</v>
      </c>
      <c r="K92">
        <v>9</v>
      </c>
      <c r="L92">
        <v>59</v>
      </c>
      <c r="M92">
        <v>54</v>
      </c>
      <c r="N92" s="6">
        <f>(punkty_rekrutacyjne35[[#This Row],[GHP]]+punkty_rekrutacyjne35[[#This Row],[GHH]]+punkty_rekrutacyjne35[[#This Row],[GMM]]+punkty_rekrutacyjne35[[#This Row],[GMP]]+punkty_rekrutacyjne35[[#This Row],[GJP]])/10</f>
        <v>22.6</v>
      </c>
      <c r="O92">
        <f>VLOOKUP(E92,$X$4:$Y$9,2,0)</f>
        <v>6</v>
      </c>
      <c r="P92">
        <f>VLOOKUP(F92,$X$4:$Y$9,2,0)</f>
        <v>0</v>
      </c>
      <c r="Q92">
        <f>VLOOKUP(G92,$X$4:$Y$9,2,0)</f>
        <v>8</v>
      </c>
      <c r="R92">
        <f>VLOOKUP(H92,$X$4:$Y$9,2,0)</f>
        <v>10</v>
      </c>
      <c r="S92" s="6">
        <f>SUM(punkty_rekrutacyjne35[[#This Row],[punkty za JP]:[GEO]])</f>
        <v>24</v>
      </c>
      <c r="T92" s="6">
        <f>IF(punkty_rekrutacyjne35[[#This Row],[Zachowanie]]=6, 2, 0)+punkty_rekrutacyjne35[[#This Row],[Osiagniecia]]</f>
        <v>1</v>
      </c>
      <c r="U92" s="7">
        <f>punkty_rekrutacyjne35[[#This Row],[punkty za gimnazjalny]]+punkty_rekrutacyjne35[[#This Row],[SUMA PUNKTOW ZA OCENY]]+punkty_rekrutacyjne35[[#This Row],[DODATKOWE]]</f>
        <v>47.6</v>
      </c>
    </row>
    <row r="93" spans="1:21" hidden="1" x14ac:dyDescent="0.35">
      <c r="A93" s="1" t="s">
        <v>154</v>
      </c>
      <c r="B93" s="1" t="s">
        <v>155</v>
      </c>
      <c r="C93">
        <v>6</v>
      </c>
      <c r="D93">
        <v>2</v>
      </c>
      <c r="E93" s="1">
        <v>3</v>
      </c>
      <c r="F93" s="1">
        <v>5</v>
      </c>
      <c r="G93" s="1">
        <v>4</v>
      </c>
      <c r="H93" s="1">
        <v>4</v>
      </c>
      <c r="I93">
        <v>50</v>
      </c>
      <c r="J93">
        <v>30</v>
      </c>
      <c r="K93">
        <v>14</v>
      </c>
      <c r="L93">
        <v>20</v>
      </c>
      <c r="M93">
        <v>88</v>
      </c>
      <c r="N93" s="6">
        <f>(punkty_rekrutacyjne35[[#This Row],[GHP]]+punkty_rekrutacyjne35[[#This Row],[GHH]]+punkty_rekrutacyjne35[[#This Row],[GMM]]+punkty_rekrutacyjne35[[#This Row],[GMP]]+punkty_rekrutacyjne35[[#This Row],[GJP]])/10</f>
        <v>20.2</v>
      </c>
      <c r="O93">
        <f>VLOOKUP(E93,$X$4:$Y$9,2,0)</f>
        <v>4</v>
      </c>
      <c r="P93">
        <f>VLOOKUP(F93,$X$4:$Y$9,2,0)</f>
        <v>8</v>
      </c>
      <c r="Q93">
        <f>VLOOKUP(G93,$X$4:$Y$9,2,0)</f>
        <v>6</v>
      </c>
      <c r="R93">
        <f>VLOOKUP(H93,$X$4:$Y$9,2,0)</f>
        <v>6</v>
      </c>
      <c r="S93" s="6">
        <f>SUM(punkty_rekrutacyjne35[[#This Row],[punkty za JP]:[GEO]])</f>
        <v>24</v>
      </c>
      <c r="T93" s="6">
        <f>IF(punkty_rekrutacyjne35[[#This Row],[Zachowanie]]=6, 2, 0)+punkty_rekrutacyjne35[[#This Row],[Osiagniecia]]</f>
        <v>6</v>
      </c>
      <c r="U93" s="7">
        <f>punkty_rekrutacyjne35[[#This Row],[punkty za gimnazjalny]]+punkty_rekrutacyjne35[[#This Row],[SUMA PUNKTOW ZA OCENY]]+punkty_rekrutacyjne35[[#This Row],[DODATKOWE]]</f>
        <v>50.2</v>
      </c>
    </row>
    <row r="94" spans="1:21" hidden="1" x14ac:dyDescent="0.35">
      <c r="A94" s="1" t="s">
        <v>156</v>
      </c>
      <c r="B94" s="1" t="s">
        <v>157</v>
      </c>
      <c r="C94">
        <v>6</v>
      </c>
      <c r="D94">
        <v>3</v>
      </c>
      <c r="E94" s="1">
        <v>6</v>
      </c>
      <c r="F94" s="1">
        <v>5</v>
      </c>
      <c r="G94" s="1">
        <v>4</v>
      </c>
      <c r="H94" s="1">
        <v>5</v>
      </c>
      <c r="I94">
        <v>62</v>
      </c>
      <c r="J94">
        <v>47</v>
      </c>
      <c r="K94">
        <v>19</v>
      </c>
      <c r="L94">
        <v>10</v>
      </c>
      <c r="M94">
        <v>40</v>
      </c>
      <c r="N94" s="6">
        <f>(punkty_rekrutacyjne35[[#This Row],[GHP]]+punkty_rekrutacyjne35[[#This Row],[GHH]]+punkty_rekrutacyjne35[[#This Row],[GMM]]+punkty_rekrutacyjne35[[#This Row],[GMP]]+punkty_rekrutacyjne35[[#This Row],[GJP]])/10</f>
        <v>17.8</v>
      </c>
      <c r="O94">
        <f>VLOOKUP(E94,$X$4:$Y$9,2,0)</f>
        <v>10</v>
      </c>
      <c r="P94">
        <f>VLOOKUP(F94,$X$4:$Y$9,2,0)</f>
        <v>8</v>
      </c>
      <c r="Q94">
        <f>VLOOKUP(G94,$X$4:$Y$9,2,0)</f>
        <v>6</v>
      </c>
      <c r="R94">
        <f>VLOOKUP(H94,$X$4:$Y$9,2,0)</f>
        <v>8</v>
      </c>
      <c r="S94" s="6">
        <f>SUM(punkty_rekrutacyjne35[[#This Row],[punkty za JP]:[GEO]])</f>
        <v>32</v>
      </c>
      <c r="T94" s="6">
        <f>IF(punkty_rekrutacyjne35[[#This Row],[Zachowanie]]=6, 2, 0)+punkty_rekrutacyjne35[[#This Row],[Osiagniecia]]</f>
        <v>6</v>
      </c>
      <c r="U94" s="7">
        <f>punkty_rekrutacyjne35[[#This Row],[punkty za gimnazjalny]]+punkty_rekrutacyjne35[[#This Row],[SUMA PUNKTOW ZA OCENY]]+punkty_rekrutacyjne35[[#This Row],[DODATKOWE]]</f>
        <v>55.8</v>
      </c>
    </row>
    <row r="95" spans="1:21" hidden="1" x14ac:dyDescent="0.35">
      <c r="A95" s="1" t="s">
        <v>158</v>
      </c>
      <c r="B95" s="1" t="s">
        <v>159</v>
      </c>
      <c r="C95">
        <v>0</v>
      </c>
      <c r="D95">
        <v>3</v>
      </c>
      <c r="E95" s="1">
        <v>6</v>
      </c>
      <c r="F95" s="1">
        <v>3</v>
      </c>
      <c r="G95" s="1">
        <v>5</v>
      </c>
      <c r="H95" s="1">
        <v>6</v>
      </c>
      <c r="I95">
        <v>12</v>
      </c>
      <c r="J95">
        <v>60</v>
      </c>
      <c r="K95">
        <v>63</v>
      </c>
      <c r="L95">
        <v>37</v>
      </c>
      <c r="M95">
        <v>71</v>
      </c>
      <c r="N95" s="6">
        <f>(punkty_rekrutacyjne35[[#This Row],[GHP]]+punkty_rekrutacyjne35[[#This Row],[GHH]]+punkty_rekrutacyjne35[[#This Row],[GMM]]+punkty_rekrutacyjne35[[#This Row],[GMP]]+punkty_rekrutacyjne35[[#This Row],[GJP]])/10</f>
        <v>24.3</v>
      </c>
      <c r="O95">
        <f>VLOOKUP(E95,$X$4:$Y$9,2,0)</f>
        <v>10</v>
      </c>
      <c r="P95">
        <f>VLOOKUP(F95,$X$4:$Y$9,2,0)</f>
        <v>4</v>
      </c>
      <c r="Q95">
        <f>VLOOKUP(G95,$X$4:$Y$9,2,0)</f>
        <v>8</v>
      </c>
      <c r="R95">
        <f>VLOOKUP(H95,$X$4:$Y$9,2,0)</f>
        <v>10</v>
      </c>
      <c r="S95" s="6">
        <f>SUM(punkty_rekrutacyjne35[[#This Row],[punkty za JP]:[GEO]])</f>
        <v>32</v>
      </c>
      <c r="T95" s="6">
        <f>IF(punkty_rekrutacyjne35[[#This Row],[Zachowanie]]=6, 2, 0)+punkty_rekrutacyjne35[[#This Row],[Osiagniecia]]</f>
        <v>0</v>
      </c>
      <c r="U95" s="7">
        <f>punkty_rekrutacyjne35[[#This Row],[punkty za gimnazjalny]]+punkty_rekrutacyjne35[[#This Row],[SUMA PUNKTOW ZA OCENY]]+punkty_rekrutacyjne35[[#This Row],[DODATKOWE]]</f>
        <v>56.3</v>
      </c>
    </row>
    <row r="96" spans="1:21" hidden="1" x14ac:dyDescent="0.35">
      <c r="A96" s="1" t="s">
        <v>160</v>
      </c>
      <c r="B96" s="1" t="s">
        <v>161</v>
      </c>
      <c r="C96">
        <v>2</v>
      </c>
      <c r="D96">
        <v>3</v>
      </c>
      <c r="E96" s="1">
        <v>2</v>
      </c>
      <c r="F96" s="1">
        <v>2</v>
      </c>
      <c r="G96" s="1">
        <v>3</v>
      </c>
      <c r="H96" s="1">
        <v>2</v>
      </c>
      <c r="I96">
        <v>56</v>
      </c>
      <c r="J96">
        <v>63</v>
      </c>
      <c r="K96">
        <v>26</v>
      </c>
      <c r="L96">
        <v>92</v>
      </c>
      <c r="M96">
        <v>13</v>
      </c>
      <c r="N96" s="6">
        <f>(punkty_rekrutacyjne35[[#This Row],[GHP]]+punkty_rekrutacyjne35[[#This Row],[GHH]]+punkty_rekrutacyjne35[[#This Row],[GMM]]+punkty_rekrutacyjne35[[#This Row],[GMP]]+punkty_rekrutacyjne35[[#This Row],[GJP]])/10</f>
        <v>25</v>
      </c>
      <c r="O96">
        <f>VLOOKUP(E96,$X$4:$Y$9,2,0)</f>
        <v>0</v>
      </c>
      <c r="P96">
        <f>VLOOKUP(F96,$X$4:$Y$9,2,0)</f>
        <v>0</v>
      </c>
      <c r="Q96">
        <f>VLOOKUP(G96,$X$4:$Y$9,2,0)</f>
        <v>4</v>
      </c>
      <c r="R96">
        <f>VLOOKUP(H96,$X$4:$Y$9,2,0)</f>
        <v>0</v>
      </c>
      <c r="S96" s="6">
        <f>SUM(punkty_rekrutacyjne35[[#This Row],[punkty za JP]:[GEO]])</f>
        <v>4</v>
      </c>
      <c r="T96" s="6">
        <f>IF(punkty_rekrutacyjne35[[#This Row],[Zachowanie]]=6, 2, 0)+punkty_rekrutacyjne35[[#This Row],[Osiagniecia]]</f>
        <v>2</v>
      </c>
      <c r="U96" s="7">
        <f>punkty_rekrutacyjne35[[#This Row],[punkty za gimnazjalny]]+punkty_rekrutacyjne35[[#This Row],[SUMA PUNKTOW ZA OCENY]]+punkty_rekrutacyjne35[[#This Row],[DODATKOWE]]</f>
        <v>31</v>
      </c>
    </row>
    <row r="97" spans="1:21" hidden="1" x14ac:dyDescent="0.35">
      <c r="A97" s="1" t="s">
        <v>162</v>
      </c>
      <c r="B97" s="1" t="s">
        <v>30</v>
      </c>
      <c r="C97">
        <v>5</v>
      </c>
      <c r="D97">
        <v>5</v>
      </c>
      <c r="E97" s="1">
        <v>6</v>
      </c>
      <c r="F97" s="1">
        <v>6</v>
      </c>
      <c r="G97" s="1">
        <v>5</v>
      </c>
      <c r="H97" s="1">
        <v>6</v>
      </c>
      <c r="I97">
        <v>45</v>
      </c>
      <c r="J97">
        <v>97</v>
      </c>
      <c r="K97">
        <v>5</v>
      </c>
      <c r="L97">
        <v>73</v>
      </c>
      <c r="M97">
        <v>12</v>
      </c>
      <c r="N97" s="6">
        <f>(punkty_rekrutacyjne35[[#This Row],[GHP]]+punkty_rekrutacyjne35[[#This Row],[GHH]]+punkty_rekrutacyjne35[[#This Row],[GMM]]+punkty_rekrutacyjne35[[#This Row],[GMP]]+punkty_rekrutacyjne35[[#This Row],[GJP]])/10</f>
        <v>23.2</v>
      </c>
      <c r="O97">
        <f>VLOOKUP(E97,$X$4:$Y$9,2,0)</f>
        <v>10</v>
      </c>
      <c r="P97">
        <f>VLOOKUP(F97,$X$4:$Y$9,2,0)</f>
        <v>10</v>
      </c>
      <c r="Q97">
        <f>VLOOKUP(G97,$X$4:$Y$9,2,0)</f>
        <v>8</v>
      </c>
      <c r="R97">
        <f>VLOOKUP(H97,$X$4:$Y$9,2,0)</f>
        <v>10</v>
      </c>
      <c r="S97" s="6">
        <f>SUM(punkty_rekrutacyjne35[[#This Row],[punkty za JP]:[GEO]])</f>
        <v>38</v>
      </c>
      <c r="T97" s="6">
        <f>IF(punkty_rekrutacyjne35[[#This Row],[Zachowanie]]=6, 2, 0)+punkty_rekrutacyjne35[[#This Row],[Osiagniecia]]</f>
        <v>5</v>
      </c>
      <c r="U97" s="7">
        <f>punkty_rekrutacyjne35[[#This Row],[punkty za gimnazjalny]]+punkty_rekrutacyjne35[[#This Row],[SUMA PUNKTOW ZA OCENY]]+punkty_rekrutacyjne35[[#This Row],[DODATKOWE]]</f>
        <v>66.2</v>
      </c>
    </row>
    <row r="98" spans="1:21" hidden="1" x14ac:dyDescent="0.35">
      <c r="A98" s="1" t="s">
        <v>163</v>
      </c>
      <c r="B98" s="1" t="s">
        <v>164</v>
      </c>
      <c r="C98">
        <v>2</v>
      </c>
      <c r="D98">
        <v>4</v>
      </c>
      <c r="E98" s="1">
        <v>5</v>
      </c>
      <c r="F98" s="1">
        <v>2</v>
      </c>
      <c r="G98" s="1">
        <v>4</v>
      </c>
      <c r="H98" s="1">
        <v>6</v>
      </c>
      <c r="I98">
        <v>96</v>
      </c>
      <c r="J98">
        <v>60</v>
      </c>
      <c r="K98">
        <v>4</v>
      </c>
      <c r="L98">
        <v>45</v>
      </c>
      <c r="M98">
        <v>21</v>
      </c>
      <c r="N98" s="6">
        <f>(punkty_rekrutacyjne35[[#This Row],[GHP]]+punkty_rekrutacyjne35[[#This Row],[GHH]]+punkty_rekrutacyjne35[[#This Row],[GMM]]+punkty_rekrutacyjne35[[#This Row],[GMP]]+punkty_rekrutacyjne35[[#This Row],[GJP]])/10</f>
        <v>22.6</v>
      </c>
      <c r="O98">
        <f>VLOOKUP(E98,$X$4:$Y$9,2,0)</f>
        <v>8</v>
      </c>
      <c r="P98">
        <f>VLOOKUP(F98,$X$4:$Y$9,2,0)</f>
        <v>0</v>
      </c>
      <c r="Q98">
        <f>VLOOKUP(G98,$X$4:$Y$9,2,0)</f>
        <v>6</v>
      </c>
      <c r="R98">
        <f>VLOOKUP(H98,$X$4:$Y$9,2,0)</f>
        <v>10</v>
      </c>
      <c r="S98" s="6">
        <f>SUM(punkty_rekrutacyjne35[[#This Row],[punkty za JP]:[GEO]])</f>
        <v>24</v>
      </c>
      <c r="T98" s="6">
        <f>IF(punkty_rekrutacyjne35[[#This Row],[Zachowanie]]=6, 2, 0)+punkty_rekrutacyjne35[[#This Row],[Osiagniecia]]</f>
        <v>2</v>
      </c>
      <c r="U98" s="7">
        <f>punkty_rekrutacyjne35[[#This Row],[punkty za gimnazjalny]]+punkty_rekrutacyjne35[[#This Row],[SUMA PUNKTOW ZA OCENY]]+punkty_rekrutacyjne35[[#This Row],[DODATKOWE]]</f>
        <v>48.6</v>
      </c>
    </row>
    <row r="99" spans="1:21" hidden="1" x14ac:dyDescent="0.35">
      <c r="A99" s="1" t="s">
        <v>165</v>
      </c>
      <c r="B99" s="1" t="s">
        <v>166</v>
      </c>
      <c r="C99">
        <v>7</v>
      </c>
      <c r="D99">
        <v>3</v>
      </c>
      <c r="E99" s="1">
        <v>3</v>
      </c>
      <c r="F99" s="1">
        <v>6</v>
      </c>
      <c r="G99" s="1">
        <v>5</v>
      </c>
      <c r="H99" s="1">
        <v>5</v>
      </c>
      <c r="I99">
        <v>57</v>
      </c>
      <c r="J99">
        <v>31</v>
      </c>
      <c r="K99">
        <v>22</v>
      </c>
      <c r="L99">
        <v>59</v>
      </c>
      <c r="M99">
        <v>61</v>
      </c>
      <c r="N99" s="6">
        <f>(punkty_rekrutacyjne35[[#This Row],[GHP]]+punkty_rekrutacyjne35[[#This Row],[GHH]]+punkty_rekrutacyjne35[[#This Row],[GMM]]+punkty_rekrutacyjne35[[#This Row],[GMP]]+punkty_rekrutacyjne35[[#This Row],[GJP]])/10</f>
        <v>23</v>
      </c>
      <c r="O99">
        <f>VLOOKUP(E99,$X$4:$Y$9,2,0)</f>
        <v>4</v>
      </c>
      <c r="P99">
        <f>VLOOKUP(F99,$X$4:$Y$9,2,0)</f>
        <v>10</v>
      </c>
      <c r="Q99">
        <f>VLOOKUP(G99,$X$4:$Y$9,2,0)</f>
        <v>8</v>
      </c>
      <c r="R99">
        <f>VLOOKUP(H99,$X$4:$Y$9,2,0)</f>
        <v>8</v>
      </c>
      <c r="S99" s="6">
        <f>SUM(punkty_rekrutacyjne35[[#This Row],[punkty za JP]:[GEO]])</f>
        <v>30</v>
      </c>
      <c r="T99" s="6">
        <f>IF(punkty_rekrutacyjne35[[#This Row],[Zachowanie]]=6, 2, 0)+punkty_rekrutacyjne35[[#This Row],[Osiagniecia]]</f>
        <v>7</v>
      </c>
      <c r="U99" s="7">
        <f>punkty_rekrutacyjne35[[#This Row],[punkty za gimnazjalny]]+punkty_rekrutacyjne35[[#This Row],[SUMA PUNKTOW ZA OCENY]]+punkty_rekrutacyjne35[[#This Row],[DODATKOWE]]</f>
        <v>60</v>
      </c>
    </row>
    <row r="100" spans="1:21" hidden="1" x14ac:dyDescent="0.35">
      <c r="A100" s="1" t="s">
        <v>167</v>
      </c>
      <c r="B100" s="1" t="s">
        <v>18</v>
      </c>
      <c r="C100">
        <v>5</v>
      </c>
      <c r="D100">
        <v>6</v>
      </c>
      <c r="E100" s="1">
        <v>4</v>
      </c>
      <c r="F100" s="1">
        <v>2</v>
      </c>
      <c r="G100" s="1">
        <v>5</v>
      </c>
      <c r="H100" s="1">
        <v>5</v>
      </c>
      <c r="I100">
        <v>18</v>
      </c>
      <c r="J100">
        <v>86</v>
      </c>
      <c r="K100">
        <v>25</v>
      </c>
      <c r="L100">
        <v>29</v>
      </c>
      <c r="M100">
        <v>9</v>
      </c>
      <c r="N100" s="6">
        <f>(punkty_rekrutacyjne35[[#This Row],[GHP]]+punkty_rekrutacyjne35[[#This Row],[GHH]]+punkty_rekrutacyjne35[[#This Row],[GMM]]+punkty_rekrutacyjne35[[#This Row],[GMP]]+punkty_rekrutacyjne35[[#This Row],[GJP]])/10</f>
        <v>16.7</v>
      </c>
      <c r="O100">
        <f>VLOOKUP(E100,$X$4:$Y$9,2,0)</f>
        <v>6</v>
      </c>
      <c r="P100">
        <f>VLOOKUP(F100,$X$4:$Y$9,2,0)</f>
        <v>0</v>
      </c>
      <c r="Q100">
        <f>VLOOKUP(G100,$X$4:$Y$9,2,0)</f>
        <v>8</v>
      </c>
      <c r="R100">
        <f>VLOOKUP(H100,$X$4:$Y$9,2,0)</f>
        <v>8</v>
      </c>
      <c r="S100" s="6">
        <f>SUM(punkty_rekrutacyjne35[[#This Row],[punkty za JP]:[GEO]])</f>
        <v>22</v>
      </c>
      <c r="T100" s="6">
        <f>IF(punkty_rekrutacyjne35[[#This Row],[Zachowanie]]=6, 2, 0)+punkty_rekrutacyjne35[[#This Row],[Osiagniecia]]</f>
        <v>7</v>
      </c>
      <c r="U100" s="7">
        <f>punkty_rekrutacyjne35[[#This Row],[punkty za gimnazjalny]]+punkty_rekrutacyjne35[[#This Row],[SUMA PUNKTOW ZA OCENY]]+punkty_rekrutacyjne35[[#This Row],[DODATKOWE]]</f>
        <v>45.7</v>
      </c>
    </row>
    <row r="101" spans="1:21" hidden="1" x14ac:dyDescent="0.35">
      <c r="A101" s="1" t="s">
        <v>168</v>
      </c>
      <c r="B101" s="1" t="s">
        <v>169</v>
      </c>
      <c r="C101">
        <v>5</v>
      </c>
      <c r="D101">
        <v>4</v>
      </c>
      <c r="E101" s="1">
        <v>6</v>
      </c>
      <c r="F101" s="1">
        <v>2</v>
      </c>
      <c r="G101" s="1">
        <v>5</v>
      </c>
      <c r="H101" s="1">
        <v>4</v>
      </c>
      <c r="I101">
        <v>93</v>
      </c>
      <c r="J101">
        <v>47</v>
      </c>
      <c r="K101">
        <v>47</v>
      </c>
      <c r="L101">
        <v>34</v>
      </c>
      <c r="M101">
        <v>39</v>
      </c>
      <c r="N101" s="6">
        <f>(punkty_rekrutacyjne35[[#This Row],[GHP]]+punkty_rekrutacyjne35[[#This Row],[GHH]]+punkty_rekrutacyjne35[[#This Row],[GMM]]+punkty_rekrutacyjne35[[#This Row],[GMP]]+punkty_rekrutacyjne35[[#This Row],[GJP]])/10</f>
        <v>26</v>
      </c>
      <c r="O101">
        <f>VLOOKUP(E101,$X$4:$Y$9,2,0)</f>
        <v>10</v>
      </c>
      <c r="P101">
        <f>VLOOKUP(F101,$X$4:$Y$9,2,0)</f>
        <v>0</v>
      </c>
      <c r="Q101">
        <f>VLOOKUP(G101,$X$4:$Y$9,2,0)</f>
        <v>8</v>
      </c>
      <c r="R101">
        <f>VLOOKUP(H101,$X$4:$Y$9,2,0)</f>
        <v>6</v>
      </c>
      <c r="S101" s="6">
        <f>SUM(punkty_rekrutacyjne35[[#This Row],[punkty za JP]:[GEO]])</f>
        <v>24</v>
      </c>
      <c r="T101" s="6">
        <f>IF(punkty_rekrutacyjne35[[#This Row],[Zachowanie]]=6, 2, 0)+punkty_rekrutacyjne35[[#This Row],[Osiagniecia]]</f>
        <v>5</v>
      </c>
      <c r="U101" s="7">
        <f>punkty_rekrutacyjne35[[#This Row],[punkty za gimnazjalny]]+punkty_rekrutacyjne35[[#This Row],[SUMA PUNKTOW ZA OCENY]]+punkty_rekrutacyjne35[[#This Row],[DODATKOWE]]</f>
        <v>55</v>
      </c>
    </row>
    <row r="102" spans="1:21" hidden="1" x14ac:dyDescent="0.35">
      <c r="A102" s="1" t="s">
        <v>170</v>
      </c>
      <c r="B102" s="1" t="s">
        <v>171</v>
      </c>
      <c r="C102">
        <v>3</v>
      </c>
      <c r="D102">
        <v>6</v>
      </c>
      <c r="E102" s="1">
        <v>2</v>
      </c>
      <c r="F102" s="1">
        <v>3</v>
      </c>
      <c r="G102" s="1">
        <v>2</v>
      </c>
      <c r="H102" s="1">
        <v>6</v>
      </c>
      <c r="I102">
        <v>89</v>
      </c>
      <c r="J102">
        <v>30</v>
      </c>
      <c r="K102">
        <v>43</v>
      </c>
      <c r="L102">
        <v>25</v>
      </c>
      <c r="M102">
        <v>1</v>
      </c>
      <c r="N102" s="6">
        <f>(punkty_rekrutacyjne35[[#This Row],[GHP]]+punkty_rekrutacyjne35[[#This Row],[GHH]]+punkty_rekrutacyjne35[[#This Row],[GMM]]+punkty_rekrutacyjne35[[#This Row],[GMP]]+punkty_rekrutacyjne35[[#This Row],[GJP]])/10</f>
        <v>18.8</v>
      </c>
      <c r="O102">
        <f>VLOOKUP(E102,$X$4:$Y$9,2,0)</f>
        <v>0</v>
      </c>
      <c r="P102">
        <f>VLOOKUP(F102,$X$4:$Y$9,2,0)</f>
        <v>4</v>
      </c>
      <c r="Q102">
        <f>VLOOKUP(G102,$X$4:$Y$9,2,0)</f>
        <v>0</v>
      </c>
      <c r="R102">
        <f>VLOOKUP(H102,$X$4:$Y$9,2,0)</f>
        <v>10</v>
      </c>
      <c r="S102" s="6">
        <f>SUM(punkty_rekrutacyjne35[[#This Row],[punkty za JP]:[GEO]])</f>
        <v>14</v>
      </c>
      <c r="T102" s="6">
        <f>IF(punkty_rekrutacyjne35[[#This Row],[Zachowanie]]=6, 2, 0)+punkty_rekrutacyjne35[[#This Row],[Osiagniecia]]</f>
        <v>5</v>
      </c>
      <c r="U102" s="7">
        <f>punkty_rekrutacyjne35[[#This Row],[punkty za gimnazjalny]]+punkty_rekrutacyjne35[[#This Row],[SUMA PUNKTOW ZA OCENY]]+punkty_rekrutacyjne35[[#This Row],[DODATKOWE]]</f>
        <v>37.799999999999997</v>
      </c>
    </row>
    <row r="103" spans="1:21" hidden="1" x14ac:dyDescent="0.35">
      <c r="A103" s="1" t="s">
        <v>172</v>
      </c>
      <c r="B103" s="1" t="s">
        <v>130</v>
      </c>
      <c r="C103">
        <v>6</v>
      </c>
      <c r="D103">
        <v>2</v>
      </c>
      <c r="E103" s="1">
        <v>3</v>
      </c>
      <c r="F103" s="1">
        <v>2</v>
      </c>
      <c r="G103" s="1">
        <v>3</v>
      </c>
      <c r="H103" s="1">
        <v>6</v>
      </c>
      <c r="I103">
        <v>67</v>
      </c>
      <c r="J103">
        <v>74</v>
      </c>
      <c r="K103">
        <v>49</v>
      </c>
      <c r="L103">
        <v>43</v>
      </c>
      <c r="M103">
        <v>52</v>
      </c>
      <c r="N103" s="6">
        <f>(punkty_rekrutacyjne35[[#This Row],[GHP]]+punkty_rekrutacyjne35[[#This Row],[GHH]]+punkty_rekrutacyjne35[[#This Row],[GMM]]+punkty_rekrutacyjne35[[#This Row],[GMP]]+punkty_rekrutacyjne35[[#This Row],[GJP]])/10</f>
        <v>28.5</v>
      </c>
      <c r="O103">
        <f>VLOOKUP(E103,$X$4:$Y$9,2,0)</f>
        <v>4</v>
      </c>
      <c r="P103">
        <f>VLOOKUP(F103,$X$4:$Y$9,2,0)</f>
        <v>0</v>
      </c>
      <c r="Q103">
        <f>VLOOKUP(G103,$X$4:$Y$9,2,0)</f>
        <v>4</v>
      </c>
      <c r="R103">
        <f>VLOOKUP(H103,$X$4:$Y$9,2,0)</f>
        <v>10</v>
      </c>
      <c r="S103" s="6">
        <f>SUM(punkty_rekrutacyjne35[[#This Row],[punkty za JP]:[GEO]])</f>
        <v>18</v>
      </c>
      <c r="T103" s="6">
        <f>IF(punkty_rekrutacyjne35[[#This Row],[Zachowanie]]=6, 2, 0)+punkty_rekrutacyjne35[[#This Row],[Osiagniecia]]</f>
        <v>6</v>
      </c>
      <c r="U103" s="7">
        <f>punkty_rekrutacyjne35[[#This Row],[punkty za gimnazjalny]]+punkty_rekrutacyjne35[[#This Row],[SUMA PUNKTOW ZA OCENY]]+punkty_rekrutacyjne35[[#This Row],[DODATKOWE]]</f>
        <v>52.5</v>
      </c>
    </row>
    <row r="104" spans="1:21" hidden="1" x14ac:dyDescent="0.35">
      <c r="A104" s="1" t="s">
        <v>173</v>
      </c>
      <c r="B104" s="1" t="s">
        <v>174</v>
      </c>
      <c r="C104">
        <v>8</v>
      </c>
      <c r="D104">
        <v>3</v>
      </c>
      <c r="E104" s="1">
        <v>2</v>
      </c>
      <c r="F104" s="1">
        <v>6</v>
      </c>
      <c r="G104" s="1">
        <v>5</v>
      </c>
      <c r="H104" s="1">
        <v>3</v>
      </c>
      <c r="I104">
        <v>41</v>
      </c>
      <c r="J104">
        <v>29</v>
      </c>
      <c r="K104">
        <v>52</v>
      </c>
      <c r="L104">
        <v>81</v>
      </c>
      <c r="M104">
        <v>26</v>
      </c>
      <c r="N104" s="6">
        <f>(punkty_rekrutacyjne35[[#This Row],[GHP]]+punkty_rekrutacyjne35[[#This Row],[GHH]]+punkty_rekrutacyjne35[[#This Row],[GMM]]+punkty_rekrutacyjne35[[#This Row],[GMP]]+punkty_rekrutacyjne35[[#This Row],[GJP]])/10</f>
        <v>22.9</v>
      </c>
      <c r="O104">
        <f>VLOOKUP(E104,$X$4:$Y$9,2,0)</f>
        <v>0</v>
      </c>
      <c r="P104">
        <f>VLOOKUP(F104,$X$4:$Y$9,2,0)</f>
        <v>10</v>
      </c>
      <c r="Q104">
        <f>VLOOKUP(G104,$X$4:$Y$9,2,0)</f>
        <v>8</v>
      </c>
      <c r="R104">
        <f>VLOOKUP(H104,$X$4:$Y$9,2,0)</f>
        <v>4</v>
      </c>
      <c r="S104" s="6">
        <f>SUM(punkty_rekrutacyjne35[[#This Row],[punkty za JP]:[GEO]])</f>
        <v>22</v>
      </c>
      <c r="T104" s="6">
        <f>IF(punkty_rekrutacyjne35[[#This Row],[Zachowanie]]=6, 2, 0)+punkty_rekrutacyjne35[[#This Row],[Osiagniecia]]</f>
        <v>8</v>
      </c>
      <c r="U104" s="7">
        <f>punkty_rekrutacyjne35[[#This Row],[punkty za gimnazjalny]]+punkty_rekrutacyjne35[[#This Row],[SUMA PUNKTOW ZA OCENY]]+punkty_rekrutacyjne35[[#This Row],[DODATKOWE]]</f>
        <v>52.9</v>
      </c>
    </row>
    <row r="105" spans="1:21" hidden="1" x14ac:dyDescent="0.35">
      <c r="A105" s="1" t="s">
        <v>175</v>
      </c>
      <c r="B105" s="1" t="s">
        <v>45</v>
      </c>
      <c r="C105">
        <v>8</v>
      </c>
      <c r="D105">
        <v>2</v>
      </c>
      <c r="E105" s="1">
        <v>4</v>
      </c>
      <c r="F105" s="1">
        <v>3</v>
      </c>
      <c r="G105" s="1">
        <v>5</v>
      </c>
      <c r="H105" s="1">
        <v>4</v>
      </c>
      <c r="I105">
        <v>32</v>
      </c>
      <c r="J105">
        <v>83</v>
      </c>
      <c r="K105">
        <v>14</v>
      </c>
      <c r="L105">
        <v>77</v>
      </c>
      <c r="M105">
        <v>71</v>
      </c>
      <c r="N105" s="6">
        <f>(punkty_rekrutacyjne35[[#This Row],[GHP]]+punkty_rekrutacyjne35[[#This Row],[GHH]]+punkty_rekrutacyjne35[[#This Row],[GMM]]+punkty_rekrutacyjne35[[#This Row],[GMP]]+punkty_rekrutacyjne35[[#This Row],[GJP]])/10</f>
        <v>27.7</v>
      </c>
      <c r="O105">
        <f>VLOOKUP(E105,$X$4:$Y$9,2,0)</f>
        <v>6</v>
      </c>
      <c r="P105">
        <f>VLOOKUP(F105,$X$4:$Y$9,2,0)</f>
        <v>4</v>
      </c>
      <c r="Q105">
        <f>VLOOKUP(G105,$X$4:$Y$9,2,0)</f>
        <v>8</v>
      </c>
      <c r="R105">
        <f>VLOOKUP(H105,$X$4:$Y$9,2,0)</f>
        <v>6</v>
      </c>
      <c r="S105" s="6">
        <f>SUM(punkty_rekrutacyjne35[[#This Row],[punkty za JP]:[GEO]])</f>
        <v>24</v>
      </c>
      <c r="T105" s="6">
        <f>IF(punkty_rekrutacyjne35[[#This Row],[Zachowanie]]=6, 2, 0)+punkty_rekrutacyjne35[[#This Row],[Osiagniecia]]</f>
        <v>8</v>
      </c>
      <c r="U105" s="7">
        <f>punkty_rekrutacyjne35[[#This Row],[punkty za gimnazjalny]]+punkty_rekrutacyjne35[[#This Row],[SUMA PUNKTOW ZA OCENY]]+punkty_rekrutacyjne35[[#This Row],[DODATKOWE]]</f>
        <v>59.7</v>
      </c>
    </row>
    <row r="106" spans="1:21" hidden="1" x14ac:dyDescent="0.35">
      <c r="A106" s="1" t="s">
        <v>176</v>
      </c>
      <c r="B106" s="1" t="s">
        <v>177</v>
      </c>
      <c r="C106">
        <v>6</v>
      </c>
      <c r="D106">
        <v>5</v>
      </c>
      <c r="E106" s="1">
        <v>2</v>
      </c>
      <c r="F106" s="1">
        <v>6</v>
      </c>
      <c r="G106" s="1">
        <v>6</v>
      </c>
      <c r="H106" s="1">
        <v>4</v>
      </c>
      <c r="I106">
        <v>48</v>
      </c>
      <c r="J106">
        <v>39</v>
      </c>
      <c r="K106">
        <v>45</v>
      </c>
      <c r="L106">
        <v>39</v>
      </c>
      <c r="M106">
        <v>59</v>
      </c>
      <c r="N106" s="6">
        <f>(punkty_rekrutacyjne35[[#This Row],[GHP]]+punkty_rekrutacyjne35[[#This Row],[GHH]]+punkty_rekrutacyjne35[[#This Row],[GMM]]+punkty_rekrutacyjne35[[#This Row],[GMP]]+punkty_rekrutacyjne35[[#This Row],[GJP]])/10</f>
        <v>23</v>
      </c>
      <c r="O106">
        <f>VLOOKUP(E106,$X$4:$Y$9,2,0)</f>
        <v>0</v>
      </c>
      <c r="P106">
        <f>VLOOKUP(F106,$X$4:$Y$9,2,0)</f>
        <v>10</v>
      </c>
      <c r="Q106">
        <f>VLOOKUP(G106,$X$4:$Y$9,2,0)</f>
        <v>10</v>
      </c>
      <c r="R106">
        <f>VLOOKUP(H106,$X$4:$Y$9,2,0)</f>
        <v>6</v>
      </c>
      <c r="S106" s="6">
        <f>SUM(punkty_rekrutacyjne35[[#This Row],[punkty za JP]:[GEO]])</f>
        <v>26</v>
      </c>
      <c r="T106" s="6">
        <f>IF(punkty_rekrutacyjne35[[#This Row],[Zachowanie]]=6, 2, 0)+punkty_rekrutacyjne35[[#This Row],[Osiagniecia]]</f>
        <v>6</v>
      </c>
      <c r="U106" s="7">
        <f>punkty_rekrutacyjne35[[#This Row],[punkty za gimnazjalny]]+punkty_rekrutacyjne35[[#This Row],[SUMA PUNKTOW ZA OCENY]]+punkty_rekrutacyjne35[[#This Row],[DODATKOWE]]</f>
        <v>55</v>
      </c>
    </row>
    <row r="107" spans="1:21" hidden="1" x14ac:dyDescent="0.35">
      <c r="A107" s="1" t="s">
        <v>178</v>
      </c>
      <c r="B107" s="1" t="s">
        <v>119</v>
      </c>
      <c r="C107">
        <v>1</v>
      </c>
      <c r="D107">
        <v>3</v>
      </c>
      <c r="E107" s="1">
        <v>2</v>
      </c>
      <c r="F107" s="1">
        <v>3</v>
      </c>
      <c r="G107" s="1">
        <v>5</v>
      </c>
      <c r="H107" s="1">
        <v>2</v>
      </c>
      <c r="I107">
        <v>11</v>
      </c>
      <c r="J107">
        <v>23</v>
      </c>
      <c r="K107">
        <v>92</v>
      </c>
      <c r="L107">
        <v>50</v>
      </c>
      <c r="M107">
        <v>36</v>
      </c>
      <c r="N107" s="6">
        <f>(punkty_rekrutacyjne35[[#This Row],[GHP]]+punkty_rekrutacyjne35[[#This Row],[GHH]]+punkty_rekrutacyjne35[[#This Row],[GMM]]+punkty_rekrutacyjne35[[#This Row],[GMP]]+punkty_rekrutacyjne35[[#This Row],[GJP]])/10</f>
        <v>21.2</v>
      </c>
      <c r="O107">
        <f>VLOOKUP(E107,$X$4:$Y$9,2,0)</f>
        <v>0</v>
      </c>
      <c r="P107">
        <f>VLOOKUP(F107,$X$4:$Y$9,2,0)</f>
        <v>4</v>
      </c>
      <c r="Q107">
        <f>VLOOKUP(G107,$X$4:$Y$9,2,0)</f>
        <v>8</v>
      </c>
      <c r="R107">
        <f>VLOOKUP(H107,$X$4:$Y$9,2,0)</f>
        <v>0</v>
      </c>
      <c r="S107" s="6">
        <f>SUM(punkty_rekrutacyjne35[[#This Row],[punkty za JP]:[GEO]])</f>
        <v>12</v>
      </c>
      <c r="T107" s="6">
        <f>IF(punkty_rekrutacyjne35[[#This Row],[Zachowanie]]=6, 2, 0)+punkty_rekrutacyjne35[[#This Row],[Osiagniecia]]</f>
        <v>1</v>
      </c>
      <c r="U107" s="7">
        <f>punkty_rekrutacyjne35[[#This Row],[punkty za gimnazjalny]]+punkty_rekrutacyjne35[[#This Row],[SUMA PUNKTOW ZA OCENY]]+punkty_rekrutacyjne35[[#This Row],[DODATKOWE]]</f>
        <v>34.200000000000003</v>
      </c>
    </row>
    <row r="108" spans="1:21" hidden="1" x14ac:dyDescent="0.35">
      <c r="A108" s="1" t="s">
        <v>179</v>
      </c>
      <c r="B108" s="1" t="s">
        <v>180</v>
      </c>
      <c r="C108">
        <v>0</v>
      </c>
      <c r="D108">
        <v>5</v>
      </c>
      <c r="E108" s="1">
        <v>3</v>
      </c>
      <c r="F108" s="1">
        <v>5</v>
      </c>
      <c r="G108" s="1">
        <v>2</v>
      </c>
      <c r="H108" s="1">
        <v>5</v>
      </c>
      <c r="I108">
        <v>20</v>
      </c>
      <c r="J108">
        <v>51</v>
      </c>
      <c r="K108">
        <v>64</v>
      </c>
      <c r="L108">
        <v>67</v>
      </c>
      <c r="M108">
        <v>72</v>
      </c>
      <c r="N108" s="6">
        <f>(punkty_rekrutacyjne35[[#This Row],[GHP]]+punkty_rekrutacyjne35[[#This Row],[GHH]]+punkty_rekrutacyjne35[[#This Row],[GMM]]+punkty_rekrutacyjne35[[#This Row],[GMP]]+punkty_rekrutacyjne35[[#This Row],[GJP]])/10</f>
        <v>27.4</v>
      </c>
      <c r="O108">
        <f>VLOOKUP(E108,$X$4:$Y$9,2,0)</f>
        <v>4</v>
      </c>
      <c r="P108">
        <f>VLOOKUP(F108,$X$4:$Y$9,2,0)</f>
        <v>8</v>
      </c>
      <c r="Q108">
        <f>VLOOKUP(G108,$X$4:$Y$9,2,0)</f>
        <v>0</v>
      </c>
      <c r="R108">
        <f>VLOOKUP(H108,$X$4:$Y$9,2,0)</f>
        <v>8</v>
      </c>
      <c r="S108" s="6">
        <f>SUM(punkty_rekrutacyjne35[[#This Row],[punkty za JP]:[GEO]])</f>
        <v>20</v>
      </c>
      <c r="T108" s="6">
        <f>IF(punkty_rekrutacyjne35[[#This Row],[Zachowanie]]=6, 2, 0)+punkty_rekrutacyjne35[[#This Row],[Osiagniecia]]</f>
        <v>0</v>
      </c>
      <c r="U108" s="7">
        <f>punkty_rekrutacyjne35[[#This Row],[punkty za gimnazjalny]]+punkty_rekrutacyjne35[[#This Row],[SUMA PUNKTOW ZA OCENY]]+punkty_rekrutacyjne35[[#This Row],[DODATKOWE]]</f>
        <v>47.4</v>
      </c>
    </row>
    <row r="109" spans="1:21" hidden="1" x14ac:dyDescent="0.35">
      <c r="A109" s="1" t="s">
        <v>181</v>
      </c>
      <c r="B109" s="1" t="s">
        <v>182</v>
      </c>
      <c r="C109">
        <v>7</v>
      </c>
      <c r="D109">
        <v>4</v>
      </c>
      <c r="E109" s="1">
        <v>6</v>
      </c>
      <c r="F109" s="1">
        <v>2</v>
      </c>
      <c r="G109" s="1">
        <v>5</v>
      </c>
      <c r="H109" s="1">
        <v>5</v>
      </c>
      <c r="I109">
        <v>90</v>
      </c>
      <c r="J109">
        <v>9</v>
      </c>
      <c r="K109">
        <v>61</v>
      </c>
      <c r="L109">
        <v>28</v>
      </c>
      <c r="M109">
        <v>92</v>
      </c>
      <c r="N109" s="6">
        <f>(punkty_rekrutacyjne35[[#This Row],[GHP]]+punkty_rekrutacyjne35[[#This Row],[GHH]]+punkty_rekrutacyjne35[[#This Row],[GMM]]+punkty_rekrutacyjne35[[#This Row],[GMP]]+punkty_rekrutacyjne35[[#This Row],[GJP]])/10</f>
        <v>28</v>
      </c>
      <c r="O109">
        <f>VLOOKUP(E109,$X$4:$Y$9,2,0)</f>
        <v>10</v>
      </c>
      <c r="P109">
        <f>VLOOKUP(F109,$X$4:$Y$9,2,0)</f>
        <v>0</v>
      </c>
      <c r="Q109">
        <f>VLOOKUP(G109,$X$4:$Y$9,2,0)</f>
        <v>8</v>
      </c>
      <c r="R109">
        <f>VLOOKUP(H109,$X$4:$Y$9,2,0)</f>
        <v>8</v>
      </c>
      <c r="S109" s="6">
        <f>SUM(punkty_rekrutacyjne35[[#This Row],[punkty za JP]:[GEO]])</f>
        <v>26</v>
      </c>
      <c r="T109" s="6">
        <f>IF(punkty_rekrutacyjne35[[#This Row],[Zachowanie]]=6, 2, 0)+punkty_rekrutacyjne35[[#This Row],[Osiagniecia]]</f>
        <v>7</v>
      </c>
      <c r="U109" s="7">
        <f>punkty_rekrutacyjne35[[#This Row],[punkty za gimnazjalny]]+punkty_rekrutacyjne35[[#This Row],[SUMA PUNKTOW ZA OCENY]]+punkty_rekrutacyjne35[[#This Row],[DODATKOWE]]</f>
        <v>61</v>
      </c>
    </row>
    <row r="110" spans="1:21" hidden="1" x14ac:dyDescent="0.35">
      <c r="A110" s="1" t="s">
        <v>183</v>
      </c>
      <c r="B110" s="1" t="s">
        <v>155</v>
      </c>
      <c r="C110">
        <v>4</v>
      </c>
      <c r="D110">
        <v>2</v>
      </c>
      <c r="E110" s="1">
        <v>6</v>
      </c>
      <c r="F110" s="1">
        <v>6</v>
      </c>
      <c r="G110" s="1">
        <v>6</v>
      </c>
      <c r="H110" s="1">
        <v>4</v>
      </c>
      <c r="I110">
        <v>91</v>
      </c>
      <c r="J110">
        <v>63</v>
      </c>
      <c r="K110">
        <v>88</v>
      </c>
      <c r="L110">
        <v>68</v>
      </c>
      <c r="M110">
        <v>75</v>
      </c>
      <c r="N110" s="6">
        <f>(punkty_rekrutacyjne35[[#This Row],[GHP]]+punkty_rekrutacyjne35[[#This Row],[GHH]]+punkty_rekrutacyjne35[[#This Row],[GMM]]+punkty_rekrutacyjne35[[#This Row],[GMP]]+punkty_rekrutacyjne35[[#This Row],[GJP]])/10</f>
        <v>38.5</v>
      </c>
      <c r="O110">
        <f>VLOOKUP(E110,$X$4:$Y$9,2,0)</f>
        <v>10</v>
      </c>
      <c r="P110">
        <f>VLOOKUP(F110,$X$4:$Y$9,2,0)</f>
        <v>10</v>
      </c>
      <c r="Q110">
        <f>VLOOKUP(G110,$X$4:$Y$9,2,0)</f>
        <v>10</v>
      </c>
      <c r="R110">
        <f>VLOOKUP(H110,$X$4:$Y$9,2,0)</f>
        <v>6</v>
      </c>
      <c r="S110" s="6">
        <f>SUM(punkty_rekrutacyjne35[[#This Row],[punkty za JP]:[GEO]])</f>
        <v>36</v>
      </c>
      <c r="T110" s="6">
        <f>IF(punkty_rekrutacyjne35[[#This Row],[Zachowanie]]=6, 2, 0)+punkty_rekrutacyjne35[[#This Row],[Osiagniecia]]</f>
        <v>4</v>
      </c>
      <c r="U110" s="7">
        <f>punkty_rekrutacyjne35[[#This Row],[punkty za gimnazjalny]]+punkty_rekrutacyjne35[[#This Row],[SUMA PUNKTOW ZA OCENY]]+punkty_rekrutacyjne35[[#This Row],[DODATKOWE]]</f>
        <v>78.5</v>
      </c>
    </row>
    <row r="111" spans="1:21" hidden="1" x14ac:dyDescent="0.35">
      <c r="A111" s="1" t="s">
        <v>184</v>
      </c>
      <c r="B111" s="1" t="s">
        <v>185</v>
      </c>
      <c r="C111">
        <v>3</v>
      </c>
      <c r="D111">
        <v>3</v>
      </c>
      <c r="E111" s="1">
        <v>4</v>
      </c>
      <c r="F111" s="1">
        <v>5</v>
      </c>
      <c r="G111" s="1">
        <v>6</v>
      </c>
      <c r="H111" s="1">
        <v>3</v>
      </c>
      <c r="I111">
        <v>59</v>
      </c>
      <c r="J111">
        <v>13</v>
      </c>
      <c r="K111">
        <v>14</v>
      </c>
      <c r="L111">
        <v>22</v>
      </c>
      <c r="M111">
        <v>96</v>
      </c>
      <c r="N111" s="6">
        <f>(punkty_rekrutacyjne35[[#This Row],[GHP]]+punkty_rekrutacyjne35[[#This Row],[GHH]]+punkty_rekrutacyjne35[[#This Row],[GMM]]+punkty_rekrutacyjne35[[#This Row],[GMP]]+punkty_rekrutacyjne35[[#This Row],[GJP]])/10</f>
        <v>20.399999999999999</v>
      </c>
      <c r="O111">
        <f>VLOOKUP(E111,$X$4:$Y$9,2,0)</f>
        <v>6</v>
      </c>
      <c r="P111">
        <f>VLOOKUP(F111,$X$4:$Y$9,2,0)</f>
        <v>8</v>
      </c>
      <c r="Q111">
        <f>VLOOKUP(G111,$X$4:$Y$9,2,0)</f>
        <v>10</v>
      </c>
      <c r="R111">
        <f>VLOOKUP(H111,$X$4:$Y$9,2,0)</f>
        <v>4</v>
      </c>
      <c r="S111" s="6">
        <f>SUM(punkty_rekrutacyjne35[[#This Row],[punkty za JP]:[GEO]])</f>
        <v>28</v>
      </c>
      <c r="T111" s="6">
        <f>IF(punkty_rekrutacyjne35[[#This Row],[Zachowanie]]=6, 2, 0)+punkty_rekrutacyjne35[[#This Row],[Osiagniecia]]</f>
        <v>3</v>
      </c>
      <c r="U111" s="7">
        <f>punkty_rekrutacyjne35[[#This Row],[punkty za gimnazjalny]]+punkty_rekrutacyjne35[[#This Row],[SUMA PUNKTOW ZA OCENY]]+punkty_rekrutacyjne35[[#This Row],[DODATKOWE]]</f>
        <v>51.4</v>
      </c>
    </row>
    <row r="112" spans="1:21" hidden="1" x14ac:dyDescent="0.35">
      <c r="A112" s="1" t="s">
        <v>186</v>
      </c>
      <c r="B112" s="1" t="s">
        <v>70</v>
      </c>
      <c r="C112">
        <v>1</v>
      </c>
      <c r="D112">
        <v>3</v>
      </c>
      <c r="E112" s="1">
        <v>3</v>
      </c>
      <c r="F112" s="1">
        <v>4</v>
      </c>
      <c r="G112" s="1">
        <v>3</v>
      </c>
      <c r="H112" s="1">
        <v>4</v>
      </c>
      <c r="I112">
        <v>7</v>
      </c>
      <c r="J112">
        <v>13</v>
      </c>
      <c r="K112">
        <v>73</v>
      </c>
      <c r="L112">
        <v>73</v>
      </c>
      <c r="M112">
        <v>78</v>
      </c>
      <c r="N112" s="6">
        <f>(punkty_rekrutacyjne35[[#This Row],[GHP]]+punkty_rekrutacyjne35[[#This Row],[GHH]]+punkty_rekrutacyjne35[[#This Row],[GMM]]+punkty_rekrutacyjne35[[#This Row],[GMP]]+punkty_rekrutacyjne35[[#This Row],[GJP]])/10</f>
        <v>24.4</v>
      </c>
      <c r="O112">
        <f>VLOOKUP(E112,$X$4:$Y$9,2,0)</f>
        <v>4</v>
      </c>
      <c r="P112">
        <f>VLOOKUP(F112,$X$4:$Y$9,2,0)</f>
        <v>6</v>
      </c>
      <c r="Q112">
        <f>VLOOKUP(G112,$X$4:$Y$9,2,0)</f>
        <v>4</v>
      </c>
      <c r="R112">
        <f>VLOOKUP(H112,$X$4:$Y$9,2,0)</f>
        <v>6</v>
      </c>
      <c r="S112" s="6">
        <f>SUM(punkty_rekrutacyjne35[[#This Row],[punkty za JP]:[GEO]])</f>
        <v>20</v>
      </c>
      <c r="T112" s="6">
        <f>IF(punkty_rekrutacyjne35[[#This Row],[Zachowanie]]=6, 2, 0)+punkty_rekrutacyjne35[[#This Row],[Osiagniecia]]</f>
        <v>1</v>
      </c>
      <c r="U112" s="7">
        <f>punkty_rekrutacyjne35[[#This Row],[punkty za gimnazjalny]]+punkty_rekrutacyjne35[[#This Row],[SUMA PUNKTOW ZA OCENY]]+punkty_rekrutacyjne35[[#This Row],[DODATKOWE]]</f>
        <v>45.4</v>
      </c>
    </row>
    <row r="113" spans="1:21" hidden="1" x14ac:dyDescent="0.35">
      <c r="A113" s="1" t="s">
        <v>187</v>
      </c>
      <c r="B113" s="1" t="s">
        <v>188</v>
      </c>
      <c r="C113">
        <v>7</v>
      </c>
      <c r="D113">
        <v>3</v>
      </c>
      <c r="E113" s="1">
        <v>6</v>
      </c>
      <c r="F113" s="1">
        <v>2</v>
      </c>
      <c r="G113" s="1">
        <v>4</v>
      </c>
      <c r="H113" s="1">
        <v>6</v>
      </c>
      <c r="I113">
        <v>39</v>
      </c>
      <c r="J113">
        <v>69</v>
      </c>
      <c r="K113">
        <v>10</v>
      </c>
      <c r="L113">
        <v>10</v>
      </c>
      <c r="M113">
        <v>91</v>
      </c>
      <c r="N113" s="6">
        <f>(punkty_rekrutacyjne35[[#This Row],[GHP]]+punkty_rekrutacyjne35[[#This Row],[GHH]]+punkty_rekrutacyjne35[[#This Row],[GMM]]+punkty_rekrutacyjne35[[#This Row],[GMP]]+punkty_rekrutacyjne35[[#This Row],[GJP]])/10</f>
        <v>21.9</v>
      </c>
      <c r="O113">
        <f>VLOOKUP(E113,$X$4:$Y$9,2,0)</f>
        <v>10</v>
      </c>
      <c r="P113">
        <f>VLOOKUP(F113,$X$4:$Y$9,2,0)</f>
        <v>0</v>
      </c>
      <c r="Q113">
        <f>VLOOKUP(G113,$X$4:$Y$9,2,0)</f>
        <v>6</v>
      </c>
      <c r="R113">
        <f>VLOOKUP(H113,$X$4:$Y$9,2,0)</f>
        <v>10</v>
      </c>
      <c r="S113" s="6">
        <f>SUM(punkty_rekrutacyjne35[[#This Row],[punkty za JP]:[GEO]])</f>
        <v>26</v>
      </c>
      <c r="T113" s="6">
        <f>IF(punkty_rekrutacyjne35[[#This Row],[Zachowanie]]=6, 2, 0)+punkty_rekrutacyjne35[[#This Row],[Osiagniecia]]</f>
        <v>7</v>
      </c>
      <c r="U113" s="7">
        <f>punkty_rekrutacyjne35[[#This Row],[punkty za gimnazjalny]]+punkty_rekrutacyjne35[[#This Row],[SUMA PUNKTOW ZA OCENY]]+punkty_rekrutacyjne35[[#This Row],[DODATKOWE]]</f>
        <v>54.9</v>
      </c>
    </row>
    <row r="114" spans="1:21" hidden="1" x14ac:dyDescent="0.35">
      <c r="A114" s="1" t="s">
        <v>189</v>
      </c>
      <c r="B114" s="1" t="s">
        <v>70</v>
      </c>
      <c r="C114">
        <v>5</v>
      </c>
      <c r="D114">
        <v>6</v>
      </c>
      <c r="E114" s="1">
        <v>4</v>
      </c>
      <c r="F114" s="1">
        <v>3</v>
      </c>
      <c r="G114" s="1">
        <v>5</v>
      </c>
      <c r="H114" s="1">
        <v>2</v>
      </c>
      <c r="I114">
        <v>18</v>
      </c>
      <c r="J114">
        <v>29</v>
      </c>
      <c r="K114">
        <v>18</v>
      </c>
      <c r="L114">
        <v>5</v>
      </c>
      <c r="M114">
        <v>64</v>
      </c>
      <c r="N114" s="6">
        <f>(punkty_rekrutacyjne35[[#This Row],[GHP]]+punkty_rekrutacyjne35[[#This Row],[GHH]]+punkty_rekrutacyjne35[[#This Row],[GMM]]+punkty_rekrutacyjne35[[#This Row],[GMP]]+punkty_rekrutacyjne35[[#This Row],[GJP]])/10</f>
        <v>13.4</v>
      </c>
      <c r="O114">
        <f>VLOOKUP(E114,$X$4:$Y$9,2,0)</f>
        <v>6</v>
      </c>
      <c r="P114">
        <f>VLOOKUP(F114,$X$4:$Y$9,2,0)</f>
        <v>4</v>
      </c>
      <c r="Q114">
        <f>VLOOKUP(G114,$X$4:$Y$9,2,0)</f>
        <v>8</v>
      </c>
      <c r="R114">
        <f>VLOOKUP(H114,$X$4:$Y$9,2,0)</f>
        <v>0</v>
      </c>
      <c r="S114" s="6">
        <f>SUM(punkty_rekrutacyjne35[[#This Row],[punkty za JP]:[GEO]])</f>
        <v>18</v>
      </c>
      <c r="T114" s="6">
        <f>IF(punkty_rekrutacyjne35[[#This Row],[Zachowanie]]=6, 2, 0)+punkty_rekrutacyjne35[[#This Row],[Osiagniecia]]</f>
        <v>7</v>
      </c>
      <c r="U114" s="7">
        <f>punkty_rekrutacyjne35[[#This Row],[punkty za gimnazjalny]]+punkty_rekrutacyjne35[[#This Row],[SUMA PUNKTOW ZA OCENY]]+punkty_rekrutacyjne35[[#This Row],[DODATKOWE]]</f>
        <v>38.4</v>
      </c>
    </row>
    <row r="115" spans="1:21" hidden="1" x14ac:dyDescent="0.35">
      <c r="A115" s="1" t="s">
        <v>190</v>
      </c>
      <c r="B115" s="1" t="s">
        <v>101</v>
      </c>
      <c r="C115">
        <v>3</v>
      </c>
      <c r="D115">
        <v>3</v>
      </c>
      <c r="E115" s="1">
        <v>3</v>
      </c>
      <c r="F115" s="1">
        <v>6</v>
      </c>
      <c r="G115" s="1">
        <v>2</v>
      </c>
      <c r="H115" s="1">
        <v>2</v>
      </c>
      <c r="I115">
        <v>80</v>
      </c>
      <c r="J115">
        <v>5</v>
      </c>
      <c r="K115">
        <v>4</v>
      </c>
      <c r="L115">
        <v>59</v>
      </c>
      <c r="M115">
        <v>5</v>
      </c>
      <c r="N115" s="6">
        <f>(punkty_rekrutacyjne35[[#This Row],[GHP]]+punkty_rekrutacyjne35[[#This Row],[GHH]]+punkty_rekrutacyjne35[[#This Row],[GMM]]+punkty_rekrutacyjne35[[#This Row],[GMP]]+punkty_rekrutacyjne35[[#This Row],[GJP]])/10</f>
        <v>15.3</v>
      </c>
      <c r="O115">
        <f>VLOOKUP(E115,$X$4:$Y$9,2,0)</f>
        <v>4</v>
      </c>
      <c r="P115">
        <f>VLOOKUP(F115,$X$4:$Y$9,2,0)</f>
        <v>10</v>
      </c>
      <c r="Q115">
        <f>VLOOKUP(G115,$X$4:$Y$9,2,0)</f>
        <v>0</v>
      </c>
      <c r="R115">
        <f>VLOOKUP(H115,$X$4:$Y$9,2,0)</f>
        <v>0</v>
      </c>
      <c r="S115" s="6">
        <f>SUM(punkty_rekrutacyjne35[[#This Row],[punkty za JP]:[GEO]])</f>
        <v>14</v>
      </c>
      <c r="T115" s="6">
        <f>IF(punkty_rekrutacyjne35[[#This Row],[Zachowanie]]=6, 2, 0)+punkty_rekrutacyjne35[[#This Row],[Osiagniecia]]</f>
        <v>3</v>
      </c>
      <c r="U115" s="7">
        <f>punkty_rekrutacyjne35[[#This Row],[punkty za gimnazjalny]]+punkty_rekrutacyjne35[[#This Row],[SUMA PUNKTOW ZA OCENY]]+punkty_rekrutacyjne35[[#This Row],[DODATKOWE]]</f>
        <v>32.299999999999997</v>
      </c>
    </row>
    <row r="116" spans="1:21" hidden="1" x14ac:dyDescent="0.35">
      <c r="A116" s="1" t="s">
        <v>191</v>
      </c>
      <c r="B116" s="1" t="s">
        <v>16</v>
      </c>
      <c r="C116">
        <v>2</v>
      </c>
      <c r="D116">
        <v>4</v>
      </c>
      <c r="E116" s="1">
        <v>6</v>
      </c>
      <c r="F116" s="1">
        <v>3</v>
      </c>
      <c r="G116" s="1">
        <v>6</v>
      </c>
      <c r="H116" s="1">
        <v>6</v>
      </c>
      <c r="I116">
        <v>72</v>
      </c>
      <c r="J116">
        <v>51</v>
      </c>
      <c r="K116">
        <v>1</v>
      </c>
      <c r="L116">
        <v>33</v>
      </c>
      <c r="M116">
        <v>91</v>
      </c>
      <c r="N116" s="6">
        <f>(punkty_rekrutacyjne35[[#This Row],[GHP]]+punkty_rekrutacyjne35[[#This Row],[GHH]]+punkty_rekrutacyjne35[[#This Row],[GMM]]+punkty_rekrutacyjne35[[#This Row],[GMP]]+punkty_rekrutacyjne35[[#This Row],[GJP]])/10</f>
        <v>24.8</v>
      </c>
      <c r="O116">
        <f>VLOOKUP(E116,$X$4:$Y$9,2,0)</f>
        <v>10</v>
      </c>
      <c r="P116">
        <f>VLOOKUP(F116,$X$4:$Y$9,2,0)</f>
        <v>4</v>
      </c>
      <c r="Q116">
        <f>VLOOKUP(G116,$X$4:$Y$9,2,0)</f>
        <v>10</v>
      </c>
      <c r="R116">
        <f>VLOOKUP(H116,$X$4:$Y$9,2,0)</f>
        <v>10</v>
      </c>
      <c r="S116" s="6">
        <f>SUM(punkty_rekrutacyjne35[[#This Row],[punkty za JP]:[GEO]])</f>
        <v>34</v>
      </c>
      <c r="T116" s="6">
        <f>IF(punkty_rekrutacyjne35[[#This Row],[Zachowanie]]=6, 2, 0)+punkty_rekrutacyjne35[[#This Row],[Osiagniecia]]</f>
        <v>2</v>
      </c>
      <c r="U116" s="7">
        <f>punkty_rekrutacyjne35[[#This Row],[punkty za gimnazjalny]]+punkty_rekrutacyjne35[[#This Row],[SUMA PUNKTOW ZA OCENY]]+punkty_rekrutacyjne35[[#This Row],[DODATKOWE]]</f>
        <v>60.8</v>
      </c>
    </row>
    <row r="117" spans="1:21" hidden="1" x14ac:dyDescent="0.35">
      <c r="A117" s="1" t="s">
        <v>192</v>
      </c>
      <c r="B117" s="1" t="s">
        <v>30</v>
      </c>
      <c r="C117">
        <v>1</v>
      </c>
      <c r="D117">
        <v>4</v>
      </c>
      <c r="E117" s="1">
        <v>4</v>
      </c>
      <c r="F117" s="1">
        <v>3</v>
      </c>
      <c r="G117" s="1">
        <v>3</v>
      </c>
      <c r="H117" s="1">
        <v>6</v>
      </c>
      <c r="I117">
        <v>25</v>
      </c>
      <c r="J117">
        <v>23</v>
      </c>
      <c r="K117">
        <v>20</v>
      </c>
      <c r="L117">
        <v>93</v>
      </c>
      <c r="M117">
        <v>78</v>
      </c>
      <c r="N117" s="6">
        <f>(punkty_rekrutacyjne35[[#This Row],[GHP]]+punkty_rekrutacyjne35[[#This Row],[GHH]]+punkty_rekrutacyjne35[[#This Row],[GMM]]+punkty_rekrutacyjne35[[#This Row],[GMP]]+punkty_rekrutacyjne35[[#This Row],[GJP]])/10</f>
        <v>23.9</v>
      </c>
      <c r="O117">
        <f>VLOOKUP(E117,$X$4:$Y$9,2,0)</f>
        <v>6</v>
      </c>
      <c r="P117">
        <f>VLOOKUP(F117,$X$4:$Y$9,2,0)</f>
        <v>4</v>
      </c>
      <c r="Q117">
        <f>VLOOKUP(G117,$X$4:$Y$9,2,0)</f>
        <v>4</v>
      </c>
      <c r="R117">
        <f>VLOOKUP(H117,$X$4:$Y$9,2,0)</f>
        <v>10</v>
      </c>
      <c r="S117" s="6">
        <f>SUM(punkty_rekrutacyjne35[[#This Row],[punkty za JP]:[GEO]])</f>
        <v>24</v>
      </c>
      <c r="T117" s="6">
        <f>IF(punkty_rekrutacyjne35[[#This Row],[Zachowanie]]=6, 2, 0)+punkty_rekrutacyjne35[[#This Row],[Osiagniecia]]</f>
        <v>1</v>
      </c>
      <c r="U117" s="7">
        <f>punkty_rekrutacyjne35[[#This Row],[punkty za gimnazjalny]]+punkty_rekrutacyjne35[[#This Row],[SUMA PUNKTOW ZA OCENY]]+punkty_rekrutacyjne35[[#This Row],[DODATKOWE]]</f>
        <v>48.9</v>
      </c>
    </row>
    <row r="118" spans="1:21" hidden="1" x14ac:dyDescent="0.35">
      <c r="A118" s="1" t="s">
        <v>148</v>
      </c>
      <c r="B118" s="1" t="s">
        <v>193</v>
      </c>
      <c r="C118">
        <v>4</v>
      </c>
      <c r="D118">
        <v>5</v>
      </c>
      <c r="E118" s="1">
        <v>5</v>
      </c>
      <c r="F118" s="1">
        <v>3</v>
      </c>
      <c r="G118" s="1">
        <v>5</v>
      </c>
      <c r="H118" s="1">
        <v>2</v>
      </c>
      <c r="I118">
        <v>79</v>
      </c>
      <c r="J118">
        <v>53</v>
      </c>
      <c r="K118">
        <v>97</v>
      </c>
      <c r="L118">
        <v>34</v>
      </c>
      <c r="M118">
        <v>92</v>
      </c>
      <c r="N118" s="6">
        <f>(punkty_rekrutacyjne35[[#This Row],[GHP]]+punkty_rekrutacyjne35[[#This Row],[GHH]]+punkty_rekrutacyjne35[[#This Row],[GMM]]+punkty_rekrutacyjne35[[#This Row],[GMP]]+punkty_rekrutacyjne35[[#This Row],[GJP]])/10</f>
        <v>35.5</v>
      </c>
      <c r="O118">
        <f>VLOOKUP(E118,$X$4:$Y$9,2,0)</f>
        <v>8</v>
      </c>
      <c r="P118">
        <f>VLOOKUP(F118,$X$4:$Y$9,2,0)</f>
        <v>4</v>
      </c>
      <c r="Q118">
        <f>VLOOKUP(G118,$X$4:$Y$9,2,0)</f>
        <v>8</v>
      </c>
      <c r="R118">
        <f>VLOOKUP(H118,$X$4:$Y$9,2,0)</f>
        <v>0</v>
      </c>
      <c r="S118" s="6">
        <f>SUM(punkty_rekrutacyjne35[[#This Row],[punkty za JP]:[GEO]])</f>
        <v>20</v>
      </c>
      <c r="T118" s="6">
        <f>IF(punkty_rekrutacyjne35[[#This Row],[Zachowanie]]=6, 2, 0)+punkty_rekrutacyjne35[[#This Row],[Osiagniecia]]</f>
        <v>4</v>
      </c>
      <c r="U118" s="7">
        <f>punkty_rekrutacyjne35[[#This Row],[punkty za gimnazjalny]]+punkty_rekrutacyjne35[[#This Row],[SUMA PUNKTOW ZA OCENY]]+punkty_rekrutacyjne35[[#This Row],[DODATKOWE]]</f>
        <v>59.5</v>
      </c>
    </row>
    <row r="119" spans="1:21" hidden="1" x14ac:dyDescent="0.35">
      <c r="A119" s="1" t="s">
        <v>194</v>
      </c>
      <c r="B119" s="1" t="s">
        <v>86</v>
      </c>
      <c r="C119">
        <v>4</v>
      </c>
      <c r="D119">
        <v>2</v>
      </c>
      <c r="E119" s="1">
        <v>6</v>
      </c>
      <c r="F119" s="1">
        <v>4</v>
      </c>
      <c r="G119" s="1">
        <v>3</v>
      </c>
      <c r="H119" s="1">
        <v>2</v>
      </c>
      <c r="I119">
        <v>13</v>
      </c>
      <c r="J119">
        <v>81</v>
      </c>
      <c r="K119">
        <v>58</v>
      </c>
      <c r="L119">
        <v>45</v>
      </c>
      <c r="M119">
        <v>11</v>
      </c>
      <c r="N119" s="6">
        <f>(punkty_rekrutacyjne35[[#This Row],[GHP]]+punkty_rekrutacyjne35[[#This Row],[GHH]]+punkty_rekrutacyjne35[[#This Row],[GMM]]+punkty_rekrutacyjne35[[#This Row],[GMP]]+punkty_rekrutacyjne35[[#This Row],[GJP]])/10</f>
        <v>20.8</v>
      </c>
      <c r="O119">
        <f>VLOOKUP(E119,$X$4:$Y$9,2,0)</f>
        <v>10</v>
      </c>
      <c r="P119">
        <f>VLOOKUP(F119,$X$4:$Y$9,2,0)</f>
        <v>6</v>
      </c>
      <c r="Q119">
        <f>VLOOKUP(G119,$X$4:$Y$9,2,0)</f>
        <v>4</v>
      </c>
      <c r="R119">
        <f>VLOOKUP(H119,$X$4:$Y$9,2,0)</f>
        <v>0</v>
      </c>
      <c r="S119" s="6">
        <f>SUM(punkty_rekrutacyjne35[[#This Row],[punkty za JP]:[GEO]])</f>
        <v>20</v>
      </c>
      <c r="T119" s="6">
        <f>IF(punkty_rekrutacyjne35[[#This Row],[Zachowanie]]=6, 2, 0)+punkty_rekrutacyjne35[[#This Row],[Osiagniecia]]</f>
        <v>4</v>
      </c>
      <c r="U119" s="7">
        <f>punkty_rekrutacyjne35[[#This Row],[punkty za gimnazjalny]]+punkty_rekrutacyjne35[[#This Row],[SUMA PUNKTOW ZA OCENY]]+punkty_rekrutacyjne35[[#This Row],[DODATKOWE]]</f>
        <v>44.8</v>
      </c>
    </row>
    <row r="120" spans="1:21" hidden="1" x14ac:dyDescent="0.35">
      <c r="A120" s="1" t="s">
        <v>195</v>
      </c>
      <c r="B120" s="1" t="s">
        <v>155</v>
      </c>
      <c r="C120">
        <v>5</v>
      </c>
      <c r="D120">
        <v>2</v>
      </c>
      <c r="E120" s="1">
        <v>3</v>
      </c>
      <c r="F120" s="1">
        <v>3</v>
      </c>
      <c r="G120" s="1">
        <v>2</v>
      </c>
      <c r="H120" s="1">
        <v>6</v>
      </c>
      <c r="I120">
        <v>93</v>
      </c>
      <c r="J120">
        <v>31</v>
      </c>
      <c r="K120">
        <v>9</v>
      </c>
      <c r="L120">
        <v>50</v>
      </c>
      <c r="M120">
        <v>41</v>
      </c>
      <c r="N120" s="6">
        <f>(punkty_rekrutacyjne35[[#This Row],[GHP]]+punkty_rekrutacyjne35[[#This Row],[GHH]]+punkty_rekrutacyjne35[[#This Row],[GMM]]+punkty_rekrutacyjne35[[#This Row],[GMP]]+punkty_rekrutacyjne35[[#This Row],[GJP]])/10</f>
        <v>22.4</v>
      </c>
      <c r="O120">
        <f>VLOOKUP(E120,$X$4:$Y$9,2,0)</f>
        <v>4</v>
      </c>
      <c r="P120">
        <f>VLOOKUP(F120,$X$4:$Y$9,2,0)</f>
        <v>4</v>
      </c>
      <c r="Q120">
        <f>VLOOKUP(G120,$X$4:$Y$9,2,0)</f>
        <v>0</v>
      </c>
      <c r="R120">
        <f>VLOOKUP(H120,$X$4:$Y$9,2,0)</f>
        <v>10</v>
      </c>
      <c r="S120" s="6">
        <f>SUM(punkty_rekrutacyjne35[[#This Row],[punkty za JP]:[GEO]])</f>
        <v>18</v>
      </c>
      <c r="T120" s="6">
        <f>IF(punkty_rekrutacyjne35[[#This Row],[Zachowanie]]=6, 2, 0)+punkty_rekrutacyjne35[[#This Row],[Osiagniecia]]</f>
        <v>5</v>
      </c>
      <c r="U120" s="7">
        <f>punkty_rekrutacyjne35[[#This Row],[punkty za gimnazjalny]]+punkty_rekrutacyjne35[[#This Row],[SUMA PUNKTOW ZA OCENY]]+punkty_rekrutacyjne35[[#This Row],[DODATKOWE]]</f>
        <v>45.4</v>
      </c>
    </row>
    <row r="121" spans="1:21" hidden="1" x14ac:dyDescent="0.35">
      <c r="A121" s="1" t="s">
        <v>196</v>
      </c>
      <c r="B121" s="1" t="s">
        <v>197</v>
      </c>
      <c r="C121">
        <v>2</v>
      </c>
      <c r="D121">
        <v>2</v>
      </c>
      <c r="E121" s="1">
        <v>2</v>
      </c>
      <c r="F121" s="1">
        <v>2</v>
      </c>
      <c r="G121" s="1">
        <v>2</v>
      </c>
      <c r="H121" s="1">
        <v>2</v>
      </c>
      <c r="I121">
        <v>10</v>
      </c>
      <c r="J121">
        <v>93</v>
      </c>
      <c r="K121">
        <v>88</v>
      </c>
      <c r="L121">
        <v>23</v>
      </c>
      <c r="M121">
        <v>43</v>
      </c>
      <c r="N121" s="6">
        <f>(punkty_rekrutacyjne35[[#This Row],[GHP]]+punkty_rekrutacyjne35[[#This Row],[GHH]]+punkty_rekrutacyjne35[[#This Row],[GMM]]+punkty_rekrutacyjne35[[#This Row],[GMP]]+punkty_rekrutacyjne35[[#This Row],[GJP]])/10</f>
        <v>25.7</v>
      </c>
      <c r="O121">
        <f>VLOOKUP(E121,$X$4:$Y$9,2,0)</f>
        <v>0</v>
      </c>
      <c r="P121">
        <f>VLOOKUP(F121,$X$4:$Y$9,2,0)</f>
        <v>0</v>
      </c>
      <c r="Q121">
        <f>VLOOKUP(G121,$X$4:$Y$9,2,0)</f>
        <v>0</v>
      </c>
      <c r="R121">
        <f>VLOOKUP(H121,$X$4:$Y$9,2,0)</f>
        <v>0</v>
      </c>
      <c r="S121" s="6">
        <f>SUM(punkty_rekrutacyjne35[[#This Row],[punkty za JP]:[GEO]])</f>
        <v>0</v>
      </c>
      <c r="T121" s="6">
        <f>IF(punkty_rekrutacyjne35[[#This Row],[Zachowanie]]=6, 2, 0)+punkty_rekrutacyjne35[[#This Row],[Osiagniecia]]</f>
        <v>2</v>
      </c>
      <c r="U121" s="7">
        <f>punkty_rekrutacyjne35[[#This Row],[punkty za gimnazjalny]]+punkty_rekrutacyjne35[[#This Row],[SUMA PUNKTOW ZA OCENY]]+punkty_rekrutacyjne35[[#This Row],[DODATKOWE]]</f>
        <v>27.7</v>
      </c>
    </row>
    <row r="122" spans="1:21" hidden="1" x14ac:dyDescent="0.35">
      <c r="A122" s="1" t="s">
        <v>198</v>
      </c>
      <c r="B122" s="1" t="s">
        <v>199</v>
      </c>
      <c r="C122">
        <v>0</v>
      </c>
      <c r="D122">
        <v>3</v>
      </c>
      <c r="E122" s="1">
        <v>3</v>
      </c>
      <c r="F122" s="1">
        <v>2</v>
      </c>
      <c r="G122" s="1">
        <v>3</v>
      </c>
      <c r="H122" s="1">
        <v>6</v>
      </c>
      <c r="I122">
        <v>7</v>
      </c>
      <c r="J122">
        <v>69</v>
      </c>
      <c r="K122">
        <v>31</v>
      </c>
      <c r="L122">
        <v>13</v>
      </c>
      <c r="M122">
        <v>61</v>
      </c>
      <c r="N122" s="6">
        <f>(punkty_rekrutacyjne35[[#This Row],[GHP]]+punkty_rekrutacyjne35[[#This Row],[GHH]]+punkty_rekrutacyjne35[[#This Row],[GMM]]+punkty_rekrutacyjne35[[#This Row],[GMP]]+punkty_rekrutacyjne35[[#This Row],[GJP]])/10</f>
        <v>18.100000000000001</v>
      </c>
      <c r="O122">
        <f>VLOOKUP(E122,$X$4:$Y$9,2,0)</f>
        <v>4</v>
      </c>
      <c r="P122">
        <f>VLOOKUP(F122,$X$4:$Y$9,2,0)</f>
        <v>0</v>
      </c>
      <c r="Q122">
        <f>VLOOKUP(G122,$X$4:$Y$9,2,0)</f>
        <v>4</v>
      </c>
      <c r="R122">
        <f>VLOOKUP(H122,$X$4:$Y$9,2,0)</f>
        <v>10</v>
      </c>
      <c r="S122" s="6">
        <f>SUM(punkty_rekrutacyjne35[[#This Row],[punkty za JP]:[GEO]])</f>
        <v>18</v>
      </c>
      <c r="T122" s="6">
        <f>IF(punkty_rekrutacyjne35[[#This Row],[Zachowanie]]=6, 2, 0)+punkty_rekrutacyjne35[[#This Row],[Osiagniecia]]</f>
        <v>0</v>
      </c>
      <c r="U122" s="7">
        <f>punkty_rekrutacyjne35[[#This Row],[punkty za gimnazjalny]]+punkty_rekrutacyjne35[[#This Row],[SUMA PUNKTOW ZA OCENY]]+punkty_rekrutacyjne35[[#This Row],[DODATKOWE]]</f>
        <v>36.1</v>
      </c>
    </row>
    <row r="123" spans="1:21" hidden="1" x14ac:dyDescent="0.35">
      <c r="A123" s="1" t="s">
        <v>200</v>
      </c>
      <c r="B123" s="1" t="s">
        <v>201</v>
      </c>
      <c r="C123">
        <v>5</v>
      </c>
      <c r="D123">
        <v>3</v>
      </c>
      <c r="E123" s="1">
        <v>2</v>
      </c>
      <c r="F123" s="1">
        <v>2</v>
      </c>
      <c r="G123" s="1">
        <v>4</v>
      </c>
      <c r="H123" s="1">
        <v>6</v>
      </c>
      <c r="I123">
        <v>24</v>
      </c>
      <c r="J123">
        <v>79</v>
      </c>
      <c r="K123">
        <v>99</v>
      </c>
      <c r="L123">
        <v>6</v>
      </c>
      <c r="M123">
        <v>89</v>
      </c>
      <c r="N123" s="6">
        <f>(punkty_rekrutacyjne35[[#This Row],[GHP]]+punkty_rekrutacyjne35[[#This Row],[GHH]]+punkty_rekrutacyjne35[[#This Row],[GMM]]+punkty_rekrutacyjne35[[#This Row],[GMP]]+punkty_rekrutacyjne35[[#This Row],[GJP]])/10</f>
        <v>29.7</v>
      </c>
      <c r="O123">
        <f>VLOOKUP(E123,$X$4:$Y$9,2,0)</f>
        <v>0</v>
      </c>
      <c r="P123">
        <f>VLOOKUP(F123,$X$4:$Y$9,2,0)</f>
        <v>0</v>
      </c>
      <c r="Q123">
        <f>VLOOKUP(G123,$X$4:$Y$9,2,0)</f>
        <v>6</v>
      </c>
      <c r="R123">
        <f>VLOOKUP(H123,$X$4:$Y$9,2,0)</f>
        <v>10</v>
      </c>
      <c r="S123" s="6">
        <f>SUM(punkty_rekrutacyjne35[[#This Row],[punkty za JP]:[GEO]])</f>
        <v>16</v>
      </c>
      <c r="T123" s="6">
        <f>IF(punkty_rekrutacyjne35[[#This Row],[Zachowanie]]=6, 2, 0)+punkty_rekrutacyjne35[[#This Row],[Osiagniecia]]</f>
        <v>5</v>
      </c>
      <c r="U123" s="7">
        <f>punkty_rekrutacyjne35[[#This Row],[punkty za gimnazjalny]]+punkty_rekrutacyjne35[[#This Row],[SUMA PUNKTOW ZA OCENY]]+punkty_rekrutacyjne35[[#This Row],[DODATKOWE]]</f>
        <v>50.7</v>
      </c>
    </row>
    <row r="124" spans="1:21" hidden="1" x14ac:dyDescent="0.35">
      <c r="A124" s="1" t="s">
        <v>202</v>
      </c>
      <c r="B124" s="1" t="s">
        <v>203</v>
      </c>
      <c r="C124">
        <v>7</v>
      </c>
      <c r="D124">
        <v>2</v>
      </c>
      <c r="E124" s="1">
        <v>2</v>
      </c>
      <c r="F124" s="1">
        <v>4</v>
      </c>
      <c r="G124" s="1">
        <v>4</v>
      </c>
      <c r="H124" s="1">
        <v>6</v>
      </c>
      <c r="I124">
        <v>57</v>
      </c>
      <c r="J124">
        <v>11</v>
      </c>
      <c r="K124">
        <v>80</v>
      </c>
      <c r="L124">
        <v>27</v>
      </c>
      <c r="M124">
        <v>21</v>
      </c>
      <c r="N124" s="6">
        <f>(punkty_rekrutacyjne35[[#This Row],[GHP]]+punkty_rekrutacyjne35[[#This Row],[GHH]]+punkty_rekrutacyjne35[[#This Row],[GMM]]+punkty_rekrutacyjne35[[#This Row],[GMP]]+punkty_rekrutacyjne35[[#This Row],[GJP]])/10</f>
        <v>19.600000000000001</v>
      </c>
      <c r="O124">
        <f>VLOOKUP(E124,$X$4:$Y$9,2,0)</f>
        <v>0</v>
      </c>
      <c r="P124">
        <f>VLOOKUP(F124,$X$4:$Y$9,2,0)</f>
        <v>6</v>
      </c>
      <c r="Q124">
        <f>VLOOKUP(G124,$X$4:$Y$9,2,0)</f>
        <v>6</v>
      </c>
      <c r="R124">
        <f>VLOOKUP(H124,$X$4:$Y$9,2,0)</f>
        <v>10</v>
      </c>
      <c r="S124" s="6">
        <f>SUM(punkty_rekrutacyjne35[[#This Row],[punkty za JP]:[GEO]])</f>
        <v>22</v>
      </c>
      <c r="T124" s="6">
        <f>IF(punkty_rekrutacyjne35[[#This Row],[Zachowanie]]=6, 2, 0)+punkty_rekrutacyjne35[[#This Row],[Osiagniecia]]</f>
        <v>7</v>
      </c>
      <c r="U124" s="7">
        <f>punkty_rekrutacyjne35[[#This Row],[punkty za gimnazjalny]]+punkty_rekrutacyjne35[[#This Row],[SUMA PUNKTOW ZA OCENY]]+punkty_rekrutacyjne35[[#This Row],[DODATKOWE]]</f>
        <v>48.6</v>
      </c>
    </row>
    <row r="125" spans="1:21" hidden="1" x14ac:dyDescent="0.35">
      <c r="A125" s="1" t="s">
        <v>204</v>
      </c>
      <c r="B125" s="1" t="s">
        <v>205</v>
      </c>
      <c r="C125">
        <v>7</v>
      </c>
      <c r="D125">
        <v>6</v>
      </c>
      <c r="E125" s="1">
        <v>6</v>
      </c>
      <c r="F125" s="1">
        <v>2</v>
      </c>
      <c r="G125" s="1">
        <v>2</v>
      </c>
      <c r="H125" s="1">
        <v>4</v>
      </c>
      <c r="I125">
        <v>2</v>
      </c>
      <c r="J125">
        <v>65</v>
      </c>
      <c r="K125">
        <v>47</v>
      </c>
      <c r="L125">
        <v>64</v>
      </c>
      <c r="M125">
        <v>89</v>
      </c>
      <c r="N125" s="6">
        <f>(punkty_rekrutacyjne35[[#This Row],[GHP]]+punkty_rekrutacyjne35[[#This Row],[GHH]]+punkty_rekrutacyjne35[[#This Row],[GMM]]+punkty_rekrutacyjne35[[#This Row],[GMP]]+punkty_rekrutacyjne35[[#This Row],[GJP]])/10</f>
        <v>26.7</v>
      </c>
      <c r="O125">
        <f>VLOOKUP(E125,$X$4:$Y$9,2,0)</f>
        <v>10</v>
      </c>
      <c r="P125">
        <f>VLOOKUP(F125,$X$4:$Y$9,2,0)</f>
        <v>0</v>
      </c>
      <c r="Q125">
        <f>VLOOKUP(G125,$X$4:$Y$9,2,0)</f>
        <v>0</v>
      </c>
      <c r="R125">
        <f>VLOOKUP(H125,$X$4:$Y$9,2,0)</f>
        <v>6</v>
      </c>
      <c r="S125" s="6">
        <f>SUM(punkty_rekrutacyjne35[[#This Row],[punkty za JP]:[GEO]])</f>
        <v>16</v>
      </c>
      <c r="T125" s="6">
        <f>IF(punkty_rekrutacyjne35[[#This Row],[Zachowanie]]=6, 2, 0)+punkty_rekrutacyjne35[[#This Row],[Osiagniecia]]</f>
        <v>9</v>
      </c>
      <c r="U125" s="7">
        <f>punkty_rekrutacyjne35[[#This Row],[punkty za gimnazjalny]]+punkty_rekrutacyjne35[[#This Row],[SUMA PUNKTOW ZA OCENY]]+punkty_rekrutacyjne35[[#This Row],[DODATKOWE]]</f>
        <v>51.7</v>
      </c>
    </row>
    <row r="126" spans="1:21" hidden="1" x14ac:dyDescent="0.35">
      <c r="A126" s="1" t="s">
        <v>206</v>
      </c>
      <c r="B126" s="1" t="s">
        <v>155</v>
      </c>
      <c r="C126">
        <v>6</v>
      </c>
      <c r="D126">
        <v>4</v>
      </c>
      <c r="E126" s="1">
        <v>5</v>
      </c>
      <c r="F126" s="1">
        <v>3</v>
      </c>
      <c r="G126" s="1">
        <v>6</v>
      </c>
      <c r="H126" s="1">
        <v>2</v>
      </c>
      <c r="I126">
        <v>46</v>
      </c>
      <c r="J126">
        <v>75</v>
      </c>
      <c r="K126">
        <v>6</v>
      </c>
      <c r="L126">
        <v>45</v>
      </c>
      <c r="M126">
        <v>9</v>
      </c>
      <c r="N126" s="6">
        <f>(punkty_rekrutacyjne35[[#This Row],[GHP]]+punkty_rekrutacyjne35[[#This Row],[GHH]]+punkty_rekrutacyjne35[[#This Row],[GMM]]+punkty_rekrutacyjne35[[#This Row],[GMP]]+punkty_rekrutacyjne35[[#This Row],[GJP]])/10</f>
        <v>18.100000000000001</v>
      </c>
      <c r="O126">
        <f>VLOOKUP(E126,$X$4:$Y$9,2,0)</f>
        <v>8</v>
      </c>
      <c r="P126">
        <f>VLOOKUP(F126,$X$4:$Y$9,2,0)</f>
        <v>4</v>
      </c>
      <c r="Q126">
        <f>VLOOKUP(G126,$X$4:$Y$9,2,0)</f>
        <v>10</v>
      </c>
      <c r="R126">
        <f>VLOOKUP(H126,$X$4:$Y$9,2,0)</f>
        <v>0</v>
      </c>
      <c r="S126" s="6">
        <f>SUM(punkty_rekrutacyjne35[[#This Row],[punkty za JP]:[GEO]])</f>
        <v>22</v>
      </c>
      <c r="T126" s="6">
        <f>IF(punkty_rekrutacyjne35[[#This Row],[Zachowanie]]=6, 2, 0)+punkty_rekrutacyjne35[[#This Row],[Osiagniecia]]</f>
        <v>6</v>
      </c>
      <c r="U126" s="7">
        <f>punkty_rekrutacyjne35[[#This Row],[punkty za gimnazjalny]]+punkty_rekrutacyjne35[[#This Row],[SUMA PUNKTOW ZA OCENY]]+punkty_rekrutacyjne35[[#This Row],[DODATKOWE]]</f>
        <v>46.1</v>
      </c>
    </row>
    <row r="127" spans="1:21" hidden="1" x14ac:dyDescent="0.35">
      <c r="A127" s="1" t="s">
        <v>207</v>
      </c>
      <c r="B127" s="1" t="s">
        <v>51</v>
      </c>
      <c r="C127">
        <v>8</v>
      </c>
      <c r="D127">
        <v>3</v>
      </c>
      <c r="E127" s="1">
        <v>6</v>
      </c>
      <c r="F127" s="1">
        <v>4</v>
      </c>
      <c r="G127" s="1">
        <v>5</v>
      </c>
      <c r="H127" s="1">
        <v>2</v>
      </c>
      <c r="I127">
        <v>8</v>
      </c>
      <c r="J127">
        <v>35</v>
      </c>
      <c r="K127">
        <v>65</v>
      </c>
      <c r="L127">
        <v>30</v>
      </c>
      <c r="M127">
        <v>5</v>
      </c>
      <c r="N127" s="6">
        <f>(punkty_rekrutacyjne35[[#This Row],[GHP]]+punkty_rekrutacyjne35[[#This Row],[GHH]]+punkty_rekrutacyjne35[[#This Row],[GMM]]+punkty_rekrutacyjne35[[#This Row],[GMP]]+punkty_rekrutacyjne35[[#This Row],[GJP]])/10</f>
        <v>14.3</v>
      </c>
      <c r="O127">
        <f>VLOOKUP(E127,$X$4:$Y$9,2,0)</f>
        <v>10</v>
      </c>
      <c r="P127">
        <f>VLOOKUP(F127,$X$4:$Y$9,2,0)</f>
        <v>6</v>
      </c>
      <c r="Q127">
        <f>VLOOKUP(G127,$X$4:$Y$9,2,0)</f>
        <v>8</v>
      </c>
      <c r="R127">
        <f>VLOOKUP(H127,$X$4:$Y$9,2,0)</f>
        <v>0</v>
      </c>
      <c r="S127" s="6">
        <f>SUM(punkty_rekrutacyjne35[[#This Row],[punkty za JP]:[GEO]])</f>
        <v>24</v>
      </c>
      <c r="T127" s="6">
        <f>IF(punkty_rekrutacyjne35[[#This Row],[Zachowanie]]=6, 2, 0)+punkty_rekrutacyjne35[[#This Row],[Osiagniecia]]</f>
        <v>8</v>
      </c>
      <c r="U127" s="7">
        <f>punkty_rekrutacyjne35[[#This Row],[punkty za gimnazjalny]]+punkty_rekrutacyjne35[[#This Row],[SUMA PUNKTOW ZA OCENY]]+punkty_rekrutacyjne35[[#This Row],[DODATKOWE]]</f>
        <v>46.3</v>
      </c>
    </row>
    <row r="128" spans="1:21" hidden="1" x14ac:dyDescent="0.35">
      <c r="A128" s="1" t="s">
        <v>208</v>
      </c>
      <c r="B128" s="1" t="s">
        <v>30</v>
      </c>
      <c r="C128">
        <v>3</v>
      </c>
      <c r="D128">
        <v>6</v>
      </c>
      <c r="E128" s="1">
        <v>6</v>
      </c>
      <c r="F128" s="1">
        <v>3</v>
      </c>
      <c r="G128" s="1">
        <v>4</v>
      </c>
      <c r="H128" s="1">
        <v>5</v>
      </c>
      <c r="I128">
        <v>35</v>
      </c>
      <c r="J128">
        <v>1</v>
      </c>
      <c r="K128">
        <v>100</v>
      </c>
      <c r="L128">
        <v>65</v>
      </c>
      <c r="M128">
        <v>86</v>
      </c>
      <c r="N128" s="6">
        <f>(punkty_rekrutacyjne35[[#This Row],[GHP]]+punkty_rekrutacyjne35[[#This Row],[GHH]]+punkty_rekrutacyjne35[[#This Row],[GMM]]+punkty_rekrutacyjne35[[#This Row],[GMP]]+punkty_rekrutacyjne35[[#This Row],[GJP]])/10</f>
        <v>28.7</v>
      </c>
      <c r="O128">
        <f>VLOOKUP(E128,$X$4:$Y$9,2,0)</f>
        <v>10</v>
      </c>
      <c r="P128">
        <f>VLOOKUP(F128,$X$4:$Y$9,2,0)</f>
        <v>4</v>
      </c>
      <c r="Q128">
        <f>VLOOKUP(G128,$X$4:$Y$9,2,0)</f>
        <v>6</v>
      </c>
      <c r="R128">
        <f>VLOOKUP(H128,$X$4:$Y$9,2,0)</f>
        <v>8</v>
      </c>
      <c r="S128" s="6">
        <f>SUM(punkty_rekrutacyjne35[[#This Row],[punkty za JP]:[GEO]])</f>
        <v>28</v>
      </c>
      <c r="T128" s="6">
        <f>IF(punkty_rekrutacyjne35[[#This Row],[Zachowanie]]=6, 2, 0)+punkty_rekrutacyjne35[[#This Row],[Osiagniecia]]</f>
        <v>5</v>
      </c>
      <c r="U128" s="7">
        <f>punkty_rekrutacyjne35[[#This Row],[punkty za gimnazjalny]]+punkty_rekrutacyjne35[[#This Row],[SUMA PUNKTOW ZA OCENY]]+punkty_rekrutacyjne35[[#This Row],[DODATKOWE]]</f>
        <v>61.7</v>
      </c>
    </row>
    <row r="129" spans="1:21" hidden="1" x14ac:dyDescent="0.35">
      <c r="A129" s="1" t="s">
        <v>209</v>
      </c>
      <c r="B129" s="1" t="s">
        <v>210</v>
      </c>
      <c r="C129">
        <v>8</v>
      </c>
      <c r="D129">
        <v>3</v>
      </c>
      <c r="E129" s="1">
        <v>2</v>
      </c>
      <c r="F129" s="1">
        <v>3</v>
      </c>
      <c r="G129" s="1">
        <v>5</v>
      </c>
      <c r="H129" s="1">
        <v>5</v>
      </c>
      <c r="I129">
        <v>31</v>
      </c>
      <c r="J129">
        <v>75</v>
      </c>
      <c r="K129">
        <v>10</v>
      </c>
      <c r="L129">
        <v>37</v>
      </c>
      <c r="M129">
        <v>48</v>
      </c>
      <c r="N129" s="6">
        <f>(punkty_rekrutacyjne35[[#This Row],[GHP]]+punkty_rekrutacyjne35[[#This Row],[GHH]]+punkty_rekrutacyjne35[[#This Row],[GMM]]+punkty_rekrutacyjne35[[#This Row],[GMP]]+punkty_rekrutacyjne35[[#This Row],[GJP]])/10</f>
        <v>20.100000000000001</v>
      </c>
      <c r="O129">
        <f>VLOOKUP(E129,$X$4:$Y$9,2,0)</f>
        <v>0</v>
      </c>
      <c r="P129">
        <f>VLOOKUP(F129,$X$4:$Y$9,2,0)</f>
        <v>4</v>
      </c>
      <c r="Q129">
        <f>VLOOKUP(G129,$X$4:$Y$9,2,0)</f>
        <v>8</v>
      </c>
      <c r="R129">
        <f>VLOOKUP(H129,$X$4:$Y$9,2,0)</f>
        <v>8</v>
      </c>
      <c r="S129" s="6">
        <f>SUM(punkty_rekrutacyjne35[[#This Row],[punkty za JP]:[GEO]])</f>
        <v>20</v>
      </c>
      <c r="T129" s="6">
        <f>IF(punkty_rekrutacyjne35[[#This Row],[Zachowanie]]=6, 2, 0)+punkty_rekrutacyjne35[[#This Row],[Osiagniecia]]</f>
        <v>8</v>
      </c>
      <c r="U129" s="7">
        <f>punkty_rekrutacyjne35[[#This Row],[punkty za gimnazjalny]]+punkty_rekrutacyjne35[[#This Row],[SUMA PUNKTOW ZA OCENY]]+punkty_rekrutacyjne35[[#This Row],[DODATKOWE]]</f>
        <v>48.1</v>
      </c>
    </row>
    <row r="130" spans="1:21" hidden="1" x14ac:dyDescent="0.35">
      <c r="A130" s="1" t="s">
        <v>211</v>
      </c>
      <c r="B130" s="1" t="s">
        <v>78</v>
      </c>
      <c r="C130">
        <v>4</v>
      </c>
      <c r="D130">
        <v>3</v>
      </c>
      <c r="E130" s="1">
        <v>4</v>
      </c>
      <c r="F130" s="1">
        <v>2</v>
      </c>
      <c r="G130" s="1">
        <v>5</v>
      </c>
      <c r="H130" s="1">
        <v>6</v>
      </c>
      <c r="I130">
        <v>53</v>
      </c>
      <c r="J130">
        <v>74</v>
      </c>
      <c r="K130">
        <v>66</v>
      </c>
      <c r="L130">
        <v>37</v>
      </c>
      <c r="M130">
        <v>55</v>
      </c>
      <c r="N130" s="6">
        <f>(punkty_rekrutacyjne35[[#This Row],[GHP]]+punkty_rekrutacyjne35[[#This Row],[GHH]]+punkty_rekrutacyjne35[[#This Row],[GMM]]+punkty_rekrutacyjne35[[#This Row],[GMP]]+punkty_rekrutacyjne35[[#This Row],[GJP]])/10</f>
        <v>28.5</v>
      </c>
      <c r="O130">
        <f>VLOOKUP(E130,$X$4:$Y$9,2,0)</f>
        <v>6</v>
      </c>
      <c r="P130">
        <f>VLOOKUP(F130,$X$4:$Y$9,2,0)</f>
        <v>0</v>
      </c>
      <c r="Q130">
        <f>VLOOKUP(G130,$X$4:$Y$9,2,0)</f>
        <v>8</v>
      </c>
      <c r="R130">
        <f>VLOOKUP(H130,$X$4:$Y$9,2,0)</f>
        <v>10</v>
      </c>
      <c r="S130" s="6">
        <f>SUM(punkty_rekrutacyjne35[[#This Row],[punkty za JP]:[GEO]])</f>
        <v>24</v>
      </c>
      <c r="T130" s="6">
        <f>IF(punkty_rekrutacyjne35[[#This Row],[Zachowanie]]=6, 2, 0)+punkty_rekrutacyjne35[[#This Row],[Osiagniecia]]</f>
        <v>4</v>
      </c>
      <c r="U130" s="7">
        <f>punkty_rekrutacyjne35[[#This Row],[punkty za gimnazjalny]]+punkty_rekrutacyjne35[[#This Row],[SUMA PUNKTOW ZA OCENY]]+punkty_rekrutacyjne35[[#This Row],[DODATKOWE]]</f>
        <v>56.5</v>
      </c>
    </row>
    <row r="131" spans="1:21" hidden="1" x14ac:dyDescent="0.35">
      <c r="A131" s="1" t="s">
        <v>212</v>
      </c>
      <c r="B131" s="1" t="s">
        <v>101</v>
      </c>
      <c r="C131">
        <v>4</v>
      </c>
      <c r="D131">
        <v>6</v>
      </c>
      <c r="E131" s="1">
        <v>5</v>
      </c>
      <c r="F131" s="1">
        <v>3</v>
      </c>
      <c r="G131" s="1">
        <v>4</v>
      </c>
      <c r="H131" s="1">
        <v>4</v>
      </c>
      <c r="I131">
        <v>43</v>
      </c>
      <c r="J131">
        <v>49</v>
      </c>
      <c r="K131">
        <v>12</v>
      </c>
      <c r="L131">
        <v>36</v>
      </c>
      <c r="M131">
        <v>87</v>
      </c>
      <c r="N131" s="6">
        <f>(punkty_rekrutacyjne35[[#This Row],[GHP]]+punkty_rekrutacyjne35[[#This Row],[GHH]]+punkty_rekrutacyjne35[[#This Row],[GMM]]+punkty_rekrutacyjne35[[#This Row],[GMP]]+punkty_rekrutacyjne35[[#This Row],[GJP]])/10</f>
        <v>22.7</v>
      </c>
      <c r="O131">
        <f>VLOOKUP(E131,$X$4:$Y$9,2,0)</f>
        <v>8</v>
      </c>
      <c r="P131">
        <f>VLOOKUP(F131,$X$4:$Y$9,2,0)</f>
        <v>4</v>
      </c>
      <c r="Q131">
        <f>VLOOKUP(G131,$X$4:$Y$9,2,0)</f>
        <v>6</v>
      </c>
      <c r="R131">
        <f>VLOOKUP(H131,$X$4:$Y$9,2,0)</f>
        <v>6</v>
      </c>
      <c r="S131" s="6">
        <f>SUM(punkty_rekrutacyjne35[[#This Row],[punkty za JP]:[GEO]])</f>
        <v>24</v>
      </c>
      <c r="T131" s="6">
        <f>IF(punkty_rekrutacyjne35[[#This Row],[Zachowanie]]=6, 2, 0)+punkty_rekrutacyjne35[[#This Row],[Osiagniecia]]</f>
        <v>6</v>
      </c>
      <c r="U131" s="7">
        <f>punkty_rekrutacyjne35[[#This Row],[punkty za gimnazjalny]]+punkty_rekrutacyjne35[[#This Row],[SUMA PUNKTOW ZA OCENY]]+punkty_rekrutacyjne35[[#This Row],[DODATKOWE]]</f>
        <v>52.7</v>
      </c>
    </row>
    <row r="132" spans="1:21" hidden="1" x14ac:dyDescent="0.35">
      <c r="A132" s="1" t="s">
        <v>213</v>
      </c>
      <c r="B132" s="1" t="s">
        <v>72</v>
      </c>
      <c r="C132">
        <v>4</v>
      </c>
      <c r="D132">
        <v>4</v>
      </c>
      <c r="E132" s="1">
        <v>6</v>
      </c>
      <c r="F132" s="1">
        <v>2</v>
      </c>
      <c r="G132" s="1">
        <v>5</v>
      </c>
      <c r="H132" s="1">
        <v>2</v>
      </c>
      <c r="I132">
        <v>60</v>
      </c>
      <c r="J132">
        <v>75</v>
      </c>
      <c r="K132">
        <v>10</v>
      </c>
      <c r="L132">
        <v>59</v>
      </c>
      <c r="M132">
        <v>5</v>
      </c>
      <c r="N132" s="6">
        <f>(punkty_rekrutacyjne35[[#This Row],[GHP]]+punkty_rekrutacyjne35[[#This Row],[GHH]]+punkty_rekrutacyjne35[[#This Row],[GMM]]+punkty_rekrutacyjne35[[#This Row],[GMP]]+punkty_rekrutacyjne35[[#This Row],[GJP]])/10</f>
        <v>20.9</v>
      </c>
      <c r="O132">
        <f>VLOOKUP(E132,$X$4:$Y$9,2,0)</f>
        <v>10</v>
      </c>
      <c r="P132">
        <f>VLOOKUP(F132,$X$4:$Y$9,2,0)</f>
        <v>0</v>
      </c>
      <c r="Q132">
        <f>VLOOKUP(G132,$X$4:$Y$9,2,0)</f>
        <v>8</v>
      </c>
      <c r="R132">
        <f>VLOOKUP(H132,$X$4:$Y$9,2,0)</f>
        <v>0</v>
      </c>
      <c r="S132" s="6">
        <f>SUM(punkty_rekrutacyjne35[[#This Row],[punkty za JP]:[GEO]])</f>
        <v>18</v>
      </c>
      <c r="T132" s="6">
        <f>IF(punkty_rekrutacyjne35[[#This Row],[Zachowanie]]=6, 2, 0)+punkty_rekrutacyjne35[[#This Row],[Osiagniecia]]</f>
        <v>4</v>
      </c>
      <c r="U132" s="7">
        <f>punkty_rekrutacyjne35[[#This Row],[punkty za gimnazjalny]]+punkty_rekrutacyjne35[[#This Row],[SUMA PUNKTOW ZA OCENY]]+punkty_rekrutacyjne35[[#This Row],[DODATKOWE]]</f>
        <v>42.9</v>
      </c>
    </row>
    <row r="133" spans="1:21" hidden="1" x14ac:dyDescent="0.35">
      <c r="A133" s="1" t="s">
        <v>214</v>
      </c>
      <c r="B133" s="1" t="s">
        <v>197</v>
      </c>
      <c r="C133">
        <v>7</v>
      </c>
      <c r="D133">
        <v>6</v>
      </c>
      <c r="E133" s="1">
        <v>4</v>
      </c>
      <c r="F133" s="1">
        <v>2</v>
      </c>
      <c r="G133" s="1">
        <v>2</v>
      </c>
      <c r="H133" s="1">
        <v>3</v>
      </c>
      <c r="I133">
        <v>89</v>
      </c>
      <c r="J133">
        <v>29</v>
      </c>
      <c r="K133">
        <v>58</v>
      </c>
      <c r="L133">
        <v>19</v>
      </c>
      <c r="M133">
        <v>97</v>
      </c>
      <c r="N133" s="6">
        <f>(punkty_rekrutacyjne35[[#This Row],[GHP]]+punkty_rekrutacyjne35[[#This Row],[GHH]]+punkty_rekrutacyjne35[[#This Row],[GMM]]+punkty_rekrutacyjne35[[#This Row],[GMP]]+punkty_rekrutacyjne35[[#This Row],[GJP]])/10</f>
        <v>29.2</v>
      </c>
      <c r="O133">
        <f>VLOOKUP(E133,$X$4:$Y$9,2,0)</f>
        <v>6</v>
      </c>
      <c r="P133">
        <f>VLOOKUP(F133,$X$4:$Y$9,2,0)</f>
        <v>0</v>
      </c>
      <c r="Q133">
        <f>VLOOKUP(G133,$X$4:$Y$9,2,0)</f>
        <v>0</v>
      </c>
      <c r="R133">
        <f>VLOOKUP(H133,$X$4:$Y$9,2,0)</f>
        <v>4</v>
      </c>
      <c r="S133" s="6">
        <f>SUM(punkty_rekrutacyjne35[[#This Row],[punkty za JP]:[GEO]])</f>
        <v>10</v>
      </c>
      <c r="T133" s="6">
        <f>IF(punkty_rekrutacyjne35[[#This Row],[Zachowanie]]=6, 2, 0)+punkty_rekrutacyjne35[[#This Row],[Osiagniecia]]</f>
        <v>9</v>
      </c>
      <c r="U133" s="7">
        <f>punkty_rekrutacyjne35[[#This Row],[punkty za gimnazjalny]]+punkty_rekrutacyjne35[[#This Row],[SUMA PUNKTOW ZA OCENY]]+punkty_rekrutacyjne35[[#This Row],[DODATKOWE]]</f>
        <v>48.2</v>
      </c>
    </row>
    <row r="134" spans="1:21" hidden="1" x14ac:dyDescent="0.35">
      <c r="A134" s="1" t="s">
        <v>215</v>
      </c>
      <c r="B134" s="1" t="s">
        <v>216</v>
      </c>
      <c r="C134">
        <v>5</v>
      </c>
      <c r="D134">
        <v>6</v>
      </c>
      <c r="E134" s="1">
        <v>5</v>
      </c>
      <c r="F134" s="1">
        <v>3</v>
      </c>
      <c r="G134" s="1">
        <v>5</v>
      </c>
      <c r="H134" s="1">
        <v>3</v>
      </c>
      <c r="I134">
        <v>61</v>
      </c>
      <c r="J134">
        <v>95</v>
      </c>
      <c r="K134">
        <v>36</v>
      </c>
      <c r="L134">
        <v>86</v>
      </c>
      <c r="M134">
        <v>36</v>
      </c>
      <c r="N134" s="6">
        <f>(punkty_rekrutacyjne35[[#This Row],[GHP]]+punkty_rekrutacyjne35[[#This Row],[GHH]]+punkty_rekrutacyjne35[[#This Row],[GMM]]+punkty_rekrutacyjne35[[#This Row],[GMP]]+punkty_rekrutacyjne35[[#This Row],[GJP]])/10</f>
        <v>31.4</v>
      </c>
      <c r="O134">
        <f>VLOOKUP(E134,$X$4:$Y$9,2,0)</f>
        <v>8</v>
      </c>
      <c r="P134">
        <f>VLOOKUP(F134,$X$4:$Y$9,2,0)</f>
        <v>4</v>
      </c>
      <c r="Q134">
        <f>VLOOKUP(G134,$X$4:$Y$9,2,0)</f>
        <v>8</v>
      </c>
      <c r="R134">
        <f>VLOOKUP(H134,$X$4:$Y$9,2,0)</f>
        <v>4</v>
      </c>
      <c r="S134" s="6">
        <f>SUM(punkty_rekrutacyjne35[[#This Row],[punkty za JP]:[GEO]])</f>
        <v>24</v>
      </c>
      <c r="T134" s="6">
        <f>IF(punkty_rekrutacyjne35[[#This Row],[Zachowanie]]=6, 2, 0)+punkty_rekrutacyjne35[[#This Row],[Osiagniecia]]</f>
        <v>7</v>
      </c>
      <c r="U134" s="7">
        <f>punkty_rekrutacyjne35[[#This Row],[punkty za gimnazjalny]]+punkty_rekrutacyjne35[[#This Row],[SUMA PUNKTOW ZA OCENY]]+punkty_rekrutacyjne35[[#This Row],[DODATKOWE]]</f>
        <v>62.4</v>
      </c>
    </row>
    <row r="135" spans="1:21" hidden="1" x14ac:dyDescent="0.35">
      <c r="A135" s="1" t="s">
        <v>217</v>
      </c>
      <c r="B135" s="1" t="s">
        <v>218</v>
      </c>
      <c r="C135">
        <v>7</v>
      </c>
      <c r="D135">
        <v>6</v>
      </c>
      <c r="E135" s="1">
        <v>2</v>
      </c>
      <c r="F135" s="1">
        <v>3</v>
      </c>
      <c r="G135" s="1">
        <v>3</v>
      </c>
      <c r="H135" s="1">
        <v>2</v>
      </c>
      <c r="I135">
        <v>2</v>
      </c>
      <c r="J135">
        <v>9</v>
      </c>
      <c r="K135">
        <v>56</v>
      </c>
      <c r="L135">
        <v>86</v>
      </c>
      <c r="M135">
        <v>71</v>
      </c>
      <c r="N135" s="6">
        <f>(punkty_rekrutacyjne35[[#This Row],[GHP]]+punkty_rekrutacyjne35[[#This Row],[GHH]]+punkty_rekrutacyjne35[[#This Row],[GMM]]+punkty_rekrutacyjne35[[#This Row],[GMP]]+punkty_rekrutacyjne35[[#This Row],[GJP]])/10</f>
        <v>22.4</v>
      </c>
      <c r="O135">
        <f>VLOOKUP(E135,$X$4:$Y$9,2,0)</f>
        <v>0</v>
      </c>
      <c r="P135">
        <f>VLOOKUP(F135,$X$4:$Y$9,2,0)</f>
        <v>4</v>
      </c>
      <c r="Q135">
        <f>VLOOKUP(G135,$X$4:$Y$9,2,0)</f>
        <v>4</v>
      </c>
      <c r="R135">
        <f>VLOOKUP(H135,$X$4:$Y$9,2,0)</f>
        <v>0</v>
      </c>
      <c r="S135" s="6">
        <f>SUM(punkty_rekrutacyjne35[[#This Row],[punkty za JP]:[GEO]])</f>
        <v>8</v>
      </c>
      <c r="T135" s="6">
        <f>IF(punkty_rekrutacyjne35[[#This Row],[Zachowanie]]=6, 2, 0)+punkty_rekrutacyjne35[[#This Row],[Osiagniecia]]</f>
        <v>9</v>
      </c>
      <c r="U135" s="7">
        <f>punkty_rekrutacyjne35[[#This Row],[punkty za gimnazjalny]]+punkty_rekrutacyjne35[[#This Row],[SUMA PUNKTOW ZA OCENY]]+punkty_rekrutacyjne35[[#This Row],[DODATKOWE]]</f>
        <v>39.4</v>
      </c>
    </row>
    <row r="136" spans="1:21" hidden="1" x14ac:dyDescent="0.35">
      <c r="A136" s="1" t="s">
        <v>219</v>
      </c>
      <c r="B136" s="1" t="s">
        <v>16</v>
      </c>
      <c r="C136">
        <v>6</v>
      </c>
      <c r="D136">
        <v>2</v>
      </c>
      <c r="E136" s="1">
        <v>4</v>
      </c>
      <c r="F136" s="1">
        <v>5</v>
      </c>
      <c r="G136" s="1">
        <v>6</v>
      </c>
      <c r="H136" s="1">
        <v>4</v>
      </c>
      <c r="I136">
        <v>21</v>
      </c>
      <c r="J136">
        <v>73</v>
      </c>
      <c r="K136">
        <v>39</v>
      </c>
      <c r="L136">
        <v>28</v>
      </c>
      <c r="M136">
        <v>25</v>
      </c>
      <c r="N136" s="6">
        <f>(punkty_rekrutacyjne35[[#This Row],[GHP]]+punkty_rekrutacyjne35[[#This Row],[GHH]]+punkty_rekrutacyjne35[[#This Row],[GMM]]+punkty_rekrutacyjne35[[#This Row],[GMP]]+punkty_rekrutacyjne35[[#This Row],[GJP]])/10</f>
        <v>18.600000000000001</v>
      </c>
      <c r="O136">
        <f>VLOOKUP(E136,$X$4:$Y$9,2,0)</f>
        <v>6</v>
      </c>
      <c r="P136">
        <f>VLOOKUP(F136,$X$4:$Y$9,2,0)</f>
        <v>8</v>
      </c>
      <c r="Q136">
        <f>VLOOKUP(G136,$X$4:$Y$9,2,0)</f>
        <v>10</v>
      </c>
      <c r="R136">
        <f>VLOOKUP(H136,$X$4:$Y$9,2,0)</f>
        <v>6</v>
      </c>
      <c r="S136" s="6">
        <f>SUM(punkty_rekrutacyjne35[[#This Row],[punkty za JP]:[GEO]])</f>
        <v>30</v>
      </c>
      <c r="T136" s="6">
        <f>IF(punkty_rekrutacyjne35[[#This Row],[Zachowanie]]=6, 2, 0)+punkty_rekrutacyjne35[[#This Row],[Osiagniecia]]</f>
        <v>6</v>
      </c>
      <c r="U136" s="7">
        <f>punkty_rekrutacyjne35[[#This Row],[punkty za gimnazjalny]]+punkty_rekrutacyjne35[[#This Row],[SUMA PUNKTOW ZA OCENY]]+punkty_rekrutacyjne35[[#This Row],[DODATKOWE]]</f>
        <v>54.6</v>
      </c>
    </row>
    <row r="137" spans="1:21" hidden="1" x14ac:dyDescent="0.35">
      <c r="A137" s="1" t="s">
        <v>220</v>
      </c>
      <c r="B137" s="1" t="s">
        <v>130</v>
      </c>
      <c r="C137">
        <v>0</v>
      </c>
      <c r="D137">
        <v>5</v>
      </c>
      <c r="E137" s="1">
        <v>2</v>
      </c>
      <c r="F137" s="1">
        <v>4</v>
      </c>
      <c r="G137" s="1">
        <v>3</v>
      </c>
      <c r="H137" s="1">
        <v>3</v>
      </c>
      <c r="I137">
        <v>52</v>
      </c>
      <c r="J137">
        <v>74</v>
      </c>
      <c r="K137">
        <v>79</v>
      </c>
      <c r="L137">
        <v>92</v>
      </c>
      <c r="M137">
        <v>69</v>
      </c>
      <c r="N137" s="6">
        <f>(punkty_rekrutacyjne35[[#This Row],[GHP]]+punkty_rekrutacyjne35[[#This Row],[GHH]]+punkty_rekrutacyjne35[[#This Row],[GMM]]+punkty_rekrutacyjne35[[#This Row],[GMP]]+punkty_rekrutacyjne35[[#This Row],[GJP]])/10</f>
        <v>36.6</v>
      </c>
      <c r="O137">
        <f>VLOOKUP(E137,$X$4:$Y$9,2,0)</f>
        <v>0</v>
      </c>
      <c r="P137">
        <f>VLOOKUP(F137,$X$4:$Y$9,2,0)</f>
        <v>6</v>
      </c>
      <c r="Q137">
        <f>VLOOKUP(G137,$X$4:$Y$9,2,0)</f>
        <v>4</v>
      </c>
      <c r="R137">
        <f>VLOOKUP(H137,$X$4:$Y$9,2,0)</f>
        <v>4</v>
      </c>
      <c r="S137" s="6">
        <f>SUM(punkty_rekrutacyjne35[[#This Row],[punkty za JP]:[GEO]])</f>
        <v>14</v>
      </c>
      <c r="T137" s="6">
        <f>IF(punkty_rekrutacyjne35[[#This Row],[Zachowanie]]=6, 2, 0)+punkty_rekrutacyjne35[[#This Row],[Osiagniecia]]</f>
        <v>0</v>
      </c>
      <c r="U137" s="7">
        <f>punkty_rekrutacyjne35[[#This Row],[punkty za gimnazjalny]]+punkty_rekrutacyjne35[[#This Row],[SUMA PUNKTOW ZA OCENY]]+punkty_rekrutacyjne35[[#This Row],[DODATKOWE]]</f>
        <v>50.6</v>
      </c>
    </row>
    <row r="138" spans="1:21" hidden="1" x14ac:dyDescent="0.35">
      <c r="A138" s="1" t="s">
        <v>221</v>
      </c>
      <c r="B138" s="1" t="s">
        <v>222</v>
      </c>
      <c r="C138">
        <v>1</v>
      </c>
      <c r="D138">
        <v>2</v>
      </c>
      <c r="E138" s="1">
        <v>2</v>
      </c>
      <c r="F138" s="1">
        <v>4</v>
      </c>
      <c r="G138" s="1">
        <v>5</v>
      </c>
      <c r="H138" s="1">
        <v>3</v>
      </c>
      <c r="I138">
        <v>97</v>
      </c>
      <c r="J138">
        <v>51</v>
      </c>
      <c r="K138">
        <v>38</v>
      </c>
      <c r="L138">
        <v>17</v>
      </c>
      <c r="M138">
        <v>5</v>
      </c>
      <c r="N138" s="6">
        <f>(punkty_rekrutacyjne35[[#This Row],[GHP]]+punkty_rekrutacyjne35[[#This Row],[GHH]]+punkty_rekrutacyjne35[[#This Row],[GMM]]+punkty_rekrutacyjne35[[#This Row],[GMP]]+punkty_rekrutacyjne35[[#This Row],[GJP]])/10</f>
        <v>20.8</v>
      </c>
      <c r="O138">
        <f>VLOOKUP(E138,$X$4:$Y$9,2,0)</f>
        <v>0</v>
      </c>
      <c r="P138">
        <f>VLOOKUP(F138,$X$4:$Y$9,2,0)</f>
        <v>6</v>
      </c>
      <c r="Q138">
        <f>VLOOKUP(G138,$X$4:$Y$9,2,0)</f>
        <v>8</v>
      </c>
      <c r="R138">
        <f>VLOOKUP(H138,$X$4:$Y$9,2,0)</f>
        <v>4</v>
      </c>
      <c r="S138" s="6">
        <f>SUM(punkty_rekrutacyjne35[[#This Row],[punkty za JP]:[GEO]])</f>
        <v>18</v>
      </c>
      <c r="T138" s="6">
        <f>IF(punkty_rekrutacyjne35[[#This Row],[Zachowanie]]=6, 2, 0)+punkty_rekrutacyjne35[[#This Row],[Osiagniecia]]</f>
        <v>1</v>
      </c>
      <c r="U138" s="7">
        <f>punkty_rekrutacyjne35[[#This Row],[punkty za gimnazjalny]]+punkty_rekrutacyjne35[[#This Row],[SUMA PUNKTOW ZA OCENY]]+punkty_rekrutacyjne35[[#This Row],[DODATKOWE]]</f>
        <v>39.799999999999997</v>
      </c>
    </row>
    <row r="139" spans="1:21" hidden="1" x14ac:dyDescent="0.35">
      <c r="A139" s="1" t="s">
        <v>223</v>
      </c>
      <c r="B139" s="1" t="s">
        <v>145</v>
      </c>
      <c r="C139">
        <v>3</v>
      </c>
      <c r="D139">
        <v>3</v>
      </c>
      <c r="E139" s="1">
        <v>2</v>
      </c>
      <c r="F139" s="1">
        <v>5</v>
      </c>
      <c r="G139" s="1">
        <v>3</v>
      </c>
      <c r="H139" s="1">
        <v>5</v>
      </c>
      <c r="I139">
        <v>68</v>
      </c>
      <c r="J139">
        <v>38</v>
      </c>
      <c r="K139">
        <v>31</v>
      </c>
      <c r="L139">
        <v>14</v>
      </c>
      <c r="M139">
        <v>54</v>
      </c>
      <c r="N139" s="6">
        <f>(punkty_rekrutacyjne35[[#This Row],[GHP]]+punkty_rekrutacyjne35[[#This Row],[GHH]]+punkty_rekrutacyjne35[[#This Row],[GMM]]+punkty_rekrutacyjne35[[#This Row],[GMP]]+punkty_rekrutacyjne35[[#This Row],[GJP]])/10</f>
        <v>20.5</v>
      </c>
      <c r="O139">
        <f>VLOOKUP(E139,$X$4:$Y$9,2,0)</f>
        <v>0</v>
      </c>
      <c r="P139">
        <f>VLOOKUP(F139,$X$4:$Y$9,2,0)</f>
        <v>8</v>
      </c>
      <c r="Q139">
        <f>VLOOKUP(G139,$X$4:$Y$9,2,0)</f>
        <v>4</v>
      </c>
      <c r="R139">
        <f>VLOOKUP(H139,$X$4:$Y$9,2,0)</f>
        <v>8</v>
      </c>
      <c r="S139" s="6">
        <f>SUM(punkty_rekrutacyjne35[[#This Row],[punkty za JP]:[GEO]])</f>
        <v>20</v>
      </c>
      <c r="T139" s="6">
        <f>IF(punkty_rekrutacyjne35[[#This Row],[Zachowanie]]=6, 2, 0)+punkty_rekrutacyjne35[[#This Row],[Osiagniecia]]</f>
        <v>3</v>
      </c>
      <c r="U139" s="7">
        <f>punkty_rekrutacyjne35[[#This Row],[punkty za gimnazjalny]]+punkty_rekrutacyjne35[[#This Row],[SUMA PUNKTOW ZA OCENY]]+punkty_rekrutacyjne35[[#This Row],[DODATKOWE]]</f>
        <v>43.5</v>
      </c>
    </row>
    <row r="140" spans="1:21" hidden="1" x14ac:dyDescent="0.35">
      <c r="A140" s="1" t="s">
        <v>224</v>
      </c>
      <c r="B140" s="1" t="s">
        <v>225</v>
      </c>
      <c r="C140">
        <v>7</v>
      </c>
      <c r="D140">
        <v>6</v>
      </c>
      <c r="E140" s="1">
        <v>2</v>
      </c>
      <c r="F140" s="1">
        <v>5</v>
      </c>
      <c r="G140" s="1">
        <v>6</v>
      </c>
      <c r="H140" s="1">
        <v>5</v>
      </c>
      <c r="I140">
        <v>19</v>
      </c>
      <c r="J140">
        <v>56</v>
      </c>
      <c r="K140">
        <v>50</v>
      </c>
      <c r="L140">
        <v>43</v>
      </c>
      <c r="M140">
        <v>66</v>
      </c>
      <c r="N140" s="6">
        <f>(punkty_rekrutacyjne35[[#This Row],[GHP]]+punkty_rekrutacyjne35[[#This Row],[GHH]]+punkty_rekrutacyjne35[[#This Row],[GMM]]+punkty_rekrutacyjne35[[#This Row],[GMP]]+punkty_rekrutacyjne35[[#This Row],[GJP]])/10</f>
        <v>23.4</v>
      </c>
      <c r="O140">
        <f>VLOOKUP(E140,$X$4:$Y$9,2,0)</f>
        <v>0</v>
      </c>
      <c r="P140">
        <f>VLOOKUP(F140,$X$4:$Y$9,2,0)</f>
        <v>8</v>
      </c>
      <c r="Q140">
        <f>VLOOKUP(G140,$X$4:$Y$9,2,0)</f>
        <v>10</v>
      </c>
      <c r="R140">
        <f>VLOOKUP(H140,$X$4:$Y$9,2,0)</f>
        <v>8</v>
      </c>
      <c r="S140" s="6">
        <f>SUM(punkty_rekrutacyjne35[[#This Row],[punkty za JP]:[GEO]])</f>
        <v>26</v>
      </c>
      <c r="T140" s="6">
        <f>IF(punkty_rekrutacyjne35[[#This Row],[Zachowanie]]=6, 2, 0)+punkty_rekrutacyjne35[[#This Row],[Osiagniecia]]</f>
        <v>9</v>
      </c>
      <c r="U140" s="7">
        <f>punkty_rekrutacyjne35[[#This Row],[punkty za gimnazjalny]]+punkty_rekrutacyjne35[[#This Row],[SUMA PUNKTOW ZA OCENY]]+punkty_rekrutacyjne35[[#This Row],[DODATKOWE]]</f>
        <v>58.4</v>
      </c>
    </row>
    <row r="141" spans="1:21" x14ac:dyDescent="0.35">
      <c r="A141" s="13" t="s">
        <v>259</v>
      </c>
      <c r="B141" s="13" t="s">
        <v>260</v>
      </c>
      <c r="C141">
        <v>2</v>
      </c>
      <c r="D141">
        <v>5</v>
      </c>
      <c r="E141" s="1">
        <v>5</v>
      </c>
      <c r="F141" s="1">
        <v>2</v>
      </c>
      <c r="G141" s="1">
        <v>6</v>
      </c>
      <c r="H141" s="1">
        <v>2</v>
      </c>
      <c r="I141">
        <v>79</v>
      </c>
      <c r="J141">
        <v>66</v>
      </c>
      <c r="K141">
        <v>91</v>
      </c>
      <c r="L141">
        <v>30</v>
      </c>
      <c r="M141">
        <v>90</v>
      </c>
      <c r="N141" s="6">
        <f>(punkty_rekrutacyjne35[[#This Row],[GHP]]+punkty_rekrutacyjne35[[#This Row],[GHH]]+punkty_rekrutacyjne35[[#This Row],[GMM]]+punkty_rekrutacyjne35[[#This Row],[GMP]]+punkty_rekrutacyjne35[[#This Row],[GJP]])/10</f>
        <v>35.6</v>
      </c>
      <c r="O141">
        <f>VLOOKUP(E141,$X$4:$Y$9,2,0)</f>
        <v>8</v>
      </c>
      <c r="P141">
        <f>VLOOKUP(F141,$X$4:$Y$9,2,0)</f>
        <v>0</v>
      </c>
      <c r="Q141">
        <f>VLOOKUP(G141,$X$4:$Y$9,2,0)</f>
        <v>10</v>
      </c>
      <c r="R141">
        <f>VLOOKUP(H141,$X$4:$Y$9,2,0)</f>
        <v>0</v>
      </c>
      <c r="S141" s="6">
        <f>SUM(punkty_rekrutacyjne35[[#This Row],[punkty za JP]:[GEO]])</f>
        <v>18</v>
      </c>
      <c r="T141" s="6">
        <f>IF(punkty_rekrutacyjne35[[#This Row],[Zachowanie]]=6, 2, 0)+punkty_rekrutacyjne35[[#This Row],[Osiagniecia]]</f>
        <v>2</v>
      </c>
      <c r="U141" s="7">
        <f>punkty_rekrutacyjne35[[#This Row],[punkty za gimnazjalny]]+punkty_rekrutacyjne35[[#This Row],[SUMA PUNKTOW ZA OCENY]]+punkty_rekrutacyjne35[[#This Row],[DODATKOWE]]</f>
        <v>55.6</v>
      </c>
    </row>
    <row r="142" spans="1:21" hidden="1" x14ac:dyDescent="0.35">
      <c r="A142" s="1" t="s">
        <v>227</v>
      </c>
      <c r="B142" s="1" t="s">
        <v>78</v>
      </c>
      <c r="C142">
        <v>6</v>
      </c>
      <c r="D142">
        <v>5</v>
      </c>
      <c r="E142" s="1">
        <v>3</v>
      </c>
      <c r="F142" s="1">
        <v>2</v>
      </c>
      <c r="G142" s="1">
        <v>3</v>
      </c>
      <c r="H142" s="1">
        <v>5</v>
      </c>
      <c r="I142">
        <v>55</v>
      </c>
      <c r="J142">
        <v>2</v>
      </c>
      <c r="K142">
        <v>64</v>
      </c>
      <c r="L142">
        <v>13</v>
      </c>
      <c r="M142">
        <v>72</v>
      </c>
      <c r="N142" s="6">
        <f>(punkty_rekrutacyjne35[[#This Row],[GHP]]+punkty_rekrutacyjne35[[#This Row],[GHH]]+punkty_rekrutacyjne35[[#This Row],[GMM]]+punkty_rekrutacyjne35[[#This Row],[GMP]]+punkty_rekrutacyjne35[[#This Row],[GJP]])/10</f>
        <v>20.6</v>
      </c>
      <c r="O142">
        <f>VLOOKUP(E142,$X$4:$Y$9,2,0)</f>
        <v>4</v>
      </c>
      <c r="P142">
        <f>VLOOKUP(F142,$X$4:$Y$9,2,0)</f>
        <v>0</v>
      </c>
      <c r="Q142">
        <f>VLOOKUP(G142,$X$4:$Y$9,2,0)</f>
        <v>4</v>
      </c>
      <c r="R142">
        <f>VLOOKUP(H142,$X$4:$Y$9,2,0)</f>
        <v>8</v>
      </c>
      <c r="S142" s="6">
        <f>SUM(punkty_rekrutacyjne35[[#This Row],[punkty za JP]:[GEO]])</f>
        <v>16</v>
      </c>
      <c r="T142" s="6">
        <f>IF(punkty_rekrutacyjne35[[#This Row],[Zachowanie]]=6, 2, 0)+punkty_rekrutacyjne35[[#This Row],[Osiagniecia]]</f>
        <v>6</v>
      </c>
      <c r="U142" s="7">
        <f>punkty_rekrutacyjne35[[#This Row],[punkty za gimnazjalny]]+punkty_rekrutacyjne35[[#This Row],[SUMA PUNKTOW ZA OCENY]]+punkty_rekrutacyjne35[[#This Row],[DODATKOWE]]</f>
        <v>42.6</v>
      </c>
    </row>
    <row r="143" spans="1:21" hidden="1" x14ac:dyDescent="0.35">
      <c r="A143" s="1" t="s">
        <v>228</v>
      </c>
      <c r="B143" s="1" t="s">
        <v>166</v>
      </c>
      <c r="C143">
        <v>6</v>
      </c>
      <c r="D143">
        <v>2</v>
      </c>
      <c r="E143" s="1">
        <v>4</v>
      </c>
      <c r="F143" s="1">
        <v>3</v>
      </c>
      <c r="G143" s="1">
        <v>3</v>
      </c>
      <c r="H143" s="1">
        <v>2</v>
      </c>
      <c r="I143">
        <v>54</v>
      </c>
      <c r="J143">
        <v>83</v>
      </c>
      <c r="K143">
        <v>36</v>
      </c>
      <c r="L143">
        <v>27</v>
      </c>
      <c r="M143">
        <v>21</v>
      </c>
      <c r="N143" s="6">
        <f>(punkty_rekrutacyjne35[[#This Row],[GHP]]+punkty_rekrutacyjne35[[#This Row],[GHH]]+punkty_rekrutacyjne35[[#This Row],[GMM]]+punkty_rekrutacyjne35[[#This Row],[GMP]]+punkty_rekrutacyjne35[[#This Row],[GJP]])/10</f>
        <v>22.1</v>
      </c>
      <c r="O143">
        <f>VLOOKUP(E143,$X$4:$Y$9,2,0)</f>
        <v>6</v>
      </c>
      <c r="P143">
        <f>VLOOKUP(F143,$X$4:$Y$9,2,0)</f>
        <v>4</v>
      </c>
      <c r="Q143">
        <f>VLOOKUP(G143,$X$4:$Y$9,2,0)</f>
        <v>4</v>
      </c>
      <c r="R143">
        <f>VLOOKUP(H143,$X$4:$Y$9,2,0)</f>
        <v>0</v>
      </c>
      <c r="S143" s="6">
        <f>SUM(punkty_rekrutacyjne35[[#This Row],[punkty za JP]:[GEO]])</f>
        <v>14</v>
      </c>
      <c r="T143" s="6">
        <f>IF(punkty_rekrutacyjne35[[#This Row],[Zachowanie]]=6, 2, 0)+punkty_rekrutacyjne35[[#This Row],[Osiagniecia]]</f>
        <v>6</v>
      </c>
      <c r="U143" s="7">
        <f>punkty_rekrutacyjne35[[#This Row],[punkty za gimnazjalny]]+punkty_rekrutacyjne35[[#This Row],[SUMA PUNKTOW ZA OCENY]]+punkty_rekrutacyjne35[[#This Row],[DODATKOWE]]</f>
        <v>42.1</v>
      </c>
    </row>
    <row r="144" spans="1:21" hidden="1" x14ac:dyDescent="0.35">
      <c r="A144" s="1" t="s">
        <v>229</v>
      </c>
      <c r="B144" s="1" t="s">
        <v>174</v>
      </c>
      <c r="C144">
        <v>1</v>
      </c>
      <c r="D144">
        <v>5</v>
      </c>
      <c r="E144" s="1">
        <v>2</v>
      </c>
      <c r="F144" s="1">
        <v>2</v>
      </c>
      <c r="G144" s="1">
        <v>4</v>
      </c>
      <c r="H144" s="1">
        <v>5</v>
      </c>
      <c r="I144">
        <v>19</v>
      </c>
      <c r="J144">
        <v>92</v>
      </c>
      <c r="K144">
        <v>24</v>
      </c>
      <c r="L144">
        <v>32</v>
      </c>
      <c r="M144">
        <v>91</v>
      </c>
      <c r="N144" s="6">
        <f>(punkty_rekrutacyjne35[[#This Row],[GHP]]+punkty_rekrutacyjne35[[#This Row],[GHH]]+punkty_rekrutacyjne35[[#This Row],[GMM]]+punkty_rekrutacyjne35[[#This Row],[GMP]]+punkty_rekrutacyjne35[[#This Row],[GJP]])/10</f>
        <v>25.8</v>
      </c>
      <c r="O144">
        <f>VLOOKUP(E144,$X$4:$Y$9,2,0)</f>
        <v>0</v>
      </c>
      <c r="P144">
        <f>VLOOKUP(F144,$X$4:$Y$9,2,0)</f>
        <v>0</v>
      </c>
      <c r="Q144">
        <f>VLOOKUP(G144,$X$4:$Y$9,2,0)</f>
        <v>6</v>
      </c>
      <c r="R144">
        <f>VLOOKUP(H144,$X$4:$Y$9,2,0)</f>
        <v>8</v>
      </c>
      <c r="S144" s="6">
        <f>SUM(punkty_rekrutacyjne35[[#This Row],[punkty za JP]:[GEO]])</f>
        <v>14</v>
      </c>
      <c r="T144" s="6">
        <f>IF(punkty_rekrutacyjne35[[#This Row],[Zachowanie]]=6, 2, 0)+punkty_rekrutacyjne35[[#This Row],[Osiagniecia]]</f>
        <v>1</v>
      </c>
      <c r="U144" s="7">
        <f>punkty_rekrutacyjne35[[#This Row],[punkty za gimnazjalny]]+punkty_rekrutacyjne35[[#This Row],[SUMA PUNKTOW ZA OCENY]]+punkty_rekrutacyjne35[[#This Row],[DODATKOWE]]</f>
        <v>40.799999999999997</v>
      </c>
    </row>
    <row r="145" spans="1:21" hidden="1" x14ac:dyDescent="0.35">
      <c r="A145" s="1" t="s">
        <v>230</v>
      </c>
      <c r="B145" s="1" t="s">
        <v>137</v>
      </c>
      <c r="C145">
        <v>7</v>
      </c>
      <c r="D145">
        <v>3</v>
      </c>
      <c r="E145" s="1">
        <v>2</v>
      </c>
      <c r="F145" s="1">
        <v>3</v>
      </c>
      <c r="G145" s="1">
        <v>5</v>
      </c>
      <c r="H145" s="1">
        <v>6</v>
      </c>
      <c r="I145">
        <v>25</v>
      </c>
      <c r="J145">
        <v>14</v>
      </c>
      <c r="K145">
        <v>19</v>
      </c>
      <c r="L145">
        <v>95</v>
      </c>
      <c r="M145">
        <v>91</v>
      </c>
      <c r="N145" s="6">
        <f>(punkty_rekrutacyjne35[[#This Row],[GHP]]+punkty_rekrutacyjne35[[#This Row],[GHH]]+punkty_rekrutacyjne35[[#This Row],[GMM]]+punkty_rekrutacyjne35[[#This Row],[GMP]]+punkty_rekrutacyjne35[[#This Row],[GJP]])/10</f>
        <v>24.4</v>
      </c>
      <c r="O145">
        <f>VLOOKUP(E145,$X$4:$Y$9,2,0)</f>
        <v>0</v>
      </c>
      <c r="P145">
        <f>VLOOKUP(F145,$X$4:$Y$9,2,0)</f>
        <v>4</v>
      </c>
      <c r="Q145">
        <f>VLOOKUP(G145,$X$4:$Y$9,2,0)</f>
        <v>8</v>
      </c>
      <c r="R145">
        <f>VLOOKUP(H145,$X$4:$Y$9,2,0)</f>
        <v>10</v>
      </c>
      <c r="S145" s="6">
        <f>SUM(punkty_rekrutacyjne35[[#This Row],[punkty za JP]:[GEO]])</f>
        <v>22</v>
      </c>
      <c r="T145" s="6">
        <f>IF(punkty_rekrutacyjne35[[#This Row],[Zachowanie]]=6, 2, 0)+punkty_rekrutacyjne35[[#This Row],[Osiagniecia]]</f>
        <v>7</v>
      </c>
      <c r="U145" s="7">
        <f>punkty_rekrutacyjne35[[#This Row],[punkty za gimnazjalny]]+punkty_rekrutacyjne35[[#This Row],[SUMA PUNKTOW ZA OCENY]]+punkty_rekrutacyjne35[[#This Row],[DODATKOWE]]</f>
        <v>53.4</v>
      </c>
    </row>
    <row r="146" spans="1:21" hidden="1" x14ac:dyDescent="0.35">
      <c r="A146" s="1" t="s">
        <v>231</v>
      </c>
      <c r="B146" s="1" t="s">
        <v>232</v>
      </c>
      <c r="C146">
        <v>8</v>
      </c>
      <c r="D146">
        <v>4</v>
      </c>
      <c r="E146" s="1">
        <v>3</v>
      </c>
      <c r="F146" s="1">
        <v>2</v>
      </c>
      <c r="G146" s="1">
        <v>3</v>
      </c>
      <c r="H146" s="1">
        <v>4</v>
      </c>
      <c r="I146">
        <v>37</v>
      </c>
      <c r="J146">
        <v>69</v>
      </c>
      <c r="K146">
        <v>12</v>
      </c>
      <c r="L146">
        <v>17</v>
      </c>
      <c r="M146">
        <v>48</v>
      </c>
      <c r="N146" s="6">
        <f>(punkty_rekrutacyjne35[[#This Row],[GHP]]+punkty_rekrutacyjne35[[#This Row],[GHH]]+punkty_rekrutacyjne35[[#This Row],[GMM]]+punkty_rekrutacyjne35[[#This Row],[GMP]]+punkty_rekrutacyjne35[[#This Row],[GJP]])/10</f>
        <v>18.3</v>
      </c>
      <c r="O146">
        <f>VLOOKUP(E146,$X$4:$Y$9,2,0)</f>
        <v>4</v>
      </c>
      <c r="P146">
        <f>VLOOKUP(F146,$X$4:$Y$9,2,0)</f>
        <v>0</v>
      </c>
      <c r="Q146">
        <f>VLOOKUP(G146,$X$4:$Y$9,2,0)</f>
        <v>4</v>
      </c>
      <c r="R146">
        <f>VLOOKUP(H146,$X$4:$Y$9,2,0)</f>
        <v>6</v>
      </c>
      <c r="S146" s="6">
        <f>SUM(punkty_rekrutacyjne35[[#This Row],[punkty za JP]:[GEO]])</f>
        <v>14</v>
      </c>
      <c r="T146" s="6">
        <f>IF(punkty_rekrutacyjne35[[#This Row],[Zachowanie]]=6, 2, 0)+punkty_rekrutacyjne35[[#This Row],[Osiagniecia]]</f>
        <v>8</v>
      </c>
      <c r="U146" s="7">
        <f>punkty_rekrutacyjne35[[#This Row],[punkty za gimnazjalny]]+punkty_rekrutacyjne35[[#This Row],[SUMA PUNKTOW ZA OCENY]]+punkty_rekrutacyjne35[[#This Row],[DODATKOWE]]</f>
        <v>40.299999999999997</v>
      </c>
    </row>
    <row r="147" spans="1:21" hidden="1" x14ac:dyDescent="0.35">
      <c r="A147" s="1" t="s">
        <v>233</v>
      </c>
      <c r="B147" s="1" t="s">
        <v>145</v>
      </c>
      <c r="C147">
        <v>3</v>
      </c>
      <c r="D147">
        <v>6</v>
      </c>
      <c r="E147" s="1">
        <v>6</v>
      </c>
      <c r="F147" s="1">
        <v>6</v>
      </c>
      <c r="G147" s="1">
        <v>3</v>
      </c>
      <c r="H147" s="1">
        <v>4</v>
      </c>
      <c r="I147">
        <v>79</v>
      </c>
      <c r="J147">
        <v>23</v>
      </c>
      <c r="K147">
        <v>17</v>
      </c>
      <c r="L147">
        <v>99</v>
      </c>
      <c r="M147">
        <v>29</v>
      </c>
      <c r="N147" s="6">
        <f>(punkty_rekrutacyjne35[[#This Row],[GHP]]+punkty_rekrutacyjne35[[#This Row],[GHH]]+punkty_rekrutacyjne35[[#This Row],[GMM]]+punkty_rekrutacyjne35[[#This Row],[GMP]]+punkty_rekrutacyjne35[[#This Row],[GJP]])/10</f>
        <v>24.7</v>
      </c>
      <c r="O147">
        <f>VLOOKUP(E147,$X$4:$Y$9,2,0)</f>
        <v>10</v>
      </c>
      <c r="P147">
        <f>VLOOKUP(F147,$X$4:$Y$9,2,0)</f>
        <v>10</v>
      </c>
      <c r="Q147">
        <f>VLOOKUP(G147,$X$4:$Y$9,2,0)</f>
        <v>4</v>
      </c>
      <c r="R147">
        <f>VLOOKUP(H147,$X$4:$Y$9,2,0)</f>
        <v>6</v>
      </c>
      <c r="S147" s="6">
        <f>SUM(punkty_rekrutacyjne35[[#This Row],[punkty za JP]:[GEO]])</f>
        <v>30</v>
      </c>
      <c r="T147" s="6">
        <f>IF(punkty_rekrutacyjne35[[#This Row],[Zachowanie]]=6, 2, 0)+punkty_rekrutacyjne35[[#This Row],[Osiagniecia]]</f>
        <v>5</v>
      </c>
      <c r="U147" s="7">
        <f>punkty_rekrutacyjne35[[#This Row],[punkty za gimnazjalny]]+punkty_rekrutacyjne35[[#This Row],[SUMA PUNKTOW ZA OCENY]]+punkty_rekrutacyjne35[[#This Row],[DODATKOWE]]</f>
        <v>59.7</v>
      </c>
    </row>
    <row r="148" spans="1:21" hidden="1" x14ac:dyDescent="0.35">
      <c r="A148" s="1" t="s">
        <v>234</v>
      </c>
      <c r="B148" s="1" t="s">
        <v>159</v>
      </c>
      <c r="C148">
        <v>4</v>
      </c>
      <c r="D148">
        <v>5</v>
      </c>
      <c r="E148" s="1">
        <v>2</v>
      </c>
      <c r="F148" s="1">
        <v>5</v>
      </c>
      <c r="G148" s="1">
        <v>4</v>
      </c>
      <c r="H148" s="1">
        <v>3</v>
      </c>
      <c r="I148">
        <v>41</v>
      </c>
      <c r="J148">
        <v>64</v>
      </c>
      <c r="K148">
        <v>91</v>
      </c>
      <c r="L148">
        <v>82</v>
      </c>
      <c r="M148">
        <v>100</v>
      </c>
      <c r="N148" s="6">
        <f>(punkty_rekrutacyjne35[[#This Row],[GHP]]+punkty_rekrutacyjne35[[#This Row],[GHH]]+punkty_rekrutacyjne35[[#This Row],[GMM]]+punkty_rekrutacyjne35[[#This Row],[GMP]]+punkty_rekrutacyjne35[[#This Row],[GJP]])/10</f>
        <v>37.799999999999997</v>
      </c>
      <c r="O148">
        <f>VLOOKUP(E148,$X$4:$Y$9,2,0)</f>
        <v>0</v>
      </c>
      <c r="P148">
        <f>VLOOKUP(F148,$X$4:$Y$9,2,0)</f>
        <v>8</v>
      </c>
      <c r="Q148">
        <f>VLOOKUP(G148,$X$4:$Y$9,2,0)</f>
        <v>6</v>
      </c>
      <c r="R148">
        <f>VLOOKUP(H148,$X$4:$Y$9,2,0)</f>
        <v>4</v>
      </c>
      <c r="S148" s="6">
        <f>SUM(punkty_rekrutacyjne35[[#This Row],[punkty za JP]:[GEO]])</f>
        <v>18</v>
      </c>
      <c r="T148" s="6">
        <f>IF(punkty_rekrutacyjne35[[#This Row],[Zachowanie]]=6, 2, 0)+punkty_rekrutacyjne35[[#This Row],[Osiagniecia]]</f>
        <v>4</v>
      </c>
      <c r="U148" s="7">
        <f>punkty_rekrutacyjne35[[#This Row],[punkty za gimnazjalny]]+punkty_rekrutacyjne35[[#This Row],[SUMA PUNKTOW ZA OCENY]]+punkty_rekrutacyjne35[[#This Row],[DODATKOWE]]</f>
        <v>59.8</v>
      </c>
    </row>
    <row r="149" spans="1:21" hidden="1" x14ac:dyDescent="0.35">
      <c r="A149" s="1" t="s">
        <v>235</v>
      </c>
      <c r="B149" s="1" t="s">
        <v>101</v>
      </c>
      <c r="C149">
        <v>5</v>
      </c>
      <c r="D149">
        <v>4</v>
      </c>
      <c r="E149" s="1">
        <v>5</v>
      </c>
      <c r="F149" s="1">
        <v>2</v>
      </c>
      <c r="G149" s="1">
        <v>3</v>
      </c>
      <c r="H149" s="1">
        <v>2</v>
      </c>
      <c r="I149">
        <v>87</v>
      </c>
      <c r="J149">
        <v>45</v>
      </c>
      <c r="K149">
        <v>47</v>
      </c>
      <c r="L149">
        <v>75</v>
      </c>
      <c r="M149">
        <v>51</v>
      </c>
      <c r="N149" s="6">
        <f>(punkty_rekrutacyjne35[[#This Row],[GHP]]+punkty_rekrutacyjne35[[#This Row],[GHH]]+punkty_rekrutacyjne35[[#This Row],[GMM]]+punkty_rekrutacyjne35[[#This Row],[GMP]]+punkty_rekrutacyjne35[[#This Row],[GJP]])/10</f>
        <v>30.5</v>
      </c>
      <c r="O149">
        <f>VLOOKUP(E149,$X$4:$Y$9,2,0)</f>
        <v>8</v>
      </c>
      <c r="P149">
        <f>VLOOKUP(F149,$X$4:$Y$9,2,0)</f>
        <v>0</v>
      </c>
      <c r="Q149">
        <f>VLOOKUP(G149,$X$4:$Y$9,2,0)</f>
        <v>4</v>
      </c>
      <c r="R149">
        <f>VLOOKUP(H149,$X$4:$Y$9,2,0)</f>
        <v>0</v>
      </c>
      <c r="S149" s="6">
        <f>SUM(punkty_rekrutacyjne35[[#This Row],[punkty za JP]:[GEO]])</f>
        <v>12</v>
      </c>
      <c r="T149" s="6">
        <f>IF(punkty_rekrutacyjne35[[#This Row],[Zachowanie]]=6, 2, 0)+punkty_rekrutacyjne35[[#This Row],[Osiagniecia]]</f>
        <v>5</v>
      </c>
      <c r="U149" s="7">
        <f>punkty_rekrutacyjne35[[#This Row],[punkty za gimnazjalny]]+punkty_rekrutacyjne35[[#This Row],[SUMA PUNKTOW ZA OCENY]]+punkty_rekrutacyjne35[[#This Row],[DODATKOWE]]</f>
        <v>47.5</v>
      </c>
    </row>
    <row r="150" spans="1:21" hidden="1" x14ac:dyDescent="0.35">
      <c r="A150" s="1" t="s">
        <v>236</v>
      </c>
      <c r="B150" s="1" t="s">
        <v>90</v>
      </c>
      <c r="C150">
        <v>8</v>
      </c>
      <c r="D150">
        <v>3</v>
      </c>
      <c r="E150" s="1">
        <v>6</v>
      </c>
      <c r="F150" s="1">
        <v>3</v>
      </c>
      <c r="G150" s="1">
        <v>6</v>
      </c>
      <c r="H150" s="1">
        <v>2</v>
      </c>
      <c r="I150">
        <v>84</v>
      </c>
      <c r="J150">
        <v>77</v>
      </c>
      <c r="K150">
        <v>71</v>
      </c>
      <c r="L150">
        <v>71</v>
      </c>
      <c r="M150">
        <v>9</v>
      </c>
      <c r="N150" s="6">
        <f>(punkty_rekrutacyjne35[[#This Row],[GHP]]+punkty_rekrutacyjne35[[#This Row],[GHH]]+punkty_rekrutacyjne35[[#This Row],[GMM]]+punkty_rekrutacyjne35[[#This Row],[GMP]]+punkty_rekrutacyjne35[[#This Row],[GJP]])/10</f>
        <v>31.2</v>
      </c>
      <c r="O150">
        <f>VLOOKUP(E150,$X$4:$Y$9,2,0)</f>
        <v>10</v>
      </c>
      <c r="P150">
        <f>VLOOKUP(F150,$X$4:$Y$9,2,0)</f>
        <v>4</v>
      </c>
      <c r="Q150">
        <f>VLOOKUP(G150,$X$4:$Y$9,2,0)</f>
        <v>10</v>
      </c>
      <c r="R150">
        <f>VLOOKUP(H150,$X$4:$Y$9,2,0)</f>
        <v>0</v>
      </c>
      <c r="S150" s="6">
        <f>SUM(punkty_rekrutacyjne35[[#This Row],[punkty za JP]:[GEO]])</f>
        <v>24</v>
      </c>
      <c r="T150" s="6">
        <f>IF(punkty_rekrutacyjne35[[#This Row],[Zachowanie]]=6, 2, 0)+punkty_rekrutacyjne35[[#This Row],[Osiagniecia]]</f>
        <v>8</v>
      </c>
      <c r="U150" s="7">
        <f>punkty_rekrutacyjne35[[#This Row],[punkty za gimnazjalny]]+punkty_rekrutacyjne35[[#This Row],[SUMA PUNKTOW ZA OCENY]]+punkty_rekrutacyjne35[[#This Row],[DODATKOWE]]</f>
        <v>63.2</v>
      </c>
    </row>
    <row r="151" spans="1:21" hidden="1" x14ac:dyDescent="0.35">
      <c r="A151" s="1" t="s">
        <v>237</v>
      </c>
      <c r="B151" s="1" t="s">
        <v>90</v>
      </c>
      <c r="C151">
        <v>1</v>
      </c>
      <c r="D151">
        <v>2</v>
      </c>
      <c r="E151" s="1">
        <v>4</v>
      </c>
      <c r="F151" s="1">
        <v>4</v>
      </c>
      <c r="G151" s="1">
        <v>5</v>
      </c>
      <c r="H151" s="1">
        <v>5</v>
      </c>
      <c r="I151">
        <v>20</v>
      </c>
      <c r="J151">
        <v>93</v>
      </c>
      <c r="K151">
        <v>68</v>
      </c>
      <c r="L151">
        <v>58</v>
      </c>
      <c r="M151">
        <v>23</v>
      </c>
      <c r="N151" s="6">
        <f>(punkty_rekrutacyjne35[[#This Row],[GHP]]+punkty_rekrutacyjne35[[#This Row],[GHH]]+punkty_rekrutacyjne35[[#This Row],[GMM]]+punkty_rekrutacyjne35[[#This Row],[GMP]]+punkty_rekrutacyjne35[[#This Row],[GJP]])/10</f>
        <v>26.2</v>
      </c>
      <c r="O151">
        <f>VLOOKUP(E151,$X$4:$Y$9,2,0)</f>
        <v>6</v>
      </c>
      <c r="P151">
        <f>VLOOKUP(F151,$X$4:$Y$9,2,0)</f>
        <v>6</v>
      </c>
      <c r="Q151">
        <f>VLOOKUP(G151,$X$4:$Y$9,2,0)</f>
        <v>8</v>
      </c>
      <c r="R151">
        <f>VLOOKUP(H151,$X$4:$Y$9,2,0)</f>
        <v>8</v>
      </c>
      <c r="S151" s="6">
        <f>SUM(punkty_rekrutacyjne35[[#This Row],[punkty za JP]:[GEO]])</f>
        <v>28</v>
      </c>
      <c r="T151" s="6">
        <f>IF(punkty_rekrutacyjne35[[#This Row],[Zachowanie]]=6, 2, 0)+punkty_rekrutacyjne35[[#This Row],[Osiagniecia]]</f>
        <v>1</v>
      </c>
      <c r="U151" s="7">
        <f>punkty_rekrutacyjne35[[#This Row],[punkty za gimnazjalny]]+punkty_rekrutacyjne35[[#This Row],[SUMA PUNKTOW ZA OCENY]]+punkty_rekrutacyjne35[[#This Row],[DODATKOWE]]</f>
        <v>55.2</v>
      </c>
    </row>
    <row r="152" spans="1:21" hidden="1" x14ac:dyDescent="0.35">
      <c r="A152" s="1" t="s">
        <v>238</v>
      </c>
      <c r="B152" s="1" t="s">
        <v>239</v>
      </c>
      <c r="C152">
        <v>7</v>
      </c>
      <c r="D152">
        <v>5</v>
      </c>
      <c r="E152" s="1">
        <v>6</v>
      </c>
      <c r="F152" s="1">
        <v>6</v>
      </c>
      <c r="G152" s="1">
        <v>2</v>
      </c>
      <c r="H152" s="1">
        <v>5</v>
      </c>
      <c r="I152">
        <v>80</v>
      </c>
      <c r="J152">
        <v>90</v>
      </c>
      <c r="K152">
        <v>62</v>
      </c>
      <c r="L152">
        <v>97</v>
      </c>
      <c r="M152">
        <v>3</v>
      </c>
      <c r="N152" s="6">
        <f>(punkty_rekrutacyjne35[[#This Row],[GHP]]+punkty_rekrutacyjne35[[#This Row],[GHH]]+punkty_rekrutacyjne35[[#This Row],[GMM]]+punkty_rekrutacyjne35[[#This Row],[GMP]]+punkty_rekrutacyjne35[[#This Row],[GJP]])/10</f>
        <v>33.200000000000003</v>
      </c>
      <c r="O152">
        <f>VLOOKUP(E152,$X$4:$Y$9,2,0)</f>
        <v>10</v>
      </c>
      <c r="P152">
        <f>VLOOKUP(F152,$X$4:$Y$9,2,0)</f>
        <v>10</v>
      </c>
      <c r="Q152">
        <f>VLOOKUP(G152,$X$4:$Y$9,2,0)</f>
        <v>0</v>
      </c>
      <c r="R152">
        <f>VLOOKUP(H152,$X$4:$Y$9,2,0)</f>
        <v>8</v>
      </c>
      <c r="S152" s="6">
        <f>SUM(punkty_rekrutacyjne35[[#This Row],[punkty za JP]:[GEO]])</f>
        <v>28</v>
      </c>
      <c r="T152" s="6">
        <f>IF(punkty_rekrutacyjne35[[#This Row],[Zachowanie]]=6, 2, 0)+punkty_rekrutacyjne35[[#This Row],[Osiagniecia]]</f>
        <v>7</v>
      </c>
      <c r="U152" s="7">
        <f>punkty_rekrutacyjne35[[#This Row],[punkty za gimnazjalny]]+punkty_rekrutacyjne35[[#This Row],[SUMA PUNKTOW ZA OCENY]]+punkty_rekrutacyjne35[[#This Row],[DODATKOWE]]</f>
        <v>68.2</v>
      </c>
    </row>
    <row r="153" spans="1:21" hidden="1" x14ac:dyDescent="0.35">
      <c r="A153" s="1" t="s">
        <v>240</v>
      </c>
      <c r="B153" s="1" t="s">
        <v>232</v>
      </c>
      <c r="C153">
        <v>6</v>
      </c>
      <c r="D153">
        <v>6</v>
      </c>
      <c r="E153" s="1">
        <v>6</v>
      </c>
      <c r="F153" s="1">
        <v>4</v>
      </c>
      <c r="G153" s="1">
        <v>4</v>
      </c>
      <c r="H153" s="1">
        <v>5</v>
      </c>
      <c r="I153">
        <v>77</v>
      </c>
      <c r="J153">
        <v>40</v>
      </c>
      <c r="K153">
        <v>93</v>
      </c>
      <c r="L153">
        <v>80</v>
      </c>
      <c r="M153">
        <v>71</v>
      </c>
      <c r="N153" s="6">
        <f>(punkty_rekrutacyjne35[[#This Row],[GHP]]+punkty_rekrutacyjne35[[#This Row],[GHH]]+punkty_rekrutacyjne35[[#This Row],[GMM]]+punkty_rekrutacyjne35[[#This Row],[GMP]]+punkty_rekrutacyjne35[[#This Row],[GJP]])/10</f>
        <v>36.1</v>
      </c>
      <c r="O153">
        <f>VLOOKUP(E153,$X$4:$Y$9,2,0)</f>
        <v>10</v>
      </c>
      <c r="P153">
        <f>VLOOKUP(F153,$X$4:$Y$9,2,0)</f>
        <v>6</v>
      </c>
      <c r="Q153">
        <f>VLOOKUP(G153,$X$4:$Y$9,2,0)</f>
        <v>6</v>
      </c>
      <c r="R153">
        <f>VLOOKUP(H153,$X$4:$Y$9,2,0)</f>
        <v>8</v>
      </c>
      <c r="S153" s="6">
        <f>SUM(punkty_rekrutacyjne35[[#This Row],[punkty za JP]:[GEO]])</f>
        <v>30</v>
      </c>
      <c r="T153" s="6">
        <f>IF(punkty_rekrutacyjne35[[#This Row],[Zachowanie]]=6, 2, 0)+punkty_rekrutacyjne35[[#This Row],[Osiagniecia]]</f>
        <v>8</v>
      </c>
      <c r="U153" s="7">
        <f>punkty_rekrutacyjne35[[#This Row],[punkty za gimnazjalny]]+punkty_rekrutacyjne35[[#This Row],[SUMA PUNKTOW ZA OCENY]]+punkty_rekrutacyjne35[[#This Row],[DODATKOWE]]</f>
        <v>74.099999999999994</v>
      </c>
    </row>
    <row r="154" spans="1:21" hidden="1" x14ac:dyDescent="0.35">
      <c r="A154" s="1" t="s">
        <v>241</v>
      </c>
      <c r="B154" s="1" t="s">
        <v>242</v>
      </c>
      <c r="C154">
        <v>4</v>
      </c>
      <c r="D154">
        <v>6</v>
      </c>
      <c r="E154" s="1">
        <v>5</v>
      </c>
      <c r="F154" s="1">
        <v>3</v>
      </c>
      <c r="G154" s="1">
        <v>5</v>
      </c>
      <c r="H154" s="1">
        <v>4</v>
      </c>
      <c r="I154">
        <v>65</v>
      </c>
      <c r="J154">
        <v>34</v>
      </c>
      <c r="K154">
        <v>51</v>
      </c>
      <c r="L154">
        <v>38</v>
      </c>
      <c r="M154">
        <v>65</v>
      </c>
      <c r="N154" s="6">
        <f>(punkty_rekrutacyjne35[[#This Row],[GHP]]+punkty_rekrutacyjne35[[#This Row],[GHH]]+punkty_rekrutacyjne35[[#This Row],[GMM]]+punkty_rekrutacyjne35[[#This Row],[GMP]]+punkty_rekrutacyjne35[[#This Row],[GJP]])/10</f>
        <v>25.3</v>
      </c>
      <c r="O154">
        <f>VLOOKUP(E154,$X$4:$Y$9,2,0)</f>
        <v>8</v>
      </c>
      <c r="P154">
        <f>VLOOKUP(F154,$X$4:$Y$9,2,0)</f>
        <v>4</v>
      </c>
      <c r="Q154">
        <f>VLOOKUP(G154,$X$4:$Y$9,2,0)</f>
        <v>8</v>
      </c>
      <c r="R154">
        <f>VLOOKUP(H154,$X$4:$Y$9,2,0)</f>
        <v>6</v>
      </c>
      <c r="S154" s="6">
        <f>SUM(punkty_rekrutacyjne35[[#This Row],[punkty za JP]:[GEO]])</f>
        <v>26</v>
      </c>
      <c r="T154" s="6">
        <f>IF(punkty_rekrutacyjne35[[#This Row],[Zachowanie]]=6, 2, 0)+punkty_rekrutacyjne35[[#This Row],[Osiagniecia]]</f>
        <v>6</v>
      </c>
      <c r="U154" s="7">
        <f>punkty_rekrutacyjne35[[#This Row],[punkty za gimnazjalny]]+punkty_rekrutacyjne35[[#This Row],[SUMA PUNKTOW ZA OCENY]]+punkty_rekrutacyjne35[[#This Row],[DODATKOWE]]</f>
        <v>57.3</v>
      </c>
    </row>
    <row r="155" spans="1:21" hidden="1" x14ac:dyDescent="0.35">
      <c r="A155" s="1" t="s">
        <v>243</v>
      </c>
      <c r="B155" s="1" t="s">
        <v>244</v>
      </c>
      <c r="C155">
        <v>0</v>
      </c>
      <c r="D155">
        <v>6</v>
      </c>
      <c r="E155" s="1">
        <v>4</v>
      </c>
      <c r="F155" s="1">
        <v>3</v>
      </c>
      <c r="G155" s="1">
        <v>3</v>
      </c>
      <c r="H155" s="1">
        <v>2</v>
      </c>
      <c r="I155">
        <v>62</v>
      </c>
      <c r="J155">
        <v>62</v>
      </c>
      <c r="K155">
        <v>86</v>
      </c>
      <c r="L155">
        <v>10</v>
      </c>
      <c r="M155">
        <v>2</v>
      </c>
      <c r="N155" s="6">
        <f>(punkty_rekrutacyjne35[[#This Row],[GHP]]+punkty_rekrutacyjne35[[#This Row],[GHH]]+punkty_rekrutacyjne35[[#This Row],[GMM]]+punkty_rekrutacyjne35[[#This Row],[GMP]]+punkty_rekrutacyjne35[[#This Row],[GJP]])/10</f>
        <v>22.2</v>
      </c>
      <c r="O155">
        <f>VLOOKUP(E155,$X$4:$Y$9,2,0)</f>
        <v>6</v>
      </c>
      <c r="P155">
        <f>VLOOKUP(F155,$X$4:$Y$9,2,0)</f>
        <v>4</v>
      </c>
      <c r="Q155">
        <f>VLOOKUP(G155,$X$4:$Y$9,2,0)</f>
        <v>4</v>
      </c>
      <c r="R155">
        <f>VLOOKUP(H155,$X$4:$Y$9,2,0)</f>
        <v>0</v>
      </c>
      <c r="S155" s="6">
        <f>SUM(punkty_rekrutacyjne35[[#This Row],[punkty za JP]:[GEO]])</f>
        <v>14</v>
      </c>
      <c r="T155" s="6">
        <f>IF(punkty_rekrutacyjne35[[#This Row],[Zachowanie]]=6, 2, 0)+punkty_rekrutacyjne35[[#This Row],[Osiagniecia]]</f>
        <v>2</v>
      </c>
      <c r="U155" s="7">
        <f>punkty_rekrutacyjne35[[#This Row],[punkty za gimnazjalny]]+punkty_rekrutacyjne35[[#This Row],[SUMA PUNKTOW ZA OCENY]]+punkty_rekrutacyjne35[[#This Row],[DODATKOWE]]</f>
        <v>38.200000000000003</v>
      </c>
    </row>
    <row r="156" spans="1:21" hidden="1" x14ac:dyDescent="0.35">
      <c r="A156" s="1" t="s">
        <v>245</v>
      </c>
      <c r="B156" s="1" t="s">
        <v>246</v>
      </c>
      <c r="C156">
        <v>8</v>
      </c>
      <c r="D156">
        <v>5</v>
      </c>
      <c r="E156" s="1">
        <v>4</v>
      </c>
      <c r="F156" s="1">
        <v>2</v>
      </c>
      <c r="G156" s="1">
        <v>4</v>
      </c>
      <c r="H156" s="1">
        <v>2</v>
      </c>
      <c r="I156">
        <v>70</v>
      </c>
      <c r="J156">
        <v>4</v>
      </c>
      <c r="K156">
        <v>92</v>
      </c>
      <c r="L156">
        <v>91</v>
      </c>
      <c r="M156">
        <v>21</v>
      </c>
      <c r="N156" s="6">
        <f>(punkty_rekrutacyjne35[[#This Row],[GHP]]+punkty_rekrutacyjne35[[#This Row],[GHH]]+punkty_rekrutacyjne35[[#This Row],[GMM]]+punkty_rekrutacyjne35[[#This Row],[GMP]]+punkty_rekrutacyjne35[[#This Row],[GJP]])/10</f>
        <v>27.8</v>
      </c>
      <c r="O156">
        <f>VLOOKUP(E156,$X$4:$Y$9,2,0)</f>
        <v>6</v>
      </c>
      <c r="P156">
        <f>VLOOKUP(F156,$X$4:$Y$9,2,0)</f>
        <v>0</v>
      </c>
      <c r="Q156">
        <f>VLOOKUP(G156,$X$4:$Y$9,2,0)</f>
        <v>6</v>
      </c>
      <c r="R156">
        <f>VLOOKUP(H156,$X$4:$Y$9,2,0)</f>
        <v>0</v>
      </c>
      <c r="S156" s="6">
        <f>SUM(punkty_rekrutacyjne35[[#This Row],[punkty za JP]:[GEO]])</f>
        <v>12</v>
      </c>
      <c r="T156" s="6">
        <f>IF(punkty_rekrutacyjne35[[#This Row],[Zachowanie]]=6, 2, 0)+punkty_rekrutacyjne35[[#This Row],[Osiagniecia]]</f>
        <v>8</v>
      </c>
      <c r="U156" s="7">
        <f>punkty_rekrutacyjne35[[#This Row],[punkty za gimnazjalny]]+punkty_rekrutacyjne35[[#This Row],[SUMA PUNKTOW ZA OCENY]]+punkty_rekrutacyjne35[[#This Row],[DODATKOWE]]</f>
        <v>47.8</v>
      </c>
    </row>
    <row r="157" spans="1:21" hidden="1" x14ac:dyDescent="0.35">
      <c r="A157" s="1" t="s">
        <v>247</v>
      </c>
      <c r="B157" s="1" t="s">
        <v>164</v>
      </c>
      <c r="C157">
        <v>1</v>
      </c>
      <c r="D157">
        <v>2</v>
      </c>
      <c r="E157" s="1">
        <v>6</v>
      </c>
      <c r="F157" s="1">
        <v>5</v>
      </c>
      <c r="G157" s="1">
        <v>6</v>
      </c>
      <c r="H157" s="1">
        <v>4</v>
      </c>
      <c r="I157">
        <v>66</v>
      </c>
      <c r="J157">
        <v>78</v>
      </c>
      <c r="K157">
        <v>26</v>
      </c>
      <c r="L157">
        <v>98</v>
      </c>
      <c r="M157">
        <v>56</v>
      </c>
      <c r="N157" s="6">
        <f>(punkty_rekrutacyjne35[[#This Row],[GHP]]+punkty_rekrutacyjne35[[#This Row],[GHH]]+punkty_rekrutacyjne35[[#This Row],[GMM]]+punkty_rekrutacyjne35[[#This Row],[GMP]]+punkty_rekrutacyjne35[[#This Row],[GJP]])/10</f>
        <v>32.4</v>
      </c>
      <c r="O157">
        <f>VLOOKUP(E157,$X$4:$Y$9,2,0)</f>
        <v>10</v>
      </c>
      <c r="P157">
        <f>VLOOKUP(F157,$X$4:$Y$9,2,0)</f>
        <v>8</v>
      </c>
      <c r="Q157">
        <f>VLOOKUP(G157,$X$4:$Y$9,2,0)</f>
        <v>10</v>
      </c>
      <c r="R157">
        <f>VLOOKUP(H157,$X$4:$Y$9,2,0)</f>
        <v>6</v>
      </c>
      <c r="S157" s="6">
        <f>SUM(punkty_rekrutacyjne35[[#This Row],[punkty za JP]:[GEO]])</f>
        <v>34</v>
      </c>
      <c r="T157" s="6">
        <f>IF(punkty_rekrutacyjne35[[#This Row],[Zachowanie]]=6, 2, 0)+punkty_rekrutacyjne35[[#This Row],[Osiagniecia]]</f>
        <v>1</v>
      </c>
      <c r="U157" s="7">
        <f>punkty_rekrutacyjne35[[#This Row],[punkty za gimnazjalny]]+punkty_rekrutacyjne35[[#This Row],[SUMA PUNKTOW ZA OCENY]]+punkty_rekrutacyjne35[[#This Row],[DODATKOWE]]</f>
        <v>67.400000000000006</v>
      </c>
    </row>
    <row r="158" spans="1:21" hidden="1" x14ac:dyDescent="0.35">
      <c r="A158" s="1" t="s">
        <v>248</v>
      </c>
      <c r="B158" s="1" t="s">
        <v>249</v>
      </c>
      <c r="C158">
        <v>3</v>
      </c>
      <c r="D158">
        <v>4</v>
      </c>
      <c r="E158" s="1">
        <v>6</v>
      </c>
      <c r="F158" s="1">
        <v>2</v>
      </c>
      <c r="G158" s="1">
        <v>2</v>
      </c>
      <c r="H158" s="1">
        <v>5</v>
      </c>
      <c r="I158">
        <v>54</v>
      </c>
      <c r="J158">
        <v>12</v>
      </c>
      <c r="K158">
        <v>13</v>
      </c>
      <c r="L158">
        <v>21</v>
      </c>
      <c r="M158">
        <v>24</v>
      </c>
      <c r="N158" s="6">
        <f>(punkty_rekrutacyjne35[[#This Row],[GHP]]+punkty_rekrutacyjne35[[#This Row],[GHH]]+punkty_rekrutacyjne35[[#This Row],[GMM]]+punkty_rekrutacyjne35[[#This Row],[GMP]]+punkty_rekrutacyjne35[[#This Row],[GJP]])/10</f>
        <v>12.4</v>
      </c>
      <c r="O158">
        <f>VLOOKUP(E158,$X$4:$Y$9,2,0)</f>
        <v>10</v>
      </c>
      <c r="P158">
        <f>VLOOKUP(F158,$X$4:$Y$9,2,0)</f>
        <v>0</v>
      </c>
      <c r="Q158">
        <f>VLOOKUP(G158,$X$4:$Y$9,2,0)</f>
        <v>0</v>
      </c>
      <c r="R158">
        <f>VLOOKUP(H158,$X$4:$Y$9,2,0)</f>
        <v>8</v>
      </c>
      <c r="S158" s="6">
        <f>SUM(punkty_rekrutacyjne35[[#This Row],[punkty za JP]:[GEO]])</f>
        <v>18</v>
      </c>
      <c r="T158" s="6">
        <f>IF(punkty_rekrutacyjne35[[#This Row],[Zachowanie]]=6, 2, 0)+punkty_rekrutacyjne35[[#This Row],[Osiagniecia]]</f>
        <v>3</v>
      </c>
      <c r="U158" s="7">
        <f>punkty_rekrutacyjne35[[#This Row],[punkty za gimnazjalny]]+punkty_rekrutacyjne35[[#This Row],[SUMA PUNKTOW ZA OCENY]]+punkty_rekrutacyjne35[[#This Row],[DODATKOWE]]</f>
        <v>33.4</v>
      </c>
    </row>
    <row r="159" spans="1:21" hidden="1" x14ac:dyDescent="0.35">
      <c r="A159" s="1" t="s">
        <v>250</v>
      </c>
      <c r="B159" s="1" t="s">
        <v>251</v>
      </c>
      <c r="C159">
        <v>6</v>
      </c>
      <c r="D159">
        <v>2</v>
      </c>
      <c r="E159" s="1">
        <v>3</v>
      </c>
      <c r="F159" s="1">
        <v>3</v>
      </c>
      <c r="G159" s="1">
        <v>3</v>
      </c>
      <c r="H159" s="1">
        <v>6</v>
      </c>
      <c r="I159">
        <v>27</v>
      </c>
      <c r="J159">
        <v>2</v>
      </c>
      <c r="K159">
        <v>84</v>
      </c>
      <c r="L159">
        <v>100</v>
      </c>
      <c r="M159">
        <v>27</v>
      </c>
      <c r="N159" s="6">
        <f>(punkty_rekrutacyjne35[[#This Row],[GHP]]+punkty_rekrutacyjne35[[#This Row],[GHH]]+punkty_rekrutacyjne35[[#This Row],[GMM]]+punkty_rekrutacyjne35[[#This Row],[GMP]]+punkty_rekrutacyjne35[[#This Row],[GJP]])/10</f>
        <v>24</v>
      </c>
      <c r="O159">
        <f>VLOOKUP(E159,$X$4:$Y$9,2,0)</f>
        <v>4</v>
      </c>
      <c r="P159">
        <f>VLOOKUP(F159,$X$4:$Y$9,2,0)</f>
        <v>4</v>
      </c>
      <c r="Q159">
        <f>VLOOKUP(G159,$X$4:$Y$9,2,0)</f>
        <v>4</v>
      </c>
      <c r="R159">
        <f>VLOOKUP(H159,$X$4:$Y$9,2,0)</f>
        <v>10</v>
      </c>
      <c r="S159" s="6">
        <f>SUM(punkty_rekrutacyjne35[[#This Row],[punkty za JP]:[GEO]])</f>
        <v>22</v>
      </c>
      <c r="T159" s="6">
        <f>IF(punkty_rekrutacyjne35[[#This Row],[Zachowanie]]=6, 2, 0)+punkty_rekrutacyjne35[[#This Row],[Osiagniecia]]</f>
        <v>6</v>
      </c>
      <c r="U159" s="7">
        <f>punkty_rekrutacyjne35[[#This Row],[punkty za gimnazjalny]]+punkty_rekrutacyjne35[[#This Row],[SUMA PUNKTOW ZA OCENY]]+punkty_rekrutacyjne35[[#This Row],[DODATKOWE]]</f>
        <v>52</v>
      </c>
    </row>
    <row r="160" spans="1:21" x14ac:dyDescent="0.35">
      <c r="A160" s="13" t="s">
        <v>252</v>
      </c>
      <c r="B160" s="13" t="s">
        <v>253</v>
      </c>
      <c r="C160">
        <v>1</v>
      </c>
      <c r="D160">
        <v>4</v>
      </c>
      <c r="E160" s="1">
        <v>6</v>
      </c>
      <c r="F160" s="1">
        <v>6</v>
      </c>
      <c r="G160" s="1">
        <v>2</v>
      </c>
      <c r="H160" s="1">
        <v>3</v>
      </c>
      <c r="I160">
        <v>43</v>
      </c>
      <c r="J160">
        <v>77</v>
      </c>
      <c r="K160">
        <v>31</v>
      </c>
      <c r="L160">
        <v>88</v>
      </c>
      <c r="M160">
        <v>67</v>
      </c>
      <c r="N160" s="6">
        <f>(punkty_rekrutacyjne35[[#This Row],[GHP]]+punkty_rekrutacyjne35[[#This Row],[GHH]]+punkty_rekrutacyjne35[[#This Row],[GMM]]+punkty_rekrutacyjne35[[#This Row],[GMP]]+punkty_rekrutacyjne35[[#This Row],[GJP]])/10</f>
        <v>30.6</v>
      </c>
      <c r="O160">
        <f>VLOOKUP(E160,$X$4:$Y$9,2,0)</f>
        <v>10</v>
      </c>
      <c r="P160">
        <f>VLOOKUP(F160,$X$4:$Y$9,2,0)</f>
        <v>10</v>
      </c>
      <c r="Q160">
        <f>VLOOKUP(G160,$X$4:$Y$9,2,0)</f>
        <v>0</v>
      </c>
      <c r="R160">
        <f>VLOOKUP(H160,$X$4:$Y$9,2,0)</f>
        <v>4</v>
      </c>
      <c r="S160" s="6">
        <f>SUM(punkty_rekrutacyjne35[[#This Row],[punkty za JP]:[GEO]])</f>
        <v>24</v>
      </c>
      <c r="T160" s="6">
        <f>IF(punkty_rekrutacyjne35[[#This Row],[Zachowanie]]=6, 2, 0)+punkty_rekrutacyjne35[[#This Row],[Osiagniecia]]</f>
        <v>1</v>
      </c>
      <c r="U160" s="7">
        <f>punkty_rekrutacyjne35[[#This Row],[punkty za gimnazjalny]]+punkty_rekrutacyjne35[[#This Row],[SUMA PUNKTOW ZA OCENY]]+punkty_rekrutacyjne35[[#This Row],[DODATKOWE]]</f>
        <v>55.6</v>
      </c>
    </row>
    <row r="161" spans="1:21" hidden="1" x14ac:dyDescent="0.35">
      <c r="A161" s="1" t="s">
        <v>254</v>
      </c>
      <c r="B161" s="1" t="s">
        <v>28</v>
      </c>
      <c r="C161">
        <v>3</v>
      </c>
      <c r="D161">
        <v>6</v>
      </c>
      <c r="E161" s="1">
        <v>6</v>
      </c>
      <c r="F161" s="1">
        <v>4</v>
      </c>
      <c r="G161" s="1">
        <v>3</v>
      </c>
      <c r="H161" s="1">
        <v>6</v>
      </c>
      <c r="I161">
        <v>63</v>
      </c>
      <c r="J161">
        <v>36</v>
      </c>
      <c r="K161">
        <v>68</v>
      </c>
      <c r="L161">
        <v>19</v>
      </c>
      <c r="M161">
        <v>39</v>
      </c>
      <c r="N161" s="6">
        <f>(punkty_rekrutacyjne35[[#This Row],[GHP]]+punkty_rekrutacyjne35[[#This Row],[GHH]]+punkty_rekrutacyjne35[[#This Row],[GMM]]+punkty_rekrutacyjne35[[#This Row],[GMP]]+punkty_rekrutacyjne35[[#This Row],[GJP]])/10</f>
        <v>22.5</v>
      </c>
      <c r="O161">
        <f>VLOOKUP(E161,$X$4:$Y$9,2,0)</f>
        <v>10</v>
      </c>
      <c r="P161">
        <f>VLOOKUP(F161,$X$4:$Y$9,2,0)</f>
        <v>6</v>
      </c>
      <c r="Q161">
        <f>VLOOKUP(G161,$X$4:$Y$9,2,0)</f>
        <v>4</v>
      </c>
      <c r="R161">
        <f>VLOOKUP(H161,$X$4:$Y$9,2,0)</f>
        <v>10</v>
      </c>
      <c r="S161" s="6">
        <f>SUM(punkty_rekrutacyjne35[[#This Row],[punkty za JP]:[GEO]])</f>
        <v>30</v>
      </c>
      <c r="T161" s="6">
        <f>IF(punkty_rekrutacyjne35[[#This Row],[Zachowanie]]=6, 2, 0)+punkty_rekrutacyjne35[[#This Row],[Osiagniecia]]</f>
        <v>5</v>
      </c>
      <c r="U161" s="7">
        <f>punkty_rekrutacyjne35[[#This Row],[punkty za gimnazjalny]]+punkty_rekrutacyjne35[[#This Row],[SUMA PUNKTOW ZA OCENY]]+punkty_rekrutacyjne35[[#This Row],[DODATKOWE]]</f>
        <v>57.5</v>
      </c>
    </row>
    <row r="162" spans="1:21" hidden="1" x14ac:dyDescent="0.35">
      <c r="A162" s="1" t="s">
        <v>255</v>
      </c>
      <c r="B162" s="1" t="s">
        <v>222</v>
      </c>
      <c r="C162">
        <v>1</v>
      </c>
      <c r="D162">
        <v>2</v>
      </c>
      <c r="E162" s="1">
        <v>6</v>
      </c>
      <c r="F162" s="1">
        <v>4</v>
      </c>
      <c r="G162" s="1">
        <v>2</v>
      </c>
      <c r="H162" s="1">
        <v>2</v>
      </c>
      <c r="I162">
        <v>32</v>
      </c>
      <c r="J162">
        <v>18</v>
      </c>
      <c r="K162">
        <v>1</v>
      </c>
      <c r="L162">
        <v>56</v>
      </c>
      <c r="M162">
        <v>7</v>
      </c>
      <c r="N162" s="6">
        <f>(punkty_rekrutacyjne35[[#This Row],[GHP]]+punkty_rekrutacyjne35[[#This Row],[GHH]]+punkty_rekrutacyjne35[[#This Row],[GMM]]+punkty_rekrutacyjne35[[#This Row],[GMP]]+punkty_rekrutacyjne35[[#This Row],[GJP]])/10</f>
        <v>11.4</v>
      </c>
      <c r="O162">
        <f>VLOOKUP(E162,$X$4:$Y$9,2,0)</f>
        <v>10</v>
      </c>
      <c r="P162">
        <f>VLOOKUP(F162,$X$4:$Y$9,2,0)</f>
        <v>6</v>
      </c>
      <c r="Q162">
        <f>VLOOKUP(G162,$X$4:$Y$9,2,0)</f>
        <v>0</v>
      </c>
      <c r="R162">
        <f>VLOOKUP(H162,$X$4:$Y$9,2,0)</f>
        <v>0</v>
      </c>
      <c r="S162" s="6">
        <f>SUM(punkty_rekrutacyjne35[[#This Row],[punkty za JP]:[GEO]])</f>
        <v>16</v>
      </c>
      <c r="T162" s="6">
        <f>IF(punkty_rekrutacyjne35[[#This Row],[Zachowanie]]=6, 2, 0)+punkty_rekrutacyjne35[[#This Row],[Osiagniecia]]</f>
        <v>1</v>
      </c>
      <c r="U162" s="7">
        <f>punkty_rekrutacyjne35[[#This Row],[punkty za gimnazjalny]]+punkty_rekrutacyjne35[[#This Row],[SUMA PUNKTOW ZA OCENY]]+punkty_rekrutacyjne35[[#This Row],[DODATKOWE]]</f>
        <v>28.4</v>
      </c>
    </row>
    <row r="163" spans="1:21" hidden="1" x14ac:dyDescent="0.35">
      <c r="A163" s="1" t="s">
        <v>256</v>
      </c>
      <c r="B163" s="1" t="s">
        <v>78</v>
      </c>
      <c r="C163">
        <v>4</v>
      </c>
      <c r="D163">
        <v>3</v>
      </c>
      <c r="E163" s="1">
        <v>3</v>
      </c>
      <c r="F163" s="1">
        <v>2</v>
      </c>
      <c r="G163" s="1">
        <v>6</v>
      </c>
      <c r="H163" s="1">
        <v>2</v>
      </c>
      <c r="I163">
        <v>60</v>
      </c>
      <c r="J163">
        <v>64</v>
      </c>
      <c r="K163">
        <v>100</v>
      </c>
      <c r="L163">
        <v>38</v>
      </c>
      <c r="M163">
        <v>70</v>
      </c>
      <c r="N163" s="6">
        <f>(punkty_rekrutacyjne35[[#This Row],[GHP]]+punkty_rekrutacyjne35[[#This Row],[GHH]]+punkty_rekrutacyjne35[[#This Row],[GMM]]+punkty_rekrutacyjne35[[#This Row],[GMP]]+punkty_rekrutacyjne35[[#This Row],[GJP]])/10</f>
        <v>33.200000000000003</v>
      </c>
      <c r="O163">
        <f>VLOOKUP(E163,$X$4:$Y$9,2,0)</f>
        <v>4</v>
      </c>
      <c r="P163">
        <f>VLOOKUP(F163,$X$4:$Y$9,2,0)</f>
        <v>0</v>
      </c>
      <c r="Q163">
        <f>VLOOKUP(G163,$X$4:$Y$9,2,0)</f>
        <v>10</v>
      </c>
      <c r="R163">
        <f>VLOOKUP(H163,$X$4:$Y$9,2,0)</f>
        <v>0</v>
      </c>
      <c r="S163" s="6">
        <f>SUM(punkty_rekrutacyjne35[[#This Row],[punkty za JP]:[GEO]])</f>
        <v>14</v>
      </c>
      <c r="T163" s="6">
        <f>IF(punkty_rekrutacyjne35[[#This Row],[Zachowanie]]=6, 2, 0)+punkty_rekrutacyjne35[[#This Row],[Osiagniecia]]</f>
        <v>4</v>
      </c>
      <c r="U163" s="7">
        <f>punkty_rekrutacyjne35[[#This Row],[punkty za gimnazjalny]]+punkty_rekrutacyjne35[[#This Row],[SUMA PUNKTOW ZA OCENY]]+punkty_rekrutacyjne35[[#This Row],[DODATKOWE]]</f>
        <v>51.2</v>
      </c>
    </row>
    <row r="164" spans="1:21" hidden="1" x14ac:dyDescent="0.35">
      <c r="A164" s="1" t="s">
        <v>257</v>
      </c>
      <c r="B164" s="1" t="s">
        <v>20</v>
      </c>
      <c r="C164">
        <v>0</v>
      </c>
      <c r="D164">
        <v>6</v>
      </c>
      <c r="E164" s="1">
        <v>6</v>
      </c>
      <c r="F164" s="1">
        <v>5</v>
      </c>
      <c r="G164" s="1">
        <v>3</v>
      </c>
      <c r="H164" s="1">
        <v>2</v>
      </c>
      <c r="I164">
        <v>39</v>
      </c>
      <c r="J164">
        <v>66</v>
      </c>
      <c r="K164">
        <v>84</v>
      </c>
      <c r="L164">
        <v>47</v>
      </c>
      <c r="M164">
        <v>21</v>
      </c>
      <c r="N164" s="6">
        <f>(punkty_rekrutacyjne35[[#This Row],[GHP]]+punkty_rekrutacyjne35[[#This Row],[GHH]]+punkty_rekrutacyjne35[[#This Row],[GMM]]+punkty_rekrutacyjne35[[#This Row],[GMP]]+punkty_rekrutacyjne35[[#This Row],[GJP]])/10</f>
        <v>25.7</v>
      </c>
      <c r="O164">
        <f>VLOOKUP(E164,$X$4:$Y$9,2,0)</f>
        <v>10</v>
      </c>
      <c r="P164">
        <f>VLOOKUP(F164,$X$4:$Y$9,2,0)</f>
        <v>8</v>
      </c>
      <c r="Q164">
        <f>VLOOKUP(G164,$X$4:$Y$9,2,0)</f>
        <v>4</v>
      </c>
      <c r="R164">
        <f>VLOOKUP(H164,$X$4:$Y$9,2,0)</f>
        <v>0</v>
      </c>
      <c r="S164" s="6">
        <f>SUM(punkty_rekrutacyjne35[[#This Row],[punkty za JP]:[GEO]])</f>
        <v>22</v>
      </c>
      <c r="T164" s="6">
        <f>IF(punkty_rekrutacyjne35[[#This Row],[Zachowanie]]=6, 2, 0)+punkty_rekrutacyjne35[[#This Row],[Osiagniecia]]</f>
        <v>2</v>
      </c>
      <c r="U164" s="7">
        <f>punkty_rekrutacyjne35[[#This Row],[punkty za gimnazjalny]]+punkty_rekrutacyjne35[[#This Row],[SUMA PUNKTOW ZA OCENY]]+punkty_rekrutacyjne35[[#This Row],[DODATKOWE]]</f>
        <v>49.7</v>
      </c>
    </row>
    <row r="165" spans="1:21" hidden="1" x14ac:dyDescent="0.35">
      <c r="A165" s="1" t="s">
        <v>258</v>
      </c>
      <c r="B165" s="1" t="s">
        <v>180</v>
      </c>
      <c r="C165">
        <v>2</v>
      </c>
      <c r="D165">
        <v>2</v>
      </c>
      <c r="E165" s="1">
        <v>5</v>
      </c>
      <c r="F165" s="1">
        <v>2</v>
      </c>
      <c r="G165" s="1">
        <v>3</v>
      </c>
      <c r="H165" s="1">
        <v>3</v>
      </c>
      <c r="I165">
        <v>11</v>
      </c>
      <c r="J165">
        <v>88</v>
      </c>
      <c r="K165">
        <v>90</v>
      </c>
      <c r="L165">
        <v>20</v>
      </c>
      <c r="M165">
        <v>65</v>
      </c>
      <c r="N165" s="6">
        <f>(punkty_rekrutacyjne35[[#This Row],[GHP]]+punkty_rekrutacyjne35[[#This Row],[GHH]]+punkty_rekrutacyjne35[[#This Row],[GMM]]+punkty_rekrutacyjne35[[#This Row],[GMP]]+punkty_rekrutacyjne35[[#This Row],[GJP]])/10</f>
        <v>27.4</v>
      </c>
      <c r="O165">
        <f>VLOOKUP(E165,$X$4:$Y$9,2,0)</f>
        <v>8</v>
      </c>
      <c r="P165">
        <f>VLOOKUP(F165,$X$4:$Y$9,2,0)</f>
        <v>0</v>
      </c>
      <c r="Q165">
        <f>VLOOKUP(G165,$X$4:$Y$9,2,0)</f>
        <v>4</v>
      </c>
      <c r="R165">
        <f>VLOOKUP(H165,$X$4:$Y$9,2,0)</f>
        <v>4</v>
      </c>
      <c r="S165" s="6">
        <f>SUM(punkty_rekrutacyjne35[[#This Row],[punkty za JP]:[GEO]])</f>
        <v>16</v>
      </c>
      <c r="T165" s="6">
        <f>IF(punkty_rekrutacyjne35[[#This Row],[Zachowanie]]=6, 2, 0)+punkty_rekrutacyjne35[[#This Row],[Osiagniecia]]</f>
        <v>2</v>
      </c>
      <c r="U165" s="7">
        <f>punkty_rekrutacyjne35[[#This Row],[punkty za gimnazjalny]]+punkty_rekrutacyjne35[[#This Row],[SUMA PUNKTOW ZA OCENY]]+punkty_rekrutacyjne35[[#This Row],[DODATKOWE]]</f>
        <v>45.4</v>
      </c>
    </row>
    <row r="166" spans="1:21" x14ac:dyDescent="0.35">
      <c r="A166" s="13" t="s">
        <v>548</v>
      </c>
      <c r="B166" s="13" t="s">
        <v>126</v>
      </c>
      <c r="C166">
        <v>4</v>
      </c>
      <c r="D166">
        <v>6</v>
      </c>
      <c r="E166" s="1">
        <v>3</v>
      </c>
      <c r="F166" s="1">
        <v>5</v>
      </c>
      <c r="G166" s="1">
        <v>4</v>
      </c>
      <c r="H166" s="1">
        <v>4</v>
      </c>
      <c r="I166">
        <v>15</v>
      </c>
      <c r="J166">
        <v>57</v>
      </c>
      <c r="K166">
        <v>64</v>
      </c>
      <c r="L166">
        <v>60</v>
      </c>
      <c r="M166">
        <v>60</v>
      </c>
      <c r="N166" s="6">
        <f>(punkty_rekrutacyjne35[[#This Row],[GHP]]+punkty_rekrutacyjne35[[#This Row],[GHH]]+punkty_rekrutacyjne35[[#This Row],[GMM]]+punkty_rekrutacyjne35[[#This Row],[GMP]]+punkty_rekrutacyjne35[[#This Row],[GJP]])/10</f>
        <v>25.6</v>
      </c>
      <c r="O166">
        <f>VLOOKUP(E166,$X$4:$Y$9,2,0)</f>
        <v>4</v>
      </c>
      <c r="P166">
        <f>VLOOKUP(F166,$X$4:$Y$9,2,0)</f>
        <v>8</v>
      </c>
      <c r="Q166">
        <f>VLOOKUP(G166,$X$4:$Y$9,2,0)</f>
        <v>6</v>
      </c>
      <c r="R166">
        <f>VLOOKUP(H166,$X$4:$Y$9,2,0)</f>
        <v>6</v>
      </c>
      <c r="S166" s="6">
        <f>SUM(punkty_rekrutacyjne35[[#This Row],[punkty za JP]:[GEO]])</f>
        <v>24</v>
      </c>
      <c r="T166" s="6">
        <f>IF(punkty_rekrutacyjne35[[#This Row],[Zachowanie]]=6, 2, 0)+punkty_rekrutacyjne35[[#This Row],[Osiagniecia]]</f>
        <v>6</v>
      </c>
      <c r="U166" s="7">
        <f>punkty_rekrutacyjne35[[#This Row],[punkty za gimnazjalny]]+punkty_rekrutacyjne35[[#This Row],[SUMA PUNKTOW ZA OCENY]]+punkty_rekrutacyjne35[[#This Row],[DODATKOWE]]</f>
        <v>55.6</v>
      </c>
    </row>
    <row r="167" spans="1:21" hidden="1" x14ac:dyDescent="0.35">
      <c r="A167" s="1" t="s">
        <v>261</v>
      </c>
      <c r="B167" s="1" t="s">
        <v>218</v>
      </c>
      <c r="C167">
        <v>5</v>
      </c>
      <c r="D167">
        <v>3</v>
      </c>
      <c r="E167" s="1">
        <v>6</v>
      </c>
      <c r="F167" s="1">
        <v>3</v>
      </c>
      <c r="G167" s="1">
        <v>3</v>
      </c>
      <c r="H167" s="1">
        <v>5</v>
      </c>
      <c r="I167">
        <v>15</v>
      </c>
      <c r="J167">
        <v>21</v>
      </c>
      <c r="K167">
        <v>66</v>
      </c>
      <c r="L167">
        <v>55</v>
      </c>
      <c r="M167">
        <v>90</v>
      </c>
      <c r="N167" s="6">
        <f>(punkty_rekrutacyjne35[[#This Row],[GHP]]+punkty_rekrutacyjne35[[#This Row],[GHH]]+punkty_rekrutacyjne35[[#This Row],[GMM]]+punkty_rekrutacyjne35[[#This Row],[GMP]]+punkty_rekrutacyjne35[[#This Row],[GJP]])/10</f>
        <v>24.7</v>
      </c>
      <c r="O167">
        <f>VLOOKUP(E167,$X$4:$Y$9,2,0)</f>
        <v>10</v>
      </c>
      <c r="P167">
        <f>VLOOKUP(F167,$X$4:$Y$9,2,0)</f>
        <v>4</v>
      </c>
      <c r="Q167">
        <f>VLOOKUP(G167,$X$4:$Y$9,2,0)</f>
        <v>4</v>
      </c>
      <c r="R167">
        <f>VLOOKUP(H167,$X$4:$Y$9,2,0)</f>
        <v>8</v>
      </c>
      <c r="S167" s="6">
        <f>SUM(punkty_rekrutacyjne35[[#This Row],[punkty za JP]:[GEO]])</f>
        <v>26</v>
      </c>
      <c r="T167" s="6">
        <f>IF(punkty_rekrutacyjne35[[#This Row],[Zachowanie]]=6, 2, 0)+punkty_rekrutacyjne35[[#This Row],[Osiagniecia]]</f>
        <v>5</v>
      </c>
      <c r="U167" s="7">
        <f>punkty_rekrutacyjne35[[#This Row],[punkty za gimnazjalny]]+punkty_rekrutacyjne35[[#This Row],[SUMA PUNKTOW ZA OCENY]]+punkty_rekrutacyjne35[[#This Row],[DODATKOWE]]</f>
        <v>55.7</v>
      </c>
    </row>
    <row r="168" spans="1:21" hidden="1" x14ac:dyDescent="0.35">
      <c r="A168" s="1" t="s">
        <v>262</v>
      </c>
      <c r="B168" s="1" t="s">
        <v>41</v>
      </c>
      <c r="C168">
        <v>4</v>
      </c>
      <c r="D168">
        <v>3</v>
      </c>
      <c r="E168" s="1">
        <v>6</v>
      </c>
      <c r="F168" s="1">
        <v>6</v>
      </c>
      <c r="G168" s="1">
        <v>4</v>
      </c>
      <c r="H168" s="1">
        <v>4</v>
      </c>
      <c r="I168">
        <v>15</v>
      </c>
      <c r="J168">
        <v>36</v>
      </c>
      <c r="K168">
        <v>51</v>
      </c>
      <c r="L168">
        <v>10</v>
      </c>
      <c r="M168">
        <v>68</v>
      </c>
      <c r="N168" s="6">
        <f>(punkty_rekrutacyjne35[[#This Row],[GHP]]+punkty_rekrutacyjne35[[#This Row],[GHH]]+punkty_rekrutacyjne35[[#This Row],[GMM]]+punkty_rekrutacyjne35[[#This Row],[GMP]]+punkty_rekrutacyjne35[[#This Row],[GJP]])/10</f>
        <v>18</v>
      </c>
      <c r="O168">
        <f>VLOOKUP(E168,$X$4:$Y$9,2,0)</f>
        <v>10</v>
      </c>
      <c r="P168">
        <f>VLOOKUP(F168,$X$4:$Y$9,2,0)</f>
        <v>10</v>
      </c>
      <c r="Q168">
        <f>VLOOKUP(G168,$X$4:$Y$9,2,0)</f>
        <v>6</v>
      </c>
      <c r="R168">
        <f>VLOOKUP(H168,$X$4:$Y$9,2,0)</f>
        <v>6</v>
      </c>
      <c r="S168" s="6">
        <f>SUM(punkty_rekrutacyjne35[[#This Row],[punkty za JP]:[GEO]])</f>
        <v>32</v>
      </c>
      <c r="T168" s="6">
        <f>IF(punkty_rekrutacyjne35[[#This Row],[Zachowanie]]=6, 2, 0)+punkty_rekrutacyjne35[[#This Row],[Osiagniecia]]</f>
        <v>4</v>
      </c>
      <c r="U168" s="7">
        <f>punkty_rekrutacyjne35[[#This Row],[punkty za gimnazjalny]]+punkty_rekrutacyjne35[[#This Row],[SUMA PUNKTOW ZA OCENY]]+punkty_rekrutacyjne35[[#This Row],[DODATKOWE]]</f>
        <v>54</v>
      </c>
    </row>
    <row r="169" spans="1:21" hidden="1" x14ac:dyDescent="0.35">
      <c r="A169" s="1" t="s">
        <v>263</v>
      </c>
      <c r="B169" s="1" t="s">
        <v>78</v>
      </c>
      <c r="C169">
        <v>5</v>
      </c>
      <c r="D169">
        <v>5</v>
      </c>
      <c r="E169" s="1">
        <v>6</v>
      </c>
      <c r="F169" s="1">
        <v>6</v>
      </c>
      <c r="G169" s="1">
        <v>6</v>
      </c>
      <c r="H169" s="1">
        <v>6</v>
      </c>
      <c r="I169">
        <v>63</v>
      </c>
      <c r="J169">
        <v>88</v>
      </c>
      <c r="K169">
        <v>72</v>
      </c>
      <c r="L169">
        <v>90</v>
      </c>
      <c r="M169">
        <v>83</v>
      </c>
      <c r="N169" s="6">
        <f>(punkty_rekrutacyjne35[[#This Row],[GHP]]+punkty_rekrutacyjne35[[#This Row],[GHH]]+punkty_rekrutacyjne35[[#This Row],[GMM]]+punkty_rekrutacyjne35[[#This Row],[GMP]]+punkty_rekrutacyjne35[[#This Row],[GJP]])/10</f>
        <v>39.6</v>
      </c>
      <c r="O169">
        <f>VLOOKUP(E169,$X$4:$Y$9,2,0)</f>
        <v>10</v>
      </c>
      <c r="P169">
        <f>VLOOKUP(F169,$X$4:$Y$9,2,0)</f>
        <v>10</v>
      </c>
      <c r="Q169">
        <f>VLOOKUP(G169,$X$4:$Y$9,2,0)</f>
        <v>10</v>
      </c>
      <c r="R169">
        <f>VLOOKUP(H169,$X$4:$Y$9,2,0)</f>
        <v>10</v>
      </c>
      <c r="S169" s="6">
        <f>SUM(punkty_rekrutacyjne35[[#This Row],[punkty za JP]:[GEO]])</f>
        <v>40</v>
      </c>
      <c r="T169" s="6">
        <f>IF(punkty_rekrutacyjne35[[#This Row],[Zachowanie]]=6, 2, 0)+punkty_rekrutacyjne35[[#This Row],[Osiagniecia]]</f>
        <v>5</v>
      </c>
      <c r="U169" s="7">
        <f>punkty_rekrutacyjne35[[#This Row],[punkty za gimnazjalny]]+punkty_rekrutacyjne35[[#This Row],[SUMA PUNKTOW ZA OCENY]]+punkty_rekrutacyjne35[[#This Row],[DODATKOWE]]</f>
        <v>84.6</v>
      </c>
    </row>
    <row r="170" spans="1:21" hidden="1" x14ac:dyDescent="0.35">
      <c r="A170" s="1" t="s">
        <v>264</v>
      </c>
      <c r="B170" s="1" t="s">
        <v>246</v>
      </c>
      <c r="C170">
        <v>8</v>
      </c>
      <c r="D170">
        <v>3</v>
      </c>
      <c r="E170" s="1">
        <v>5</v>
      </c>
      <c r="F170" s="1">
        <v>5</v>
      </c>
      <c r="G170" s="1">
        <v>5</v>
      </c>
      <c r="H170" s="1">
        <v>6</v>
      </c>
      <c r="I170">
        <v>55</v>
      </c>
      <c r="J170">
        <v>10</v>
      </c>
      <c r="K170">
        <v>80</v>
      </c>
      <c r="L170">
        <v>8</v>
      </c>
      <c r="M170">
        <v>78</v>
      </c>
      <c r="N170" s="6">
        <f>(punkty_rekrutacyjne35[[#This Row],[GHP]]+punkty_rekrutacyjne35[[#This Row],[GHH]]+punkty_rekrutacyjne35[[#This Row],[GMM]]+punkty_rekrutacyjne35[[#This Row],[GMP]]+punkty_rekrutacyjne35[[#This Row],[GJP]])/10</f>
        <v>23.1</v>
      </c>
      <c r="O170">
        <f>VLOOKUP(E170,$X$4:$Y$9,2,0)</f>
        <v>8</v>
      </c>
      <c r="P170">
        <f>VLOOKUP(F170,$X$4:$Y$9,2,0)</f>
        <v>8</v>
      </c>
      <c r="Q170">
        <f>VLOOKUP(G170,$X$4:$Y$9,2,0)</f>
        <v>8</v>
      </c>
      <c r="R170">
        <f>VLOOKUP(H170,$X$4:$Y$9,2,0)</f>
        <v>10</v>
      </c>
      <c r="S170" s="6">
        <f>SUM(punkty_rekrutacyjne35[[#This Row],[punkty za JP]:[GEO]])</f>
        <v>34</v>
      </c>
      <c r="T170" s="6">
        <f>IF(punkty_rekrutacyjne35[[#This Row],[Zachowanie]]=6, 2, 0)+punkty_rekrutacyjne35[[#This Row],[Osiagniecia]]</f>
        <v>8</v>
      </c>
      <c r="U170" s="7">
        <f>punkty_rekrutacyjne35[[#This Row],[punkty za gimnazjalny]]+punkty_rekrutacyjne35[[#This Row],[SUMA PUNKTOW ZA OCENY]]+punkty_rekrutacyjne35[[#This Row],[DODATKOWE]]</f>
        <v>65.099999999999994</v>
      </c>
    </row>
    <row r="171" spans="1:21" hidden="1" x14ac:dyDescent="0.35">
      <c r="A171" s="1" t="s">
        <v>265</v>
      </c>
      <c r="B171" s="1" t="s">
        <v>16</v>
      </c>
      <c r="C171">
        <v>7</v>
      </c>
      <c r="D171">
        <v>3</v>
      </c>
      <c r="E171" s="1">
        <v>5</v>
      </c>
      <c r="F171" s="1">
        <v>4</v>
      </c>
      <c r="G171" s="1">
        <v>5</v>
      </c>
      <c r="H171" s="1">
        <v>6</v>
      </c>
      <c r="I171">
        <v>24</v>
      </c>
      <c r="J171">
        <v>82</v>
      </c>
      <c r="K171">
        <v>37</v>
      </c>
      <c r="L171">
        <v>7</v>
      </c>
      <c r="M171">
        <v>12</v>
      </c>
      <c r="N171" s="6">
        <f>(punkty_rekrutacyjne35[[#This Row],[GHP]]+punkty_rekrutacyjne35[[#This Row],[GHH]]+punkty_rekrutacyjne35[[#This Row],[GMM]]+punkty_rekrutacyjne35[[#This Row],[GMP]]+punkty_rekrutacyjne35[[#This Row],[GJP]])/10</f>
        <v>16.2</v>
      </c>
      <c r="O171">
        <f>VLOOKUP(E171,$X$4:$Y$9,2,0)</f>
        <v>8</v>
      </c>
      <c r="P171">
        <f>VLOOKUP(F171,$X$4:$Y$9,2,0)</f>
        <v>6</v>
      </c>
      <c r="Q171">
        <f>VLOOKUP(G171,$X$4:$Y$9,2,0)</f>
        <v>8</v>
      </c>
      <c r="R171">
        <f>VLOOKUP(H171,$X$4:$Y$9,2,0)</f>
        <v>10</v>
      </c>
      <c r="S171" s="6">
        <f>SUM(punkty_rekrutacyjne35[[#This Row],[punkty za JP]:[GEO]])</f>
        <v>32</v>
      </c>
      <c r="T171" s="6">
        <f>IF(punkty_rekrutacyjne35[[#This Row],[Zachowanie]]=6, 2, 0)+punkty_rekrutacyjne35[[#This Row],[Osiagniecia]]</f>
        <v>7</v>
      </c>
      <c r="U171" s="7">
        <f>punkty_rekrutacyjne35[[#This Row],[punkty za gimnazjalny]]+punkty_rekrutacyjne35[[#This Row],[SUMA PUNKTOW ZA OCENY]]+punkty_rekrutacyjne35[[#This Row],[DODATKOWE]]</f>
        <v>55.2</v>
      </c>
    </row>
    <row r="172" spans="1:21" hidden="1" x14ac:dyDescent="0.35">
      <c r="A172" s="1" t="s">
        <v>266</v>
      </c>
      <c r="B172" s="1" t="s">
        <v>199</v>
      </c>
      <c r="C172">
        <v>0</v>
      </c>
      <c r="D172">
        <v>2</v>
      </c>
      <c r="E172" s="1">
        <v>3</v>
      </c>
      <c r="F172" s="1">
        <v>4</v>
      </c>
      <c r="G172" s="1">
        <v>6</v>
      </c>
      <c r="H172" s="1">
        <v>6</v>
      </c>
      <c r="I172">
        <v>19</v>
      </c>
      <c r="J172">
        <v>82</v>
      </c>
      <c r="K172">
        <v>75</v>
      </c>
      <c r="L172">
        <v>35</v>
      </c>
      <c r="M172">
        <v>75</v>
      </c>
      <c r="N172" s="6">
        <f>(punkty_rekrutacyjne35[[#This Row],[GHP]]+punkty_rekrutacyjne35[[#This Row],[GHH]]+punkty_rekrutacyjne35[[#This Row],[GMM]]+punkty_rekrutacyjne35[[#This Row],[GMP]]+punkty_rekrutacyjne35[[#This Row],[GJP]])/10</f>
        <v>28.6</v>
      </c>
      <c r="O172">
        <f>VLOOKUP(E172,$X$4:$Y$9,2,0)</f>
        <v>4</v>
      </c>
      <c r="P172">
        <f>VLOOKUP(F172,$X$4:$Y$9,2,0)</f>
        <v>6</v>
      </c>
      <c r="Q172">
        <f>VLOOKUP(G172,$X$4:$Y$9,2,0)</f>
        <v>10</v>
      </c>
      <c r="R172">
        <f>VLOOKUP(H172,$X$4:$Y$9,2,0)</f>
        <v>10</v>
      </c>
      <c r="S172" s="6">
        <f>SUM(punkty_rekrutacyjne35[[#This Row],[punkty za JP]:[GEO]])</f>
        <v>30</v>
      </c>
      <c r="T172" s="6">
        <f>IF(punkty_rekrutacyjne35[[#This Row],[Zachowanie]]=6, 2, 0)+punkty_rekrutacyjne35[[#This Row],[Osiagniecia]]</f>
        <v>0</v>
      </c>
      <c r="U172" s="7">
        <f>punkty_rekrutacyjne35[[#This Row],[punkty za gimnazjalny]]+punkty_rekrutacyjne35[[#This Row],[SUMA PUNKTOW ZA OCENY]]+punkty_rekrutacyjne35[[#This Row],[DODATKOWE]]</f>
        <v>58.6</v>
      </c>
    </row>
    <row r="173" spans="1:21" hidden="1" x14ac:dyDescent="0.35">
      <c r="A173" s="1" t="s">
        <v>267</v>
      </c>
      <c r="B173" s="1" t="s">
        <v>239</v>
      </c>
      <c r="C173">
        <v>5</v>
      </c>
      <c r="D173">
        <v>3</v>
      </c>
      <c r="E173" s="1">
        <v>5</v>
      </c>
      <c r="F173" s="1">
        <v>3</v>
      </c>
      <c r="G173" s="1">
        <v>3</v>
      </c>
      <c r="H173" s="1">
        <v>2</v>
      </c>
      <c r="I173">
        <v>33</v>
      </c>
      <c r="J173">
        <v>10</v>
      </c>
      <c r="K173">
        <v>92</v>
      </c>
      <c r="L173">
        <v>74</v>
      </c>
      <c r="M173">
        <v>79</v>
      </c>
      <c r="N173" s="6">
        <f>(punkty_rekrutacyjne35[[#This Row],[GHP]]+punkty_rekrutacyjne35[[#This Row],[GHH]]+punkty_rekrutacyjne35[[#This Row],[GMM]]+punkty_rekrutacyjne35[[#This Row],[GMP]]+punkty_rekrutacyjne35[[#This Row],[GJP]])/10</f>
        <v>28.8</v>
      </c>
      <c r="O173">
        <f>VLOOKUP(E173,$X$4:$Y$9,2,0)</f>
        <v>8</v>
      </c>
      <c r="P173">
        <f>VLOOKUP(F173,$X$4:$Y$9,2,0)</f>
        <v>4</v>
      </c>
      <c r="Q173">
        <f>VLOOKUP(G173,$X$4:$Y$9,2,0)</f>
        <v>4</v>
      </c>
      <c r="R173">
        <f>VLOOKUP(H173,$X$4:$Y$9,2,0)</f>
        <v>0</v>
      </c>
      <c r="S173" s="6">
        <f>SUM(punkty_rekrutacyjne35[[#This Row],[punkty za JP]:[GEO]])</f>
        <v>16</v>
      </c>
      <c r="T173" s="6">
        <f>IF(punkty_rekrutacyjne35[[#This Row],[Zachowanie]]=6, 2, 0)+punkty_rekrutacyjne35[[#This Row],[Osiagniecia]]</f>
        <v>5</v>
      </c>
      <c r="U173" s="7">
        <f>punkty_rekrutacyjne35[[#This Row],[punkty za gimnazjalny]]+punkty_rekrutacyjne35[[#This Row],[SUMA PUNKTOW ZA OCENY]]+punkty_rekrutacyjne35[[#This Row],[DODATKOWE]]</f>
        <v>49.8</v>
      </c>
    </row>
    <row r="174" spans="1:21" hidden="1" x14ac:dyDescent="0.35">
      <c r="A174" s="1" t="s">
        <v>268</v>
      </c>
      <c r="B174" s="1" t="s">
        <v>101</v>
      </c>
      <c r="C174">
        <v>4</v>
      </c>
      <c r="D174">
        <v>5</v>
      </c>
      <c r="E174" s="1">
        <v>5</v>
      </c>
      <c r="F174" s="1">
        <v>3</v>
      </c>
      <c r="G174" s="1">
        <v>4</v>
      </c>
      <c r="H174" s="1">
        <v>4</v>
      </c>
      <c r="I174">
        <v>94</v>
      </c>
      <c r="J174">
        <v>21</v>
      </c>
      <c r="K174">
        <v>58</v>
      </c>
      <c r="L174">
        <v>60</v>
      </c>
      <c r="M174">
        <v>36</v>
      </c>
      <c r="N174" s="6">
        <f>(punkty_rekrutacyjne35[[#This Row],[GHP]]+punkty_rekrutacyjne35[[#This Row],[GHH]]+punkty_rekrutacyjne35[[#This Row],[GMM]]+punkty_rekrutacyjne35[[#This Row],[GMP]]+punkty_rekrutacyjne35[[#This Row],[GJP]])/10</f>
        <v>26.9</v>
      </c>
      <c r="O174">
        <f>VLOOKUP(E174,$X$4:$Y$9,2,0)</f>
        <v>8</v>
      </c>
      <c r="P174">
        <f>VLOOKUP(F174,$X$4:$Y$9,2,0)</f>
        <v>4</v>
      </c>
      <c r="Q174">
        <f>VLOOKUP(G174,$X$4:$Y$9,2,0)</f>
        <v>6</v>
      </c>
      <c r="R174">
        <f>VLOOKUP(H174,$X$4:$Y$9,2,0)</f>
        <v>6</v>
      </c>
      <c r="S174" s="6">
        <f>SUM(punkty_rekrutacyjne35[[#This Row],[punkty za JP]:[GEO]])</f>
        <v>24</v>
      </c>
      <c r="T174" s="6">
        <f>IF(punkty_rekrutacyjne35[[#This Row],[Zachowanie]]=6, 2, 0)+punkty_rekrutacyjne35[[#This Row],[Osiagniecia]]</f>
        <v>4</v>
      </c>
      <c r="U174" s="7">
        <f>punkty_rekrutacyjne35[[#This Row],[punkty za gimnazjalny]]+punkty_rekrutacyjne35[[#This Row],[SUMA PUNKTOW ZA OCENY]]+punkty_rekrutacyjne35[[#This Row],[DODATKOWE]]</f>
        <v>54.9</v>
      </c>
    </row>
    <row r="175" spans="1:21" hidden="1" x14ac:dyDescent="0.35">
      <c r="A175" s="1" t="s">
        <v>269</v>
      </c>
      <c r="B175" s="1" t="s">
        <v>205</v>
      </c>
      <c r="C175">
        <v>1</v>
      </c>
      <c r="D175">
        <v>2</v>
      </c>
      <c r="E175" s="1">
        <v>6</v>
      </c>
      <c r="F175" s="1">
        <v>4</v>
      </c>
      <c r="G175" s="1">
        <v>6</v>
      </c>
      <c r="H175" s="1">
        <v>5</v>
      </c>
      <c r="I175">
        <v>5</v>
      </c>
      <c r="J175">
        <v>79</v>
      </c>
      <c r="K175">
        <v>31</v>
      </c>
      <c r="L175">
        <v>60</v>
      </c>
      <c r="M175">
        <v>44</v>
      </c>
      <c r="N175" s="6">
        <f>(punkty_rekrutacyjne35[[#This Row],[GHP]]+punkty_rekrutacyjne35[[#This Row],[GHH]]+punkty_rekrutacyjne35[[#This Row],[GMM]]+punkty_rekrutacyjne35[[#This Row],[GMP]]+punkty_rekrutacyjne35[[#This Row],[GJP]])/10</f>
        <v>21.9</v>
      </c>
      <c r="O175">
        <f>VLOOKUP(E175,$X$4:$Y$9,2,0)</f>
        <v>10</v>
      </c>
      <c r="P175">
        <f>VLOOKUP(F175,$X$4:$Y$9,2,0)</f>
        <v>6</v>
      </c>
      <c r="Q175">
        <f>VLOOKUP(G175,$X$4:$Y$9,2,0)</f>
        <v>10</v>
      </c>
      <c r="R175">
        <f>VLOOKUP(H175,$X$4:$Y$9,2,0)</f>
        <v>8</v>
      </c>
      <c r="S175" s="6">
        <f>SUM(punkty_rekrutacyjne35[[#This Row],[punkty za JP]:[GEO]])</f>
        <v>34</v>
      </c>
      <c r="T175" s="6">
        <f>IF(punkty_rekrutacyjne35[[#This Row],[Zachowanie]]=6, 2, 0)+punkty_rekrutacyjne35[[#This Row],[Osiagniecia]]</f>
        <v>1</v>
      </c>
      <c r="U175" s="7">
        <f>punkty_rekrutacyjne35[[#This Row],[punkty za gimnazjalny]]+punkty_rekrutacyjne35[[#This Row],[SUMA PUNKTOW ZA OCENY]]+punkty_rekrutacyjne35[[#This Row],[DODATKOWE]]</f>
        <v>56.9</v>
      </c>
    </row>
    <row r="176" spans="1:21" hidden="1" x14ac:dyDescent="0.35">
      <c r="A176" s="1" t="s">
        <v>270</v>
      </c>
      <c r="B176" s="1" t="s">
        <v>210</v>
      </c>
      <c r="C176">
        <v>0</v>
      </c>
      <c r="D176">
        <v>4</v>
      </c>
      <c r="E176" s="1">
        <v>4</v>
      </c>
      <c r="F176" s="1">
        <v>6</v>
      </c>
      <c r="G176" s="1">
        <v>4</v>
      </c>
      <c r="H176" s="1">
        <v>4</v>
      </c>
      <c r="I176">
        <v>60</v>
      </c>
      <c r="J176">
        <v>36</v>
      </c>
      <c r="K176">
        <v>6</v>
      </c>
      <c r="L176">
        <v>48</v>
      </c>
      <c r="M176">
        <v>31</v>
      </c>
      <c r="N176" s="6">
        <f>(punkty_rekrutacyjne35[[#This Row],[GHP]]+punkty_rekrutacyjne35[[#This Row],[GHH]]+punkty_rekrutacyjne35[[#This Row],[GMM]]+punkty_rekrutacyjne35[[#This Row],[GMP]]+punkty_rekrutacyjne35[[#This Row],[GJP]])/10</f>
        <v>18.100000000000001</v>
      </c>
      <c r="O176">
        <f>VLOOKUP(E176,$X$4:$Y$9,2,0)</f>
        <v>6</v>
      </c>
      <c r="P176">
        <f>VLOOKUP(F176,$X$4:$Y$9,2,0)</f>
        <v>10</v>
      </c>
      <c r="Q176">
        <f>VLOOKUP(G176,$X$4:$Y$9,2,0)</f>
        <v>6</v>
      </c>
      <c r="R176">
        <f>VLOOKUP(H176,$X$4:$Y$9,2,0)</f>
        <v>6</v>
      </c>
      <c r="S176" s="6">
        <f>SUM(punkty_rekrutacyjne35[[#This Row],[punkty za JP]:[GEO]])</f>
        <v>28</v>
      </c>
      <c r="T176" s="6">
        <f>IF(punkty_rekrutacyjne35[[#This Row],[Zachowanie]]=6, 2, 0)+punkty_rekrutacyjne35[[#This Row],[Osiagniecia]]</f>
        <v>0</v>
      </c>
      <c r="U176" s="7">
        <f>punkty_rekrutacyjne35[[#This Row],[punkty za gimnazjalny]]+punkty_rekrutacyjne35[[#This Row],[SUMA PUNKTOW ZA OCENY]]+punkty_rekrutacyjne35[[#This Row],[DODATKOWE]]</f>
        <v>46.1</v>
      </c>
    </row>
    <row r="177" spans="1:21" hidden="1" x14ac:dyDescent="0.35">
      <c r="A177" s="1" t="s">
        <v>271</v>
      </c>
      <c r="B177" s="1" t="s">
        <v>30</v>
      </c>
      <c r="C177">
        <v>6</v>
      </c>
      <c r="D177">
        <v>3</v>
      </c>
      <c r="E177" s="1">
        <v>2</v>
      </c>
      <c r="F177" s="1">
        <v>2</v>
      </c>
      <c r="G177" s="1">
        <v>6</v>
      </c>
      <c r="H177" s="1">
        <v>6</v>
      </c>
      <c r="I177">
        <v>47</v>
      </c>
      <c r="J177">
        <v>36</v>
      </c>
      <c r="K177">
        <v>64</v>
      </c>
      <c r="L177">
        <v>67</v>
      </c>
      <c r="M177">
        <v>13</v>
      </c>
      <c r="N177" s="6">
        <f>(punkty_rekrutacyjne35[[#This Row],[GHP]]+punkty_rekrutacyjne35[[#This Row],[GHH]]+punkty_rekrutacyjne35[[#This Row],[GMM]]+punkty_rekrutacyjne35[[#This Row],[GMP]]+punkty_rekrutacyjne35[[#This Row],[GJP]])/10</f>
        <v>22.7</v>
      </c>
      <c r="O177">
        <f>VLOOKUP(E177,$X$4:$Y$9,2,0)</f>
        <v>0</v>
      </c>
      <c r="P177">
        <f>VLOOKUP(F177,$X$4:$Y$9,2,0)</f>
        <v>0</v>
      </c>
      <c r="Q177">
        <f>VLOOKUP(G177,$X$4:$Y$9,2,0)</f>
        <v>10</v>
      </c>
      <c r="R177">
        <f>VLOOKUP(H177,$X$4:$Y$9,2,0)</f>
        <v>10</v>
      </c>
      <c r="S177" s="6">
        <f>SUM(punkty_rekrutacyjne35[[#This Row],[punkty za JP]:[GEO]])</f>
        <v>20</v>
      </c>
      <c r="T177" s="6">
        <f>IF(punkty_rekrutacyjne35[[#This Row],[Zachowanie]]=6, 2, 0)+punkty_rekrutacyjne35[[#This Row],[Osiagniecia]]</f>
        <v>6</v>
      </c>
      <c r="U177" s="7">
        <f>punkty_rekrutacyjne35[[#This Row],[punkty za gimnazjalny]]+punkty_rekrutacyjne35[[#This Row],[SUMA PUNKTOW ZA OCENY]]+punkty_rekrutacyjne35[[#This Row],[DODATKOWE]]</f>
        <v>48.7</v>
      </c>
    </row>
    <row r="178" spans="1:21" hidden="1" x14ac:dyDescent="0.35">
      <c r="A178" s="1" t="s">
        <v>272</v>
      </c>
      <c r="B178" s="1" t="s">
        <v>273</v>
      </c>
      <c r="C178">
        <v>0</v>
      </c>
      <c r="D178">
        <v>5</v>
      </c>
      <c r="E178" s="1">
        <v>5</v>
      </c>
      <c r="F178" s="1">
        <v>3</v>
      </c>
      <c r="G178" s="1">
        <v>3</v>
      </c>
      <c r="H178" s="1">
        <v>4</v>
      </c>
      <c r="I178">
        <v>92</v>
      </c>
      <c r="J178">
        <v>58</v>
      </c>
      <c r="K178">
        <v>73</v>
      </c>
      <c r="L178">
        <v>53</v>
      </c>
      <c r="M178">
        <v>68</v>
      </c>
      <c r="N178" s="6">
        <f>(punkty_rekrutacyjne35[[#This Row],[GHP]]+punkty_rekrutacyjne35[[#This Row],[GHH]]+punkty_rekrutacyjne35[[#This Row],[GMM]]+punkty_rekrutacyjne35[[#This Row],[GMP]]+punkty_rekrutacyjne35[[#This Row],[GJP]])/10</f>
        <v>34.4</v>
      </c>
      <c r="O178">
        <f>VLOOKUP(E178,$X$4:$Y$9,2,0)</f>
        <v>8</v>
      </c>
      <c r="P178">
        <f>VLOOKUP(F178,$X$4:$Y$9,2,0)</f>
        <v>4</v>
      </c>
      <c r="Q178">
        <f>VLOOKUP(G178,$X$4:$Y$9,2,0)</f>
        <v>4</v>
      </c>
      <c r="R178">
        <f>VLOOKUP(H178,$X$4:$Y$9,2,0)</f>
        <v>6</v>
      </c>
      <c r="S178" s="6">
        <f>SUM(punkty_rekrutacyjne35[[#This Row],[punkty za JP]:[GEO]])</f>
        <v>22</v>
      </c>
      <c r="T178" s="6">
        <f>IF(punkty_rekrutacyjne35[[#This Row],[Zachowanie]]=6, 2, 0)+punkty_rekrutacyjne35[[#This Row],[Osiagniecia]]</f>
        <v>0</v>
      </c>
      <c r="U178" s="7">
        <f>punkty_rekrutacyjne35[[#This Row],[punkty za gimnazjalny]]+punkty_rekrutacyjne35[[#This Row],[SUMA PUNKTOW ZA OCENY]]+punkty_rekrutacyjne35[[#This Row],[DODATKOWE]]</f>
        <v>56.4</v>
      </c>
    </row>
    <row r="179" spans="1:21" hidden="1" x14ac:dyDescent="0.35">
      <c r="A179" s="1" t="s">
        <v>274</v>
      </c>
      <c r="B179" s="1" t="s">
        <v>16</v>
      </c>
      <c r="C179">
        <v>3</v>
      </c>
      <c r="D179">
        <v>5</v>
      </c>
      <c r="E179" s="1">
        <v>4</v>
      </c>
      <c r="F179" s="1">
        <v>6</v>
      </c>
      <c r="G179" s="1">
        <v>6</v>
      </c>
      <c r="H179" s="1">
        <v>4</v>
      </c>
      <c r="I179">
        <v>70</v>
      </c>
      <c r="J179">
        <v>3</v>
      </c>
      <c r="K179">
        <v>92</v>
      </c>
      <c r="L179">
        <v>40</v>
      </c>
      <c r="M179">
        <v>41</v>
      </c>
      <c r="N179" s="6">
        <f>(punkty_rekrutacyjne35[[#This Row],[GHP]]+punkty_rekrutacyjne35[[#This Row],[GHH]]+punkty_rekrutacyjne35[[#This Row],[GMM]]+punkty_rekrutacyjne35[[#This Row],[GMP]]+punkty_rekrutacyjne35[[#This Row],[GJP]])/10</f>
        <v>24.6</v>
      </c>
      <c r="O179">
        <f>VLOOKUP(E179,$X$4:$Y$9,2,0)</f>
        <v>6</v>
      </c>
      <c r="P179">
        <f>VLOOKUP(F179,$X$4:$Y$9,2,0)</f>
        <v>10</v>
      </c>
      <c r="Q179">
        <f>VLOOKUP(G179,$X$4:$Y$9,2,0)</f>
        <v>10</v>
      </c>
      <c r="R179">
        <f>VLOOKUP(H179,$X$4:$Y$9,2,0)</f>
        <v>6</v>
      </c>
      <c r="S179" s="6">
        <f>SUM(punkty_rekrutacyjne35[[#This Row],[punkty za JP]:[GEO]])</f>
        <v>32</v>
      </c>
      <c r="T179" s="6">
        <f>IF(punkty_rekrutacyjne35[[#This Row],[Zachowanie]]=6, 2, 0)+punkty_rekrutacyjne35[[#This Row],[Osiagniecia]]</f>
        <v>3</v>
      </c>
      <c r="U179" s="7">
        <f>punkty_rekrutacyjne35[[#This Row],[punkty za gimnazjalny]]+punkty_rekrutacyjne35[[#This Row],[SUMA PUNKTOW ZA OCENY]]+punkty_rekrutacyjne35[[#This Row],[DODATKOWE]]</f>
        <v>59.6</v>
      </c>
    </row>
    <row r="180" spans="1:21" hidden="1" x14ac:dyDescent="0.35">
      <c r="A180" s="1" t="s">
        <v>275</v>
      </c>
      <c r="B180" s="1" t="s">
        <v>126</v>
      </c>
      <c r="C180">
        <v>5</v>
      </c>
      <c r="D180">
        <v>2</v>
      </c>
      <c r="E180" s="1">
        <v>4</v>
      </c>
      <c r="F180" s="1">
        <v>6</v>
      </c>
      <c r="G180" s="1">
        <v>5</v>
      </c>
      <c r="H180" s="1">
        <v>3</v>
      </c>
      <c r="I180">
        <v>78</v>
      </c>
      <c r="J180">
        <v>78</v>
      </c>
      <c r="K180">
        <v>90</v>
      </c>
      <c r="L180">
        <v>83</v>
      </c>
      <c r="M180">
        <v>63</v>
      </c>
      <c r="N180" s="6">
        <f>(punkty_rekrutacyjne35[[#This Row],[GHP]]+punkty_rekrutacyjne35[[#This Row],[GHH]]+punkty_rekrutacyjne35[[#This Row],[GMM]]+punkty_rekrutacyjne35[[#This Row],[GMP]]+punkty_rekrutacyjne35[[#This Row],[GJP]])/10</f>
        <v>39.200000000000003</v>
      </c>
      <c r="O180">
        <f>VLOOKUP(E180,$X$4:$Y$9,2,0)</f>
        <v>6</v>
      </c>
      <c r="P180">
        <f>VLOOKUP(F180,$X$4:$Y$9,2,0)</f>
        <v>10</v>
      </c>
      <c r="Q180">
        <f>VLOOKUP(G180,$X$4:$Y$9,2,0)</f>
        <v>8</v>
      </c>
      <c r="R180">
        <f>VLOOKUP(H180,$X$4:$Y$9,2,0)</f>
        <v>4</v>
      </c>
      <c r="S180" s="6">
        <f>SUM(punkty_rekrutacyjne35[[#This Row],[punkty za JP]:[GEO]])</f>
        <v>28</v>
      </c>
      <c r="T180" s="6">
        <f>IF(punkty_rekrutacyjne35[[#This Row],[Zachowanie]]=6, 2, 0)+punkty_rekrutacyjne35[[#This Row],[Osiagniecia]]</f>
        <v>5</v>
      </c>
      <c r="U180" s="7">
        <f>punkty_rekrutacyjne35[[#This Row],[punkty za gimnazjalny]]+punkty_rekrutacyjne35[[#This Row],[SUMA PUNKTOW ZA OCENY]]+punkty_rekrutacyjne35[[#This Row],[DODATKOWE]]</f>
        <v>72.2</v>
      </c>
    </row>
    <row r="181" spans="1:21" hidden="1" x14ac:dyDescent="0.35">
      <c r="A181" s="1" t="s">
        <v>276</v>
      </c>
      <c r="B181" s="1" t="s">
        <v>180</v>
      </c>
      <c r="C181">
        <v>0</v>
      </c>
      <c r="D181">
        <v>6</v>
      </c>
      <c r="E181" s="1">
        <v>5</v>
      </c>
      <c r="F181" s="1">
        <v>6</v>
      </c>
      <c r="G181" s="1">
        <v>6</v>
      </c>
      <c r="H181" s="1">
        <v>6</v>
      </c>
      <c r="I181">
        <v>43</v>
      </c>
      <c r="J181">
        <v>3</v>
      </c>
      <c r="K181">
        <v>56</v>
      </c>
      <c r="L181">
        <v>52</v>
      </c>
      <c r="M181">
        <v>41</v>
      </c>
      <c r="N181" s="6">
        <f>(punkty_rekrutacyjne35[[#This Row],[GHP]]+punkty_rekrutacyjne35[[#This Row],[GHH]]+punkty_rekrutacyjne35[[#This Row],[GMM]]+punkty_rekrutacyjne35[[#This Row],[GMP]]+punkty_rekrutacyjne35[[#This Row],[GJP]])/10</f>
        <v>19.5</v>
      </c>
      <c r="O181">
        <f>VLOOKUP(E181,$X$4:$Y$9,2,0)</f>
        <v>8</v>
      </c>
      <c r="P181">
        <f>VLOOKUP(F181,$X$4:$Y$9,2,0)</f>
        <v>10</v>
      </c>
      <c r="Q181">
        <f>VLOOKUP(G181,$X$4:$Y$9,2,0)</f>
        <v>10</v>
      </c>
      <c r="R181">
        <f>VLOOKUP(H181,$X$4:$Y$9,2,0)</f>
        <v>10</v>
      </c>
      <c r="S181" s="6">
        <f>SUM(punkty_rekrutacyjne35[[#This Row],[punkty za JP]:[GEO]])</f>
        <v>38</v>
      </c>
      <c r="T181" s="6">
        <f>IF(punkty_rekrutacyjne35[[#This Row],[Zachowanie]]=6, 2, 0)+punkty_rekrutacyjne35[[#This Row],[Osiagniecia]]</f>
        <v>2</v>
      </c>
      <c r="U181" s="7">
        <f>punkty_rekrutacyjne35[[#This Row],[punkty za gimnazjalny]]+punkty_rekrutacyjne35[[#This Row],[SUMA PUNKTOW ZA OCENY]]+punkty_rekrutacyjne35[[#This Row],[DODATKOWE]]</f>
        <v>59.5</v>
      </c>
    </row>
    <row r="182" spans="1:21" hidden="1" x14ac:dyDescent="0.35">
      <c r="A182" s="1" t="s">
        <v>277</v>
      </c>
      <c r="B182" s="1" t="s">
        <v>161</v>
      </c>
      <c r="C182">
        <v>1</v>
      </c>
      <c r="D182">
        <v>4</v>
      </c>
      <c r="E182" s="1">
        <v>4</v>
      </c>
      <c r="F182" s="1">
        <v>3</v>
      </c>
      <c r="G182" s="1">
        <v>6</v>
      </c>
      <c r="H182" s="1">
        <v>6</v>
      </c>
      <c r="I182">
        <v>33</v>
      </c>
      <c r="J182">
        <v>38</v>
      </c>
      <c r="K182">
        <v>27</v>
      </c>
      <c r="L182">
        <v>60</v>
      </c>
      <c r="M182">
        <v>80</v>
      </c>
      <c r="N182" s="6">
        <f>(punkty_rekrutacyjne35[[#This Row],[GHP]]+punkty_rekrutacyjne35[[#This Row],[GHH]]+punkty_rekrutacyjne35[[#This Row],[GMM]]+punkty_rekrutacyjne35[[#This Row],[GMP]]+punkty_rekrutacyjne35[[#This Row],[GJP]])/10</f>
        <v>23.8</v>
      </c>
      <c r="O182">
        <f>VLOOKUP(E182,$X$4:$Y$9,2,0)</f>
        <v>6</v>
      </c>
      <c r="P182">
        <f>VLOOKUP(F182,$X$4:$Y$9,2,0)</f>
        <v>4</v>
      </c>
      <c r="Q182">
        <f>VLOOKUP(G182,$X$4:$Y$9,2,0)</f>
        <v>10</v>
      </c>
      <c r="R182">
        <f>VLOOKUP(H182,$X$4:$Y$9,2,0)</f>
        <v>10</v>
      </c>
      <c r="S182" s="6">
        <f>SUM(punkty_rekrutacyjne35[[#This Row],[punkty za JP]:[GEO]])</f>
        <v>30</v>
      </c>
      <c r="T182" s="6">
        <f>IF(punkty_rekrutacyjne35[[#This Row],[Zachowanie]]=6, 2, 0)+punkty_rekrutacyjne35[[#This Row],[Osiagniecia]]</f>
        <v>1</v>
      </c>
      <c r="U182" s="7">
        <f>punkty_rekrutacyjne35[[#This Row],[punkty za gimnazjalny]]+punkty_rekrutacyjne35[[#This Row],[SUMA PUNKTOW ZA OCENY]]+punkty_rekrutacyjne35[[#This Row],[DODATKOWE]]</f>
        <v>54.8</v>
      </c>
    </row>
    <row r="183" spans="1:21" hidden="1" x14ac:dyDescent="0.35">
      <c r="A183" s="1" t="s">
        <v>278</v>
      </c>
      <c r="B183" s="1" t="s">
        <v>279</v>
      </c>
      <c r="C183">
        <v>5</v>
      </c>
      <c r="D183">
        <v>6</v>
      </c>
      <c r="E183" s="1">
        <v>2</v>
      </c>
      <c r="F183" s="1">
        <v>5</v>
      </c>
      <c r="G183" s="1">
        <v>5</v>
      </c>
      <c r="H183" s="1">
        <v>5</v>
      </c>
      <c r="I183">
        <v>80</v>
      </c>
      <c r="J183">
        <v>54</v>
      </c>
      <c r="K183">
        <v>22</v>
      </c>
      <c r="L183">
        <v>26</v>
      </c>
      <c r="M183">
        <v>62</v>
      </c>
      <c r="N183" s="6">
        <f>(punkty_rekrutacyjne35[[#This Row],[GHP]]+punkty_rekrutacyjne35[[#This Row],[GHH]]+punkty_rekrutacyjne35[[#This Row],[GMM]]+punkty_rekrutacyjne35[[#This Row],[GMP]]+punkty_rekrutacyjne35[[#This Row],[GJP]])/10</f>
        <v>24.4</v>
      </c>
      <c r="O183">
        <f>VLOOKUP(E183,$X$4:$Y$9,2,0)</f>
        <v>0</v>
      </c>
      <c r="P183">
        <f>VLOOKUP(F183,$X$4:$Y$9,2,0)</f>
        <v>8</v>
      </c>
      <c r="Q183">
        <f>VLOOKUP(G183,$X$4:$Y$9,2,0)</f>
        <v>8</v>
      </c>
      <c r="R183">
        <f>VLOOKUP(H183,$X$4:$Y$9,2,0)</f>
        <v>8</v>
      </c>
      <c r="S183" s="6">
        <f>SUM(punkty_rekrutacyjne35[[#This Row],[punkty za JP]:[GEO]])</f>
        <v>24</v>
      </c>
      <c r="T183" s="6">
        <f>IF(punkty_rekrutacyjne35[[#This Row],[Zachowanie]]=6, 2, 0)+punkty_rekrutacyjne35[[#This Row],[Osiagniecia]]</f>
        <v>7</v>
      </c>
      <c r="U183" s="7">
        <f>punkty_rekrutacyjne35[[#This Row],[punkty za gimnazjalny]]+punkty_rekrutacyjne35[[#This Row],[SUMA PUNKTOW ZA OCENY]]+punkty_rekrutacyjne35[[#This Row],[DODATKOWE]]</f>
        <v>55.4</v>
      </c>
    </row>
    <row r="184" spans="1:21" hidden="1" x14ac:dyDescent="0.35">
      <c r="A184" s="1" t="s">
        <v>280</v>
      </c>
      <c r="B184" s="1" t="s">
        <v>159</v>
      </c>
      <c r="C184">
        <v>6</v>
      </c>
      <c r="D184">
        <v>6</v>
      </c>
      <c r="E184" s="1">
        <v>2</v>
      </c>
      <c r="F184" s="1">
        <v>4</v>
      </c>
      <c r="G184" s="1">
        <v>5</v>
      </c>
      <c r="H184" s="1">
        <v>2</v>
      </c>
      <c r="I184">
        <v>34</v>
      </c>
      <c r="J184">
        <v>92</v>
      </c>
      <c r="K184">
        <v>51</v>
      </c>
      <c r="L184">
        <v>32</v>
      </c>
      <c r="M184">
        <v>80</v>
      </c>
      <c r="N184" s="6">
        <f>(punkty_rekrutacyjne35[[#This Row],[GHP]]+punkty_rekrutacyjne35[[#This Row],[GHH]]+punkty_rekrutacyjne35[[#This Row],[GMM]]+punkty_rekrutacyjne35[[#This Row],[GMP]]+punkty_rekrutacyjne35[[#This Row],[GJP]])/10</f>
        <v>28.9</v>
      </c>
      <c r="O184">
        <f>VLOOKUP(E184,$X$4:$Y$9,2,0)</f>
        <v>0</v>
      </c>
      <c r="P184">
        <f>VLOOKUP(F184,$X$4:$Y$9,2,0)</f>
        <v>6</v>
      </c>
      <c r="Q184">
        <f>VLOOKUP(G184,$X$4:$Y$9,2,0)</f>
        <v>8</v>
      </c>
      <c r="R184">
        <f>VLOOKUP(H184,$X$4:$Y$9,2,0)</f>
        <v>0</v>
      </c>
      <c r="S184" s="6">
        <f>SUM(punkty_rekrutacyjne35[[#This Row],[punkty za JP]:[GEO]])</f>
        <v>14</v>
      </c>
      <c r="T184" s="6">
        <f>IF(punkty_rekrutacyjne35[[#This Row],[Zachowanie]]=6, 2, 0)+punkty_rekrutacyjne35[[#This Row],[Osiagniecia]]</f>
        <v>8</v>
      </c>
      <c r="U184" s="7">
        <f>punkty_rekrutacyjne35[[#This Row],[punkty za gimnazjalny]]+punkty_rekrutacyjne35[[#This Row],[SUMA PUNKTOW ZA OCENY]]+punkty_rekrutacyjne35[[#This Row],[DODATKOWE]]</f>
        <v>50.9</v>
      </c>
    </row>
    <row r="185" spans="1:21" hidden="1" x14ac:dyDescent="0.35">
      <c r="A185" s="1" t="s">
        <v>281</v>
      </c>
      <c r="B185" s="1" t="s">
        <v>41</v>
      </c>
      <c r="C185">
        <v>8</v>
      </c>
      <c r="D185">
        <v>2</v>
      </c>
      <c r="E185" s="1">
        <v>4</v>
      </c>
      <c r="F185" s="1">
        <v>2</v>
      </c>
      <c r="G185" s="1">
        <v>6</v>
      </c>
      <c r="H185" s="1">
        <v>5</v>
      </c>
      <c r="I185">
        <v>17</v>
      </c>
      <c r="J185">
        <v>29</v>
      </c>
      <c r="K185">
        <v>83</v>
      </c>
      <c r="L185">
        <v>9</v>
      </c>
      <c r="M185">
        <v>54</v>
      </c>
      <c r="N185" s="6">
        <f>(punkty_rekrutacyjne35[[#This Row],[GHP]]+punkty_rekrutacyjne35[[#This Row],[GHH]]+punkty_rekrutacyjne35[[#This Row],[GMM]]+punkty_rekrutacyjne35[[#This Row],[GMP]]+punkty_rekrutacyjne35[[#This Row],[GJP]])/10</f>
        <v>19.2</v>
      </c>
      <c r="O185">
        <f>VLOOKUP(E185,$X$4:$Y$9,2,0)</f>
        <v>6</v>
      </c>
      <c r="P185">
        <f>VLOOKUP(F185,$X$4:$Y$9,2,0)</f>
        <v>0</v>
      </c>
      <c r="Q185">
        <f>VLOOKUP(G185,$X$4:$Y$9,2,0)</f>
        <v>10</v>
      </c>
      <c r="R185">
        <f>VLOOKUP(H185,$X$4:$Y$9,2,0)</f>
        <v>8</v>
      </c>
      <c r="S185" s="6">
        <f>SUM(punkty_rekrutacyjne35[[#This Row],[punkty za JP]:[GEO]])</f>
        <v>24</v>
      </c>
      <c r="T185" s="6">
        <f>IF(punkty_rekrutacyjne35[[#This Row],[Zachowanie]]=6, 2, 0)+punkty_rekrutacyjne35[[#This Row],[Osiagniecia]]</f>
        <v>8</v>
      </c>
      <c r="U185" s="7">
        <f>punkty_rekrutacyjne35[[#This Row],[punkty za gimnazjalny]]+punkty_rekrutacyjne35[[#This Row],[SUMA PUNKTOW ZA OCENY]]+punkty_rekrutacyjne35[[#This Row],[DODATKOWE]]</f>
        <v>51.2</v>
      </c>
    </row>
    <row r="186" spans="1:21" hidden="1" x14ac:dyDescent="0.35">
      <c r="A186" s="1" t="s">
        <v>282</v>
      </c>
      <c r="B186" s="1" t="s">
        <v>41</v>
      </c>
      <c r="C186">
        <v>1</v>
      </c>
      <c r="D186">
        <v>5</v>
      </c>
      <c r="E186" s="1">
        <v>6</v>
      </c>
      <c r="F186" s="1">
        <v>4</v>
      </c>
      <c r="G186" s="1">
        <v>3</v>
      </c>
      <c r="H186" s="1">
        <v>2</v>
      </c>
      <c r="I186">
        <v>14</v>
      </c>
      <c r="J186">
        <v>49</v>
      </c>
      <c r="K186">
        <v>64</v>
      </c>
      <c r="L186">
        <v>36</v>
      </c>
      <c r="M186">
        <v>2</v>
      </c>
      <c r="N186" s="6">
        <f>(punkty_rekrutacyjne35[[#This Row],[GHP]]+punkty_rekrutacyjne35[[#This Row],[GHH]]+punkty_rekrutacyjne35[[#This Row],[GMM]]+punkty_rekrutacyjne35[[#This Row],[GMP]]+punkty_rekrutacyjne35[[#This Row],[GJP]])/10</f>
        <v>16.5</v>
      </c>
      <c r="O186">
        <f>VLOOKUP(E186,$X$4:$Y$9,2,0)</f>
        <v>10</v>
      </c>
      <c r="P186">
        <f>VLOOKUP(F186,$X$4:$Y$9,2,0)</f>
        <v>6</v>
      </c>
      <c r="Q186">
        <f>VLOOKUP(G186,$X$4:$Y$9,2,0)</f>
        <v>4</v>
      </c>
      <c r="R186">
        <f>VLOOKUP(H186,$X$4:$Y$9,2,0)</f>
        <v>0</v>
      </c>
      <c r="S186" s="6">
        <f>SUM(punkty_rekrutacyjne35[[#This Row],[punkty za JP]:[GEO]])</f>
        <v>20</v>
      </c>
      <c r="T186" s="6">
        <f>IF(punkty_rekrutacyjne35[[#This Row],[Zachowanie]]=6, 2, 0)+punkty_rekrutacyjne35[[#This Row],[Osiagniecia]]</f>
        <v>1</v>
      </c>
      <c r="U186" s="7">
        <f>punkty_rekrutacyjne35[[#This Row],[punkty za gimnazjalny]]+punkty_rekrutacyjne35[[#This Row],[SUMA PUNKTOW ZA OCENY]]+punkty_rekrutacyjne35[[#This Row],[DODATKOWE]]</f>
        <v>37.5</v>
      </c>
    </row>
    <row r="187" spans="1:21" hidden="1" x14ac:dyDescent="0.35">
      <c r="A187" s="1" t="s">
        <v>283</v>
      </c>
      <c r="B187" s="1" t="s">
        <v>242</v>
      </c>
      <c r="C187">
        <v>6</v>
      </c>
      <c r="D187">
        <v>6</v>
      </c>
      <c r="E187" s="1">
        <v>3</v>
      </c>
      <c r="F187" s="1">
        <v>6</v>
      </c>
      <c r="G187" s="1">
        <v>2</v>
      </c>
      <c r="H187" s="1">
        <v>3</v>
      </c>
      <c r="I187">
        <v>27</v>
      </c>
      <c r="J187">
        <v>64</v>
      </c>
      <c r="K187">
        <v>47</v>
      </c>
      <c r="L187">
        <v>11</v>
      </c>
      <c r="M187">
        <v>24</v>
      </c>
      <c r="N187" s="6">
        <f>(punkty_rekrutacyjne35[[#This Row],[GHP]]+punkty_rekrutacyjne35[[#This Row],[GHH]]+punkty_rekrutacyjne35[[#This Row],[GMM]]+punkty_rekrutacyjne35[[#This Row],[GMP]]+punkty_rekrutacyjne35[[#This Row],[GJP]])/10</f>
        <v>17.3</v>
      </c>
      <c r="O187">
        <f>VLOOKUP(E187,$X$4:$Y$9,2,0)</f>
        <v>4</v>
      </c>
      <c r="P187">
        <f>VLOOKUP(F187,$X$4:$Y$9,2,0)</f>
        <v>10</v>
      </c>
      <c r="Q187">
        <f>VLOOKUP(G187,$X$4:$Y$9,2,0)</f>
        <v>0</v>
      </c>
      <c r="R187">
        <f>VLOOKUP(H187,$X$4:$Y$9,2,0)</f>
        <v>4</v>
      </c>
      <c r="S187" s="6">
        <f>SUM(punkty_rekrutacyjne35[[#This Row],[punkty za JP]:[GEO]])</f>
        <v>18</v>
      </c>
      <c r="T187" s="6">
        <f>IF(punkty_rekrutacyjne35[[#This Row],[Zachowanie]]=6, 2, 0)+punkty_rekrutacyjne35[[#This Row],[Osiagniecia]]</f>
        <v>8</v>
      </c>
      <c r="U187" s="7">
        <f>punkty_rekrutacyjne35[[#This Row],[punkty za gimnazjalny]]+punkty_rekrutacyjne35[[#This Row],[SUMA PUNKTOW ZA OCENY]]+punkty_rekrutacyjne35[[#This Row],[DODATKOWE]]</f>
        <v>43.3</v>
      </c>
    </row>
    <row r="188" spans="1:21" hidden="1" x14ac:dyDescent="0.35">
      <c r="A188" s="1" t="s">
        <v>284</v>
      </c>
      <c r="B188" s="1" t="s">
        <v>166</v>
      </c>
      <c r="C188">
        <v>3</v>
      </c>
      <c r="D188">
        <v>5</v>
      </c>
      <c r="E188" s="1">
        <v>3</v>
      </c>
      <c r="F188" s="1">
        <v>2</v>
      </c>
      <c r="G188" s="1">
        <v>6</v>
      </c>
      <c r="H188" s="1">
        <v>6</v>
      </c>
      <c r="I188">
        <v>77</v>
      </c>
      <c r="J188">
        <v>9</v>
      </c>
      <c r="K188">
        <v>73</v>
      </c>
      <c r="L188">
        <v>35</v>
      </c>
      <c r="M188">
        <v>96</v>
      </c>
      <c r="N188" s="6">
        <f>(punkty_rekrutacyjne35[[#This Row],[GHP]]+punkty_rekrutacyjne35[[#This Row],[GHH]]+punkty_rekrutacyjne35[[#This Row],[GMM]]+punkty_rekrutacyjne35[[#This Row],[GMP]]+punkty_rekrutacyjne35[[#This Row],[GJP]])/10</f>
        <v>29</v>
      </c>
      <c r="O188">
        <f>VLOOKUP(E188,$X$4:$Y$9,2,0)</f>
        <v>4</v>
      </c>
      <c r="P188">
        <f>VLOOKUP(F188,$X$4:$Y$9,2,0)</f>
        <v>0</v>
      </c>
      <c r="Q188">
        <f>VLOOKUP(G188,$X$4:$Y$9,2,0)</f>
        <v>10</v>
      </c>
      <c r="R188">
        <f>VLOOKUP(H188,$X$4:$Y$9,2,0)</f>
        <v>10</v>
      </c>
      <c r="S188" s="6">
        <f>SUM(punkty_rekrutacyjne35[[#This Row],[punkty za JP]:[GEO]])</f>
        <v>24</v>
      </c>
      <c r="T188" s="6">
        <f>IF(punkty_rekrutacyjne35[[#This Row],[Zachowanie]]=6, 2, 0)+punkty_rekrutacyjne35[[#This Row],[Osiagniecia]]</f>
        <v>3</v>
      </c>
      <c r="U188" s="7">
        <f>punkty_rekrutacyjne35[[#This Row],[punkty za gimnazjalny]]+punkty_rekrutacyjne35[[#This Row],[SUMA PUNKTOW ZA OCENY]]+punkty_rekrutacyjne35[[#This Row],[DODATKOWE]]</f>
        <v>56</v>
      </c>
    </row>
    <row r="189" spans="1:21" hidden="1" x14ac:dyDescent="0.35">
      <c r="A189" s="1" t="s">
        <v>285</v>
      </c>
      <c r="B189" s="1" t="s">
        <v>286</v>
      </c>
      <c r="C189">
        <v>2</v>
      </c>
      <c r="D189">
        <v>5</v>
      </c>
      <c r="E189" s="1">
        <v>4</v>
      </c>
      <c r="F189" s="1">
        <v>4</v>
      </c>
      <c r="G189" s="1">
        <v>2</v>
      </c>
      <c r="H189" s="1">
        <v>5</v>
      </c>
      <c r="I189">
        <v>46</v>
      </c>
      <c r="J189">
        <v>15</v>
      </c>
      <c r="K189">
        <v>67</v>
      </c>
      <c r="L189">
        <v>56</v>
      </c>
      <c r="M189">
        <v>9</v>
      </c>
      <c r="N189" s="6">
        <f>(punkty_rekrutacyjne35[[#This Row],[GHP]]+punkty_rekrutacyjne35[[#This Row],[GHH]]+punkty_rekrutacyjne35[[#This Row],[GMM]]+punkty_rekrutacyjne35[[#This Row],[GMP]]+punkty_rekrutacyjne35[[#This Row],[GJP]])/10</f>
        <v>19.3</v>
      </c>
      <c r="O189">
        <f>VLOOKUP(E189,$X$4:$Y$9,2,0)</f>
        <v>6</v>
      </c>
      <c r="P189">
        <f>VLOOKUP(F189,$X$4:$Y$9,2,0)</f>
        <v>6</v>
      </c>
      <c r="Q189">
        <f>VLOOKUP(G189,$X$4:$Y$9,2,0)</f>
        <v>0</v>
      </c>
      <c r="R189">
        <f>VLOOKUP(H189,$X$4:$Y$9,2,0)</f>
        <v>8</v>
      </c>
      <c r="S189" s="6">
        <f>SUM(punkty_rekrutacyjne35[[#This Row],[punkty za JP]:[GEO]])</f>
        <v>20</v>
      </c>
      <c r="T189" s="6">
        <f>IF(punkty_rekrutacyjne35[[#This Row],[Zachowanie]]=6, 2, 0)+punkty_rekrutacyjne35[[#This Row],[Osiagniecia]]</f>
        <v>2</v>
      </c>
      <c r="U189" s="7">
        <f>punkty_rekrutacyjne35[[#This Row],[punkty za gimnazjalny]]+punkty_rekrutacyjne35[[#This Row],[SUMA PUNKTOW ZA OCENY]]+punkty_rekrutacyjne35[[#This Row],[DODATKOWE]]</f>
        <v>41.3</v>
      </c>
    </row>
    <row r="190" spans="1:21" hidden="1" x14ac:dyDescent="0.35">
      <c r="A190" s="1" t="s">
        <v>287</v>
      </c>
      <c r="B190" s="1" t="s">
        <v>288</v>
      </c>
      <c r="C190">
        <v>3</v>
      </c>
      <c r="D190">
        <v>4</v>
      </c>
      <c r="E190" s="1">
        <v>6</v>
      </c>
      <c r="F190" s="1">
        <v>3</v>
      </c>
      <c r="G190" s="1">
        <v>2</v>
      </c>
      <c r="H190" s="1">
        <v>2</v>
      </c>
      <c r="I190">
        <v>79</v>
      </c>
      <c r="J190">
        <v>70</v>
      </c>
      <c r="K190">
        <v>42</v>
      </c>
      <c r="L190">
        <v>36</v>
      </c>
      <c r="M190">
        <v>76</v>
      </c>
      <c r="N190" s="6">
        <f>(punkty_rekrutacyjne35[[#This Row],[GHP]]+punkty_rekrutacyjne35[[#This Row],[GHH]]+punkty_rekrutacyjne35[[#This Row],[GMM]]+punkty_rekrutacyjne35[[#This Row],[GMP]]+punkty_rekrutacyjne35[[#This Row],[GJP]])/10</f>
        <v>30.3</v>
      </c>
      <c r="O190">
        <f>VLOOKUP(E190,$X$4:$Y$9,2,0)</f>
        <v>10</v>
      </c>
      <c r="P190">
        <f>VLOOKUP(F190,$X$4:$Y$9,2,0)</f>
        <v>4</v>
      </c>
      <c r="Q190">
        <f>VLOOKUP(G190,$X$4:$Y$9,2,0)</f>
        <v>0</v>
      </c>
      <c r="R190">
        <f>VLOOKUP(H190,$X$4:$Y$9,2,0)</f>
        <v>0</v>
      </c>
      <c r="S190" s="6">
        <f>SUM(punkty_rekrutacyjne35[[#This Row],[punkty za JP]:[GEO]])</f>
        <v>14</v>
      </c>
      <c r="T190" s="6">
        <f>IF(punkty_rekrutacyjne35[[#This Row],[Zachowanie]]=6, 2, 0)+punkty_rekrutacyjne35[[#This Row],[Osiagniecia]]</f>
        <v>3</v>
      </c>
      <c r="U190" s="7">
        <f>punkty_rekrutacyjne35[[#This Row],[punkty za gimnazjalny]]+punkty_rekrutacyjne35[[#This Row],[SUMA PUNKTOW ZA OCENY]]+punkty_rekrutacyjne35[[#This Row],[DODATKOWE]]</f>
        <v>47.3</v>
      </c>
    </row>
    <row r="191" spans="1:21" hidden="1" x14ac:dyDescent="0.35">
      <c r="A191" s="1" t="s">
        <v>289</v>
      </c>
      <c r="B191" s="1" t="s">
        <v>30</v>
      </c>
      <c r="C191">
        <v>3</v>
      </c>
      <c r="D191">
        <v>6</v>
      </c>
      <c r="E191" s="1">
        <v>3</v>
      </c>
      <c r="F191" s="1">
        <v>6</v>
      </c>
      <c r="G191" s="1">
        <v>2</v>
      </c>
      <c r="H191" s="1">
        <v>5</v>
      </c>
      <c r="I191">
        <v>25</v>
      </c>
      <c r="J191">
        <v>78</v>
      </c>
      <c r="K191">
        <v>36</v>
      </c>
      <c r="L191">
        <v>67</v>
      </c>
      <c r="M191">
        <v>37</v>
      </c>
      <c r="N191" s="6">
        <f>(punkty_rekrutacyjne35[[#This Row],[GHP]]+punkty_rekrutacyjne35[[#This Row],[GHH]]+punkty_rekrutacyjne35[[#This Row],[GMM]]+punkty_rekrutacyjne35[[#This Row],[GMP]]+punkty_rekrutacyjne35[[#This Row],[GJP]])/10</f>
        <v>24.3</v>
      </c>
      <c r="O191">
        <f>VLOOKUP(E191,$X$4:$Y$9,2,0)</f>
        <v>4</v>
      </c>
      <c r="P191">
        <f>VLOOKUP(F191,$X$4:$Y$9,2,0)</f>
        <v>10</v>
      </c>
      <c r="Q191">
        <f>VLOOKUP(G191,$X$4:$Y$9,2,0)</f>
        <v>0</v>
      </c>
      <c r="R191">
        <f>VLOOKUP(H191,$X$4:$Y$9,2,0)</f>
        <v>8</v>
      </c>
      <c r="S191" s="6">
        <f>SUM(punkty_rekrutacyjne35[[#This Row],[punkty za JP]:[GEO]])</f>
        <v>22</v>
      </c>
      <c r="T191" s="6">
        <f>IF(punkty_rekrutacyjne35[[#This Row],[Zachowanie]]=6, 2, 0)+punkty_rekrutacyjne35[[#This Row],[Osiagniecia]]</f>
        <v>5</v>
      </c>
      <c r="U191" s="7">
        <f>punkty_rekrutacyjne35[[#This Row],[punkty za gimnazjalny]]+punkty_rekrutacyjne35[[#This Row],[SUMA PUNKTOW ZA OCENY]]+punkty_rekrutacyjne35[[#This Row],[DODATKOWE]]</f>
        <v>51.3</v>
      </c>
    </row>
    <row r="192" spans="1:21" hidden="1" x14ac:dyDescent="0.35">
      <c r="A192" s="1" t="s">
        <v>290</v>
      </c>
      <c r="B192" s="1" t="s">
        <v>78</v>
      </c>
      <c r="C192">
        <v>4</v>
      </c>
      <c r="D192">
        <v>5</v>
      </c>
      <c r="E192" s="1">
        <v>4</v>
      </c>
      <c r="F192" s="1">
        <v>6</v>
      </c>
      <c r="G192" s="1">
        <v>5</v>
      </c>
      <c r="H192" s="1">
        <v>2</v>
      </c>
      <c r="I192">
        <v>53</v>
      </c>
      <c r="J192">
        <v>61</v>
      </c>
      <c r="K192">
        <v>85</v>
      </c>
      <c r="L192">
        <v>8</v>
      </c>
      <c r="M192">
        <v>76</v>
      </c>
      <c r="N192" s="6">
        <f>(punkty_rekrutacyjne35[[#This Row],[GHP]]+punkty_rekrutacyjne35[[#This Row],[GHH]]+punkty_rekrutacyjne35[[#This Row],[GMM]]+punkty_rekrutacyjne35[[#This Row],[GMP]]+punkty_rekrutacyjne35[[#This Row],[GJP]])/10</f>
        <v>28.3</v>
      </c>
      <c r="O192">
        <f>VLOOKUP(E192,$X$4:$Y$9,2,0)</f>
        <v>6</v>
      </c>
      <c r="P192">
        <f>VLOOKUP(F192,$X$4:$Y$9,2,0)</f>
        <v>10</v>
      </c>
      <c r="Q192">
        <f>VLOOKUP(G192,$X$4:$Y$9,2,0)</f>
        <v>8</v>
      </c>
      <c r="R192">
        <f>VLOOKUP(H192,$X$4:$Y$9,2,0)</f>
        <v>0</v>
      </c>
      <c r="S192" s="6">
        <f>SUM(punkty_rekrutacyjne35[[#This Row],[punkty za JP]:[GEO]])</f>
        <v>24</v>
      </c>
      <c r="T192" s="6">
        <f>IF(punkty_rekrutacyjne35[[#This Row],[Zachowanie]]=6, 2, 0)+punkty_rekrutacyjne35[[#This Row],[Osiagniecia]]</f>
        <v>4</v>
      </c>
      <c r="U192" s="7">
        <f>punkty_rekrutacyjne35[[#This Row],[punkty za gimnazjalny]]+punkty_rekrutacyjne35[[#This Row],[SUMA PUNKTOW ZA OCENY]]+punkty_rekrutacyjne35[[#This Row],[DODATKOWE]]</f>
        <v>56.3</v>
      </c>
    </row>
    <row r="193" spans="1:21" hidden="1" x14ac:dyDescent="0.35">
      <c r="A193" s="1" t="s">
        <v>264</v>
      </c>
      <c r="B193" s="1" t="s">
        <v>246</v>
      </c>
      <c r="C193">
        <v>7</v>
      </c>
      <c r="D193">
        <v>2</v>
      </c>
      <c r="E193" s="1">
        <v>4</v>
      </c>
      <c r="F193" s="1">
        <v>3</v>
      </c>
      <c r="G193" s="1">
        <v>6</v>
      </c>
      <c r="H193" s="1">
        <v>3</v>
      </c>
      <c r="I193">
        <v>13</v>
      </c>
      <c r="J193">
        <v>89</v>
      </c>
      <c r="K193">
        <v>20</v>
      </c>
      <c r="L193">
        <v>2</v>
      </c>
      <c r="M193">
        <v>36</v>
      </c>
      <c r="N193" s="6">
        <f>(punkty_rekrutacyjne35[[#This Row],[GHP]]+punkty_rekrutacyjne35[[#This Row],[GHH]]+punkty_rekrutacyjne35[[#This Row],[GMM]]+punkty_rekrutacyjne35[[#This Row],[GMP]]+punkty_rekrutacyjne35[[#This Row],[GJP]])/10</f>
        <v>16</v>
      </c>
      <c r="O193">
        <f>VLOOKUP(E193,$X$4:$Y$9,2,0)</f>
        <v>6</v>
      </c>
      <c r="P193">
        <f>VLOOKUP(F193,$X$4:$Y$9,2,0)</f>
        <v>4</v>
      </c>
      <c r="Q193">
        <f>VLOOKUP(G193,$X$4:$Y$9,2,0)</f>
        <v>10</v>
      </c>
      <c r="R193">
        <f>VLOOKUP(H193,$X$4:$Y$9,2,0)</f>
        <v>4</v>
      </c>
      <c r="S193" s="6">
        <f>SUM(punkty_rekrutacyjne35[[#This Row],[punkty za JP]:[GEO]])</f>
        <v>24</v>
      </c>
      <c r="T193" s="6">
        <f>IF(punkty_rekrutacyjne35[[#This Row],[Zachowanie]]=6, 2, 0)+punkty_rekrutacyjne35[[#This Row],[Osiagniecia]]</f>
        <v>7</v>
      </c>
      <c r="U193" s="7">
        <f>punkty_rekrutacyjne35[[#This Row],[punkty za gimnazjalny]]+punkty_rekrutacyjne35[[#This Row],[SUMA PUNKTOW ZA OCENY]]+punkty_rekrutacyjne35[[#This Row],[DODATKOWE]]</f>
        <v>47</v>
      </c>
    </row>
    <row r="194" spans="1:21" hidden="1" x14ac:dyDescent="0.35">
      <c r="A194" s="1" t="s">
        <v>291</v>
      </c>
      <c r="B194" s="1" t="s">
        <v>222</v>
      </c>
      <c r="C194">
        <v>3</v>
      </c>
      <c r="D194">
        <v>5</v>
      </c>
      <c r="E194" s="1">
        <v>5</v>
      </c>
      <c r="F194" s="1">
        <v>2</v>
      </c>
      <c r="G194" s="1">
        <v>5</v>
      </c>
      <c r="H194" s="1">
        <v>2</v>
      </c>
      <c r="I194">
        <v>25</v>
      </c>
      <c r="J194">
        <v>46</v>
      </c>
      <c r="K194">
        <v>91</v>
      </c>
      <c r="L194">
        <v>75</v>
      </c>
      <c r="M194">
        <v>91</v>
      </c>
      <c r="N194" s="6">
        <f>(punkty_rekrutacyjne35[[#This Row],[GHP]]+punkty_rekrutacyjne35[[#This Row],[GHH]]+punkty_rekrutacyjne35[[#This Row],[GMM]]+punkty_rekrutacyjne35[[#This Row],[GMP]]+punkty_rekrutacyjne35[[#This Row],[GJP]])/10</f>
        <v>32.799999999999997</v>
      </c>
      <c r="O194">
        <f>VLOOKUP(E194,$X$4:$Y$9,2,0)</f>
        <v>8</v>
      </c>
      <c r="P194">
        <f>VLOOKUP(F194,$X$4:$Y$9,2,0)</f>
        <v>0</v>
      </c>
      <c r="Q194">
        <f>VLOOKUP(G194,$X$4:$Y$9,2,0)</f>
        <v>8</v>
      </c>
      <c r="R194">
        <f>VLOOKUP(H194,$X$4:$Y$9,2,0)</f>
        <v>0</v>
      </c>
      <c r="S194" s="6">
        <f>SUM(punkty_rekrutacyjne35[[#This Row],[punkty za JP]:[GEO]])</f>
        <v>16</v>
      </c>
      <c r="T194" s="6">
        <f>IF(punkty_rekrutacyjne35[[#This Row],[Zachowanie]]=6, 2, 0)+punkty_rekrutacyjne35[[#This Row],[Osiagniecia]]</f>
        <v>3</v>
      </c>
      <c r="U194" s="7">
        <f>punkty_rekrutacyjne35[[#This Row],[punkty za gimnazjalny]]+punkty_rekrutacyjne35[[#This Row],[SUMA PUNKTOW ZA OCENY]]+punkty_rekrutacyjne35[[#This Row],[DODATKOWE]]</f>
        <v>51.8</v>
      </c>
    </row>
    <row r="195" spans="1:21" hidden="1" x14ac:dyDescent="0.35">
      <c r="A195" s="1" t="s">
        <v>292</v>
      </c>
      <c r="B195" s="1" t="s">
        <v>225</v>
      </c>
      <c r="C195">
        <v>7</v>
      </c>
      <c r="D195">
        <v>6</v>
      </c>
      <c r="E195" s="1">
        <v>4</v>
      </c>
      <c r="F195" s="1">
        <v>5</v>
      </c>
      <c r="G195" s="1">
        <v>4</v>
      </c>
      <c r="H195" s="1">
        <v>6</v>
      </c>
      <c r="I195">
        <v>52</v>
      </c>
      <c r="J195">
        <v>32</v>
      </c>
      <c r="K195">
        <v>57</v>
      </c>
      <c r="L195">
        <v>58</v>
      </c>
      <c r="M195">
        <v>67</v>
      </c>
      <c r="N195" s="6">
        <f>(punkty_rekrutacyjne35[[#This Row],[GHP]]+punkty_rekrutacyjne35[[#This Row],[GHH]]+punkty_rekrutacyjne35[[#This Row],[GMM]]+punkty_rekrutacyjne35[[#This Row],[GMP]]+punkty_rekrutacyjne35[[#This Row],[GJP]])/10</f>
        <v>26.6</v>
      </c>
      <c r="O195">
        <f>VLOOKUP(E195,$X$4:$Y$9,2,0)</f>
        <v>6</v>
      </c>
      <c r="P195">
        <f>VLOOKUP(F195,$X$4:$Y$9,2,0)</f>
        <v>8</v>
      </c>
      <c r="Q195">
        <f>VLOOKUP(G195,$X$4:$Y$9,2,0)</f>
        <v>6</v>
      </c>
      <c r="R195">
        <f>VLOOKUP(H195,$X$4:$Y$9,2,0)</f>
        <v>10</v>
      </c>
      <c r="S195" s="6">
        <f>SUM(punkty_rekrutacyjne35[[#This Row],[punkty za JP]:[GEO]])</f>
        <v>30</v>
      </c>
      <c r="T195" s="6">
        <f>IF(punkty_rekrutacyjne35[[#This Row],[Zachowanie]]=6, 2, 0)+punkty_rekrutacyjne35[[#This Row],[Osiagniecia]]</f>
        <v>9</v>
      </c>
      <c r="U195" s="7">
        <f>punkty_rekrutacyjne35[[#This Row],[punkty za gimnazjalny]]+punkty_rekrutacyjne35[[#This Row],[SUMA PUNKTOW ZA OCENY]]+punkty_rekrutacyjne35[[#This Row],[DODATKOWE]]</f>
        <v>65.599999999999994</v>
      </c>
    </row>
    <row r="196" spans="1:21" hidden="1" x14ac:dyDescent="0.35">
      <c r="A196" s="1" t="s">
        <v>293</v>
      </c>
      <c r="B196" s="1" t="s">
        <v>239</v>
      </c>
      <c r="C196">
        <v>7</v>
      </c>
      <c r="D196">
        <v>6</v>
      </c>
      <c r="E196" s="1">
        <v>4</v>
      </c>
      <c r="F196" s="1">
        <v>6</v>
      </c>
      <c r="G196" s="1">
        <v>6</v>
      </c>
      <c r="H196" s="1">
        <v>5</v>
      </c>
      <c r="I196">
        <v>85</v>
      </c>
      <c r="J196">
        <v>37</v>
      </c>
      <c r="K196">
        <v>73</v>
      </c>
      <c r="L196">
        <v>73</v>
      </c>
      <c r="M196">
        <v>19</v>
      </c>
      <c r="N196" s="6">
        <f>(punkty_rekrutacyjne35[[#This Row],[GHP]]+punkty_rekrutacyjne35[[#This Row],[GHH]]+punkty_rekrutacyjne35[[#This Row],[GMM]]+punkty_rekrutacyjne35[[#This Row],[GMP]]+punkty_rekrutacyjne35[[#This Row],[GJP]])/10</f>
        <v>28.7</v>
      </c>
      <c r="O196">
        <f>VLOOKUP(E196,$X$4:$Y$9,2,0)</f>
        <v>6</v>
      </c>
      <c r="P196">
        <f>VLOOKUP(F196,$X$4:$Y$9,2,0)</f>
        <v>10</v>
      </c>
      <c r="Q196">
        <f>VLOOKUP(G196,$X$4:$Y$9,2,0)</f>
        <v>10</v>
      </c>
      <c r="R196">
        <f>VLOOKUP(H196,$X$4:$Y$9,2,0)</f>
        <v>8</v>
      </c>
      <c r="S196" s="6">
        <f>SUM(punkty_rekrutacyjne35[[#This Row],[punkty za JP]:[GEO]])</f>
        <v>34</v>
      </c>
      <c r="T196" s="6">
        <f>IF(punkty_rekrutacyjne35[[#This Row],[Zachowanie]]=6, 2, 0)+punkty_rekrutacyjne35[[#This Row],[Osiagniecia]]</f>
        <v>9</v>
      </c>
      <c r="U196" s="7">
        <f>punkty_rekrutacyjne35[[#This Row],[punkty za gimnazjalny]]+punkty_rekrutacyjne35[[#This Row],[SUMA PUNKTOW ZA OCENY]]+punkty_rekrutacyjne35[[#This Row],[DODATKOWE]]</f>
        <v>71.7</v>
      </c>
    </row>
    <row r="197" spans="1:21" hidden="1" x14ac:dyDescent="0.35">
      <c r="A197" s="1" t="s">
        <v>294</v>
      </c>
      <c r="B197" s="1" t="s">
        <v>28</v>
      </c>
      <c r="C197">
        <v>8</v>
      </c>
      <c r="D197">
        <v>3</v>
      </c>
      <c r="E197" s="1">
        <v>3</v>
      </c>
      <c r="F197" s="1">
        <v>4</v>
      </c>
      <c r="G197" s="1">
        <v>3</v>
      </c>
      <c r="H197" s="1">
        <v>5</v>
      </c>
      <c r="I197">
        <v>96</v>
      </c>
      <c r="J197">
        <v>17</v>
      </c>
      <c r="K197">
        <v>94</v>
      </c>
      <c r="L197">
        <v>90</v>
      </c>
      <c r="M197">
        <v>1</v>
      </c>
      <c r="N197" s="6">
        <f>(punkty_rekrutacyjne35[[#This Row],[GHP]]+punkty_rekrutacyjne35[[#This Row],[GHH]]+punkty_rekrutacyjne35[[#This Row],[GMM]]+punkty_rekrutacyjne35[[#This Row],[GMP]]+punkty_rekrutacyjne35[[#This Row],[GJP]])/10</f>
        <v>29.8</v>
      </c>
      <c r="O197">
        <f>VLOOKUP(E197,$X$4:$Y$9,2,0)</f>
        <v>4</v>
      </c>
      <c r="P197">
        <f>VLOOKUP(F197,$X$4:$Y$9,2,0)</f>
        <v>6</v>
      </c>
      <c r="Q197">
        <f>VLOOKUP(G197,$X$4:$Y$9,2,0)</f>
        <v>4</v>
      </c>
      <c r="R197">
        <f>VLOOKUP(H197,$X$4:$Y$9,2,0)</f>
        <v>8</v>
      </c>
      <c r="S197" s="6">
        <f>SUM(punkty_rekrutacyjne35[[#This Row],[punkty za JP]:[GEO]])</f>
        <v>22</v>
      </c>
      <c r="T197" s="6">
        <f>IF(punkty_rekrutacyjne35[[#This Row],[Zachowanie]]=6, 2, 0)+punkty_rekrutacyjne35[[#This Row],[Osiagniecia]]</f>
        <v>8</v>
      </c>
      <c r="U197" s="7">
        <f>punkty_rekrutacyjne35[[#This Row],[punkty za gimnazjalny]]+punkty_rekrutacyjne35[[#This Row],[SUMA PUNKTOW ZA OCENY]]+punkty_rekrutacyjne35[[#This Row],[DODATKOWE]]</f>
        <v>59.8</v>
      </c>
    </row>
    <row r="198" spans="1:21" hidden="1" x14ac:dyDescent="0.35">
      <c r="A198" s="1" t="s">
        <v>295</v>
      </c>
      <c r="B198" s="1" t="s">
        <v>180</v>
      </c>
      <c r="C198">
        <v>2</v>
      </c>
      <c r="D198">
        <v>3</v>
      </c>
      <c r="E198" s="1">
        <v>6</v>
      </c>
      <c r="F198" s="1">
        <v>4</v>
      </c>
      <c r="G198" s="1">
        <v>5</v>
      </c>
      <c r="H198" s="1">
        <v>6</v>
      </c>
      <c r="I198">
        <v>68</v>
      </c>
      <c r="J198">
        <v>10</v>
      </c>
      <c r="K198">
        <v>64</v>
      </c>
      <c r="L198">
        <v>85</v>
      </c>
      <c r="M198">
        <v>26</v>
      </c>
      <c r="N198" s="6">
        <f>(punkty_rekrutacyjne35[[#This Row],[GHP]]+punkty_rekrutacyjne35[[#This Row],[GHH]]+punkty_rekrutacyjne35[[#This Row],[GMM]]+punkty_rekrutacyjne35[[#This Row],[GMP]]+punkty_rekrutacyjne35[[#This Row],[GJP]])/10</f>
        <v>25.3</v>
      </c>
      <c r="O198">
        <f>VLOOKUP(E198,$X$4:$Y$9,2,0)</f>
        <v>10</v>
      </c>
      <c r="P198">
        <f>VLOOKUP(F198,$X$4:$Y$9,2,0)</f>
        <v>6</v>
      </c>
      <c r="Q198">
        <f>VLOOKUP(G198,$X$4:$Y$9,2,0)</f>
        <v>8</v>
      </c>
      <c r="R198">
        <f>VLOOKUP(H198,$X$4:$Y$9,2,0)</f>
        <v>10</v>
      </c>
      <c r="S198" s="6">
        <f>SUM(punkty_rekrutacyjne35[[#This Row],[punkty za JP]:[GEO]])</f>
        <v>34</v>
      </c>
      <c r="T198" s="6">
        <f>IF(punkty_rekrutacyjne35[[#This Row],[Zachowanie]]=6, 2, 0)+punkty_rekrutacyjne35[[#This Row],[Osiagniecia]]</f>
        <v>2</v>
      </c>
      <c r="U198" s="7">
        <f>punkty_rekrutacyjne35[[#This Row],[punkty za gimnazjalny]]+punkty_rekrutacyjne35[[#This Row],[SUMA PUNKTOW ZA OCENY]]+punkty_rekrutacyjne35[[#This Row],[DODATKOWE]]</f>
        <v>61.3</v>
      </c>
    </row>
    <row r="199" spans="1:21" hidden="1" x14ac:dyDescent="0.35">
      <c r="A199" s="1" t="s">
        <v>296</v>
      </c>
      <c r="B199" s="1" t="s">
        <v>222</v>
      </c>
      <c r="C199">
        <v>7</v>
      </c>
      <c r="D199">
        <v>2</v>
      </c>
      <c r="E199" s="1">
        <v>2</v>
      </c>
      <c r="F199" s="1">
        <v>6</v>
      </c>
      <c r="G199" s="1">
        <v>5</v>
      </c>
      <c r="H199" s="1">
        <v>3</v>
      </c>
      <c r="I199">
        <v>45</v>
      </c>
      <c r="J199">
        <v>81</v>
      </c>
      <c r="K199">
        <v>28</v>
      </c>
      <c r="L199">
        <v>11</v>
      </c>
      <c r="M199">
        <v>25</v>
      </c>
      <c r="N199" s="6">
        <f>(punkty_rekrutacyjne35[[#This Row],[GHP]]+punkty_rekrutacyjne35[[#This Row],[GHH]]+punkty_rekrutacyjne35[[#This Row],[GMM]]+punkty_rekrutacyjne35[[#This Row],[GMP]]+punkty_rekrutacyjne35[[#This Row],[GJP]])/10</f>
        <v>19</v>
      </c>
      <c r="O199">
        <f>VLOOKUP(E199,$X$4:$Y$9,2,0)</f>
        <v>0</v>
      </c>
      <c r="P199">
        <f>VLOOKUP(F199,$X$4:$Y$9,2,0)</f>
        <v>10</v>
      </c>
      <c r="Q199">
        <f>VLOOKUP(G199,$X$4:$Y$9,2,0)</f>
        <v>8</v>
      </c>
      <c r="R199">
        <f>VLOOKUP(H199,$X$4:$Y$9,2,0)</f>
        <v>4</v>
      </c>
      <c r="S199" s="6">
        <f>SUM(punkty_rekrutacyjne35[[#This Row],[punkty za JP]:[GEO]])</f>
        <v>22</v>
      </c>
      <c r="T199" s="6">
        <f>IF(punkty_rekrutacyjne35[[#This Row],[Zachowanie]]=6, 2, 0)+punkty_rekrutacyjne35[[#This Row],[Osiagniecia]]</f>
        <v>7</v>
      </c>
      <c r="U199" s="7">
        <f>punkty_rekrutacyjne35[[#This Row],[punkty za gimnazjalny]]+punkty_rekrutacyjne35[[#This Row],[SUMA PUNKTOW ZA OCENY]]+punkty_rekrutacyjne35[[#This Row],[DODATKOWE]]</f>
        <v>48</v>
      </c>
    </row>
    <row r="200" spans="1:21" hidden="1" x14ac:dyDescent="0.35">
      <c r="A200" s="1" t="s">
        <v>297</v>
      </c>
      <c r="B200" s="1" t="s">
        <v>161</v>
      </c>
      <c r="C200">
        <v>3</v>
      </c>
      <c r="D200">
        <v>2</v>
      </c>
      <c r="E200" s="1">
        <v>3</v>
      </c>
      <c r="F200" s="1">
        <v>2</v>
      </c>
      <c r="G200" s="1">
        <v>5</v>
      </c>
      <c r="H200" s="1">
        <v>4</v>
      </c>
      <c r="I200">
        <v>85</v>
      </c>
      <c r="J200">
        <v>28</v>
      </c>
      <c r="K200">
        <v>36</v>
      </c>
      <c r="L200">
        <v>9</v>
      </c>
      <c r="M200">
        <v>95</v>
      </c>
      <c r="N200" s="6">
        <f>(punkty_rekrutacyjne35[[#This Row],[GHP]]+punkty_rekrutacyjne35[[#This Row],[GHH]]+punkty_rekrutacyjne35[[#This Row],[GMM]]+punkty_rekrutacyjne35[[#This Row],[GMP]]+punkty_rekrutacyjne35[[#This Row],[GJP]])/10</f>
        <v>25.3</v>
      </c>
      <c r="O200">
        <f>VLOOKUP(E200,$X$4:$Y$9,2,0)</f>
        <v>4</v>
      </c>
      <c r="P200">
        <f>VLOOKUP(F200,$X$4:$Y$9,2,0)</f>
        <v>0</v>
      </c>
      <c r="Q200">
        <f>VLOOKUP(G200,$X$4:$Y$9,2,0)</f>
        <v>8</v>
      </c>
      <c r="R200">
        <f>VLOOKUP(H200,$X$4:$Y$9,2,0)</f>
        <v>6</v>
      </c>
      <c r="S200" s="6">
        <f>SUM(punkty_rekrutacyjne35[[#This Row],[punkty za JP]:[GEO]])</f>
        <v>18</v>
      </c>
      <c r="T200" s="6">
        <f>IF(punkty_rekrutacyjne35[[#This Row],[Zachowanie]]=6, 2, 0)+punkty_rekrutacyjne35[[#This Row],[Osiagniecia]]</f>
        <v>3</v>
      </c>
      <c r="U200" s="7">
        <f>punkty_rekrutacyjne35[[#This Row],[punkty za gimnazjalny]]+punkty_rekrutacyjne35[[#This Row],[SUMA PUNKTOW ZA OCENY]]+punkty_rekrutacyjne35[[#This Row],[DODATKOWE]]</f>
        <v>46.3</v>
      </c>
    </row>
    <row r="201" spans="1:21" hidden="1" x14ac:dyDescent="0.35">
      <c r="A201" s="1" t="s">
        <v>298</v>
      </c>
      <c r="B201" s="1" t="s">
        <v>299</v>
      </c>
      <c r="C201">
        <v>4</v>
      </c>
      <c r="D201">
        <v>3</v>
      </c>
      <c r="E201" s="1">
        <v>6</v>
      </c>
      <c r="F201" s="1">
        <v>4</v>
      </c>
      <c r="G201" s="1">
        <v>4</v>
      </c>
      <c r="H201" s="1">
        <v>3</v>
      </c>
      <c r="I201">
        <v>48</v>
      </c>
      <c r="J201">
        <v>71</v>
      </c>
      <c r="K201">
        <v>40</v>
      </c>
      <c r="L201">
        <v>67</v>
      </c>
      <c r="M201">
        <v>83</v>
      </c>
      <c r="N201" s="6">
        <f>(punkty_rekrutacyjne35[[#This Row],[GHP]]+punkty_rekrutacyjne35[[#This Row],[GHH]]+punkty_rekrutacyjne35[[#This Row],[GMM]]+punkty_rekrutacyjne35[[#This Row],[GMP]]+punkty_rekrutacyjne35[[#This Row],[GJP]])/10</f>
        <v>30.9</v>
      </c>
      <c r="O201">
        <f>VLOOKUP(E201,$X$4:$Y$9,2,0)</f>
        <v>10</v>
      </c>
      <c r="P201">
        <f>VLOOKUP(F201,$X$4:$Y$9,2,0)</f>
        <v>6</v>
      </c>
      <c r="Q201">
        <f>VLOOKUP(G201,$X$4:$Y$9,2,0)</f>
        <v>6</v>
      </c>
      <c r="R201">
        <f>VLOOKUP(H201,$X$4:$Y$9,2,0)</f>
        <v>4</v>
      </c>
      <c r="S201" s="6">
        <f>SUM(punkty_rekrutacyjne35[[#This Row],[punkty za JP]:[GEO]])</f>
        <v>26</v>
      </c>
      <c r="T201" s="6">
        <f>IF(punkty_rekrutacyjne35[[#This Row],[Zachowanie]]=6, 2, 0)+punkty_rekrutacyjne35[[#This Row],[Osiagniecia]]</f>
        <v>4</v>
      </c>
      <c r="U201" s="7">
        <f>punkty_rekrutacyjne35[[#This Row],[punkty za gimnazjalny]]+punkty_rekrutacyjne35[[#This Row],[SUMA PUNKTOW ZA OCENY]]+punkty_rekrutacyjne35[[#This Row],[DODATKOWE]]</f>
        <v>60.9</v>
      </c>
    </row>
    <row r="202" spans="1:21" hidden="1" x14ac:dyDescent="0.35">
      <c r="A202" s="1" t="s">
        <v>300</v>
      </c>
      <c r="B202" s="1" t="s">
        <v>242</v>
      </c>
      <c r="C202">
        <v>0</v>
      </c>
      <c r="D202">
        <v>5</v>
      </c>
      <c r="E202" s="1">
        <v>6</v>
      </c>
      <c r="F202" s="1">
        <v>4</v>
      </c>
      <c r="G202" s="1">
        <v>4</v>
      </c>
      <c r="H202" s="1">
        <v>5</v>
      </c>
      <c r="I202">
        <v>70</v>
      </c>
      <c r="J202">
        <v>42</v>
      </c>
      <c r="K202">
        <v>47</v>
      </c>
      <c r="L202">
        <v>24</v>
      </c>
      <c r="M202">
        <v>40</v>
      </c>
      <c r="N202" s="6">
        <f>(punkty_rekrutacyjne35[[#This Row],[GHP]]+punkty_rekrutacyjne35[[#This Row],[GHH]]+punkty_rekrutacyjne35[[#This Row],[GMM]]+punkty_rekrutacyjne35[[#This Row],[GMP]]+punkty_rekrutacyjne35[[#This Row],[GJP]])/10</f>
        <v>22.3</v>
      </c>
      <c r="O202">
        <f>VLOOKUP(E202,$X$4:$Y$9,2,0)</f>
        <v>10</v>
      </c>
      <c r="P202">
        <f>VLOOKUP(F202,$X$4:$Y$9,2,0)</f>
        <v>6</v>
      </c>
      <c r="Q202">
        <f>VLOOKUP(G202,$X$4:$Y$9,2,0)</f>
        <v>6</v>
      </c>
      <c r="R202">
        <f>VLOOKUP(H202,$X$4:$Y$9,2,0)</f>
        <v>8</v>
      </c>
      <c r="S202" s="6">
        <f>SUM(punkty_rekrutacyjne35[[#This Row],[punkty za JP]:[GEO]])</f>
        <v>30</v>
      </c>
      <c r="T202" s="6">
        <f>IF(punkty_rekrutacyjne35[[#This Row],[Zachowanie]]=6, 2, 0)+punkty_rekrutacyjne35[[#This Row],[Osiagniecia]]</f>
        <v>0</v>
      </c>
      <c r="U202" s="7">
        <f>punkty_rekrutacyjne35[[#This Row],[punkty za gimnazjalny]]+punkty_rekrutacyjne35[[#This Row],[SUMA PUNKTOW ZA OCENY]]+punkty_rekrutacyjne35[[#This Row],[DODATKOWE]]</f>
        <v>52.3</v>
      </c>
    </row>
    <row r="203" spans="1:21" hidden="1" x14ac:dyDescent="0.35">
      <c r="A203" s="1" t="s">
        <v>301</v>
      </c>
      <c r="B203" s="1" t="s">
        <v>302</v>
      </c>
      <c r="C203">
        <v>8</v>
      </c>
      <c r="D203">
        <v>4</v>
      </c>
      <c r="E203" s="1">
        <v>5</v>
      </c>
      <c r="F203" s="1">
        <v>4</v>
      </c>
      <c r="G203" s="1">
        <v>4</v>
      </c>
      <c r="H203" s="1">
        <v>5</v>
      </c>
      <c r="I203">
        <v>83</v>
      </c>
      <c r="J203">
        <v>18</v>
      </c>
      <c r="K203">
        <v>29</v>
      </c>
      <c r="L203">
        <v>17</v>
      </c>
      <c r="M203">
        <v>9</v>
      </c>
      <c r="N203" s="6">
        <f>(punkty_rekrutacyjne35[[#This Row],[GHP]]+punkty_rekrutacyjne35[[#This Row],[GHH]]+punkty_rekrutacyjne35[[#This Row],[GMM]]+punkty_rekrutacyjne35[[#This Row],[GMP]]+punkty_rekrutacyjne35[[#This Row],[GJP]])/10</f>
        <v>15.6</v>
      </c>
      <c r="O203">
        <f>VLOOKUP(E203,$X$4:$Y$9,2,0)</f>
        <v>8</v>
      </c>
      <c r="P203">
        <f>VLOOKUP(F203,$X$4:$Y$9,2,0)</f>
        <v>6</v>
      </c>
      <c r="Q203">
        <f>VLOOKUP(G203,$X$4:$Y$9,2,0)</f>
        <v>6</v>
      </c>
      <c r="R203">
        <f>VLOOKUP(H203,$X$4:$Y$9,2,0)</f>
        <v>8</v>
      </c>
      <c r="S203" s="6">
        <f>SUM(punkty_rekrutacyjne35[[#This Row],[punkty za JP]:[GEO]])</f>
        <v>28</v>
      </c>
      <c r="T203" s="6">
        <f>IF(punkty_rekrutacyjne35[[#This Row],[Zachowanie]]=6, 2, 0)+punkty_rekrutacyjne35[[#This Row],[Osiagniecia]]</f>
        <v>8</v>
      </c>
      <c r="U203" s="7">
        <f>punkty_rekrutacyjne35[[#This Row],[punkty za gimnazjalny]]+punkty_rekrutacyjne35[[#This Row],[SUMA PUNKTOW ZA OCENY]]+punkty_rekrutacyjne35[[#This Row],[DODATKOWE]]</f>
        <v>51.6</v>
      </c>
    </row>
    <row r="204" spans="1:21" hidden="1" x14ac:dyDescent="0.35">
      <c r="A204" s="1" t="s">
        <v>303</v>
      </c>
      <c r="B204" s="1" t="s">
        <v>90</v>
      </c>
      <c r="C204">
        <v>1</v>
      </c>
      <c r="D204">
        <v>6</v>
      </c>
      <c r="E204" s="1">
        <v>4</v>
      </c>
      <c r="F204" s="1">
        <v>6</v>
      </c>
      <c r="G204" s="1">
        <v>3</v>
      </c>
      <c r="H204" s="1">
        <v>2</v>
      </c>
      <c r="I204">
        <v>48</v>
      </c>
      <c r="J204">
        <v>65</v>
      </c>
      <c r="K204">
        <v>86</v>
      </c>
      <c r="L204">
        <v>18</v>
      </c>
      <c r="M204">
        <v>88</v>
      </c>
      <c r="N204" s="6">
        <f>(punkty_rekrutacyjne35[[#This Row],[GHP]]+punkty_rekrutacyjne35[[#This Row],[GHH]]+punkty_rekrutacyjne35[[#This Row],[GMM]]+punkty_rekrutacyjne35[[#This Row],[GMP]]+punkty_rekrutacyjne35[[#This Row],[GJP]])/10</f>
        <v>30.5</v>
      </c>
      <c r="O204">
        <f>VLOOKUP(E204,$X$4:$Y$9,2,0)</f>
        <v>6</v>
      </c>
      <c r="P204">
        <f>VLOOKUP(F204,$X$4:$Y$9,2,0)</f>
        <v>10</v>
      </c>
      <c r="Q204">
        <f>VLOOKUP(G204,$X$4:$Y$9,2,0)</f>
        <v>4</v>
      </c>
      <c r="R204">
        <f>VLOOKUP(H204,$X$4:$Y$9,2,0)</f>
        <v>0</v>
      </c>
      <c r="S204" s="6">
        <f>SUM(punkty_rekrutacyjne35[[#This Row],[punkty za JP]:[GEO]])</f>
        <v>20</v>
      </c>
      <c r="T204" s="6">
        <f>IF(punkty_rekrutacyjne35[[#This Row],[Zachowanie]]=6, 2, 0)+punkty_rekrutacyjne35[[#This Row],[Osiagniecia]]</f>
        <v>3</v>
      </c>
      <c r="U204" s="7">
        <f>punkty_rekrutacyjne35[[#This Row],[punkty za gimnazjalny]]+punkty_rekrutacyjne35[[#This Row],[SUMA PUNKTOW ZA OCENY]]+punkty_rekrutacyjne35[[#This Row],[DODATKOWE]]</f>
        <v>53.5</v>
      </c>
    </row>
    <row r="205" spans="1:21" hidden="1" x14ac:dyDescent="0.35">
      <c r="A205" s="1" t="s">
        <v>304</v>
      </c>
      <c r="B205" s="1" t="s">
        <v>70</v>
      </c>
      <c r="C205">
        <v>4</v>
      </c>
      <c r="D205">
        <v>5</v>
      </c>
      <c r="E205" s="1">
        <v>3</v>
      </c>
      <c r="F205" s="1">
        <v>5</v>
      </c>
      <c r="G205" s="1">
        <v>5</v>
      </c>
      <c r="H205" s="1">
        <v>2</v>
      </c>
      <c r="I205">
        <v>70</v>
      </c>
      <c r="J205">
        <v>20</v>
      </c>
      <c r="K205">
        <v>38</v>
      </c>
      <c r="L205">
        <v>18</v>
      </c>
      <c r="M205">
        <v>65</v>
      </c>
      <c r="N205" s="6">
        <f>(punkty_rekrutacyjne35[[#This Row],[GHP]]+punkty_rekrutacyjne35[[#This Row],[GHH]]+punkty_rekrutacyjne35[[#This Row],[GMM]]+punkty_rekrutacyjne35[[#This Row],[GMP]]+punkty_rekrutacyjne35[[#This Row],[GJP]])/10</f>
        <v>21.1</v>
      </c>
      <c r="O205">
        <f>VLOOKUP(E205,$X$4:$Y$9,2,0)</f>
        <v>4</v>
      </c>
      <c r="P205">
        <f>VLOOKUP(F205,$X$4:$Y$9,2,0)</f>
        <v>8</v>
      </c>
      <c r="Q205">
        <f>VLOOKUP(G205,$X$4:$Y$9,2,0)</f>
        <v>8</v>
      </c>
      <c r="R205">
        <f>VLOOKUP(H205,$X$4:$Y$9,2,0)</f>
        <v>0</v>
      </c>
      <c r="S205" s="6">
        <f>SUM(punkty_rekrutacyjne35[[#This Row],[punkty za JP]:[GEO]])</f>
        <v>20</v>
      </c>
      <c r="T205" s="6">
        <f>IF(punkty_rekrutacyjne35[[#This Row],[Zachowanie]]=6, 2, 0)+punkty_rekrutacyjne35[[#This Row],[Osiagniecia]]</f>
        <v>4</v>
      </c>
      <c r="U205" s="7">
        <f>punkty_rekrutacyjne35[[#This Row],[punkty za gimnazjalny]]+punkty_rekrutacyjne35[[#This Row],[SUMA PUNKTOW ZA OCENY]]+punkty_rekrutacyjne35[[#This Row],[DODATKOWE]]</f>
        <v>45.1</v>
      </c>
    </row>
    <row r="206" spans="1:21" hidden="1" x14ac:dyDescent="0.35">
      <c r="A206" s="1" t="s">
        <v>305</v>
      </c>
      <c r="B206" s="1" t="s">
        <v>306</v>
      </c>
      <c r="C206">
        <v>2</v>
      </c>
      <c r="D206">
        <v>2</v>
      </c>
      <c r="E206" s="1">
        <v>6</v>
      </c>
      <c r="F206" s="1">
        <v>5</v>
      </c>
      <c r="G206" s="1">
        <v>2</v>
      </c>
      <c r="H206" s="1">
        <v>6</v>
      </c>
      <c r="I206">
        <v>74</v>
      </c>
      <c r="J206">
        <v>61</v>
      </c>
      <c r="K206">
        <v>24</v>
      </c>
      <c r="L206">
        <v>72</v>
      </c>
      <c r="M206">
        <v>41</v>
      </c>
      <c r="N206" s="6">
        <f>(punkty_rekrutacyjne35[[#This Row],[GHP]]+punkty_rekrutacyjne35[[#This Row],[GHH]]+punkty_rekrutacyjne35[[#This Row],[GMM]]+punkty_rekrutacyjne35[[#This Row],[GMP]]+punkty_rekrutacyjne35[[#This Row],[GJP]])/10</f>
        <v>27.2</v>
      </c>
      <c r="O206">
        <f>VLOOKUP(E206,$X$4:$Y$9,2,0)</f>
        <v>10</v>
      </c>
      <c r="P206">
        <f>VLOOKUP(F206,$X$4:$Y$9,2,0)</f>
        <v>8</v>
      </c>
      <c r="Q206">
        <f>VLOOKUP(G206,$X$4:$Y$9,2,0)</f>
        <v>0</v>
      </c>
      <c r="R206">
        <f>VLOOKUP(H206,$X$4:$Y$9,2,0)</f>
        <v>10</v>
      </c>
      <c r="S206" s="6">
        <f>SUM(punkty_rekrutacyjne35[[#This Row],[punkty za JP]:[GEO]])</f>
        <v>28</v>
      </c>
      <c r="T206" s="6">
        <f>IF(punkty_rekrutacyjne35[[#This Row],[Zachowanie]]=6, 2, 0)+punkty_rekrutacyjne35[[#This Row],[Osiagniecia]]</f>
        <v>2</v>
      </c>
      <c r="U206" s="7">
        <f>punkty_rekrutacyjne35[[#This Row],[punkty za gimnazjalny]]+punkty_rekrutacyjne35[[#This Row],[SUMA PUNKTOW ZA OCENY]]+punkty_rekrutacyjne35[[#This Row],[DODATKOWE]]</f>
        <v>57.2</v>
      </c>
    </row>
    <row r="207" spans="1:21" hidden="1" x14ac:dyDescent="0.35">
      <c r="A207" s="1" t="s">
        <v>125</v>
      </c>
      <c r="B207" s="1" t="s">
        <v>307</v>
      </c>
      <c r="C207">
        <v>2</v>
      </c>
      <c r="D207">
        <v>2</v>
      </c>
      <c r="E207" s="1">
        <v>4</v>
      </c>
      <c r="F207" s="1">
        <v>4</v>
      </c>
      <c r="G207" s="1">
        <v>4</v>
      </c>
      <c r="H207" s="1">
        <v>3</v>
      </c>
      <c r="I207">
        <v>18</v>
      </c>
      <c r="J207">
        <v>50</v>
      </c>
      <c r="K207">
        <v>99</v>
      </c>
      <c r="L207">
        <v>35</v>
      </c>
      <c r="M207">
        <v>8</v>
      </c>
      <c r="N207" s="6">
        <f>(punkty_rekrutacyjne35[[#This Row],[GHP]]+punkty_rekrutacyjne35[[#This Row],[GHH]]+punkty_rekrutacyjne35[[#This Row],[GMM]]+punkty_rekrutacyjne35[[#This Row],[GMP]]+punkty_rekrutacyjne35[[#This Row],[GJP]])/10</f>
        <v>21</v>
      </c>
      <c r="O207">
        <f>VLOOKUP(E207,$X$4:$Y$9,2,0)</f>
        <v>6</v>
      </c>
      <c r="P207">
        <f>VLOOKUP(F207,$X$4:$Y$9,2,0)</f>
        <v>6</v>
      </c>
      <c r="Q207">
        <f>VLOOKUP(G207,$X$4:$Y$9,2,0)</f>
        <v>6</v>
      </c>
      <c r="R207">
        <f>VLOOKUP(H207,$X$4:$Y$9,2,0)</f>
        <v>4</v>
      </c>
      <c r="S207" s="6">
        <f>SUM(punkty_rekrutacyjne35[[#This Row],[punkty za JP]:[GEO]])</f>
        <v>22</v>
      </c>
      <c r="T207" s="6">
        <f>IF(punkty_rekrutacyjne35[[#This Row],[Zachowanie]]=6, 2, 0)+punkty_rekrutacyjne35[[#This Row],[Osiagniecia]]</f>
        <v>2</v>
      </c>
      <c r="U207" s="7">
        <f>punkty_rekrutacyjne35[[#This Row],[punkty za gimnazjalny]]+punkty_rekrutacyjne35[[#This Row],[SUMA PUNKTOW ZA OCENY]]+punkty_rekrutacyjne35[[#This Row],[DODATKOWE]]</f>
        <v>45</v>
      </c>
    </row>
    <row r="208" spans="1:21" hidden="1" x14ac:dyDescent="0.35">
      <c r="A208" s="1" t="s">
        <v>308</v>
      </c>
      <c r="B208" s="1" t="s">
        <v>166</v>
      </c>
      <c r="C208">
        <v>6</v>
      </c>
      <c r="D208">
        <v>6</v>
      </c>
      <c r="E208" s="1">
        <v>4</v>
      </c>
      <c r="F208" s="1">
        <v>3</v>
      </c>
      <c r="G208" s="1">
        <v>6</v>
      </c>
      <c r="H208" s="1">
        <v>2</v>
      </c>
      <c r="I208">
        <v>68</v>
      </c>
      <c r="J208">
        <v>82</v>
      </c>
      <c r="K208">
        <v>74</v>
      </c>
      <c r="L208">
        <v>4</v>
      </c>
      <c r="M208">
        <v>9</v>
      </c>
      <c r="N208" s="6">
        <f>(punkty_rekrutacyjne35[[#This Row],[GHP]]+punkty_rekrutacyjne35[[#This Row],[GHH]]+punkty_rekrutacyjne35[[#This Row],[GMM]]+punkty_rekrutacyjne35[[#This Row],[GMP]]+punkty_rekrutacyjne35[[#This Row],[GJP]])/10</f>
        <v>23.7</v>
      </c>
      <c r="O208">
        <f>VLOOKUP(E208,$X$4:$Y$9,2,0)</f>
        <v>6</v>
      </c>
      <c r="P208">
        <f>VLOOKUP(F208,$X$4:$Y$9,2,0)</f>
        <v>4</v>
      </c>
      <c r="Q208">
        <f>VLOOKUP(G208,$X$4:$Y$9,2,0)</f>
        <v>10</v>
      </c>
      <c r="R208">
        <f>VLOOKUP(H208,$X$4:$Y$9,2,0)</f>
        <v>0</v>
      </c>
      <c r="S208" s="6">
        <f>SUM(punkty_rekrutacyjne35[[#This Row],[punkty za JP]:[GEO]])</f>
        <v>20</v>
      </c>
      <c r="T208" s="6">
        <f>IF(punkty_rekrutacyjne35[[#This Row],[Zachowanie]]=6, 2, 0)+punkty_rekrutacyjne35[[#This Row],[Osiagniecia]]</f>
        <v>8</v>
      </c>
      <c r="U208" s="7">
        <f>punkty_rekrutacyjne35[[#This Row],[punkty za gimnazjalny]]+punkty_rekrutacyjne35[[#This Row],[SUMA PUNKTOW ZA OCENY]]+punkty_rekrutacyjne35[[#This Row],[DODATKOWE]]</f>
        <v>51.7</v>
      </c>
    </row>
    <row r="209" spans="1:21" hidden="1" x14ac:dyDescent="0.35">
      <c r="A209" s="1" t="s">
        <v>309</v>
      </c>
      <c r="B209" s="1" t="s">
        <v>239</v>
      </c>
      <c r="C209">
        <v>3</v>
      </c>
      <c r="D209">
        <v>4</v>
      </c>
      <c r="E209" s="1">
        <v>2</v>
      </c>
      <c r="F209" s="1">
        <v>2</v>
      </c>
      <c r="G209" s="1">
        <v>6</v>
      </c>
      <c r="H209" s="1">
        <v>4</v>
      </c>
      <c r="I209">
        <v>48</v>
      </c>
      <c r="J209">
        <v>56</v>
      </c>
      <c r="K209">
        <v>97</v>
      </c>
      <c r="L209">
        <v>34</v>
      </c>
      <c r="M209">
        <v>50</v>
      </c>
      <c r="N209" s="6">
        <f>(punkty_rekrutacyjne35[[#This Row],[GHP]]+punkty_rekrutacyjne35[[#This Row],[GHH]]+punkty_rekrutacyjne35[[#This Row],[GMM]]+punkty_rekrutacyjne35[[#This Row],[GMP]]+punkty_rekrutacyjne35[[#This Row],[GJP]])/10</f>
        <v>28.5</v>
      </c>
      <c r="O209">
        <f>VLOOKUP(E209,$X$4:$Y$9,2,0)</f>
        <v>0</v>
      </c>
      <c r="P209">
        <f>VLOOKUP(F209,$X$4:$Y$9,2,0)</f>
        <v>0</v>
      </c>
      <c r="Q209">
        <f>VLOOKUP(G209,$X$4:$Y$9,2,0)</f>
        <v>10</v>
      </c>
      <c r="R209">
        <f>VLOOKUP(H209,$X$4:$Y$9,2,0)</f>
        <v>6</v>
      </c>
      <c r="S209" s="6">
        <f>SUM(punkty_rekrutacyjne35[[#This Row],[punkty za JP]:[GEO]])</f>
        <v>16</v>
      </c>
      <c r="T209" s="6">
        <f>IF(punkty_rekrutacyjne35[[#This Row],[Zachowanie]]=6, 2, 0)+punkty_rekrutacyjne35[[#This Row],[Osiagniecia]]</f>
        <v>3</v>
      </c>
      <c r="U209" s="7">
        <f>punkty_rekrutacyjne35[[#This Row],[punkty za gimnazjalny]]+punkty_rekrutacyjne35[[#This Row],[SUMA PUNKTOW ZA OCENY]]+punkty_rekrutacyjne35[[#This Row],[DODATKOWE]]</f>
        <v>47.5</v>
      </c>
    </row>
    <row r="210" spans="1:21" hidden="1" x14ac:dyDescent="0.35">
      <c r="A210" s="1" t="s">
        <v>310</v>
      </c>
      <c r="B210" s="1" t="s">
        <v>311</v>
      </c>
      <c r="C210">
        <v>2</v>
      </c>
      <c r="D210">
        <v>5</v>
      </c>
      <c r="E210" s="1">
        <v>5</v>
      </c>
      <c r="F210" s="1">
        <v>5</v>
      </c>
      <c r="G210" s="1">
        <v>3</v>
      </c>
      <c r="H210" s="1">
        <v>2</v>
      </c>
      <c r="I210">
        <v>69</v>
      </c>
      <c r="J210">
        <v>49</v>
      </c>
      <c r="K210">
        <v>67</v>
      </c>
      <c r="L210">
        <v>20</v>
      </c>
      <c r="M210">
        <v>3</v>
      </c>
      <c r="N210" s="6">
        <f>(punkty_rekrutacyjne35[[#This Row],[GHP]]+punkty_rekrutacyjne35[[#This Row],[GHH]]+punkty_rekrutacyjne35[[#This Row],[GMM]]+punkty_rekrutacyjne35[[#This Row],[GMP]]+punkty_rekrutacyjne35[[#This Row],[GJP]])/10</f>
        <v>20.8</v>
      </c>
      <c r="O210">
        <f>VLOOKUP(E210,$X$4:$Y$9,2,0)</f>
        <v>8</v>
      </c>
      <c r="P210">
        <f>VLOOKUP(F210,$X$4:$Y$9,2,0)</f>
        <v>8</v>
      </c>
      <c r="Q210">
        <f>VLOOKUP(G210,$X$4:$Y$9,2,0)</f>
        <v>4</v>
      </c>
      <c r="R210">
        <f>VLOOKUP(H210,$X$4:$Y$9,2,0)</f>
        <v>0</v>
      </c>
      <c r="S210" s="6">
        <f>SUM(punkty_rekrutacyjne35[[#This Row],[punkty za JP]:[GEO]])</f>
        <v>20</v>
      </c>
      <c r="T210" s="6">
        <f>IF(punkty_rekrutacyjne35[[#This Row],[Zachowanie]]=6, 2, 0)+punkty_rekrutacyjne35[[#This Row],[Osiagniecia]]</f>
        <v>2</v>
      </c>
      <c r="U210" s="7">
        <f>punkty_rekrutacyjne35[[#This Row],[punkty za gimnazjalny]]+punkty_rekrutacyjne35[[#This Row],[SUMA PUNKTOW ZA OCENY]]+punkty_rekrutacyjne35[[#This Row],[DODATKOWE]]</f>
        <v>42.8</v>
      </c>
    </row>
    <row r="211" spans="1:21" hidden="1" x14ac:dyDescent="0.35">
      <c r="A211" s="1" t="s">
        <v>312</v>
      </c>
      <c r="B211" s="1" t="s">
        <v>313</v>
      </c>
      <c r="C211">
        <v>5</v>
      </c>
      <c r="D211">
        <v>2</v>
      </c>
      <c r="E211" s="1">
        <v>4</v>
      </c>
      <c r="F211" s="1">
        <v>5</v>
      </c>
      <c r="G211" s="1">
        <v>6</v>
      </c>
      <c r="H211" s="1">
        <v>4</v>
      </c>
      <c r="I211">
        <v>68</v>
      </c>
      <c r="J211">
        <v>37</v>
      </c>
      <c r="K211">
        <v>91</v>
      </c>
      <c r="L211">
        <v>56</v>
      </c>
      <c r="M211">
        <v>46</v>
      </c>
      <c r="N211" s="6">
        <f>(punkty_rekrutacyjne35[[#This Row],[GHP]]+punkty_rekrutacyjne35[[#This Row],[GHH]]+punkty_rekrutacyjne35[[#This Row],[GMM]]+punkty_rekrutacyjne35[[#This Row],[GMP]]+punkty_rekrutacyjne35[[#This Row],[GJP]])/10</f>
        <v>29.8</v>
      </c>
      <c r="O211">
        <f>VLOOKUP(E211,$X$4:$Y$9,2,0)</f>
        <v>6</v>
      </c>
      <c r="P211">
        <f>VLOOKUP(F211,$X$4:$Y$9,2,0)</f>
        <v>8</v>
      </c>
      <c r="Q211">
        <f>VLOOKUP(G211,$X$4:$Y$9,2,0)</f>
        <v>10</v>
      </c>
      <c r="R211">
        <f>VLOOKUP(H211,$X$4:$Y$9,2,0)</f>
        <v>6</v>
      </c>
      <c r="S211" s="6">
        <f>SUM(punkty_rekrutacyjne35[[#This Row],[punkty za JP]:[GEO]])</f>
        <v>30</v>
      </c>
      <c r="T211" s="6">
        <f>IF(punkty_rekrutacyjne35[[#This Row],[Zachowanie]]=6, 2, 0)+punkty_rekrutacyjne35[[#This Row],[Osiagniecia]]</f>
        <v>5</v>
      </c>
      <c r="U211" s="7">
        <f>punkty_rekrutacyjne35[[#This Row],[punkty za gimnazjalny]]+punkty_rekrutacyjne35[[#This Row],[SUMA PUNKTOW ZA OCENY]]+punkty_rekrutacyjne35[[#This Row],[DODATKOWE]]</f>
        <v>64.8</v>
      </c>
    </row>
    <row r="212" spans="1:21" hidden="1" x14ac:dyDescent="0.35">
      <c r="A212" s="1" t="s">
        <v>314</v>
      </c>
      <c r="B212" s="1" t="s">
        <v>249</v>
      </c>
      <c r="C212">
        <v>7</v>
      </c>
      <c r="D212">
        <v>2</v>
      </c>
      <c r="E212" s="1">
        <v>2</v>
      </c>
      <c r="F212" s="1">
        <v>3</v>
      </c>
      <c r="G212" s="1">
        <v>6</v>
      </c>
      <c r="H212" s="1">
        <v>5</v>
      </c>
      <c r="I212">
        <v>11</v>
      </c>
      <c r="J212">
        <v>6</v>
      </c>
      <c r="K212">
        <v>24</v>
      </c>
      <c r="L212">
        <v>72</v>
      </c>
      <c r="M212">
        <v>17</v>
      </c>
      <c r="N212" s="6">
        <f>(punkty_rekrutacyjne35[[#This Row],[GHP]]+punkty_rekrutacyjne35[[#This Row],[GHH]]+punkty_rekrutacyjne35[[#This Row],[GMM]]+punkty_rekrutacyjne35[[#This Row],[GMP]]+punkty_rekrutacyjne35[[#This Row],[GJP]])/10</f>
        <v>13</v>
      </c>
      <c r="O212">
        <f>VLOOKUP(E212,$X$4:$Y$9,2,0)</f>
        <v>0</v>
      </c>
      <c r="P212">
        <f>VLOOKUP(F212,$X$4:$Y$9,2,0)</f>
        <v>4</v>
      </c>
      <c r="Q212">
        <f>VLOOKUP(G212,$X$4:$Y$9,2,0)</f>
        <v>10</v>
      </c>
      <c r="R212">
        <f>VLOOKUP(H212,$X$4:$Y$9,2,0)</f>
        <v>8</v>
      </c>
      <c r="S212" s="6">
        <f>SUM(punkty_rekrutacyjne35[[#This Row],[punkty za JP]:[GEO]])</f>
        <v>22</v>
      </c>
      <c r="T212" s="6">
        <f>IF(punkty_rekrutacyjne35[[#This Row],[Zachowanie]]=6, 2, 0)+punkty_rekrutacyjne35[[#This Row],[Osiagniecia]]</f>
        <v>7</v>
      </c>
      <c r="U212" s="7">
        <f>punkty_rekrutacyjne35[[#This Row],[punkty za gimnazjalny]]+punkty_rekrutacyjne35[[#This Row],[SUMA PUNKTOW ZA OCENY]]+punkty_rekrutacyjne35[[#This Row],[DODATKOWE]]</f>
        <v>42</v>
      </c>
    </row>
    <row r="213" spans="1:21" hidden="1" x14ac:dyDescent="0.35">
      <c r="A213" s="1" t="s">
        <v>315</v>
      </c>
      <c r="B213" s="1" t="s">
        <v>316</v>
      </c>
      <c r="C213">
        <v>2</v>
      </c>
      <c r="D213">
        <v>2</v>
      </c>
      <c r="E213" s="1">
        <v>6</v>
      </c>
      <c r="F213" s="1">
        <v>2</v>
      </c>
      <c r="G213" s="1">
        <v>2</v>
      </c>
      <c r="H213" s="1">
        <v>4</v>
      </c>
      <c r="I213">
        <v>13</v>
      </c>
      <c r="J213">
        <v>7</v>
      </c>
      <c r="K213">
        <v>71</v>
      </c>
      <c r="L213">
        <v>64</v>
      </c>
      <c r="M213">
        <v>96</v>
      </c>
      <c r="N213" s="6">
        <f>(punkty_rekrutacyjne35[[#This Row],[GHP]]+punkty_rekrutacyjne35[[#This Row],[GHH]]+punkty_rekrutacyjne35[[#This Row],[GMM]]+punkty_rekrutacyjne35[[#This Row],[GMP]]+punkty_rekrutacyjne35[[#This Row],[GJP]])/10</f>
        <v>25.1</v>
      </c>
      <c r="O213">
        <f>VLOOKUP(E213,$X$4:$Y$9,2,0)</f>
        <v>10</v>
      </c>
      <c r="P213">
        <f>VLOOKUP(F213,$X$4:$Y$9,2,0)</f>
        <v>0</v>
      </c>
      <c r="Q213">
        <f>VLOOKUP(G213,$X$4:$Y$9,2,0)</f>
        <v>0</v>
      </c>
      <c r="R213">
        <f>VLOOKUP(H213,$X$4:$Y$9,2,0)</f>
        <v>6</v>
      </c>
      <c r="S213" s="6">
        <f>SUM(punkty_rekrutacyjne35[[#This Row],[punkty za JP]:[GEO]])</f>
        <v>16</v>
      </c>
      <c r="T213" s="6">
        <f>IF(punkty_rekrutacyjne35[[#This Row],[Zachowanie]]=6, 2, 0)+punkty_rekrutacyjne35[[#This Row],[Osiagniecia]]</f>
        <v>2</v>
      </c>
      <c r="U213" s="7">
        <f>punkty_rekrutacyjne35[[#This Row],[punkty za gimnazjalny]]+punkty_rekrutacyjne35[[#This Row],[SUMA PUNKTOW ZA OCENY]]+punkty_rekrutacyjne35[[#This Row],[DODATKOWE]]</f>
        <v>43.1</v>
      </c>
    </row>
    <row r="214" spans="1:21" hidden="1" x14ac:dyDescent="0.35">
      <c r="A214" s="1" t="s">
        <v>317</v>
      </c>
      <c r="B214" s="1" t="s">
        <v>232</v>
      </c>
      <c r="C214">
        <v>8</v>
      </c>
      <c r="D214">
        <v>4</v>
      </c>
      <c r="E214" s="1">
        <v>5</v>
      </c>
      <c r="F214" s="1">
        <v>5</v>
      </c>
      <c r="G214" s="1">
        <v>3</v>
      </c>
      <c r="H214" s="1">
        <v>4</v>
      </c>
      <c r="I214">
        <v>92</v>
      </c>
      <c r="J214">
        <v>71</v>
      </c>
      <c r="K214">
        <v>26</v>
      </c>
      <c r="L214">
        <v>42</v>
      </c>
      <c r="M214">
        <v>46</v>
      </c>
      <c r="N214" s="6">
        <f>(punkty_rekrutacyjne35[[#This Row],[GHP]]+punkty_rekrutacyjne35[[#This Row],[GHH]]+punkty_rekrutacyjne35[[#This Row],[GMM]]+punkty_rekrutacyjne35[[#This Row],[GMP]]+punkty_rekrutacyjne35[[#This Row],[GJP]])/10</f>
        <v>27.7</v>
      </c>
      <c r="O214">
        <f>VLOOKUP(E214,$X$4:$Y$9,2,0)</f>
        <v>8</v>
      </c>
      <c r="P214">
        <f>VLOOKUP(F214,$X$4:$Y$9,2,0)</f>
        <v>8</v>
      </c>
      <c r="Q214">
        <f>VLOOKUP(G214,$X$4:$Y$9,2,0)</f>
        <v>4</v>
      </c>
      <c r="R214">
        <f>VLOOKUP(H214,$X$4:$Y$9,2,0)</f>
        <v>6</v>
      </c>
      <c r="S214" s="6">
        <f>SUM(punkty_rekrutacyjne35[[#This Row],[punkty za JP]:[GEO]])</f>
        <v>26</v>
      </c>
      <c r="T214" s="6">
        <f>IF(punkty_rekrutacyjne35[[#This Row],[Zachowanie]]=6, 2, 0)+punkty_rekrutacyjne35[[#This Row],[Osiagniecia]]</f>
        <v>8</v>
      </c>
      <c r="U214" s="7">
        <f>punkty_rekrutacyjne35[[#This Row],[punkty za gimnazjalny]]+punkty_rekrutacyjne35[[#This Row],[SUMA PUNKTOW ZA OCENY]]+punkty_rekrutacyjne35[[#This Row],[DODATKOWE]]</f>
        <v>61.7</v>
      </c>
    </row>
    <row r="215" spans="1:21" hidden="1" x14ac:dyDescent="0.35">
      <c r="A215" s="1" t="s">
        <v>318</v>
      </c>
      <c r="B215" s="1" t="s">
        <v>279</v>
      </c>
      <c r="C215">
        <v>5</v>
      </c>
      <c r="D215">
        <v>6</v>
      </c>
      <c r="E215" s="1">
        <v>2</v>
      </c>
      <c r="F215" s="1">
        <v>6</v>
      </c>
      <c r="G215" s="1">
        <v>6</v>
      </c>
      <c r="H215" s="1">
        <v>5</v>
      </c>
      <c r="I215">
        <v>79</v>
      </c>
      <c r="J215">
        <v>19</v>
      </c>
      <c r="K215">
        <v>23</v>
      </c>
      <c r="L215">
        <v>18</v>
      </c>
      <c r="M215">
        <v>13</v>
      </c>
      <c r="N215" s="6">
        <f>(punkty_rekrutacyjne35[[#This Row],[GHP]]+punkty_rekrutacyjne35[[#This Row],[GHH]]+punkty_rekrutacyjne35[[#This Row],[GMM]]+punkty_rekrutacyjne35[[#This Row],[GMP]]+punkty_rekrutacyjne35[[#This Row],[GJP]])/10</f>
        <v>15.2</v>
      </c>
      <c r="O215">
        <f>VLOOKUP(E215,$X$4:$Y$9,2,0)</f>
        <v>0</v>
      </c>
      <c r="P215">
        <f>VLOOKUP(F215,$X$4:$Y$9,2,0)</f>
        <v>10</v>
      </c>
      <c r="Q215">
        <f>VLOOKUP(G215,$X$4:$Y$9,2,0)</f>
        <v>10</v>
      </c>
      <c r="R215">
        <f>VLOOKUP(H215,$X$4:$Y$9,2,0)</f>
        <v>8</v>
      </c>
      <c r="S215" s="6">
        <f>SUM(punkty_rekrutacyjne35[[#This Row],[punkty za JP]:[GEO]])</f>
        <v>28</v>
      </c>
      <c r="T215" s="6">
        <f>IF(punkty_rekrutacyjne35[[#This Row],[Zachowanie]]=6, 2, 0)+punkty_rekrutacyjne35[[#This Row],[Osiagniecia]]</f>
        <v>7</v>
      </c>
      <c r="U215" s="7">
        <f>punkty_rekrutacyjne35[[#This Row],[punkty za gimnazjalny]]+punkty_rekrutacyjne35[[#This Row],[SUMA PUNKTOW ZA OCENY]]+punkty_rekrutacyjne35[[#This Row],[DODATKOWE]]</f>
        <v>50.2</v>
      </c>
    </row>
    <row r="216" spans="1:21" hidden="1" x14ac:dyDescent="0.35">
      <c r="A216" s="1" t="s">
        <v>319</v>
      </c>
      <c r="B216" s="1" t="s">
        <v>197</v>
      </c>
      <c r="C216">
        <v>3</v>
      </c>
      <c r="D216">
        <v>2</v>
      </c>
      <c r="E216" s="1">
        <v>5</v>
      </c>
      <c r="F216" s="1">
        <v>3</v>
      </c>
      <c r="G216" s="1">
        <v>5</v>
      </c>
      <c r="H216" s="1">
        <v>2</v>
      </c>
      <c r="I216">
        <v>47</v>
      </c>
      <c r="J216">
        <v>7</v>
      </c>
      <c r="K216">
        <v>72</v>
      </c>
      <c r="L216">
        <v>74</v>
      </c>
      <c r="M216">
        <v>85</v>
      </c>
      <c r="N216" s="6">
        <f>(punkty_rekrutacyjne35[[#This Row],[GHP]]+punkty_rekrutacyjne35[[#This Row],[GHH]]+punkty_rekrutacyjne35[[#This Row],[GMM]]+punkty_rekrutacyjne35[[#This Row],[GMP]]+punkty_rekrutacyjne35[[#This Row],[GJP]])/10</f>
        <v>28.5</v>
      </c>
      <c r="O216">
        <f>VLOOKUP(E216,$X$4:$Y$9,2,0)</f>
        <v>8</v>
      </c>
      <c r="P216">
        <f>VLOOKUP(F216,$X$4:$Y$9,2,0)</f>
        <v>4</v>
      </c>
      <c r="Q216">
        <f>VLOOKUP(G216,$X$4:$Y$9,2,0)</f>
        <v>8</v>
      </c>
      <c r="R216">
        <f>VLOOKUP(H216,$X$4:$Y$9,2,0)</f>
        <v>0</v>
      </c>
      <c r="S216" s="6">
        <f>SUM(punkty_rekrutacyjne35[[#This Row],[punkty za JP]:[GEO]])</f>
        <v>20</v>
      </c>
      <c r="T216" s="6">
        <f>IF(punkty_rekrutacyjne35[[#This Row],[Zachowanie]]=6, 2, 0)+punkty_rekrutacyjne35[[#This Row],[Osiagniecia]]</f>
        <v>3</v>
      </c>
      <c r="U216" s="7">
        <f>punkty_rekrutacyjne35[[#This Row],[punkty za gimnazjalny]]+punkty_rekrutacyjne35[[#This Row],[SUMA PUNKTOW ZA OCENY]]+punkty_rekrutacyjne35[[#This Row],[DODATKOWE]]</f>
        <v>51.5</v>
      </c>
    </row>
    <row r="217" spans="1:21" hidden="1" x14ac:dyDescent="0.35">
      <c r="A217" s="1" t="s">
        <v>320</v>
      </c>
      <c r="B217" s="1" t="s">
        <v>145</v>
      </c>
      <c r="C217">
        <v>1</v>
      </c>
      <c r="D217">
        <v>6</v>
      </c>
      <c r="E217" s="1">
        <v>2</v>
      </c>
      <c r="F217" s="1">
        <v>5</v>
      </c>
      <c r="G217" s="1">
        <v>6</v>
      </c>
      <c r="H217" s="1">
        <v>3</v>
      </c>
      <c r="I217">
        <v>74</v>
      </c>
      <c r="J217">
        <v>64</v>
      </c>
      <c r="K217">
        <v>17</v>
      </c>
      <c r="L217">
        <v>76</v>
      </c>
      <c r="M217">
        <v>23</v>
      </c>
      <c r="N217" s="6">
        <f>(punkty_rekrutacyjne35[[#This Row],[GHP]]+punkty_rekrutacyjne35[[#This Row],[GHH]]+punkty_rekrutacyjne35[[#This Row],[GMM]]+punkty_rekrutacyjne35[[#This Row],[GMP]]+punkty_rekrutacyjne35[[#This Row],[GJP]])/10</f>
        <v>25.4</v>
      </c>
      <c r="O217">
        <f>VLOOKUP(E217,$X$4:$Y$9,2,0)</f>
        <v>0</v>
      </c>
      <c r="P217">
        <f>VLOOKUP(F217,$X$4:$Y$9,2,0)</f>
        <v>8</v>
      </c>
      <c r="Q217">
        <f>VLOOKUP(G217,$X$4:$Y$9,2,0)</f>
        <v>10</v>
      </c>
      <c r="R217">
        <f>VLOOKUP(H217,$X$4:$Y$9,2,0)</f>
        <v>4</v>
      </c>
      <c r="S217" s="6">
        <f>SUM(punkty_rekrutacyjne35[[#This Row],[punkty za JP]:[GEO]])</f>
        <v>22</v>
      </c>
      <c r="T217" s="6">
        <f>IF(punkty_rekrutacyjne35[[#This Row],[Zachowanie]]=6, 2, 0)+punkty_rekrutacyjne35[[#This Row],[Osiagniecia]]</f>
        <v>3</v>
      </c>
      <c r="U217" s="7">
        <f>punkty_rekrutacyjne35[[#This Row],[punkty za gimnazjalny]]+punkty_rekrutacyjne35[[#This Row],[SUMA PUNKTOW ZA OCENY]]+punkty_rekrutacyjne35[[#This Row],[DODATKOWE]]</f>
        <v>50.4</v>
      </c>
    </row>
    <row r="218" spans="1:21" hidden="1" x14ac:dyDescent="0.35">
      <c r="A218" s="1" t="s">
        <v>321</v>
      </c>
      <c r="B218" s="1" t="s">
        <v>322</v>
      </c>
      <c r="C218">
        <v>3</v>
      </c>
      <c r="D218">
        <v>4</v>
      </c>
      <c r="E218" s="1">
        <v>2</v>
      </c>
      <c r="F218" s="1">
        <v>4</v>
      </c>
      <c r="G218" s="1">
        <v>5</v>
      </c>
      <c r="H218" s="1">
        <v>6</v>
      </c>
      <c r="I218">
        <v>47</v>
      </c>
      <c r="J218">
        <v>80</v>
      </c>
      <c r="K218">
        <v>34</v>
      </c>
      <c r="L218">
        <v>4</v>
      </c>
      <c r="M218">
        <v>81</v>
      </c>
      <c r="N218" s="6">
        <f>(punkty_rekrutacyjne35[[#This Row],[GHP]]+punkty_rekrutacyjne35[[#This Row],[GHH]]+punkty_rekrutacyjne35[[#This Row],[GMM]]+punkty_rekrutacyjne35[[#This Row],[GMP]]+punkty_rekrutacyjne35[[#This Row],[GJP]])/10</f>
        <v>24.6</v>
      </c>
      <c r="O218">
        <f>VLOOKUP(E218,$X$4:$Y$9,2,0)</f>
        <v>0</v>
      </c>
      <c r="P218">
        <f>VLOOKUP(F218,$X$4:$Y$9,2,0)</f>
        <v>6</v>
      </c>
      <c r="Q218">
        <f>VLOOKUP(G218,$X$4:$Y$9,2,0)</f>
        <v>8</v>
      </c>
      <c r="R218">
        <f>VLOOKUP(H218,$X$4:$Y$9,2,0)</f>
        <v>10</v>
      </c>
      <c r="S218" s="6">
        <f>SUM(punkty_rekrutacyjne35[[#This Row],[punkty za JP]:[GEO]])</f>
        <v>24</v>
      </c>
      <c r="T218" s="6">
        <f>IF(punkty_rekrutacyjne35[[#This Row],[Zachowanie]]=6, 2, 0)+punkty_rekrutacyjne35[[#This Row],[Osiagniecia]]</f>
        <v>3</v>
      </c>
      <c r="U218" s="7">
        <f>punkty_rekrutacyjne35[[#This Row],[punkty za gimnazjalny]]+punkty_rekrutacyjne35[[#This Row],[SUMA PUNKTOW ZA OCENY]]+punkty_rekrutacyjne35[[#This Row],[DODATKOWE]]</f>
        <v>51.6</v>
      </c>
    </row>
    <row r="219" spans="1:21" hidden="1" x14ac:dyDescent="0.35">
      <c r="A219" s="1" t="s">
        <v>323</v>
      </c>
      <c r="B219" s="1" t="s">
        <v>324</v>
      </c>
      <c r="C219">
        <v>3</v>
      </c>
      <c r="D219">
        <v>4</v>
      </c>
      <c r="E219" s="1">
        <v>3</v>
      </c>
      <c r="F219" s="1">
        <v>2</v>
      </c>
      <c r="G219" s="1">
        <v>4</v>
      </c>
      <c r="H219" s="1">
        <v>4</v>
      </c>
      <c r="I219">
        <v>14</v>
      </c>
      <c r="J219">
        <v>35</v>
      </c>
      <c r="K219">
        <v>43</v>
      </c>
      <c r="L219">
        <v>57</v>
      </c>
      <c r="M219">
        <v>34</v>
      </c>
      <c r="N219" s="6">
        <f>(punkty_rekrutacyjne35[[#This Row],[GHP]]+punkty_rekrutacyjne35[[#This Row],[GHH]]+punkty_rekrutacyjne35[[#This Row],[GMM]]+punkty_rekrutacyjne35[[#This Row],[GMP]]+punkty_rekrutacyjne35[[#This Row],[GJP]])/10</f>
        <v>18.3</v>
      </c>
      <c r="O219">
        <f>VLOOKUP(E219,$X$4:$Y$9,2,0)</f>
        <v>4</v>
      </c>
      <c r="P219">
        <f>VLOOKUP(F219,$X$4:$Y$9,2,0)</f>
        <v>0</v>
      </c>
      <c r="Q219">
        <f>VLOOKUP(G219,$X$4:$Y$9,2,0)</f>
        <v>6</v>
      </c>
      <c r="R219">
        <f>VLOOKUP(H219,$X$4:$Y$9,2,0)</f>
        <v>6</v>
      </c>
      <c r="S219" s="6">
        <f>SUM(punkty_rekrutacyjne35[[#This Row],[punkty za JP]:[GEO]])</f>
        <v>16</v>
      </c>
      <c r="T219" s="6">
        <f>IF(punkty_rekrutacyjne35[[#This Row],[Zachowanie]]=6, 2, 0)+punkty_rekrutacyjne35[[#This Row],[Osiagniecia]]</f>
        <v>3</v>
      </c>
      <c r="U219" s="7">
        <f>punkty_rekrutacyjne35[[#This Row],[punkty za gimnazjalny]]+punkty_rekrutacyjne35[[#This Row],[SUMA PUNKTOW ZA OCENY]]+punkty_rekrutacyjne35[[#This Row],[DODATKOWE]]</f>
        <v>37.299999999999997</v>
      </c>
    </row>
    <row r="220" spans="1:21" hidden="1" x14ac:dyDescent="0.35">
      <c r="A220" s="1" t="s">
        <v>325</v>
      </c>
      <c r="B220" s="1" t="s">
        <v>326</v>
      </c>
      <c r="C220">
        <v>7</v>
      </c>
      <c r="D220">
        <v>3</v>
      </c>
      <c r="E220" s="1">
        <v>3</v>
      </c>
      <c r="F220" s="1">
        <v>2</v>
      </c>
      <c r="G220" s="1">
        <v>6</v>
      </c>
      <c r="H220" s="1">
        <v>5</v>
      </c>
      <c r="I220">
        <v>84</v>
      </c>
      <c r="J220">
        <v>70</v>
      </c>
      <c r="K220">
        <v>57</v>
      </c>
      <c r="L220">
        <v>62</v>
      </c>
      <c r="M220">
        <v>1</v>
      </c>
      <c r="N220" s="6">
        <f>(punkty_rekrutacyjne35[[#This Row],[GHP]]+punkty_rekrutacyjne35[[#This Row],[GHH]]+punkty_rekrutacyjne35[[#This Row],[GMM]]+punkty_rekrutacyjne35[[#This Row],[GMP]]+punkty_rekrutacyjne35[[#This Row],[GJP]])/10</f>
        <v>27.4</v>
      </c>
      <c r="O220">
        <f>VLOOKUP(E220,$X$4:$Y$9,2,0)</f>
        <v>4</v>
      </c>
      <c r="P220">
        <f>VLOOKUP(F220,$X$4:$Y$9,2,0)</f>
        <v>0</v>
      </c>
      <c r="Q220">
        <f>VLOOKUP(G220,$X$4:$Y$9,2,0)</f>
        <v>10</v>
      </c>
      <c r="R220">
        <f>VLOOKUP(H220,$X$4:$Y$9,2,0)</f>
        <v>8</v>
      </c>
      <c r="S220" s="6">
        <f>SUM(punkty_rekrutacyjne35[[#This Row],[punkty za JP]:[GEO]])</f>
        <v>22</v>
      </c>
      <c r="T220" s="6">
        <f>IF(punkty_rekrutacyjne35[[#This Row],[Zachowanie]]=6, 2, 0)+punkty_rekrutacyjne35[[#This Row],[Osiagniecia]]</f>
        <v>7</v>
      </c>
      <c r="U220" s="7">
        <f>punkty_rekrutacyjne35[[#This Row],[punkty za gimnazjalny]]+punkty_rekrutacyjne35[[#This Row],[SUMA PUNKTOW ZA OCENY]]+punkty_rekrutacyjne35[[#This Row],[DODATKOWE]]</f>
        <v>56.4</v>
      </c>
    </row>
    <row r="221" spans="1:21" hidden="1" x14ac:dyDescent="0.35">
      <c r="A221" s="1" t="s">
        <v>108</v>
      </c>
      <c r="B221" s="1" t="s">
        <v>327</v>
      </c>
      <c r="C221">
        <v>1</v>
      </c>
      <c r="D221">
        <v>5</v>
      </c>
      <c r="E221" s="1">
        <v>3</v>
      </c>
      <c r="F221" s="1">
        <v>5</v>
      </c>
      <c r="G221" s="1">
        <v>2</v>
      </c>
      <c r="H221" s="1">
        <v>4</v>
      </c>
      <c r="I221">
        <v>42</v>
      </c>
      <c r="J221">
        <v>82</v>
      </c>
      <c r="K221">
        <v>89</v>
      </c>
      <c r="L221">
        <v>2</v>
      </c>
      <c r="M221">
        <v>41</v>
      </c>
      <c r="N221" s="6">
        <f>(punkty_rekrutacyjne35[[#This Row],[GHP]]+punkty_rekrutacyjne35[[#This Row],[GHH]]+punkty_rekrutacyjne35[[#This Row],[GMM]]+punkty_rekrutacyjne35[[#This Row],[GMP]]+punkty_rekrutacyjne35[[#This Row],[GJP]])/10</f>
        <v>25.6</v>
      </c>
      <c r="O221">
        <f>VLOOKUP(E221,$X$4:$Y$9,2,0)</f>
        <v>4</v>
      </c>
      <c r="P221">
        <f>VLOOKUP(F221,$X$4:$Y$9,2,0)</f>
        <v>8</v>
      </c>
      <c r="Q221">
        <f>VLOOKUP(G221,$X$4:$Y$9,2,0)</f>
        <v>0</v>
      </c>
      <c r="R221">
        <f>VLOOKUP(H221,$X$4:$Y$9,2,0)</f>
        <v>6</v>
      </c>
      <c r="S221" s="6">
        <f>SUM(punkty_rekrutacyjne35[[#This Row],[punkty za JP]:[GEO]])</f>
        <v>18</v>
      </c>
      <c r="T221" s="6">
        <f>IF(punkty_rekrutacyjne35[[#This Row],[Zachowanie]]=6, 2, 0)+punkty_rekrutacyjne35[[#This Row],[Osiagniecia]]</f>
        <v>1</v>
      </c>
      <c r="U221" s="7">
        <f>punkty_rekrutacyjne35[[#This Row],[punkty za gimnazjalny]]+punkty_rekrutacyjne35[[#This Row],[SUMA PUNKTOW ZA OCENY]]+punkty_rekrutacyjne35[[#This Row],[DODATKOWE]]</f>
        <v>44.6</v>
      </c>
    </row>
    <row r="222" spans="1:21" hidden="1" x14ac:dyDescent="0.35">
      <c r="A222" s="1" t="s">
        <v>328</v>
      </c>
      <c r="B222" s="1" t="s">
        <v>68</v>
      </c>
      <c r="C222">
        <v>0</v>
      </c>
      <c r="D222">
        <v>6</v>
      </c>
      <c r="E222" s="1">
        <v>6</v>
      </c>
      <c r="F222" s="1">
        <v>4</v>
      </c>
      <c r="G222" s="1">
        <v>4</v>
      </c>
      <c r="H222" s="1">
        <v>3</v>
      </c>
      <c r="I222">
        <v>25</v>
      </c>
      <c r="J222">
        <v>40</v>
      </c>
      <c r="K222">
        <v>61</v>
      </c>
      <c r="L222">
        <v>59</v>
      </c>
      <c r="M222">
        <v>88</v>
      </c>
      <c r="N222" s="6">
        <f>(punkty_rekrutacyjne35[[#This Row],[GHP]]+punkty_rekrutacyjne35[[#This Row],[GHH]]+punkty_rekrutacyjne35[[#This Row],[GMM]]+punkty_rekrutacyjne35[[#This Row],[GMP]]+punkty_rekrutacyjne35[[#This Row],[GJP]])/10</f>
        <v>27.3</v>
      </c>
      <c r="O222">
        <f>VLOOKUP(E222,$X$4:$Y$9,2,0)</f>
        <v>10</v>
      </c>
      <c r="P222">
        <f>VLOOKUP(F222,$X$4:$Y$9,2,0)</f>
        <v>6</v>
      </c>
      <c r="Q222">
        <f>VLOOKUP(G222,$X$4:$Y$9,2,0)</f>
        <v>6</v>
      </c>
      <c r="R222">
        <f>VLOOKUP(H222,$X$4:$Y$9,2,0)</f>
        <v>4</v>
      </c>
      <c r="S222" s="6">
        <f>SUM(punkty_rekrutacyjne35[[#This Row],[punkty za JP]:[GEO]])</f>
        <v>26</v>
      </c>
      <c r="T222" s="6">
        <f>IF(punkty_rekrutacyjne35[[#This Row],[Zachowanie]]=6, 2, 0)+punkty_rekrutacyjne35[[#This Row],[Osiagniecia]]</f>
        <v>2</v>
      </c>
      <c r="U222" s="7">
        <f>punkty_rekrutacyjne35[[#This Row],[punkty za gimnazjalny]]+punkty_rekrutacyjne35[[#This Row],[SUMA PUNKTOW ZA OCENY]]+punkty_rekrutacyjne35[[#This Row],[DODATKOWE]]</f>
        <v>55.3</v>
      </c>
    </row>
    <row r="223" spans="1:21" hidden="1" x14ac:dyDescent="0.35">
      <c r="A223" s="1" t="s">
        <v>329</v>
      </c>
      <c r="B223" s="1" t="s">
        <v>188</v>
      </c>
      <c r="C223">
        <v>2</v>
      </c>
      <c r="D223">
        <v>4</v>
      </c>
      <c r="E223" s="1">
        <v>3</v>
      </c>
      <c r="F223" s="1">
        <v>3</v>
      </c>
      <c r="G223" s="1">
        <v>3</v>
      </c>
      <c r="H223" s="1">
        <v>2</v>
      </c>
      <c r="I223">
        <v>76</v>
      </c>
      <c r="J223">
        <v>21</v>
      </c>
      <c r="K223">
        <v>59</v>
      </c>
      <c r="L223">
        <v>79</v>
      </c>
      <c r="M223">
        <v>33</v>
      </c>
      <c r="N223" s="6">
        <f>(punkty_rekrutacyjne35[[#This Row],[GHP]]+punkty_rekrutacyjne35[[#This Row],[GHH]]+punkty_rekrutacyjne35[[#This Row],[GMM]]+punkty_rekrutacyjne35[[#This Row],[GMP]]+punkty_rekrutacyjne35[[#This Row],[GJP]])/10</f>
        <v>26.8</v>
      </c>
      <c r="O223">
        <f>VLOOKUP(E223,$X$4:$Y$9,2,0)</f>
        <v>4</v>
      </c>
      <c r="P223">
        <f>VLOOKUP(F223,$X$4:$Y$9,2,0)</f>
        <v>4</v>
      </c>
      <c r="Q223">
        <f>VLOOKUP(G223,$X$4:$Y$9,2,0)</f>
        <v>4</v>
      </c>
      <c r="R223">
        <f>VLOOKUP(H223,$X$4:$Y$9,2,0)</f>
        <v>0</v>
      </c>
      <c r="S223" s="6">
        <f>SUM(punkty_rekrutacyjne35[[#This Row],[punkty za JP]:[GEO]])</f>
        <v>12</v>
      </c>
      <c r="T223" s="6">
        <f>IF(punkty_rekrutacyjne35[[#This Row],[Zachowanie]]=6, 2, 0)+punkty_rekrutacyjne35[[#This Row],[Osiagniecia]]</f>
        <v>2</v>
      </c>
      <c r="U223" s="7">
        <f>punkty_rekrutacyjne35[[#This Row],[punkty za gimnazjalny]]+punkty_rekrutacyjne35[[#This Row],[SUMA PUNKTOW ZA OCENY]]+punkty_rekrutacyjne35[[#This Row],[DODATKOWE]]</f>
        <v>40.799999999999997</v>
      </c>
    </row>
    <row r="224" spans="1:21" hidden="1" x14ac:dyDescent="0.35">
      <c r="A224" s="1" t="s">
        <v>330</v>
      </c>
      <c r="B224" s="1" t="s">
        <v>30</v>
      </c>
      <c r="C224">
        <v>3</v>
      </c>
      <c r="D224">
        <v>6</v>
      </c>
      <c r="E224" s="1">
        <v>5</v>
      </c>
      <c r="F224" s="1">
        <v>2</v>
      </c>
      <c r="G224" s="1">
        <v>5</v>
      </c>
      <c r="H224" s="1">
        <v>4</v>
      </c>
      <c r="I224">
        <v>18</v>
      </c>
      <c r="J224">
        <v>33</v>
      </c>
      <c r="K224">
        <v>57</v>
      </c>
      <c r="L224">
        <v>34</v>
      </c>
      <c r="M224">
        <v>74</v>
      </c>
      <c r="N224" s="6">
        <f>(punkty_rekrutacyjne35[[#This Row],[GHP]]+punkty_rekrutacyjne35[[#This Row],[GHH]]+punkty_rekrutacyjne35[[#This Row],[GMM]]+punkty_rekrutacyjne35[[#This Row],[GMP]]+punkty_rekrutacyjne35[[#This Row],[GJP]])/10</f>
        <v>21.6</v>
      </c>
      <c r="O224">
        <f>VLOOKUP(E224,$X$4:$Y$9,2,0)</f>
        <v>8</v>
      </c>
      <c r="P224">
        <f>VLOOKUP(F224,$X$4:$Y$9,2,0)</f>
        <v>0</v>
      </c>
      <c r="Q224">
        <f>VLOOKUP(G224,$X$4:$Y$9,2,0)</f>
        <v>8</v>
      </c>
      <c r="R224">
        <f>VLOOKUP(H224,$X$4:$Y$9,2,0)</f>
        <v>6</v>
      </c>
      <c r="S224" s="6">
        <f>SUM(punkty_rekrutacyjne35[[#This Row],[punkty za JP]:[GEO]])</f>
        <v>22</v>
      </c>
      <c r="T224" s="6">
        <f>IF(punkty_rekrutacyjne35[[#This Row],[Zachowanie]]=6, 2, 0)+punkty_rekrutacyjne35[[#This Row],[Osiagniecia]]</f>
        <v>5</v>
      </c>
      <c r="U224" s="7">
        <f>punkty_rekrutacyjne35[[#This Row],[punkty za gimnazjalny]]+punkty_rekrutacyjne35[[#This Row],[SUMA PUNKTOW ZA OCENY]]+punkty_rekrutacyjne35[[#This Row],[DODATKOWE]]</f>
        <v>48.6</v>
      </c>
    </row>
    <row r="225" spans="1:21" hidden="1" x14ac:dyDescent="0.35">
      <c r="A225" s="1" t="s">
        <v>131</v>
      </c>
      <c r="B225" s="1" t="s">
        <v>171</v>
      </c>
      <c r="C225">
        <v>8</v>
      </c>
      <c r="D225">
        <v>4</v>
      </c>
      <c r="E225" s="1">
        <v>3</v>
      </c>
      <c r="F225" s="1">
        <v>2</v>
      </c>
      <c r="G225" s="1">
        <v>6</v>
      </c>
      <c r="H225" s="1">
        <v>5</v>
      </c>
      <c r="I225">
        <v>67</v>
      </c>
      <c r="J225">
        <v>34</v>
      </c>
      <c r="K225">
        <v>96</v>
      </c>
      <c r="L225">
        <v>61</v>
      </c>
      <c r="M225">
        <v>40</v>
      </c>
      <c r="N225" s="6">
        <f>(punkty_rekrutacyjne35[[#This Row],[GHP]]+punkty_rekrutacyjne35[[#This Row],[GHH]]+punkty_rekrutacyjne35[[#This Row],[GMM]]+punkty_rekrutacyjne35[[#This Row],[GMP]]+punkty_rekrutacyjne35[[#This Row],[GJP]])/10</f>
        <v>29.8</v>
      </c>
      <c r="O225">
        <f>VLOOKUP(E225,$X$4:$Y$9,2,0)</f>
        <v>4</v>
      </c>
      <c r="P225">
        <f>VLOOKUP(F225,$X$4:$Y$9,2,0)</f>
        <v>0</v>
      </c>
      <c r="Q225">
        <f>VLOOKUP(G225,$X$4:$Y$9,2,0)</f>
        <v>10</v>
      </c>
      <c r="R225">
        <f>VLOOKUP(H225,$X$4:$Y$9,2,0)</f>
        <v>8</v>
      </c>
      <c r="S225" s="6">
        <f>SUM(punkty_rekrutacyjne35[[#This Row],[punkty za JP]:[GEO]])</f>
        <v>22</v>
      </c>
      <c r="T225" s="6">
        <f>IF(punkty_rekrutacyjne35[[#This Row],[Zachowanie]]=6, 2, 0)+punkty_rekrutacyjne35[[#This Row],[Osiagniecia]]</f>
        <v>8</v>
      </c>
      <c r="U225" s="7">
        <f>punkty_rekrutacyjne35[[#This Row],[punkty za gimnazjalny]]+punkty_rekrutacyjne35[[#This Row],[SUMA PUNKTOW ZA OCENY]]+punkty_rekrutacyjne35[[#This Row],[DODATKOWE]]</f>
        <v>59.8</v>
      </c>
    </row>
    <row r="226" spans="1:21" hidden="1" x14ac:dyDescent="0.35">
      <c r="A226" s="1" t="s">
        <v>265</v>
      </c>
      <c r="B226" s="1" t="s">
        <v>16</v>
      </c>
      <c r="C226">
        <v>5</v>
      </c>
      <c r="D226">
        <v>4</v>
      </c>
      <c r="E226" s="1">
        <v>4</v>
      </c>
      <c r="F226" s="1">
        <v>6</v>
      </c>
      <c r="G226" s="1">
        <v>4</v>
      </c>
      <c r="H226" s="1">
        <v>5</v>
      </c>
      <c r="I226">
        <v>39</v>
      </c>
      <c r="J226">
        <v>12</v>
      </c>
      <c r="K226">
        <v>100</v>
      </c>
      <c r="L226">
        <v>47</v>
      </c>
      <c r="M226">
        <v>42</v>
      </c>
      <c r="N226" s="6">
        <f>(punkty_rekrutacyjne35[[#This Row],[GHP]]+punkty_rekrutacyjne35[[#This Row],[GHH]]+punkty_rekrutacyjne35[[#This Row],[GMM]]+punkty_rekrutacyjne35[[#This Row],[GMP]]+punkty_rekrutacyjne35[[#This Row],[GJP]])/10</f>
        <v>24</v>
      </c>
      <c r="O226">
        <f>VLOOKUP(E226,$X$4:$Y$9,2,0)</f>
        <v>6</v>
      </c>
      <c r="P226">
        <f>VLOOKUP(F226,$X$4:$Y$9,2,0)</f>
        <v>10</v>
      </c>
      <c r="Q226">
        <f>VLOOKUP(G226,$X$4:$Y$9,2,0)</f>
        <v>6</v>
      </c>
      <c r="R226">
        <f>VLOOKUP(H226,$X$4:$Y$9,2,0)</f>
        <v>8</v>
      </c>
      <c r="S226" s="6">
        <f>SUM(punkty_rekrutacyjne35[[#This Row],[punkty za JP]:[GEO]])</f>
        <v>30</v>
      </c>
      <c r="T226" s="6">
        <f>IF(punkty_rekrutacyjne35[[#This Row],[Zachowanie]]=6, 2, 0)+punkty_rekrutacyjne35[[#This Row],[Osiagniecia]]</f>
        <v>5</v>
      </c>
      <c r="U226" s="7">
        <f>punkty_rekrutacyjne35[[#This Row],[punkty za gimnazjalny]]+punkty_rekrutacyjne35[[#This Row],[SUMA PUNKTOW ZA OCENY]]+punkty_rekrutacyjne35[[#This Row],[DODATKOWE]]</f>
        <v>59</v>
      </c>
    </row>
    <row r="227" spans="1:21" hidden="1" x14ac:dyDescent="0.35">
      <c r="A227" s="1" t="s">
        <v>331</v>
      </c>
      <c r="B227" s="1" t="s">
        <v>155</v>
      </c>
      <c r="C227">
        <v>0</v>
      </c>
      <c r="D227">
        <v>3</v>
      </c>
      <c r="E227" s="1">
        <v>2</v>
      </c>
      <c r="F227" s="1">
        <v>4</v>
      </c>
      <c r="G227" s="1">
        <v>4</v>
      </c>
      <c r="H227" s="1">
        <v>2</v>
      </c>
      <c r="I227">
        <v>88</v>
      </c>
      <c r="J227">
        <v>79</v>
      </c>
      <c r="K227">
        <v>26</v>
      </c>
      <c r="L227">
        <v>8</v>
      </c>
      <c r="M227">
        <v>70</v>
      </c>
      <c r="N227" s="6">
        <f>(punkty_rekrutacyjne35[[#This Row],[GHP]]+punkty_rekrutacyjne35[[#This Row],[GHH]]+punkty_rekrutacyjne35[[#This Row],[GMM]]+punkty_rekrutacyjne35[[#This Row],[GMP]]+punkty_rekrutacyjne35[[#This Row],[GJP]])/10</f>
        <v>27.1</v>
      </c>
      <c r="O227">
        <f>VLOOKUP(E227,$X$4:$Y$9,2,0)</f>
        <v>0</v>
      </c>
      <c r="P227">
        <f>VLOOKUP(F227,$X$4:$Y$9,2,0)</f>
        <v>6</v>
      </c>
      <c r="Q227">
        <f>VLOOKUP(G227,$X$4:$Y$9,2,0)</f>
        <v>6</v>
      </c>
      <c r="R227">
        <f>VLOOKUP(H227,$X$4:$Y$9,2,0)</f>
        <v>0</v>
      </c>
      <c r="S227" s="6">
        <f>SUM(punkty_rekrutacyjne35[[#This Row],[punkty za JP]:[GEO]])</f>
        <v>12</v>
      </c>
      <c r="T227" s="6">
        <f>IF(punkty_rekrutacyjne35[[#This Row],[Zachowanie]]=6, 2, 0)+punkty_rekrutacyjne35[[#This Row],[Osiagniecia]]</f>
        <v>0</v>
      </c>
      <c r="U227" s="7">
        <f>punkty_rekrutacyjne35[[#This Row],[punkty za gimnazjalny]]+punkty_rekrutacyjne35[[#This Row],[SUMA PUNKTOW ZA OCENY]]+punkty_rekrutacyjne35[[#This Row],[DODATKOWE]]</f>
        <v>39.1</v>
      </c>
    </row>
    <row r="228" spans="1:21" hidden="1" x14ac:dyDescent="0.35">
      <c r="A228" s="1" t="s">
        <v>332</v>
      </c>
      <c r="B228" s="1" t="s">
        <v>117</v>
      </c>
      <c r="C228">
        <v>1</v>
      </c>
      <c r="D228">
        <v>2</v>
      </c>
      <c r="E228" s="1">
        <v>2</v>
      </c>
      <c r="F228" s="1">
        <v>6</v>
      </c>
      <c r="G228" s="1">
        <v>6</v>
      </c>
      <c r="H228" s="1">
        <v>3</v>
      </c>
      <c r="I228">
        <v>83</v>
      </c>
      <c r="J228">
        <v>76</v>
      </c>
      <c r="K228">
        <v>52</v>
      </c>
      <c r="L228">
        <v>43</v>
      </c>
      <c r="M228">
        <v>64</v>
      </c>
      <c r="N228" s="6">
        <f>(punkty_rekrutacyjne35[[#This Row],[GHP]]+punkty_rekrutacyjne35[[#This Row],[GHH]]+punkty_rekrutacyjne35[[#This Row],[GMM]]+punkty_rekrutacyjne35[[#This Row],[GMP]]+punkty_rekrutacyjne35[[#This Row],[GJP]])/10</f>
        <v>31.8</v>
      </c>
      <c r="O228">
        <f>VLOOKUP(E228,$X$4:$Y$9,2,0)</f>
        <v>0</v>
      </c>
      <c r="P228">
        <f>VLOOKUP(F228,$X$4:$Y$9,2,0)</f>
        <v>10</v>
      </c>
      <c r="Q228">
        <f>VLOOKUP(G228,$X$4:$Y$9,2,0)</f>
        <v>10</v>
      </c>
      <c r="R228">
        <f>VLOOKUP(H228,$X$4:$Y$9,2,0)</f>
        <v>4</v>
      </c>
      <c r="S228" s="6">
        <f>SUM(punkty_rekrutacyjne35[[#This Row],[punkty za JP]:[GEO]])</f>
        <v>24</v>
      </c>
      <c r="T228" s="6">
        <f>IF(punkty_rekrutacyjne35[[#This Row],[Zachowanie]]=6, 2, 0)+punkty_rekrutacyjne35[[#This Row],[Osiagniecia]]</f>
        <v>1</v>
      </c>
      <c r="U228" s="7">
        <f>punkty_rekrutacyjne35[[#This Row],[punkty za gimnazjalny]]+punkty_rekrutacyjne35[[#This Row],[SUMA PUNKTOW ZA OCENY]]+punkty_rekrutacyjne35[[#This Row],[DODATKOWE]]</f>
        <v>56.8</v>
      </c>
    </row>
    <row r="229" spans="1:21" hidden="1" x14ac:dyDescent="0.35">
      <c r="A229" s="1" t="s">
        <v>333</v>
      </c>
      <c r="B229" s="1" t="s">
        <v>216</v>
      </c>
      <c r="C229">
        <v>1</v>
      </c>
      <c r="D229">
        <v>6</v>
      </c>
      <c r="E229" s="1">
        <v>6</v>
      </c>
      <c r="F229" s="1">
        <v>3</v>
      </c>
      <c r="G229" s="1">
        <v>6</v>
      </c>
      <c r="H229" s="1">
        <v>4</v>
      </c>
      <c r="I229">
        <v>54</v>
      </c>
      <c r="J229">
        <v>50</v>
      </c>
      <c r="K229">
        <v>36</v>
      </c>
      <c r="L229">
        <v>23</v>
      </c>
      <c r="M229">
        <v>9</v>
      </c>
      <c r="N229" s="6">
        <f>(punkty_rekrutacyjne35[[#This Row],[GHP]]+punkty_rekrutacyjne35[[#This Row],[GHH]]+punkty_rekrutacyjne35[[#This Row],[GMM]]+punkty_rekrutacyjne35[[#This Row],[GMP]]+punkty_rekrutacyjne35[[#This Row],[GJP]])/10</f>
        <v>17.2</v>
      </c>
      <c r="O229">
        <f>VLOOKUP(E229,$X$4:$Y$9,2,0)</f>
        <v>10</v>
      </c>
      <c r="P229">
        <f>VLOOKUP(F229,$X$4:$Y$9,2,0)</f>
        <v>4</v>
      </c>
      <c r="Q229">
        <f>VLOOKUP(G229,$X$4:$Y$9,2,0)</f>
        <v>10</v>
      </c>
      <c r="R229">
        <f>VLOOKUP(H229,$X$4:$Y$9,2,0)</f>
        <v>6</v>
      </c>
      <c r="S229" s="6">
        <f>SUM(punkty_rekrutacyjne35[[#This Row],[punkty za JP]:[GEO]])</f>
        <v>30</v>
      </c>
      <c r="T229" s="6">
        <f>IF(punkty_rekrutacyjne35[[#This Row],[Zachowanie]]=6, 2, 0)+punkty_rekrutacyjne35[[#This Row],[Osiagniecia]]</f>
        <v>3</v>
      </c>
      <c r="U229" s="7">
        <f>punkty_rekrutacyjne35[[#This Row],[punkty za gimnazjalny]]+punkty_rekrutacyjne35[[#This Row],[SUMA PUNKTOW ZA OCENY]]+punkty_rekrutacyjne35[[#This Row],[DODATKOWE]]</f>
        <v>50.2</v>
      </c>
    </row>
    <row r="230" spans="1:21" hidden="1" x14ac:dyDescent="0.35">
      <c r="A230" s="1" t="s">
        <v>334</v>
      </c>
      <c r="B230" s="1" t="s">
        <v>242</v>
      </c>
      <c r="C230">
        <v>0</v>
      </c>
      <c r="D230">
        <v>3</v>
      </c>
      <c r="E230" s="1">
        <v>4</v>
      </c>
      <c r="F230" s="1">
        <v>6</v>
      </c>
      <c r="G230" s="1">
        <v>3</v>
      </c>
      <c r="H230" s="1">
        <v>5</v>
      </c>
      <c r="I230">
        <v>49</v>
      </c>
      <c r="J230">
        <v>31</v>
      </c>
      <c r="K230">
        <v>34</v>
      </c>
      <c r="L230">
        <v>22</v>
      </c>
      <c r="M230">
        <v>76</v>
      </c>
      <c r="N230" s="6">
        <f>(punkty_rekrutacyjne35[[#This Row],[GHP]]+punkty_rekrutacyjne35[[#This Row],[GHH]]+punkty_rekrutacyjne35[[#This Row],[GMM]]+punkty_rekrutacyjne35[[#This Row],[GMP]]+punkty_rekrutacyjne35[[#This Row],[GJP]])/10</f>
        <v>21.2</v>
      </c>
      <c r="O230">
        <f>VLOOKUP(E230,$X$4:$Y$9,2,0)</f>
        <v>6</v>
      </c>
      <c r="P230">
        <f>VLOOKUP(F230,$X$4:$Y$9,2,0)</f>
        <v>10</v>
      </c>
      <c r="Q230">
        <f>VLOOKUP(G230,$X$4:$Y$9,2,0)</f>
        <v>4</v>
      </c>
      <c r="R230">
        <f>VLOOKUP(H230,$X$4:$Y$9,2,0)</f>
        <v>8</v>
      </c>
      <c r="S230" s="6">
        <f>SUM(punkty_rekrutacyjne35[[#This Row],[punkty za JP]:[GEO]])</f>
        <v>28</v>
      </c>
      <c r="T230" s="6">
        <f>IF(punkty_rekrutacyjne35[[#This Row],[Zachowanie]]=6, 2, 0)+punkty_rekrutacyjne35[[#This Row],[Osiagniecia]]</f>
        <v>0</v>
      </c>
      <c r="U230" s="7">
        <f>punkty_rekrutacyjne35[[#This Row],[punkty za gimnazjalny]]+punkty_rekrutacyjne35[[#This Row],[SUMA PUNKTOW ZA OCENY]]+punkty_rekrutacyjne35[[#This Row],[DODATKOWE]]</f>
        <v>49.2</v>
      </c>
    </row>
    <row r="231" spans="1:21" hidden="1" x14ac:dyDescent="0.35">
      <c r="A231" s="1" t="s">
        <v>335</v>
      </c>
      <c r="B231" s="1" t="s">
        <v>177</v>
      </c>
      <c r="C231">
        <v>1</v>
      </c>
      <c r="D231">
        <v>3</v>
      </c>
      <c r="E231" s="1">
        <v>2</v>
      </c>
      <c r="F231" s="1">
        <v>2</v>
      </c>
      <c r="G231" s="1">
        <v>2</v>
      </c>
      <c r="H231" s="1">
        <v>3</v>
      </c>
      <c r="I231">
        <v>71</v>
      </c>
      <c r="J231">
        <v>20</v>
      </c>
      <c r="K231">
        <v>46</v>
      </c>
      <c r="L231">
        <v>6</v>
      </c>
      <c r="M231">
        <v>22</v>
      </c>
      <c r="N231" s="6">
        <f>(punkty_rekrutacyjne35[[#This Row],[GHP]]+punkty_rekrutacyjne35[[#This Row],[GHH]]+punkty_rekrutacyjne35[[#This Row],[GMM]]+punkty_rekrutacyjne35[[#This Row],[GMP]]+punkty_rekrutacyjne35[[#This Row],[GJP]])/10</f>
        <v>16.5</v>
      </c>
      <c r="O231">
        <f>VLOOKUP(E231,$X$4:$Y$9,2,0)</f>
        <v>0</v>
      </c>
      <c r="P231">
        <f>VLOOKUP(F231,$X$4:$Y$9,2,0)</f>
        <v>0</v>
      </c>
      <c r="Q231">
        <f>VLOOKUP(G231,$X$4:$Y$9,2,0)</f>
        <v>0</v>
      </c>
      <c r="R231">
        <f>VLOOKUP(H231,$X$4:$Y$9,2,0)</f>
        <v>4</v>
      </c>
      <c r="S231" s="6">
        <f>SUM(punkty_rekrutacyjne35[[#This Row],[punkty za JP]:[GEO]])</f>
        <v>4</v>
      </c>
      <c r="T231" s="6">
        <f>IF(punkty_rekrutacyjne35[[#This Row],[Zachowanie]]=6, 2, 0)+punkty_rekrutacyjne35[[#This Row],[Osiagniecia]]</f>
        <v>1</v>
      </c>
      <c r="U231" s="7">
        <f>punkty_rekrutacyjne35[[#This Row],[punkty za gimnazjalny]]+punkty_rekrutacyjne35[[#This Row],[SUMA PUNKTOW ZA OCENY]]+punkty_rekrutacyjne35[[#This Row],[DODATKOWE]]</f>
        <v>21.5</v>
      </c>
    </row>
    <row r="232" spans="1:21" hidden="1" x14ac:dyDescent="0.35">
      <c r="A232" s="1" t="s">
        <v>336</v>
      </c>
      <c r="B232" s="1" t="s">
        <v>210</v>
      </c>
      <c r="C232">
        <v>8</v>
      </c>
      <c r="D232">
        <v>5</v>
      </c>
      <c r="E232" s="1">
        <v>6</v>
      </c>
      <c r="F232" s="1">
        <v>4</v>
      </c>
      <c r="G232" s="1">
        <v>5</v>
      </c>
      <c r="H232" s="1">
        <v>4</v>
      </c>
      <c r="I232">
        <v>5</v>
      </c>
      <c r="J232">
        <v>48</v>
      </c>
      <c r="K232">
        <v>2</v>
      </c>
      <c r="L232">
        <v>12</v>
      </c>
      <c r="M232">
        <v>15</v>
      </c>
      <c r="N232" s="6">
        <f>(punkty_rekrutacyjne35[[#This Row],[GHP]]+punkty_rekrutacyjne35[[#This Row],[GHH]]+punkty_rekrutacyjne35[[#This Row],[GMM]]+punkty_rekrutacyjne35[[#This Row],[GMP]]+punkty_rekrutacyjne35[[#This Row],[GJP]])/10</f>
        <v>8.1999999999999993</v>
      </c>
      <c r="O232">
        <f>VLOOKUP(E232,$X$4:$Y$9,2,0)</f>
        <v>10</v>
      </c>
      <c r="P232">
        <f>VLOOKUP(F232,$X$4:$Y$9,2,0)</f>
        <v>6</v>
      </c>
      <c r="Q232">
        <f>VLOOKUP(G232,$X$4:$Y$9,2,0)</f>
        <v>8</v>
      </c>
      <c r="R232">
        <f>VLOOKUP(H232,$X$4:$Y$9,2,0)</f>
        <v>6</v>
      </c>
      <c r="S232" s="6">
        <f>SUM(punkty_rekrutacyjne35[[#This Row],[punkty za JP]:[GEO]])</f>
        <v>30</v>
      </c>
      <c r="T232" s="6">
        <f>IF(punkty_rekrutacyjne35[[#This Row],[Zachowanie]]=6, 2, 0)+punkty_rekrutacyjne35[[#This Row],[Osiagniecia]]</f>
        <v>8</v>
      </c>
      <c r="U232" s="7">
        <f>punkty_rekrutacyjne35[[#This Row],[punkty za gimnazjalny]]+punkty_rekrutacyjne35[[#This Row],[SUMA PUNKTOW ZA OCENY]]+punkty_rekrutacyjne35[[#This Row],[DODATKOWE]]</f>
        <v>46.2</v>
      </c>
    </row>
    <row r="233" spans="1:21" hidden="1" x14ac:dyDescent="0.35">
      <c r="A233" s="1" t="s">
        <v>337</v>
      </c>
      <c r="B233" s="1" t="s">
        <v>338</v>
      </c>
      <c r="C233">
        <v>7</v>
      </c>
      <c r="D233">
        <v>4</v>
      </c>
      <c r="E233" s="1">
        <v>3</v>
      </c>
      <c r="F233" s="1">
        <v>4</v>
      </c>
      <c r="G233" s="1">
        <v>6</v>
      </c>
      <c r="H233" s="1">
        <v>6</v>
      </c>
      <c r="I233">
        <v>27</v>
      </c>
      <c r="J233">
        <v>12</v>
      </c>
      <c r="K233">
        <v>19</v>
      </c>
      <c r="L233">
        <v>10</v>
      </c>
      <c r="M233">
        <v>66</v>
      </c>
      <c r="N233" s="6">
        <f>(punkty_rekrutacyjne35[[#This Row],[GHP]]+punkty_rekrutacyjne35[[#This Row],[GHH]]+punkty_rekrutacyjne35[[#This Row],[GMM]]+punkty_rekrutacyjne35[[#This Row],[GMP]]+punkty_rekrutacyjne35[[#This Row],[GJP]])/10</f>
        <v>13.4</v>
      </c>
      <c r="O233">
        <f>VLOOKUP(E233,$X$4:$Y$9,2,0)</f>
        <v>4</v>
      </c>
      <c r="P233">
        <f>VLOOKUP(F233,$X$4:$Y$9,2,0)</f>
        <v>6</v>
      </c>
      <c r="Q233">
        <f>VLOOKUP(G233,$X$4:$Y$9,2,0)</f>
        <v>10</v>
      </c>
      <c r="R233">
        <f>VLOOKUP(H233,$X$4:$Y$9,2,0)</f>
        <v>10</v>
      </c>
      <c r="S233" s="6">
        <f>SUM(punkty_rekrutacyjne35[[#This Row],[punkty za JP]:[GEO]])</f>
        <v>30</v>
      </c>
      <c r="T233" s="6">
        <f>IF(punkty_rekrutacyjne35[[#This Row],[Zachowanie]]=6, 2, 0)+punkty_rekrutacyjne35[[#This Row],[Osiagniecia]]</f>
        <v>7</v>
      </c>
      <c r="U233" s="7">
        <f>punkty_rekrutacyjne35[[#This Row],[punkty za gimnazjalny]]+punkty_rekrutacyjne35[[#This Row],[SUMA PUNKTOW ZA OCENY]]+punkty_rekrutacyjne35[[#This Row],[DODATKOWE]]</f>
        <v>50.4</v>
      </c>
    </row>
    <row r="234" spans="1:21" hidden="1" x14ac:dyDescent="0.35">
      <c r="A234" s="1" t="s">
        <v>339</v>
      </c>
      <c r="B234" s="1" t="s">
        <v>340</v>
      </c>
      <c r="C234">
        <v>6</v>
      </c>
      <c r="D234">
        <v>2</v>
      </c>
      <c r="E234" s="1">
        <v>5</v>
      </c>
      <c r="F234" s="1">
        <v>3</v>
      </c>
      <c r="G234" s="1">
        <v>5</v>
      </c>
      <c r="H234" s="1">
        <v>3</v>
      </c>
      <c r="I234">
        <v>95</v>
      </c>
      <c r="J234">
        <v>12</v>
      </c>
      <c r="K234">
        <v>76</v>
      </c>
      <c r="L234">
        <v>52</v>
      </c>
      <c r="M234">
        <v>36</v>
      </c>
      <c r="N234" s="6">
        <f>(punkty_rekrutacyjne35[[#This Row],[GHP]]+punkty_rekrutacyjne35[[#This Row],[GHH]]+punkty_rekrutacyjne35[[#This Row],[GMM]]+punkty_rekrutacyjne35[[#This Row],[GMP]]+punkty_rekrutacyjne35[[#This Row],[GJP]])/10</f>
        <v>27.1</v>
      </c>
      <c r="O234">
        <f>VLOOKUP(E234,$X$4:$Y$9,2,0)</f>
        <v>8</v>
      </c>
      <c r="P234">
        <f>VLOOKUP(F234,$X$4:$Y$9,2,0)</f>
        <v>4</v>
      </c>
      <c r="Q234">
        <f>VLOOKUP(G234,$X$4:$Y$9,2,0)</f>
        <v>8</v>
      </c>
      <c r="R234">
        <f>VLOOKUP(H234,$X$4:$Y$9,2,0)</f>
        <v>4</v>
      </c>
      <c r="S234" s="6">
        <f>SUM(punkty_rekrutacyjne35[[#This Row],[punkty za JP]:[GEO]])</f>
        <v>24</v>
      </c>
      <c r="T234" s="6">
        <f>IF(punkty_rekrutacyjne35[[#This Row],[Zachowanie]]=6, 2, 0)+punkty_rekrutacyjne35[[#This Row],[Osiagniecia]]</f>
        <v>6</v>
      </c>
      <c r="U234" s="7">
        <f>punkty_rekrutacyjne35[[#This Row],[punkty za gimnazjalny]]+punkty_rekrutacyjne35[[#This Row],[SUMA PUNKTOW ZA OCENY]]+punkty_rekrutacyjne35[[#This Row],[DODATKOWE]]</f>
        <v>57.1</v>
      </c>
    </row>
    <row r="235" spans="1:21" hidden="1" x14ac:dyDescent="0.35">
      <c r="A235" s="1" t="s">
        <v>341</v>
      </c>
      <c r="B235" s="1" t="s">
        <v>177</v>
      </c>
      <c r="C235">
        <v>4</v>
      </c>
      <c r="D235">
        <v>6</v>
      </c>
      <c r="E235" s="1">
        <v>4</v>
      </c>
      <c r="F235" s="1">
        <v>5</v>
      </c>
      <c r="G235" s="1">
        <v>5</v>
      </c>
      <c r="H235" s="1">
        <v>2</v>
      </c>
      <c r="I235">
        <v>48</v>
      </c>
      <c r="J235">
        <v>9</v>
      </c>
      <c r="K235">
        <v>45</v>
      </c>
      <c r="L235">
        <v>10</v>
      </c>
      <c r="M235">
        <v>3</v>
      </c>
      <c r="N235" s="6">
        <f>(punkty_rekrutacyjne35[[#This Row],[GHP]]+punkty_rekrutacyjne35[[#This Row],[GHH]]+punkty_rekrutacyjne35[[#This Row],[GMM]]+punkty_rekrutacyjne35[[#This Row],[GMP]]+punkty_rekrutacyjne35[[#This Row],[GJP]])/10</f>
        <v>11.5</v>
      </c>
      <c r="O235">
        <f>VLOOKUP(E235,$X$4:$Y$9,2,0)</f>
        <v>6</v>
      </c>
      <c r="P235">
        <f>VLOOKUP(F235,$X$4:$Y$9,2,0)</f>
        <v>8</v>
      </c>
      <c r="Q235">
        <f>VLOOKUP(G235,$X$4:$Y$9,2,0)</f>
        <v>8</v>
      </c>
      <c r="R235">
        <f>VLOOKUP(H235,$X$4:$Y$9,2,0)</f>
        <v>0</v>
      </c>
      <c r="S235" s="6">
        <f>SUM(punkty_rekrutacyjne35[[#This Row],[punkty za JP]:[GEO]])</f>
        <v>22</v>
      </c>
      <c r="T235" s="6">
        <f>IF(punkty_rekrutacyjne35[[#This Row],[Zachowanie]]=6, 2, 0)+punkty_rekrutacyjne35[[#This Row],[Osiagniecia]]</f>
        <v>6</v>
      </c>
      <c r="U235" s="7">
        <f>punkty_rekrutacyjne35[[#This Row],[punkty za gimnazjalny]]+punkty_rekrutacyjne35[[#This Row],[SUMA PUNKTOW ZA OCENY]]+punkty_rekrutacyjne35[[#This Row],[DODATKOWE]]</f>
        <v>39.5</v>
      </c>
    </row>
    <row r="236" spans="1:21" hidden="1" x14ac:dyDescent="0.35">
      <c r="A236" s="1" t="s">
        <v>342</v>
      </c>
      <c r="B236" s="1" t="s">
        <v>343</v>
      </c>
      <c r="C236">
        <v>2</v>
      </c>
      <c r="D236">
        <v>5</v>
      </c>
      <c r="E236" s="1">
        <v>2</v>
      </c>
      <c r="F236" s="1">
        <v>4</v>
      </c>
      <c r="G236" s="1">
        <v>4</v>
      </c>
      <c r="H236" s="1">
        <v>4</v>
      </c>
      <c r="I236">
        <v>46</v>
      </c>
      <c r="J236">
        <v>58</v>
      </c>
      <c r="K236">
        <v>72</v>
      </c>
      <c r="L236">
        <v>83</v>
      </c>
      <c r="M236">
        <v>48</v>
      </c>
      <c r="N236" s="6">
        <f>(punkty_rekrutacyjne35[[#This Row],[GHP]]+punkty_rekrutacyjne35[[#This Row],[GHH]]+punkty_rekrutacyjne35[[#This Row],[GMM]]+punkty_rekrutacyjne35[[#This Row],[GMP]]+punkty_rekrutacyjne35[[#This Row],[GJP]])/10</f>
        <v>30.7</v>
      </c>
      <c r="O236">
        <f>VLOOKUP(E236,$X$4:$Y$9,2,0)</f>
        <v>0</v>
      </c>
      <c r="P236">
        <f>VLOOKUP(F236,$X$4:$Y$9,2,0)</f>
        <v>6</v>
      </c>
      <c r="Q236">
        <f>VLOOKUP(G236,$X$4:$Y$9,2,0)</f>
        <v>6</v>
      </c>
      <c r="R236">
        <f>VLOOKUP(H236,$X$4:$Y$9,2,0)</f>
        <v>6</v>
      </c>
      <c r="S236" s="6">
        <f>SUM(punkty_rekrutacyjne35[[#This Row],[punkty za JP]:[GEO]])</f>
        <v>18</v>
      </c>
      <c r="T236" s="6">
        <f>IF(punkty_rekrutacyjne35[[#This Row],[Zachowanie]]=6, 2, 0)+punkty_rekrutacyjne35[[#This Row],[Osiagniecia]]</f>
        <v>2</v>
      </c>
      <c r="U236" s="7">
        <f>punkty_rekrutacyjne35[[#This Row],[punkty za gimnazjalny]]+punkty_rekrutacyjne35[[#This Row],[SUMA PUNKTOW ZA OCENY]]+punkty_rekrutacyjne35[[#This Row],[DODATKOWE]]</f>
        <v>50.7</v>
      </c>
    </row>
    <row r="237" spans="1:21" hidden="1" x14ac:dyDescent="0.35">
      <c r="A237" s="1" t="s">
        <v>344</v>
      </c>
      <c r="B237" s="1" t="s">
        <v>345</v>
      </c>
      <c r="C237">
        <v>7</v>
      </c>
      <c r="D237">
        <v>3</v>
      </c>
      <c r="E237" s="1">
        <v>3</v>
      </c>
      <c r="F237" s="1">
        <v>3</v>
      </c>
      <c r="G237" s="1">
        <v>3</v>
      </c>
      <c r="H237" s="1">
        <v>6</v>
      </c>
      <c r="I237">
        <v>72</v>
      </c>
      <c r="J237">
        <v>40</v>
      </c>
      <c r="K237">
        <v>54</v>
      </c>
      <c r="L237">
        <v>44</v>
      </c>
      <c r="M237">
        <v>78</v>
      </c>
      <c r="N237" s="6">
        <f>(punkty_rekrutacyjne35[[#This Row],[GHP]]+punkty_rekrutacyjne35[[#This Row],[GHH]]+punkty_rekrutacyjne35[[#This Row],[GMM]]+punkty_rekrutacyjne35[[#This Row],[GMP]]+punkty_rekrutacyjne35[[#This Row],[GJP]])/10</f>
        <v>28.8</v>
      </c>
      <c r="O237">
        <f>VLOOKUP(E237,$X$4:$Y$9,2,0)</f>
        <v>4</v>
      </c>
      <c r="P237">
        <f>VLOOKUP(F237,$X$4:$Y$9,2,0)</f>
        <v>4</v>
      </c>
      <c r="Q237">
        <f>VLOOKUP(G237,$X$4:$Y$9,2,0)</f>
        <v>4</v>
      </c>
      <c r="R237">
        <f>VLOOKUP(H237,$X$4:$Y$9,2,0)</f>
        <v>10</v>
      </c>
      <c r="S237" s="6">
        <f>SUM(punkty_rekrutacyjne35[[#This Row],[punkty za JP]:[GEO]])</f>
        <v>22</v>
      </c>
      <c r="T237" s="6">
        <f>IF(punkty_rekrutacyjne35[[#This Row],[Zachowanie]]=6, 2, 0)+punkty_rekrutacyjne35[[#This Row],[Osiagniecia]]</f>
        <v>7</v>
      </c>
      <c r="U237" s="7">
        <f>punkty_rekrutacyjne35[[#This Row],[punkty za gimnazjalny]]+punkty_rekrutacyjne35[[#This Row],[SUMA PUNKTOW ZA OCENY]]+punkty_rekrutacyjne35[[#This Row],[DODATKOWE]]</f>
        <v>57.8</v>
      </c>
    </row>
    <row r="238" spans="1:21" hidden="1" x14ac:dyDescent="0.35">
      <c r="A238" s="1" t="s">
        <v>346</v>
      </c>
      <c r="B238" s="1" t="s">
        <v>347</v>
      </c>
      <c r="C238">
        <v>4</v>
      </c>
      <c r="D238">
        <v>4</v>
      </c>
      <c r="E238" s="1">
        <v>5</v>
      </c>
      <c r="F238" s="1">
        <v>2</v>
      </c>
      <c r="G238" s="1">
        <v>3</v>
      </c>
      <c r="H238" s="1">
        <v>5</v>
      </c>
      <c r="I238">
        <v>80</v>
      </c>
      <c r="J238">
        <v>63</v>
      </c>
      <c r="K238">
        <v>36</v>
      </c>
      <c r="L238">
        <v>13</v>
      </c>
      <c r="M238">
        <v>38</v>
      </c>
      <c r="N238" s="6">
        <f>(punkty_rekrutacyjne35[[#This Row],[GHP]]+punkty_rekrutacyjne35[[#This Row],[GHH]]+punkty_rekrutacyjne35[[#This Row],[GMM]]+punkty_rekrutacyjne35[[#This Row],[GMP]]+punkty_rekrutacyjne35[[#This Row],[GJP]])/10</f>
        <v>23</v>
      </c>
      <c r="O238">
        <f>VLOOKUP(E238,$X$4:$Y$9,2,0)</f>
        <v>8</v>
      </c>
      <c r="P238">
        <f>VLOOKUP(F238,$X$4:$Y$9,2,0)</f>
        <v>0</v>
      </c>
      <c r="Q238">
        <f>VLOOKUP(G238,$X$4:$Y$9,2,0)</f>
        <v>4</v>
      </c>
      <c r="R238">
        <f>VLOOKUP(H238,$X$4:$Y$9,2,0)</f>
        <v>8</v>
      </c>
      <c r="S238" s="6">
        <f>SUM(punkty_rekrutacyjne35[[#This Row],[punkty za JP]:[GEO]])</f>
        <v>20</v>
      </c>
      <c r="T238" s="6">
        <f>IF(punkty_rekrutacyjne35[[#This Row],[Zachowanie]]=6, 2, 0)+punkty_rekrutacyjne35[[#This Row],[Osiagniecia]]</f>
        <v>4</v>
      </c>
      <c r="U238" s="7">
        <f>punkty_rekrutacyjne35[[#This Row],[punkty za gimnazjalny]]+punkty_rekrutacyjne35[[#This Row],[SUMA PUNKTOW ZA OCENY]]+punkty_rekrutacyjne35[[#This Row],[DODATKOWE]]</f>
        <v>47</v>
      </c>
    </row>
    <row r="239" spans="1:21" hidden="1" x14ac:dyDescent="0.35">
      <c r="A239" s="1" t="s">
        <v>348</v>
      </c>
      <c r="B239" s="1" t="s">
        <v>210</v>
      </c>
      <c r="C239">
        <v>7</v>
      </c>
      <c r="D239">
        <v>5</v>
      </c>
      <c r="E239" s="1">
        <v>3</v>
      </c>
      <c r="F239" s="1">
        <v>2</v>
      </c>
      <c r="G239" s="1">
        <v>5</v>
      </c>
      <c r="H239" s="1">
        <v>3</v>
      </c>
      <c r="I239">
        <v>89</v>
      </c>
      <c r="J239">
        <v>97</v>
      </c>
      <c r="K239">
        <v>66</v>
      </c>
      <c r="L239">
        <v>5</v>
      </c>
      <c r="M239">
        <v>68</v>
      </c>
      <c r="N239" s="6">
        <f>(punkty_rekrutacyjne35[[#This Row],[GHP]]+punkty_rekrutacyjne35[[#This Row],[GHH]]+punkty_rekrutacyjne35[[#This Row],[GMM]]+punkty_rekrutacyjne35[[#This Row],[GMP]]+punkty_rekrutacyjne35[[#This Row],[GJP]])/10</f>
        <v>32.5</v>
      </c>
      <c r="O239">
        <f>VLOOKUP(E239,$X$4:$Y$9,2,0)</f>
        <v>4</v>
      </c>
      <c r="P239">
        <f>VLOOKUP(F239,$X$4:$Y$9,2,0)</f>
        <v>0</v>
      </c>
      <c r="Q239">
        <f>VLOOKUP(G239,$X$4:$Y$9,2,0)</f>
        <v>8</v>
      </c>
      <c r="R239">
        <f>VLOOKUP(H239,$X$4:$Y$9,2,0)</f>
        <v>4</v>
      </c>
      <c r="S239" s="6">
        <f>SUM(punkty_rekrutacyjne35[[#This Row],[punkty za JP]:[GEO]])</f>
        <v>16</v>
      </c>
      <c r="T239" s="6">
        <f>IF(punkty_rekrutacyjne35[[#This Row],[Zachowanie]]=6, 2, 0)+punkty_rekrutacyjne35[[#This Row],[Osiagniecia]]</f>
        <v>7</v>
      </c>
      <c r="U239" s="7">
        <f>punkty_rekrutacyjne35[[#This Row],[punkty za gimnazjalny]]+punkty_rekrutacyjne35[[#This Row],[SUMA PUNKTOW ZA OCENY]]+punkty_rekrutacyjne35[[#This Row],[DODATKOWE]]</f>
        <v>55.5</v>
      </c>
    </row>
    <row r="240" spans="1:21" hidden="1" x14ac:dyDescent="0.35">
      <c r="A240" s="1" t="s">
        <v>349</v>
      </c>
      <c r="B240" s="1" t="s">
        <v>350</v>
      </c>
      <c r="C240">
        <v>8</v>
      </c>
      <c r="D240">
        <v>3</v>
      </c>
      <c r="E240" s="1">
        <v>5</v>
      </c>
      <c r="F240" s="1">
        <v>3</v>
      </c>
      <c r="G240" s="1">
        <v>6</v>
      </c>
      <c r="H240" s="1">
        <v>6</v>
      </c>
      <c r="I240">
        <v>98</v>
      </c>
      <c r="J240">
        <v>27</v>
      </c>
      <c r="K240">
        <v>75</v>
      </c>
      <c r="L240">
        <v>69</v>
      </c>
      <c r="M240">
        <v>29</v>
      </c>
      <c r="N240" s="6">
        <f>(punkty_rekrutacyjne35[[#This Row],[GHP]]+punkty_rekrutacyjne35[[#This Row],[GHH]]+punkty_rekrutacyjne35[[#This Row],[GMM]]+punkty_rekrutacyjne35[[#This Row],[GMP]]+punkty_rekrutacyjne35[[#This Row],[GJP]])/10</f>
        <v>29.8</v>
      </c>
      <c r="O240">
        <f>VLOOKUP(E240,$X$4:$Y$9,2,0)</f>
        <v>8</v>
      </c>
      <c r="P240">
        <f>VLOOKUP(F240,$X$4:$Y$9,2,0)</f>
        <v>4</v>
      </c>
      <c r="Q240">
        <f>VLOOKUP(G240,$X$4:$Y$9,2,0)</f>
        <v>10</v>
      </c>
      <c r="R240">
        <f>VLOOKUP(H240,$X$4:$Y$9,2,0)</f>
        <v>10</v>
      </c>
      <c r="S240" s="6">
        <f>SUM(punkty_rekrutacyjne35[[#This Row],[punkty za JP]:[GEO]])</f>
        <v>32</v>
      </c>
      <c r="T240" s="6">
        <f>IF(punkty_rekrutacyjne35[[#This Row],[Zachowanie]]=6, 2, 0)+punkty_rekrutacyjne35[[#This Row],[Osiagniecia]]</f>
        <v>8</v>
      </c>
      <c r="U240" s="7">
        <f>punkty_rekrutacyjne35[[#This Row],[punkty za gimnazjalny]]+punkty_rekrutacyjne35[[#This Row],[SUMA PUNKTOW ZA OCENY]]+punkty_rekrutacyjne35[[#This Row],[DODATKOWE]]</f>
        <v>69.8</v>
      </c>
    </row>
    <row r="241" spans="1:21" hidden="1" x14ac:dyDescent="0.35">
      <c r="A241" s="1" t="s">
        <v>351</v>
      </c>
      <c r="B241" s="1" t="s">
        <v>45</v>
      </c>
      <c r="C241">
        <v>2</v>
      </c>
      <c r="D241">
        <v>2</v>
      </c>
      <c r="E241" s="1">
        <v>3</v>
      </c>
      <c r="F241" s="1">
        <v>4</v>
      </c>
      <c r="G241" s="1">
        <v>2</v>
      </c>
      <c r="H241" s="1">
        <v>6</v>
      </c>
      <c r="I241">
        <v>43</v>
      </c>
      <c r="J241">
        <v>45</v>
      </c>
      <c r="K241">
        <v>16</v>
      </c>
      <c r="L241">
        <v>56</v>
      </c>
      <c r="M241">
        <v>7</v>
      </c>
      <c r="N241" s="6">
        <f>(punkty_rekrutacyjne35[[#This Row],[GHP]]+punkty_rekrutacyjne35[[#This Row],[GHH]]+punkty_rekrutacyjne35[[#This Row],[GMM]]+punkty_rekrutacyjne35[[#This Row],[GMP]]+punkty_rekrutacyjne35[[#This Row],[GJP]])/10</f>
        <v>16.7</v>
      </c>
      <c r="O241">
        <f>VLOOKUP(E241,$X$4:$Y$9,2,0)</f>
        <v>4</v>
      </c>
      <c r="P241">
        <f>VLOOKUP(F241,$X$4:$Y$9,2,0)</f>
        <v>6</v>
      </c>
      <c r="Q241">
        <f>VLOOKUP(G241,$X$4:$Y$9,2,0)</f>
        <v>0</v>
      </c>
      <c r="R241">
        <f>VLOOKUP(H241,$X$4:$Y$9,2,0)</f>
        <v>10</v>
      </c>
      <c r="S241" s="6">
        <f>SUM(punkty_rekrutacyjne35[[#This Row],[punkty za JP]:[GEO]])</f>
        <v>20</v>
      </c>
      <c r="T241" s="6">
        <f>IF(punkty_rekrutacyjne35[[#This Row],[Zachowanie]]=6, 2, 0)+punkty_rekrutacyjne35[[#This Row],[Osiagniecia]]</f>
        <v>2</v>
      </c>
      <c r="U241" s="7">
        <f>punkty_rekrutacyjne35[[#This Row],[punkty za gimnazjalny]]+punkty_rekrutacyjne35[[#This Row],[SUMA PUNKTOW ZA OCENY]]+punkty_rekrutacyjne35[[#This Row],[DODATKOWE]]</f>
        <v>38.700000000000003</v>
      </c>
    </row>
    <row r="242" spans="1:21" hidden="1" x14ac:dyDescent="0.35">
      <c r="A242" s="1" t="s">
        <v>352</v>
      </c>
      <c r="B242" s="1" t="s">
        <v>193</v>
      </c>
      <c r="C242">
        <v>7</v>
      </c>
      <c r="D242">
        <v>6</v>
      </c>
      <c r="E242" s="1">
        <v>6</v>
      </c>
      <c r="F242" s="1">
        <v>2</v>
      </c>
      <c r="G242" s="1">
        <v>3</v>
      </c>
      <c r="H242" s="1">
        <v>6</v>
      </c>
      <c r="I242">
        <v>19</v>
      </c>
      <c r="J242">
        <v>5</v>
      </c>
      <c r="K242">
        <v>76</v>
      </c>
      <c r="L242">
        <v>74</v>
      </c>
      <c r="M242">
        <v>16</v>
      </c>
      <c r="N242" s="6">
        <f>(punkty_rekrutacyjne35[[#This Row],[GHP]]+punkty_rekrutacyjne35[[#This Row],[GHH]]+punkty_rekrutacyjne35[[#This Row],[GMM]]+punkty_rekrutacyjne35[[#This Row],[GMP]]+punkty_rekrutacyjne35[[#This Row],[GJP]])/10</f>
        <v>19</v>
      </c>
      <c r="O242">
        <f>VLOOKUP(E242,$X$4:$Y$9,2,0)</f>
        <v>10</v>
      </c>
      <c r="P242">
        <f>VLOOKUP(F242,$X$4:$Y$9,2,0)</f>
        <v>0</v>
      </c>
      <c r="Q242">
        <f>VLOOKUP(G242,$X$4:$Y$9,2,0)</f>
        <v>4</v>
      </c>
      <c r="R242">
        <f>VLOOKUP(H242,$X$4:$Y$9,2,0)</f>
        <v>10</v>
      </c>
      <c r="S242" s="6">
        <f>SUM(punkty_rekrutacyjne35[[#This Row],[punkty za JP]:[GEO]])</f>
        <v>24</v>
      </c>
      <c r="T242" s="6">
        <f>IF(punkty_rekrutacyjne35[[#This Row],[Zachowanie]]=6, 2, 0)+punkty_rekrutacyjne35[[#This Row],[Osiagniecia]]</f>
        <v>9</v>
      </c>
      <c r="U242" s="7">
        <f>punkty_rekrutacyjne35[[#This Row],[punkty za gimnazjalny]]+punkty_rekrutacyjne35[[#This Row],[SUMA PUNKTOW ZA OCENY]]+punkty_rekrutacyjne35[[#This Row],[DODATKOWE]]</f>
        <v>52</v>
      </c>
    </row>
    <row r="243" spans="1:21" hidden="1" x14ac:dyDescent="0.35">
      <c r="A243" s="1" t="s">
        <v>353</v>
      </c>
      <c r="B243" s="1" t="s">
        <v>86</v>
      </c>
      <c r="C243">
        <v>2</v>
      </c>
      <c r="D243">
        <v>3</v>
      </c>
      <c r="E243" s="1">
        <v>2</v>
      </c>
      <c r="F243" s="1">
        <v>5</v>
      </c>
      <c r="G243" s="1">
        <v>5</v>
      </c>
      <c r="H243" s="1">
        <v>4</v>
      </c>
      <c r="I243">
        <v>60</v>
      </c>
      <c r="J243">
        <v>48</v>
      </c>
      <c r="K243">
        <v>73</v>
      </c>
      <c r="L243">
        <v>93</v>
      </c>
      <c r="M243">
        <v>51</v>
      </c>
      <c r="N243" s="6">
        <f>(punkty_rekrutacyjne35[[#This Row],[GHP]]+punkty_rekrutacyjne35[[#This Row],[GHH]]+punkty_rekrutacyjne35[[#This Row],[GMM]]+punkty_rekrutacyjne35[[#This Row],[GMP]]+punkty_rekrutacyjne35[[#This Row],[GJP]])/10</f>
        <v>32.5</v>
      </c>
      <c r="O243">
        <f>VLOOKUP(E243,$X$4:$Y$9,2,0)</f>
        <v>0</v>
      </c>
      <c r="P243">
        <f>VLOOKUP(F243,$X$4:$Y$9,2,0)</f>
        <v>8</v>
      </c>
      <c r="Q243">
        <f>VLOOKUP(G243,$X$4:$Y$9,2,0)</f>
        <v>8</v>
      </c>
      <c r="R243">
        <f>VLOOKUP(H243,$X$4:$Y$9,2,0)</f>
        <v>6</v>
      </c>
      <c r="S243" s="6">
        <f>SUM(punkty_rekrutacyjne35[[#This Row],[punkty za JP]:[GEO]])</f>
        <v>22</v>
      </c>
      <c r="T243" s="6">
        <f>IF(punkty_rekrutacyjne35[[#This Row],[Zachowanie]]=6, 2, 0)+punkty_rekrutacyjne35[[#This Row],[Osiagniecia]]</f>
        <v>2</v>
      </c>
      <c r="U243" s="7">
        <f>punkty_rekrutacyjne35[[#This Row],[punkty za gimnazjalny]]+punkty_rekrutacyjne35[[#This Row],[SUMA PUNKTOW ZA OCENY]]+punkty_rekrutacyjne35[[#This Row],[DODATKOWE]]</f>
        <v>56.5</v>
      </c>
    </row>
    <row r="244" spans="1:21" hidden="1" x14ac:dyDescent="0.35">
      <c r="A244" s="1" t="s">
        <v>354</v>
      </c>
      <c r="B244" s="1" t="s">
        <v>355</v>
      </c>
      <c r="C244">
        <v>4</v>
      </c>
      <c r="D244">
        <v>6</v>
      </c>
      <c r="E244" s="1">
        <v>3</v>
      </c>
      <c r="F244" s="1">
        <v>6</v>
      </c>
      <c r="G244" s="1">
        <v>5</v>
      </c>
      <c r="H244" s="1">
        <v>6</v>
      </c>
      <c r="I244">
        <v>82</v>
      </c>
      <c r="J244">
        <v>21</v>
      </c>
      <c r="K244">
        <v>64</v>
      </c>
      <c r="L244">
        <v>61</v>
      </c>
      <c r="M244">
        <v>93</v>
      </c>
      <c r="N244" s="6">
        <f>(punkty_rekrutacyjne35[[#This Row],[GHP]]+punkty_rekrutacyjne35[[#This Row],[GHH]]+punkty_rekrutacyjne35[[#This Row],[GMM]]+punkty_rekrutacyjne35[[#This Row],[GMP]]+punkty_rekrutacyjne35[[#This Row],[GJP]])/10</f>
        <v>32.1</v>
      </c>
      <c r="O244">
        <f>VLOOKUP(E244,$X$4:$Y$9,2,0)</f>
        <v>4</v>
      </c>
      <c r="P244">
        <f>VLOOKUP(F244,$X$4:$Y$9,2,0)</f>
        <v>10</v>
      </c>
      <c r="Q244">
        <f>VLOOKUP(G244,$X$4:$Y$9,2,0)</f>
        <v>8</v>
      </c>
      <c r="R244">
        <f>VLOOKUP(H244,$X$4:$Y$9,2,0)</f>
        <v>10</v>
      </c>
      <c r="S244" s="6">
        <f>SUM(punkty_rekrutacyjne35[[#This Row],[punkty za JP]:[GEO]])</f>
        <v>32</v>
      </c>
      <c r="T244" s="6">
        <f>IF(punkty_rekrutacyjne35[[#This Row],[Zachowanie]]=6, 2, 0)+punkty_rekrutacyjne35[[#This Row],[Osiagniecia]]</f>
        <v>6</v>
      </c>
      <c r="U244" s="7">
        <f>punkty_rekrutacyjne35[[#This Row],[punkty za gimnazjalny]]+punkty_rekrutacyjne35[[#This Row],[SUMA PUNKTOW ZA OCENY]]+punkty_rekrutacyjne35[[#This Row],[DODATKOWE]]</f>
        <v>70.099999999999994</v>
      </c>
    </row>
    <row r="245" spans="1:21" hidden="1" x14ac:dyDescent="0.35">
      <c r="A245" s="1" t="s">
        <v>356</v>
      </c>
      <c r="B245" s="1" t="s">
        <v>357</v>
      </c>
      <c r="C245">
        <v>2</v>
      </c>
      <c r="D245">
        <v>4</v>
      </c>
      <c r="E245" s="1">
        <v>2</v>
      </c>
      <c r="F245" s="1">
        <v>4</v>
      </c>
      <c r="G245" s="1">
        <v>3</v>
      </c>
      <c r="H245" s="1">
        <v>4</v>
      </c>
      <c r="I245">
        <v>65</v>
      </c>
      <c r="J245">
        <v>50</v>
      </c>
      <c r="K245">
        <v>15</v>
      </c>
      <c r="L245">
        <v>67</v>
      </c>
      <c r="M245">
        <v>88</v>
      </c>
      <c r="N245" s="6">
        <f>(punkty_rekrutacyjne35[[#This Row],[GHP]]+punkty_rekrutacyjne35[[#This Row],[GHH]]+punkty_rekrutacyjne35[[#This Row],[GMM]]+punkty_rekrutacyjne35[[#This Row],[GMP]]+punkty_rekrutacyjne35[[#This Row],[GJP]])/10</f>
        <v>28.5</v>
      </c>
      <c r="O245">
        <f>VLOOKUP(E245,$X$4:$Y$9,2,0)</f>
        <v>0</v>
      </c>
      <c r="P245">
        <f>VLOOKUP(F245,$X$4:$Y$9,2,0)</f>
        <v>6</v>
      </c>
      <c r="Q245">
        <f>VLOOKUP(G245,$X$4:$Y$9,2,0)</f>
        <v>4</v>
      </c>
      <c r="R245">
        <f>VLOOKUP(H245,$X$4:$Y$9,2,0)</f>
        <v>6</v>
      </c>
      <c r="S245" s="6">
        <f>SUM(punkty_rekrutacyjne35[[#This Row],[punkty za JP]:[GEO]])</f>
        <v>16</v>
      </c>
      <c r="T245" s="6">
        <f>IF(punkty_rekrutacyjne35[[#This Row],[Zachowanie]]=6, 2, 0)+punkty_rekrutacyjne35[[#This Row],[Osiagniecia]]</f>
        <v>2</v>
      </c>
      <c r="U245" s="7">
        <f>punkty_rekrutacyjne35[[#This Row],[punkty za gimnazjalny]]+punkty_rekrutacyjne35[[#This Row],[SUMA PUNKTOW ZA OCENY]]+punkty_rekrutacyjne35[[#This Row],[DODATKOWE]]</f>
        <v>46.5</v>
      </c>
    </row>
    <row r="246" spans="1:21" hidden="1" x14ac:dyDescent="0.35">
      <c r="A246" s="1" t="s">
        <v>358</v>
      </c>
      <c r="B246" s="1" t="s">
        <v>174</v>
      </c>
      <c r="C246">
        <v>8</v>
      </c>
      <c r="D246">
        <v>3</v>
      </c>
      <c r="E246" s="1">
        <v>6</v>
      </c>
      <c r="F246" s="1">
        <v>3</v>
      </c>
      <c r="G246" s="1">
        <v>6</v>
      </c>
      <c r="H246" s="1">
        <v>3</v>
      </c>
      <c r="I246">
        <v>85</v>
      </c>
      <c r="J246">
        <v>68</v>
      </c>
      <c r="K246">
        <v>59</v>
      </c>
      <c r="L246">
        <v>5</v>
      </c>
      <c r="M246">
        <v>29</v>
      </c>
      <c r="N246" s="6">
        <f>(punkty_rekrutacyjne35[[#This Row],[GHP]]+punkty_rekrutacyjne35[[#This Row],[GHH]]+punkty_rekrutacyjne35[[#This Row],[GMM]]+punkty_rekrutacyjne35[[#This Row],[GMP]]+punkty_rekrutacyjne35[[#This Row],[GJP]])/10</f>
        <v>24.6</v>
      </c>
      <c r="O246">
        <f>VLOOKUP(E246,$X$4:$Y$9,2,0)</f>
        <v>10</v>
      </c>
      <c r="P246">
        <f>VLOOKUP(F246,$X$4:$Y$9,2,0)</f>
        <v>4</v>
      </c>
      <c r="Q246">
        <f>VLOOKUP(G246,$X$4:$Y$9,2,0)</f>
        <v>10</v>
      </c>
      <c r="R246">
        <f>VLOOKUP(H246,$X$4:$Y$9,2,0)</f>
        <v>4</v>
      </c>
      <c r="S246" s="6">
        <f>SUM(punkty_rekrutacyjne35[[#This Row],[punkty za JP]:[GEO]])</f>
        <v>28</v>
      </c>
      <c r="T246" s="6">
        <f>IF(punkty_rekrutacyjne35[[#This Row],[Zachowanie]]=6, 2, 0)+punkty_rekrutacyjne35[[#This Row],[Osiagniecia]]</f>
        <v>8</v>
      </c>
      <c r="U246" s="7">
        <f>punkty_rekrutacyjne35[[#This Row],[punkty za gimnazjalny]]+punkty_rekrutacyjne35[[#This Row],[SUMA PUNKTOW ZA OCENY]]+punkty_rekrutacyjne35[[#This Row],[DODATKOWE]]</f>
        <v>60.6</v>
      </c>
    </row>
    <row r="247" spans="1:21" hidden="1" x14ac:dyDescent="0.35">
      <c r="A247" s="1" t="s">
        <v>359</v>
      </c>
      <c r="B247" s="1" t="s">
        <v>360</v>
      </c>
      <c r="C247">
        <v>7</v>
      </c>
      <c r="D247">
        <v>6</v>
      </c>
      <c r="E247" s="1">
        <v>2</v>
      </c>
      <c r="F247" s="1">
        <v>3</v>
      </c>
      <c r="G247" s="1">
        <v>2</v>
      </c>
      <c r="H247" s="1">
        <v>2</v>
      </c>
      <c r="I247">
        <v>91</v>
      </c>
      <c r="J247">
        <v>65</v>
      </c>
      <c r="K247">
        <v>12</v>
      </c>
      <c r="L247">
        <v>78</v>
      </c>
      <c r="M247">
        <v>87</v>
      </c>
      <c r="N247" s="6">
        <f>(punkty_rekrutacyjne35[[#This Row],[GHP]]+punkty_rekrutacyjne35[[#This Row],[GHH]]+punkty_rekrutacyjne35[[#This Row],[GMM]]+punkty_rekrutacyjne35[[#This Row],[GMP]]+punkty_rekrutacyjne35[[#This Row],[GJP]])/10</f>
        <v>33.299999999999997</v>
      </c>
      <c r="O247">
        <f>VLOOKUP(E247,$X$4:$Y$9,2,0)</f>
        <v>0</v>
      </c>
      <c r="P247">
        <f>VLOOKUP(F247,$X$4:$Y$9,2,0)</f>
        <v>4</v>
      </c>
      <c r="Q247">
        <f>VLOOKUP(G247,$X$4:$Y$9,2,0)</f>
        <v>0</v>
      </c>
      <c r="R247">
        <f>VLOOKUP(H247,$X$4:$Y$9,2,0)</f>
        <v>0</v>
      </c>
      <c r="S247" s="6">
        <f>SUM(punkty_rekrutacyjne35[[#This Row],[punkty za JP]:[GEO]])</f>
        <v>4</v>
      </c>
      <c r="T247" s="6">
        <f>IF(punkty_rekrutacyjne35[[#This Row],[Zachowanie]]=6, 2, 0)+punkty_rekrutacyjne35[[#This Row],[Osiagniecia]]</f>
        <v>9</v>
      </c>
      <c r="U247" s="7">
        <f>punkty_rekrutacyjne35[[#This Row],[punkty za gimnazjalny]]+punkty_rekrutacyjne35[[#This Row],[SUMA PUNKTOW ZA OCENY]]+punkty_rekrutacyjne35[[#This Row],[DODATKOWE]]</f>
        <v>46.3</v>
      </c>
    </row>
    <row r="248" spans="1:21" hidden="1" x14ac:dyDescent="0.35">
      <c r="A248" s="1" t="s">
        <v>361</v>
      </c>
      <c r="B248" s="1" t="s">
        <v>362</v>
      </c>
      <c r="C248">
        <v>2</v>
      </c>
      <c r="D248">
        <v>6</v>
      </c>
      <c r="E248" s="1">
        <v>6</v>
      </c>
      <c r="F248" s="1">
        <v>6</v>
      </c>
      <c r="G248" s="1">
        <v>2</v>
      </c>
      <c r="H248" s="1">
        <v>3</v>
      </c>
      <c r="I248">
        <v>65</v>
      </c>
      <c r="J248">
        <v>28</v>
      </c>
      <c r="K248">
        <v>80</v>
      </c>
      <c r="L248">
        <v>55</v>
      </c>
      <c r="M248">
        <v>60</v>
      </c>
      <c r="N248" s="6">
        <f>(punkty_rekrutacyjne35[[#This Row],[GHP]]+punkty_rekrutacyjne35[[#This Row],[GHH]]+punkty_rekrutacyjne35[[#This Row],[GMM]]+punkty_rekrutacyjne35[[#This Row],[GMP]]+punkty_rekrutacyjne35[[#This Row],[GJP]])/10</f>
        <v>28.8</v>
      </c>
      <c r="O248">
        <f>VLOOKUP(E248,$X$4:$Y$9,2,0)</f>
        <v>10</v>
      </c>
      <c r="P248">
        <f>VLOOKUP(F248,$X$4:$Y$9,2,0)</f>
        <v>10</v>
      </c>
      <c r="Q248">
        <f>VLOOKUP(G248,$X$4:$Y$9,2,0)</f>
        <v>0</v>
      </c>
      <c r="R248">
        <f>VLOOKUP(H248,$X$4:$Y$9,2,0)</f>
        <v>4</v>
      </c>
      <c r="S248" s="6">
        <f>SUM(punkty_rekrutacyjne35[[#This Row],[punkty za JP]:[GEO]])</f>
        <v>24</v>
      </c>
      <c r="T248" s="6">
        <f>IF(punkty_rekrutacyjne35[[#This Row],[Zachowanie]]=6, 2, 0)+punkty_rekrutacyjne35[[#This Row],[Osiagniecia]]</f>
        <v>4</v>
      </c>
      <c r="U248" s="7">
        <f>punkty_rekrutacyjne35[[#This Row],[punkty za gimnazjalny]]+punkty_rekrutacyjne35[[#This Row],[SUMA PUNKTOW ZA OCENY]]+punkty_rekrutacyjne35[[#This Row],[DODATKOWE]]</f>
        <v>56.8</v>
      </c>
    </row>
    <row r="249" spans="1:21" hidden="1" x14ac:dyDescent="0.35">
      <c r="A249" s="1" t="s">
        <v>363</v>
      </c>
      <c r="B249" s="1" t="s">
        <v>139</v>
      </c>
      <c r="C249">
        <v>4</v>
      </c>
      <c r="D249">
        <v>4</v>
      </c>
      <c r="E249" s="1">
        <v>2</v>
      </c>
      <c r="F249" s="1">
        <v>3</v>
      </c>
      <c r="G249" s="1">
        <v>3</v>
      </c>
      <c r="H249" s="1">
        <v>5</v>
      </c>
      <c r="I249">
        <v>14</v>
      </c>
      <c r="J249">
        <v>4</v>
      </c>
      <c r="K249">
        <v>93</v>
      </c>
      <c r="L249">
        <v>36</v>
      </c>
      <c r="M249">
        <v>26</v>
      </c>
      <c r="N249" s="6">
        <f>(punkty_rekrutacyjne35[[#This Row],[GHP]]+punkty_rekrutacyjne35[[#This Row],[GHH]]+punkty_rekrutacyjne35[[#This Row],[GMM]]+punkty_rekrutacyjne35[[#This Row],[GMP]]+punkty_rekrutacyjne35[[#This Row],[GJP]])/10</f>
        <v>17.3</v>
      </c>
      <c r="O249">
        <f>VLOOKUP(E249,$X$4:$Y$9,2,0)</f>
        <v>0</v>
      </c>
      <c r="P249">
        <f>VLOOKUP(F249,$X$4:$Y$9,2,0)</f>
        <v>4</v>
      </c>
      <c r="Q249">
        <f>VLOOKUP(G249,$X$4:$Y$9,2,0)</f>
        <v>4</v>
      </c>
      <c r="R249">
        <f>VLOOKUP(H249,$X$4:$Y$9,2,0)</f>
        <v>8</v>
      </c>
      <c r="S249" s="6">
        <f>SUM(punkty_rekrutacyjne35[[#This Row],[punkty za JP]:[GEO]])</f>
        <v>16</v>
      </c>
      <c r="T249" s="6">
        <f>IF(punkty_rekrutacyjne35[[#This Row],[Zachowanie]]=6, 2, 0)+punkty_rekrutacyjne35[[#This Row],[Osiagniecia]]</f>
        <v>4</v>
      </c>
      <c r="U249" s="7">
        <f>punkty_rekrutacyjne35[[#This Row],[punkty za gimnazjalny]]+punkty_rekrutacyjne35[[#This Row],[SUMA PUNKTOW ZA OCENY]]+punkty_rekrutacyjne35[[#This Row],[DODATKOWE]]</f>
        <v>37.299999999999997</v>
      </c>
    </row>
    <row r="250" spans="1:21" hidden="1" x14ac:dyDescent="0.35">
      <c r="A250" s="1" t="s">
        <v>364</v>
      </c>
      <c r="B250" s="1" t="s">
        <v>203</v>
      </c>
      <c r="C250">
        <v>0</v>
      </c>
      <c r="D250">
        <v>6</v>
      </c>
      <c r="E250" s="1">
        <v>2</v>
      </c>
      <c r="F250" s="1">
        <v>6</v>
      </c>
      <c r="G250" s="1">
        <v>5</v>
      </c>
      <c r="H250" s="1">
        <v>6</v>
      </c>
      <c r="I250">
        <v>15</v>
      </c>
      <c r="J250">
        <v>42</v>
      </c>
      <c r="K250">
        <v>90</v>
      </c>
      <c r="L250">
        <v>14</v>
      </c>
      <c r="M250">
        <v>88</v>
      </c>
      <c r="N250" s="6">
        <f>(punkty_rekrutacyjne35[[#This Row],[GHP]]+punkty_rekrutacyjne35[[#This Row],[GHH]]+punkty_rekrutacyjne35[[#This Row],[GMM]]+punkty_rekrutacyjne35[[#This Row],[GMP]]+punkty_rekrutacyjne35[[#This Row],[GJP]])/10</f>
        <v>24.9</v>
      </c>
      <c r="O250">
        <f>VLOOKUP(E250,$X$4:$Y$9,2,0)</f>
        <v>0</v>
      </c>
      <c r="P250">
        <f>VLOOKUP(F250,$X$4:$Y$9,2,0)</f>
        <v>10</v>
      </c>
      <c r="Q250">
        <f>VLOOKUP(G250,$X$4:$Y$9,2,0)</f>
        <v>8</v>
      </c>
      <c r="R250">
        <f>VLOOKUP(H250,$X$4:$Y$9,2,0)</f>
        <v>10</v>
      </c>
      <c r="S250" s="6">
        <f>SUM(punkty_rekrutacyjne35[[#This Row],[punkty za JP]:[GEO]])</f>
        <v>28</v>
      </c>
      <c r="T250" s="6">
        <f>IF(punkty_rekrutacyjne35[[#This Row],[Zachowanie]]=6, 2, 0)+punkty_rekrutacyjne35[[#This Row],[Osiagniecia]]</f>
        <v>2</v>
      </c>
      <c r="U250" s="7">
        <f>punkty_rekrutacyjne35[[#This Row],[punkty za gimnazjalny]]+punkty_rekrutacyjne35[[#This Row],[SUMA PUNKTOW ZA OCENY]]+punkty_rekrutacyjne35[[#This Row],[DODATKOWE]]</f>
        <v>54.9</v>
      </c>
    </row>
    <row r="251" spans="1:21" hidden="1" x14ac:dyDescent="0.35">
      <c r="A251" s="1" t="s">
        <v>365</v>
      </c>
      <c r="B251" s="1" t="s">
        <v>16</v>
      </c>
      <c r="C251">
        <v>8</v>
      </c>
      <c r="D251">
        <v>5</v>
      </c>
      <c r="E251" s="1">
        <v>4</v>
      </c>
      <c r="F251" s="1">
        <v>4</v>
      </c>
      <c r="G251" s="1">
        <v>4</v>
      </c>
      <c r="H251" s="1">
        <v>3</v>
      </c>
      <c r="I251">
        <v>39</v>
      </c>
      <c r="J251">
        <v>45</v>
      </c>
      <c r="K251">
        <v>68</v>
      </c>
      <c r="L251">
        <v>26</v>
      </c>
      <c r="M251">
        <v>30</v>
      </c>
      <c r="N251" s="6">
        <f>(punkty_rekrutacyjne35[[#This Row],[GHP]]+punkty_rekrutacyjne35[[#This Row],[GHH]]+punkty_rekrutacyjne35[[#This Row],[GMM]]+punkty_rekrutacyjne35[[#This Row],[GMP]]+punkty_rekrutacyjne35[[#This Row],[GJP]])/10</f>
        <v>20.8</v>
      </c>
      <c r="O251">
        <f>VLOOKUP(E251,$X$4:$Y$9,2,0)</f>
        <v>6</v>
      </c>
      <c r="P251">
        <f>VLOOKUP(F251,$X$4:$Y$9,2,0)</f>
        <v>6</v>
      </c>
      <c r="Q251">
        <f>VLOOKUP(G251,$X$4:$Y$9,2,0)</f>
        <v>6</v>
      </c>
      <c r="R251">
        <f>VLOOKUP(H251,$X$4:$Y$9,2,0)</f>
        <v>4</v>
      </c>
      <c r="S251" s="6">
        <f>SUM(punkty_rekrutacyjne35[[#This Row],[punkty za JP]:[GEO]])</f>
        <v>22</v>
      </c>
      <c r="T251" s="6">
        <f>IF(punkty_rekrutacyjne35[[#This Row],[Zachowanie]]=6, 2, 0)+punkty_rekrutacyjne35[[#This Row],[Osiagniecia]]</f>
        <v>8</v>
      </c>
      <c r="U251" s="7">
        <f>punkty_rekrutacyjne35[[#This Row],[punkty za gimnazjalny]]+punkty_rekrutacyjne35[[#This Row],[SUMA PUNKTOW ZA OCENY]]+punkty_rekrutacyjne35[[#This Row],[DODATKOWE]]</f>
        <v>50.8</v>
      </c>
    </row>
    <row r="252" spans="1:21" hidden="1" x14ac:dyDescent="0.35">
      <c r="A252" s="1" t="s">
        <v>366</v>
      </c>
      <c r="B252" s="1" t="s">
        <v>367</v>
      </c>
      <c r="C252">
        <v>3</v>
      </c>
      <c r="D252">
        <v>6</v>
      </c>
      <c r="E252" s="1">
        <v>3</v>
      </c>
      <c r="F252" s="1">
        <v>4</v>
      </c>
      <c r="G252" s="1">
        <v>3</v>
      </c>
      <c r="H252" s="1">
        <v>5</v>
      </c>
      <c r="I252">
        <v>86</v>
      </c>
      <c r="J252">
        <v>46</v>
      </c>
      <c r="K252">
        <v>9</v>
      </c>
      <c r="L252">
        <v>68</v>
      </c>
      <c r="M252">
        <v>39</v>
      </c>
      <c r="N252" s="6">
        <f>(punkty_rekrutacyjne35[[#This Row],[GHP]]+punkty_rekrutacyjne35[[#This Row],[GHH]]+punkty_rekrutacyjne35[[#This Row],[GMM]]+punkty_rekrutacyjne35[[#This Row],[GMP]]+punkty_rekrutacyjne35[[#This Row],[GJP]])/10</f>
        <v>24.8</v>
      </c>
      <c r="O252">
        <f>VLOOKUP(E252,$X$4:$Y$9,2,0)</f>
        <v>4</v>
      </c>
      <c r="P252">
        <f>VLOOKUP(F252,$X$4:$Y$9,2,0)</f>
        <v>6</v>
      </c>
      <c r="Q252">
        <f>VLOOKUP(G252,$X$4:$Y$9,2,0)</f>
        <v>4</v>
      </c>
      <c r="R252">
        <f>VLOOKUP(H252,$X$4:$Y$9,2,0)</f>
        <v>8</v>
      </c>
      <c r="S252" s="6">
        <f>SUM(punkty_rekrutacyjne35[[#This Row],[punkty za JP]:[GEO]])</f>
        <v>22</v>
      </c>
      <c r="T252" s="6">
        <f>IF(punkty_rekrutacyjne35[[#This Row],[Zachowanie]]=6, 2, 0)+punkty_rekrutacyjne35[[#This Row],[Osiagniecia]]</f>
        <v>5</v>
      </c>
      <c r="U252" s="7">
        <f>punkty_rekrutacyjne35[[#This Row],[punkty za gimnazjalny]]+punkty_rekrutacyjne35[[#This Row],[SUMA PUNKTOW ZA OCENY]]+punkty_rekrutacyjne35[[#This Row],[DODATKOWE]]</f>
        <v>51.8</v>
      </c>
    </row>
    <row r="253" spans="1:21" hidden="1" x14ac:dyDescent="0.35">
      <c r="A253" s="1" t="s">
        <v>368</v>
      </c>
      <c r="B253" s="1" t="s">
        <v>369</v>
      </c>
      <c r="C253">
        <v>7</v>
      </c>
      <c r="D253">
        <v>4</v>
      </c>
      <c r="E253" s="1">
        <v>6</v>
      </c>
      <c r="F253" s="1">
        <v>6</v>
      </c>
      <c r="G253" s="1">
        <v>6</v>
      </c>
      <c r="H253" s="1">
        <v>2</v>
      </c>
      <c r="I253">
        <v>17</v>
      </c>
      <c r="J253">
        <v>16</v>
      </c>
      <c r="K253">
        <v>12</v>
      </c>
      <c r="L253">
        <v>54</v>
      </c>
      <c r="M253">
        <v>91</v>
      </c>
      <c r="N253" s="6">
        <f>(punkty_rekrutacyjne35[[#This Row],[GHP]]+punkty_rekrutacyjne35[[#This Row],[GHH]]+punkty_rekrutacyjne35[[#This Row],[GMM]]+punkty_rekrutacyjne35[[#This Row],[GMP]]+punkty_rekrutacyjne35[[#This Row],[GJP]])/10</f>
        <v>19</v>
      </c>
      <c r="O253">
        <f>VLOOKUP(E253,$X$4:$Y$9,2,0)</f>
        <v>10</v>
      </c>
      <c r="P253">
        <f>VLOOKUP(F253,$X$4:$Y$9,2,0)</f>
        <v>10</v>
      </c>
      <c r="Q253">
        <f>VLOOKUP(G253,$X$4:$Y$9,2,0)</f>
        <v>10</v>
      </c>
      <c r="R253">
        <f>VLOOKUP(H253,$X$4:$Y$9,2,0)</f>
        <v>0</v>
      </c>
      <c r="S253" s="6">
        <f>SUM(punkty_rekrutacyjne35[[#This Row],[punkty za JP]:[GEO]])</f>
        <v>30</v>
      </c>
      <c r="T253" s="6">
        <f>IF(punkty_rekrutacyjne35[[#This Row],[Zachowanie]]=6, 2, 0)+punkty_rekrutacyjne35[[#This Row],[Osiagniecia]]</f>
        <v>7</v>
      </c>
      <c r="U253" s="7">
        <f>punkty_rekrutacyjne35[[#This Row],[punkty za gimnazjalny]]+punkty_rekrutacyjne35[[#This Row],[SUMA PUNKTOW ZA OCENY]]+punkty_rekrutacyjne35[[#This Row],[DODATKOWE]]</f>
        <v>56</v>
      </c>
    </row>
    <row r="254" spans="1:21" hidden="1" x14ac:dyDescent="0.35">
      <c r="A254" s="1" t="s">
        <v>370</v>
      </c>
      <c r="B254" s="1" t="s">
        <v>371</v>
      </c>
      <c r="C254">
        <v>4</v>
      </c>
      <c r="D254">
        <v>2</v>
      </c>
      <c r="E254" s="1">
        <v>4</v>
      </c>
      <c r="F254" s="1">
        <v>3</v>
      </c>
      <c r="G254" s="1">
        <v>5</v>
      </c>
      <c r="H254" s="1">
        <v>2</v>
      </c>
      <c r="I254">
        <v>68</v>
      </c>
      <c r="J254">
        <v>87</v>
      </c>
      <c r="K254">
        <v>48</v>
      </c>
      <c r="L254">
        <v>54</v>
      </c>
      <c r="M254">
        <v>39</v>
      </c>
      <c r="N254" s="6">
        <f>(punkty_rekrutacyjne35[[#This Row],[GHP]]+punkty_rekrutacyjne35[[#This Row],[GHH]]+punkty_rekrutacyjne35[[#This Row],[GMM]]+punkty_rekrutacyjne35[[#This Row],[GMP]]+punkty_rekrutacyjne35[[#This Row],[GJP]])/10</f>
        <v>29.6</v>
      </c>
      <c r="O254">
        <f>VLOOKUP(E254,$X$4:$Y$9,2,0)</f>
        <v>6</v>
      </c>
      <c r="P254">
        <f>VLOOKUP(F254,$X$4:$Y$9,2,0)</f>
        <v>4</v>
      </c>
      <c r="Q254">
        <f>VLOOKUP(G254,$X$4:$Y$9,2,0)</f>
        <v>8</v>
      </c>
      <c r="R254">
        <f>VLOOKUP(H254,$X$4:$Y$9,2,0)</f>
        <v>0</v>
      </c>
      <c r="S254" s="6">
        <f>SUM(punkty_rekrutacyjne35[[#This Row],[punkty za JP]:[GEO]])</f>
        <v>18</v>
      </c>
      <c r="T254" s="6">
        <f>IF(punkty_rekrutacyjne35[[#This Row],[Zachowanie]]=6, 2, 0)+punkty_rekrutacyjne35[[#This Row],[Osiagniecia]]</f>
        <v>4</v>
      </c>
      <c r="U254" s="7">
        <f>punkty_rekrutacyjne35[[#This Row],[punkty za gimnazjalny]]+punkty_rekrutacyjne35[[#This Row],[SUMA PUNKTOW ZA OCENY]]+punkty_rekrutacyjne35[[#This Row],[DODATKOWE]]</f>
        <v>51.6</v>
      </c>
    </row>
    <row r="255" spans="1:21" hidden="1" x14ac:dyDescent="0.35">
      <c r="A255" s="1" t="s">
        <v>372</v>
      </c>
      <c r="B255" s="1" t="s">
        <v>180</v>
      </c>
      <c r="C255">
        <v>8</v>
      </c>
      <c r="D255">
        <v>3</v>
      </c>
      <c r="E255" s="1">
        <v>5</v>
      </c>
      <c r="F255" s="1">
        <v>2</v>
      </c>
      <c r="G255" s="1">
        <v>5</v>
      </c>
      <c r="H255" s="1">
        <v>3</v>
      </c>
      <c r="I255">
        <v>99</v>
      </c>
      <c r="J255">
        <v>90</v>
      </c>
      <c r="K255">
        <v>59</v>
      </c>
      <c r="L255">
        <v>78</v>
      </c>
      <c r="M255">
        <v>93</v>
      </c>
      <c r="N255" s="6">
        <f>(punkty_rekrutacyjne35[[#This Row],[GHP]]+punkty_rekrutacyjne35[[#This Row],[GHH]]+punkty_rekrutacyjne35[[#This Row],[GMM]]+punkty_rekrutacyjne35[[#This Row],[GMP]]+punkty_rekrutacyjne35[[#This Row],[GJP]])/10</f>
        <v>41.9</v>
      </c>
      <c r="O255">
        <f>VLOOKUP(E255,$X$4:$Y$9,2,0)</f>
        <v>8</v>
      </c>
      <c r="P255">
        <f>VLOOKUP(F255,$X$4:$Y$9,2,0)</f>
        <v>0</v>
      </c>
      <c r="Q255">
        <f>VLOOKUP(G255,$X$4:$Y$9,2,0)</f>
        <v>8</v>
      </c>
      <c r="R255">
        <f>VLOOKUP(H255,$X$4:$Y$9,2,0)</f>
        <v>4</v>
      </c>
      <c r="S255" s="6">
        <f>SUM(punkty_rekrutacyjne35[[#This Row],[punkty za JP]:[GEO]])</f>
        <v>20</v>
      </c>
      <c r="T255" s="6">
        <f>IF(punkty_rekrutacyjne35[[#This Row],[Zachowanie]]=6, 2, 0)+punkty_rekrutacyjne35[[#This Row],[Osiagniecia]]</f>
        <v>8</v>
      </c>
      <c r="U255" s="7">
        <f>punkty_rekrutacyjne35[[#This Row],[punkty za gimnazjalny]]+punkty_rekrutacyjne35[[#This Row],[SUMA PUNKTOW ZA OCENY]]+punkty_rekrutacyjne35[[#This Row],[DODATKOWE]]</f>
        <v>69.900000000000006</v>
      </c>
    </row>
    <row r="256" spans="1:21" hidden="1" x14ac:dyDescent="0.35">
      <c r="A256" s="1" t="s">
        <v>373</v>
      </c>
      <c r="B256" s="1" t="s">
        <v>357</v>
      </c>
      <c r="C256">
        <v>1</v>
      </c>
      <c r="D256">
        <v>6</v>
      </c>
      <c r="E256" s="1">
        <v>6</v>
      </c>
      <c r="F256" s="1">
        <v>5</v>
      </c>
      <c r="G256" s="1">
        <v>3</v>
      </c>
      <c r="H256" s="1">
        <v>6</v>
      </c>
      <c r="I256">
        <v>58</v>
      </c>
      <c r="J256">
        <v>93</v>
      </c>
      <c r="K256">
        <v>93</v>
      </c>
      <c r="L256">
        <v>82</v>
      </c>
      <c r="M256">
        <v>17</v>
      </c>
      <c r="N256" s="6">
        <f>(punkty_rekrutacyjne35[[#This Row],[GHP]]+punkty_rekrutacyjne35[[#This Row],[GHH]]+punkty_rekrutacyjne35[[#This Row],[GMM]]+punkty_rekrutacyjne35[[#This Row],[GMP]]+punkty_rekrutacyjne35[[#This Row],[GJP]])/10</f>
        <v>34.299999999999997</v>
      </c>
      <c r="O256">
        <f>VLOOKUP(E256,$X$4:$Y$9,2,0)</f>
        <v>10</v>
      </c>
      <c r="P256">
        <f>VLOOKUP(F256,$X$4:$Y$9,2,0)</f>
        <v>8</v>
      </c>
      <c r="Q256">
        <f>VLOOKUP(G256,$X$4:$Y$9,2,0)</f>
        <v>4</v>
      </c>
      <c r="R256">
        <f>VLOOKUP(H256,$X$4:$Y$9,2,0)</f>
        <v>10</v>
      </c>
      <c r="S256" s="6">
        <f>SUM(punkty_rekrutacyjne35[[#This Row],[punkty za JP]:[GEO]])</f>
        <v>32</v>
      </c>
      <c r="T256" s="6">
        <f>IF(punkty_rekrutacyjne35[[#This Row],[Zachowanie]]=6, 2, 0)+punkty_rekrutacyjne35[[#This Row],[Osiagniecia]]</f>
        <v>3</v>
      </c>
      <c r="U256" s="7">
        <f>punkty_rekrutacyjne35[[#This Row],[punkty za gimnazjalny]]+punkty_rekrutacyjne35[[#This Row],[SUMA PUNKTOW ZA OCENY]]+punkty_rekrutacyjne35[[#This Row],[DODATKOWE]]</f>
        <v>69.3</v>
      </c>
    </row>
    <row r="257" spans="1:21" hidden="1" x14ac:dyDescent="0.35">
      <c r="A257" s="1" t="s">
        <v>374</v>
      </c>
      <c r="B257" s="1" t="s">
        <v>327</v>
      </c>
      <c r="C257">
        <v>6</v>
      </c>
      <c r="D257">
        <v>4</v>
      </c>
      <c r="E257" s="1">
        <v>5</v>
      </c>
      <c r="F257" s="1">
        <v>3</v>
      </c>
      <c r="G257" s="1">
        <v>2</v>
      </c>
      <c r="H257" s="1">
        <v>2</v>
      </c>
      <c r="I257">
        <v>38</v>
      </c>
      <c r="J257">
        <v>13</v>
      </c>
      <c r="K257">
        <v>62</v>
      </c>
      <c r="L257">
        <v>22</v>
      </c>
      <c r="M257">
        <v>14</v>
      </c>
      <c r="N257" s="6">
        <f>(punkty_rekrutacyjne35[[#This Row],[GHP]]+punkty_rekrutacyjne35[[#This Row],[GHH]]+punkty_rekrutacyjne35[[#This Row],[GMM]]+punkty_rekrutacyjne35[[#This Row],[GMP]]+punkty_rekrutacyjne35[[#This Row],[GJP]])/10</f>
        <v>14.9</v>
      </c>
      <c r="O257">
        <f>VLOOKUP(E257,$X$4:$Y$9,2,0)</f>
        <v>8</v>
      </c>
      <c r="P257">
        <f>VLOOKUP(F257,$X$4:$Y$9,2,0)</f>
        <v>4</v>
      </c>
      <c r="Q257">
        <f>VLOOKUP(G257,$X$4:$Y$9,2,0)</f>
        <v>0</v>
      </c>
      <c r="R257">
        <f>VLOOKUP(H257,$X$4:$Y$9,2,0)</f>
        <v>0</v>
      </c>
      <c r="S257" s="6">
        <f>SUM(punkty_rekrutacyjne35[[#This Row],[punkty za JP]:[GEO]])</f>
        <v>12</v>
      </c>
      <c r="T257" s="6">
        <f>IF(punkty_rekrutacyjne35[[#This Row],[Zachowanie]]=6, 2, 0)+punkty_rekrutacyjne35[[#This Row],[Osiagniecia]]</f>
        <v>6</v>
      </c>
      <c r="U257" s="7">
        <f>punkty_rekrutacyjne35[[#This Row],[punkty za gimnazjalny]]+punkty_rekrutacyjne35[[#This Row],[SUMA PUNKTOW ZA OCENY]]+punkty_rekrutacyjne35[[#This Row],[DODATKOWE]]</f>
        <v>32.9</v>
      </c>
    </row>
    <row r="258" spans="1:21" hidden="1" x14ac:dyDescent="0.35">
      <c r="A258" s="1" t="s">
        <v>375</v>
      </c>
      <c r="B258" s="1" t="s">
        <v>205</v>
      </c>
      <c r="C258">
        <v>6</v>
      </c>
      <c r="D258">
        <v>6</v>
      </c>
      <c r="E258" s="1">
        <v>3</v>
      </c>
      <c r="F258" s="1">
        <v>6</v>
      </c>
      <c r="G258" s="1">
        <v>6</v>
      </c>
      <c r="H258" s="1">
        <v>2</v>
      </c>
      <c r="I258">
        <v>1</v>
      </c>
      <c r="J258">
        <v>34</v>
      </c>
      <c r="K258">
        <v>76</v>
      </c>
      <c r="L258">
        <v>39</v>
      </c>
      <c r="M258">
        <v>56</v>
      </c>
      <c r="N258" s="6">
        <f>(punkty_rekrutacyjne35[[#This Row],[GHP]]+punkty_rekrutacyjne35[[#This Row],[GHH]]+punkty_rekrutacyjne35[[#This Row],[GMM]]+punkty_rekrutacyjne35[[#This Row],[GMP]]+punkty_rekrutacyjne35[[#This Row],[GJP]])/10</f>
        <v>20.6</v>
      </c>
      <c r="O258">
        <f>VLOOKUP(E258,$X$4:$Y$9,2,0)</f>
        <v>4</v>
      </c>
      <c r="P258">
        <f>VLOOKUP(F258,$X$4:$Y$9,2,0)</f>
        <v>10</v>
      </c>
      <c r="Q258">
        <f>VLOOKUP(G258,$X$4:$Y$9,2,0)</f>
        <v>10</v>
      </c>
      <c r="R258">
        <f>VLOOKUP(H258,$X$4:$Y$9,2,0)</f>
        <v>0</v>
      </c>
      <c r="S258" s="6">
        <f>SUM(punkty_rekrutacyjne35[[#This Row],[punkty za JP]:[GEO]])</f>
        <v>24</v>
      </c>
      <c r="T258" s="6">
        <f>IF(punkty_rekrutacyjne35[[#This Row],[Zachowanie]]=6, 2, 0)+punkty_rekrutacyjne35[[#This Row],[Osiagniecia]]</f>
        <v>8</v>
      </c>
      <c r="U258" s="7">
        <f>punkty_rekrutacyjne35[[#This Row],[punkty za gimnazjalny]]+punkty_rekrutacyjne35[[#This Row],[SUMA PUNKTOW ZA OCENY]]+punkty_rekrutacyjne35[[#This Row],[DODATKOWE]]</f>
        <v>52.6</v>
      </c>
    </row>
    <row r="259" spans="1:21" hidden="1" x14ac:dyDescent="0.35">
      <c r="A259" s="1" t="s">
        <v>376</v>
      </c>
      <c r="B259" s="1" t="s">
        <v>38</v>
      </c>
      <c r="C259">
        <v>3</v>
      </c>
      <c r="D259">
        <v>5</v>
      </c>
      <c r="E259" s="1">
        <v>3</v>
      </c>
      <c r="F259" s="1">
        <v>6</v>
      </c>
      <c r="G259" s="1">
        <v>2</v>
      </c>
      <c r="H259" s="1">
        <v>4</v>
      </c>
      <c r="I259">
        <v>91</v>
      </c>
      <c r="J259">
        <v>99</v>
      </c>
      <c r="K259">
        <v>61</v>
      </c>
      <c r="L259">
        <v>2</v>
      </c>
      <c r="M259">
        <v>52</v>
      </c>
      <c r="N259" s="6">
        <f>(punkty_rekrutacyjne35[[#This Row],[GHP]]+punkty_rekrutacyjne35[[#This Row],[GHH]]+punkty_rekrutacyjne35[[#This Row],[GMM]]+punkty_rekrutacyjne35[[#This Row],[GMP]]+punkty_rekrutacyjne35[[#This Row],[GJP]])/10</f>
        <v>30.5</v>
      </c>
      <c r="O259">
        <f>VLOOKUP(E259,$X$4:$Y$9,2,0)</f>
        <v>4</v>
      </c>
      <c r="P259">
        <f>VLOOKUP(F259,$X$4:$Y$9,2,0)</f>
        <v>10</v>
      </c>
      <c r="Q259">
        <f>VLOOKUP(G259,$X$4:$Y$9,2,0)</f>
        <v>0</v>
      </c>
      <c r="R259">
        <f>VLOOKUP(H259,$X$4:$Y$9,2,0)</f>
        <v>6</v>
      </c>
      <c r="S259" s="6">
        <f>SUM(punkty_rekrutacyjne35[[#This Row],[punkty za JP]:[GEO]])</f>
        <v>20</v>
      </c>
      <c r="T259" s="6">
        <f>IF(punkty_rekrutacyjne35[[#This Row],[Zachowanie]]=6, 2, 0)+punkty_rekrutacyjne35[[#This Row],[Osiagniecia]]</f>
        <v>3</v>
      </c>
      <c r="U259" s="7">
        <f>punkty_rekrutacyjne35[[#This Row],[punkty za gimnazjalny]]+punkty_rekrutacyjne35[[#This Row],[SUMA PUNKTOW ZA OCENY]]+punkty_rekrutacyjne35[[#This Row],[DODATKOWE]]</f>
        <v>53.5</v>
      </c>
    </row>
    <row r="260" spans="1:21" hidden="1" x14ac:dyDescent="0.35">
      <c r="A260" s="1" t="s">
        <v>377</v>
      </c>
      <c r="B260" s="1" t="s">
        <v>180</v>
      </c>
      <c r="C260">
        <v>3</v>
      </c>
      <c r="D260">
        <v>4</v>
      </c>
      <c r="E260" s="1">
        <v>6</v>
      </c>
      <c r="F260" s="1">
        <v>2</v>
      </c>
      <c r="G260" s="1">
        <v>2</v>
      </c>
      <c r="H260" s="1">
        <v>4</v>
      </c>
      <c r="I260">
        <v>2</v>
      </c>
      <c r="J260">
        <v>85</v>
      </c>
      <c r="K260">
        <v>51</v>
      </c>
      <c r="L260">
        <v>87</v>
      </c>
      <c r="M260">
        <v>27</v>
      </c>
      <c r="N260" s="6">
        <f>(punkty_rekrutacyjne35[[#This Row],[GHP]]+punkty_rekrutacyjne35[[#This Row],[GHH]]+punkty_rekrutacyjne35[[#This Row],[GMM]]+punkty_rekrutacyjne35[[#This Row],[GMP]]+punkty_rekrutacyjne35[[#This Row],[GJP]])/10</f>
        <v>25.2</v>
      </c>
      <c r="O260">
        <f>VLOOKUP(E260,$X$4:$Y$9,2,0)</f>
        <v>10</v>
      </c>
      <c r="P260">
        <f>VLOOKUP(F260,$X$4:$Y$9,2,0)</f>
        <v>0</v>
      </c>
      <c r="Q260">
        <f>VLOOKUP(G260,$X$4:$Y$9,2,0)</f>
        <v>0</v>
      </c>
      <c r="R260">
        <f>VLOOKUP(H260,$X$4:$Y$9,2,0)</f>
        <v>6</v>
      </c>
      <c r="S260" s="6">
        <f>SUM(punkty_rekrutacyjne35[[#This Row],[punkty za JP]:[GEO]])</f>
        <v>16</v>
      </c>
      <c r="T260" s="6">
        <f>IF(punkty_rekrutacyjne35[[#This Row],[Zachowanie]]=6, 2, 0)+punkty_rekrutacyjne35[[#This Row],[Osiagniecia]]</f>
        <v>3</v>
      </c>
      <c r="U260" s="7">
        <f>punkty_rekrutacyjne35[[#This Row],[punkty za gimnazjalny]]+punkty_rekrutacyjne35[[#This Row],[SUMA PUNKTOW ZA OCENY]]+punkty_rekrutacyjne35[[#This Row],[DODATKOWE]]</f>
        <v>44.2</v>
      </c>
    </row>
    <row r="261" spans="1:21" hidden="1" x14ac:dyDescent="0.35">
      <c r="A261" s="1" t="s">
        <v>378</v>
      </c>
      <c r="B261" s="1" t="s">
        <v>30</v>
      </c>
      <c r="C261">
        <v>6</v>
      </c>
      <c r="D261">
        <v>3</v>
      </c>
      <c r="E261" s="1">
        <v>3</v>
      </c>
      <c r="F261" s="1">
        <v>6</v>
      </c>
      <c r="G261" s="1">
        <v>6</v>
      </c>
      <c r="H261" s="1">
        <v>3</v>
      </c>
      <c r="I261">
        <v>78</v>
      </c>
      <c r="J261">
        <v>57</v>
      </c>
      <c r="K261">
        <v>69</v>
      </c>
      <c r="L261">
        <v>18</v>
      </c>
      <c r="M261">
        <v>87</v>
      </c>
      <c r="N261" s="6">
        <f>(punkty_rekrutacyjne35[[#This Row],[GHP]]+punkty_rekrutacyjne35[[#This Row],[GHH]]+punkty_rekrutacyjne35[[#This Row],[GMM]]+punkty_rekrutacyjne35[[#This Row],[GMP]]+punkty_rekrutacyjne35[[#This Row],[GJP]])/10</f>
        <v>30.9</v>
      </c>
      <c r="O261">
        <f>VLOOKUP(E261,$X$4:$Y$9,2,0)</f>
        <v>4</v>
      </c>
      <c r="P261">
        <f>VLOOKUP(F261,$X$4:$Y$9,2,0)</f>
        <v>10</v>
      </c>
      <c r="Q261">
        <f>VLOOKUP(G261,$X$4:$Y$9,2,0)</f>
        <v>10</v>
      </c>
      <c r="R261">
        <f>VLOOKUP(H261,$X$4:$Y$9,2,0)</f>
        <v>4</v>
      </c>
      <c r="S261" s="6">
        <f>SUM(punkty_rekrutacyjne35[[#This Row],[punkty za JP]:[GEO]])</f>
        <v>28</v>
      </c>
      <c r="T261" s="6">
        <f>IF(punkty_rekrutacyjne35[[#This Row],[Zachowanie]]=6, 2, 0)+punkty_rekrutacyjne35[[#This Row],[Osiagniecia]]</f>
        <v>6</v>
      </c>
      <c r="U261" s="7">
        <f>punkty_rekrutacyjne35[[#This Row],[punkty za gimnazjalny]]+punkty_rekrutacyjne35[[#This Row],[SUMA PUNKTOW ZA OCENY]]+punkty_rekrutacyjne35[[#This Row],[DODATKOWE]]</f>
        <v>64.900000000000006</v>
      </c>
    </row>
    <row r="262" spans="1:21" hidden="1" x14ac:dyDescent="0.35">
      <c r="A262" s="1" t="s">
        <v>379</v>
      </c>
      <c r="B262" s="1" t="s">
        <v>180</v>
      </c>
      <c r="C262">
        <v>3</v>
      </c>
      <c r="D262">
        <v>5</v>
      </c>
      <c r="E262" s="1">
        <v>4</v>
      </c>
      <c r="F262" s="1">
        <v>5</v>
      </c>
      <c r="G262" s="1">
        <v>6</v>
      </c>
      <c r="H262" s="1">
        <v>4</v>
      </c>
      <c r="I262">
        <v>64</v>
      </c>
      <c r="J262">
        <v>35</v>
      </c>
      <c r="K262">
        <v>42</v>
      </c>
      <c r="L262">
        <v>54</v>
      </c>
      <c r="M262">
        <v>15</v>
      </c>
      <c r="N262" s="6">
        <f>(punkty_rekrutacyjne35[[#This Row],[GHP]]+punkty_rekrutacyjne35[[#This Row],[GHH]]+punkty_rekrutacyjne35[[#This Row],[GMM]]+punkty_rekrutacyjne35[[#This Row],[GMP]]+punkty_rekrutacyjne35[[#This Row],[GJP]])/10</f>
        <v>21</v>
      </c>
      <c r="O262">
        <f>VLOOKUP(E262,$X$4:$Y$9,2,0)</f>
        <v>6</v>
      </c>
      <c r="P262">
        <f>VLOOKUP(F262,$X$4:$Y$9,2,0)</f>
        <v>8</v>
      </c>
      <c r="Q262">
        <f>VLOOKUP(G262,$X$4:$Y$9,2,0)</f>
        <v>10</v>
      </c>
      <c r="R262">
        <f>VLOOKUP(H262,$X$4:$Y$9,2,0)</f>
        <v>6</v>
      </c>
      <c r="S262" s="6">
        <f>SUM(punkty_rekrutacyjne35[[#This Row],[punkty za JP]:[GEO]])</f>
        <v>30</v>
      </c>
      <c r="T262" s="6">
        <f>IF(punkty_rekrutacyjne35[[#This Row],[Zachowanie]]=6, 2, 0)+punkty_rekrutacyjne35[[#This Row],[Osiagniecia]]</f>
        <v>3</v>
      </c>
      <c r="U262" s="7">
        <f>punkty_rekrutacyjne35[[#This Row],[punkty za gimnazjalny]]+punkty_rekrutacyjne35[[#This Row],[SUMA PUNKTOW ZA OCENY]]+punkty_rekrutacyjne35[[#This Row],[DODATKOWE]]</f>
        <v>54</v>
      </c>
    </row>
    <row r="263" spans="1:21" hidden="1" x14ac:dyDescent="0.35">
      <c r="A263" s="1" t="s">
        <v>380</v>
      </c>
      <c r="B263" s="1" t="s">
        <v>381</v>
      </c>
      <c r="C263">
        <v>3</v>
      </c>
      <c r="D263">
        <v>2</v>
      </c>
      <c r="E263" s="1">
        <v>2</v>
      </c>
      <c r="F263" s="1">
        <v>4</v>
      </c>
      <c r="G263" s="1">
        <v>3</v>
      </c>
      <c r="H263" s="1">
        <v>5</v>
      </c>
      <c r="I263">
        <v>40</v>
      </c>
      <c r="J263">
        <v>28</v>
      </c>
      <c r="K263">
        <v>88</v>
      </c>
      <c r="L263">
        <v>11</v>
      </c>
      <c r="M263">
        <v>9</v>
      </c>
      <c r="N263" s="6">
        <f>(punkty_rekrutacyjne35[[#This Row],[GHP]]+punkty_rekrutacyjne35[[#This Row],[GHH]]+punkty_rekrutacyjne35[[#This Row],[GMM]]+punkty_rekrutacyjne35[[#This Row],[GMP]]+punkty_rekrutacyjne35[[#This Row],[GJP]])/10</f>
        <v>17.600000000000001</v>
      </c>
      <c r="O263">
        <f>VLOOKUP(E263,$X$4:$Y$9,2,0)</f>
        <v>0</v>
      </c>
      <c r="P263">
        <f>VLOOKUP(F263,$X$4:$Y$9,2,0)</f>
        <v>6</v>
      </c>
      <c r="Q263">
        <f>VLOOKUP(G263,$X$4:$Y$9,2,0)</f>
        <v>4</v>
      </c>
      <c r="R263">
        <f>VLOOKUP(H263,$X$4:$Y$9,2,0)</f>
        <v>8</v>
      </c>
      <c r="S263" s="6">
        <f>SUM(punkty_rekrutacyjne35[[#This Row],[punkty za JP]:[GEO]])</f>
        <v>18</v>
      </c>
      <c r="T263" s="6">
        <f>IF(punkty_rekrutacyjne35[[#This Row],[Zachowanie]]=6, 2, 0)+punkty_rekrutacyjne35[[#This Row],[Osiagniecia]]</f>
        <v>3</v>
      </c>
      <c r="U263" s="7">
        <f>punkty_rekrutacyjne35[[#This Row],[punkty za gimnazjalny]]+punkty_rekrutacyjne35[[#This Row],[SUMA PUNKTOW ZA OCENY]]+punkty_rekrutacyjne35[[#This Row],[DODATKOWE]]</f>
        <v>38.6</v>
      </c>
    </row>
    <row r="264" spans="1:21" hidden="1" x14ac:dyDescent="0.35">
      <c r="A264" s="1" t="s">
        <v>382</v>
      </c>
      <c r="B264" s="1" t="s">
        <v>45</v>
      </c>
      <c r="C264">
        <v>2</v>
      </c>
      <c r="D264">
        <v>5</v>
      </c>
      <c r="E264" s="1">
        <v>3</v>
      </c>
      <c r="F264" s="1">
        <v>4</v>
      </c>
      <c r="G264" s="1">
        <v>6</v>
      </c>
      <c r="H264" s="1">
        <v>3</v>
      </c>
      <c r="I264">
        <v>8</v>
      </c>
      <c r="J264">
        <v>46</v>
      </c>
      <c r="K264">
        <v>55</v>
      </c>
      <c r="L264">
        <v>39</v>
      </c>
      <c r="M264">
        <v>21</v>
      </c>
      <c r="N264" s="6">
        <f>(punkty_rekrutacyjne35[[#This Row],[GHP]]+punkty_rekrutacyjne35[[#This Row],[GHH]]+punkty_rekrutacyjne35[[#This Row],[GMM]]+punkty_rekrutacyjne35[[#This Row],[GMP]]+punkty_rekrutacyjne35[[#This Row],[GJP]])/10</f>
        <v>16.899999999999999</v>
      </c>
      <c r="O264">
        <f>VLOOKUP(E264,$X$4:$Y$9,2,0)</f>
        <v>4</v>
      </c>
      <c r="P264">
        <f>VLOOKUP(F264,$X$4:$Y$9,2,0)</f>
        <v>6</v>
      </c>
      <c r="Q264">
        <f>VLOOKUP(G264,$X$4:$Y$9,2,0)</f>
        <v>10</v>
      </c>
      <c r="R264">
        <f>VLOOKUP(H264,$X$4:$Y$9,2,0)</f>
        <v>4</v>
      </c>
      <c r="S264" s="6">
        <f>SUM(punkty_rekrutacyjne35[[#This Row],[punkty za JP]:[GEO]])</f>
        <v>24</v>
      </c>
      <c r="T264" s="6">
        <f>IF(punkty_rekrutacyjne35[[#This Row],[Zachowanie]]=6, 2, 0)+punkty_rekrutacyjne35[[#This Row],[Osiagniecia]]</f>
        <v>2</v>
      </c>
      <c r="U264" s="7">
        <f>punkty_rekrutacyjne35[[#This Row],[punkty za gimnazjalny]]+punkty_rekrutacyjne35[[#This Row],[SUMA PUNKTOW ZA OCENY]]+punkty_rekrutacyjne35[[#This Row],[DODATKOWE]]</f>
        <v>42.9</v>
      </c>
    </row>
    <row r="265" spans="1:21" hidden="1" x14ac:dyDescent="0.35">
      <c r="A265" s="1" t="s">
        <v>383</v>
      </c>
      <c r="B265" s="1" t="s">
        <v>384</v>
      </c>
      <c r="C265">
        <v>2</v>
      </c>
      <c r="D265">
        <v>5</v>
      </c>
      <c r="E265" s="1">
        <v>3</v>
      </c>
      <c r="F265" s="1">
        <v>6</v>
      </c>
      <c r="G265" s="1">
        <v>3</v>
      </c>
      <c r="H265" s="1">
        <v>3</v>
      </c>
      <c r="I265">
        <v>86</v>
      </c>
      <c r="J265">
        <v>36</v>
      </c>
      <c r="K265">
        <v>76</v>
      </c>
      <c r="L265">
        <v>91</v>
      </c>
      <c r="M265">
        <v>19</v>
      </c>
      <c r="N265" s="6">
        <f>(punkty_rekrutacyjne35[[#This Row],[GHP]]+punkty_rekrutacyjne35[[#This Row],[GHH]]+punkty_rekrutacyjne35[[#This Row],[GMM]]+punkty_rekrutacyjne35[[#This Row],[GMP]]+punkty_rekrutacyjne35[[#This Row],[GJP]])/10</f>
        <v>30.8</v>
      </c>
      <c r="O265">
        <f>VLOOKUP(E265,$X$4:$Y$9,2,0)</f>
        <v>4</v>
      </c>
      <c r="P265">
        <f>VLOOKUP(F265,$X$4:$Y$9,2,0)</f>
        <v>10</v>
      </c>
      <c r="Q265">
        <f>VLOOKUP(G265,$X$4:$Y$9,2,0)</f>
        <v>4</v>
      </c>
      <c r="R265">
        <f>VLOOKUP(H265,$X$4:$Y$9,2,0)</f>
        <v>4</v>
      </c>
      <c r="S265" s="6">
        <f>SUM(punkty_rekrutacyjne35[[#This Row],[punkty za JP]:[GEO]])</f>
        <v>22</v>
      </c>
      <c r="T265" s="6">
        <f>IF(punkty_rekrutacyjne35[[#This Row],[Zachowanie]]=6, 2, 0)+punkty_rekrutacyjne35[[#This Row],[Osiagniecia]]</f>
        <v>2</v>
      </c>
      <c r="U265" s="7">
        <f>punkty_rekrutacyjne35[[#This Row],[punkty za gimnazjalny]]+punkty_rekrutacyjne35[[#This Row],[SUMA PUNKTOW ZA OCENY]]+punkty_rekrutacyjne35[[#This Row],[DODATKOWE]]</f>
        <v>54.8</v>
      </c>
    </row>
    <row r="266" spans="1:21" hidden="1" x14ac:dyDescent="0.35">
      <c r="A266" s="1" t="s">
        <v>385</v>
      </c>
      <c r="B266" s="1" t="s">
        <v>288</v>
      </c>
      <c r="C266">
        <v>0</v>
      </c>
      <c r="D266">
        <v>4</v>
      </c>
      <c r="E266" s="1">
        <v>3</v>
      </c>
      <c r="F266" s="1">
        <v>5</v>
      </c>
      <c r="G266" s="1">
        <v>2</v>
      </c>
      <c r="H266" s="1">
        <v>6</v>
      </c>
      <c r="I266">
        <v>86</v>
      </c>
      <c r="J266">
        <v>76</v>
      </c>
      <c r="K266">
        <v>17</v>
      </c>
      <c r="L266">
        <v>68</v>
      </c>
      <c r="M266">
        <v>39</v>
      </c>
      <c r="N266" s="6">
        <f>(punkty_rekrutacyjne35[[#This Row],[GHP]]+punkty_rekrutacyjne35[[#This Row],[GHH]]+punkty_rekrutacyjne35[[#This Row],[GMM]]+punkty_rekrutacyjne35[[#This Row],[GMP]]+punkty_rekrutacyjne35[[#This Row],[GJP]])/10</f>
        <v>28.6</v>
      </c>
      <c r="O266">
        <f>VLOOKUP(E266,$X$4:$Y$9,2,0)</f>
        <v>4</v>
      </c>
      <c r="P266">
        <f>VLOOKUP(F266,$X$4:$Y$9,2,0)</f>
        <v>8</v>
      </c>
      <c r="Q266">
        <f>VLOOKUP(G266,$X$4:$Y$9,2,0)</f>
        <v>0</v>
      </c>
      <c r="R266">
        <f>VLOOKUP(H266,$X$4:$Y$9,2,0)</f>
        <v>10</v>
      </c>
      <c r="S266" s="6">
        <f>SUM(punkty_rekrutacyjne35[[#This Row],[punkty za JP]:[GEO]])</f>
        <v>22</v>
      </c>
      <c r="T266" s="6">
        <f>IF(punkty_rekrutacyjne35[[#This Row],[Zachowanie]]=6, 2, 0)+punkty_rekrutacyjne35[[#This Row],[Osiagniecia]]</f>
        <v>0</v>
      </c>
      <c r="U266" s="7">
        <f>punkty_rekrutacyjne35[[#This Row],[punkty za gimnazjalny]]+punkty_rekrutacyjne35[[#This Row],[SUMA PUNKTOW ZA OCENY]]+punkty_rekrutacyjne35[[#This Row],[DODATKOWE]]</f>
        <v>50.6</v>
      </c>
    </row>
    <row r="267" spans="1:21" hidden="1" x14ac:dyDescent="0.35">
      <c r="A267" s="1" t="s">
        <v>386</v>
      </c>
      <c r="B267" s="1" t="s">
        <v>311</v>
      </c>
      <c r="C267">
        <v>8</v>
      </c>
      <c r="D267">
        <v>4</v>
      </c>
      <c r="E267" s="1">
        <v>5</v>
      </c>
      <c r="F267" s="1">
        <v>5</v>
      </c>
      <c r="G267" s="1">
        <v>4</v>
      </c>
      <c r="H267" s="1">
        <v>5</v>
      </c>
      <c r="I267">
        <v>7</v>
      </c>
      <c r="J267">
        <v>8</v>
      </c>
      <c r="K267">
        <v>77</v>
      </c>
      <c r="L267">
        <v>77</v>
      </c>
      <c r="M267">
        <v>21</v>
      </c>
      <c r="N267" s="6">
        <f>(punkty_rekrutacyjne35[[#This Row],[GHP]]+punkty_rekrutacyjne35[[#This Row],[GHH]]+punkty_rekrutacyjne35[[#This Row],[GMM]]+punkty_rekrutacyjne35[[#This Row],[GMP]]+punkty_rekrutacyjne35[[#This Row],[GJP]])/10</f>
        <v>19</v>
      </c>
      <c r="O267">
        <f>VLOOKUP(E267,$X$4:$Y$9,2,0)</f>
        <v>8</v>
      </c>
      <c r="P267">
        <f>VLOOKUP(F267,$X$4:$Y$9,2,0)</f>
        <v>8</v>
      </c>
      <c r="Q267">
        <f>VLOOKUP(G267,$X$4:$Y$9,2,0)</f>
        <v>6</v>
      </c>
      <c r="R267">
        <f>VLOOKUP(H267,$X$4:$Y$9,2,0)</f>
        <v>8</v>
      </c>
      <c r="S267" s="6">
        <f>SUM(punkty_rekrutacyjne35[[#This Row],[punkty za JP]:[GEO]])</f>
        <v>30</v>
      </c>
      <c r="T267" s="6">
        <f>IF(punkty_rekrutacyjne35[[#This Row],[Zachowanie]]=6, 2, 0)+punkty_rekrutacyjne35[[#This Row],[Osiagniecia]]</f>
        <v>8</v>
      </c>
      <c r="U267" s="7">
        <f>punkty_rekrutacyjne35[[#This Row],[punkty za gimnazjalny]]+punkty_rekrutacyjne35[[#This Row],[SUMA PUNKTOW ZA OCENY]]+punkty_rekrutacyjne35[[#This Row],[DODATKOWE]]</f>
        <v>57</v>
      </c>
    </row>
    <row r="268" spans="1:21" hidden="1" x14ac:dyDescent="0.35">
      <c r="A268" s="1" t="s">
        <v>387</v>
      </c>
      <c r="B268" s="1" t="s">
        <v>388</v>
      </c>
      <c r="C268">
        <v>8</v>
      </c>
      <c r="D268">
        <v>2</v>
      </c>
      <c r="E268" s="1">
        <v>6</v>
      </c>
      <c r="F268" s="1">
        <v>4</v>
      </c>
      <c r="G268" s="1">
        <v>3</v>
      </c>
      <c r="H268" s="1">
        <v>2</v>
      </c>
      <c r="I268">
        <v>77</v>
      </c>
      <c r="J268">
        <v>98</v>
      </c>
      <c r="K268">
        <v>4</v>
      </c>
      <c r="L268">
        <v>85</v>
      </c>
      <c r="M268">
        <v>63</v>
      </c>
      <c r="N268" s="6">
        <f>(punkty_rekrutacyjne35[[#This Row],[GHP]]+punkty_rekrutacyjne35[[#This Row],[GHH]]+punkty_rekrutacyjne35[[#This Row],[GMM]]+punkty_rekrutacyjne35[[#This Row],[GMP]]+punkty_rekrutacyjne35[[#This Row],[GJP]])/10</f>
        <v>32.700000000000003</v>
      </c>
      <c r="O268">
        <f>VLOOKUP(E268,$X$4:$Y$9,2,0)</f>
        <v>10</v>
      </c>
      <c r="P268">
        <f>VLOOKUP(F268,$X$4:$Y$9,2,0)</f>
        <v>6</v>
      </c>
      <c r="Q268">
        <f>VLOOKUP(G268,$X$4:$Y$9,2,0)</f>
        <v>4</v>
      </c>
      <c r="R268">
        <f>VLOOKUP(H268,$X$4:$Y$9,2,0)</f>
        <v>0</v>
      </c>
      <c r="S268" s="6">
        <f>SUM(punkty_rekrutacyjne35[[#This Row],[punkty za JP]:[GEO]])</f>
        <v>20</v>
      </c>
      <c r="T268" s="6">
        <f>IF(punkty_rekrutacyjne35[[#This Row],[Zachowanie]]=6, 2, 0)+punkty_rekrutacyjne35[[#This Row],[Osiagniecia]]</f>
        <v>8</v>
      </c>
      <c r="U268" s="7">
        <f>punkty_rekrutacyjne35[[#This Row],[punkty za gimnazjalny]]+punkty_rekrutacyjne35[[#This Row],[SUMA PUNKTOW ZA OCENY]]+punkty_rekrutacyjne35[[#This Row],[DODATKOWE]]</f>
        <v>60.7</v>
      </c>
    </row>
    <row r="269" spans="1:21" hidden="1" x14ac:dyDescent="0.35">
      <c r="A269" s="1" t="s">
        <v>389</v>
      </c>
      <c r="B269" s="1" t="s">
        <v>324</v>
      </c>
      <c r="C269">
        <v>6</v>
      </c>
      <c r="D269">
        <v>4</v>
      </c>
      <c r="E269" s="1">
        <v>6</v>
      </c>
      <c r="F269" s="1">
        <v>3</v>
      </c>
      <c r="G269" s="1">
        <v>3</v>
      </c>
      <c r="H269" s="1">
        <v>3</v>
      </c>
      <c r="I269">
        <v>9</v>
      </c>
      <c r="J269">
        <v>15</v>
      </c>
      <c r="K269">
        <v>6</v>
      </c>
      <c r="L269">
        <v>65</v>
      </c>
      <c r="M269">
        <v>75</v>
      </c>
      <c r="N269" s="6">
        <f>(punkty_rekrutacyjne35[[#This Row],[GHP]]+punkty_rekrutacyjne35[[#This Row],[GHH]]+punkty_rekrutacyjne35[[#This Row],[GMM]]+punkty_rekrutacyjne35[[#This Row],[GMP]]+punkty_rekrutacyjne35[[#This Row],[GJP]])/10</f>
        <v>17</v>
      </c>
      <c r="O269">
        <f>VLOOKUP(E269,$X$4:$Y$9,2,0)</f>
        <v>10</v>
      </c>
      <c r="P269">
        <f>VLOOKUP(F269,$X$4:$Y$9,2,0)</f>
        <v>4</v>
      </c>
      <c r="Q269">
        <f>VLOOKUP(G269,$X$4:$Y$9,2,0)</f>
        <v>4</v>
      </c>
      <c r="R269">
        <f>VLOOKUP(H269,$X$4:$Y$9,2,0)</f>
        <v>4</v>
      </c>
      <c r="S269" s="6">
        <f>SUM(punkty_rekrutacyjne35[[#This Row],[punkty za JP]:[GEO]])</f>
        <v>22</v>
      </c>
      <c r="T269" s="6">
        <f>IF(punkty_rekrutacyjne35[[#This Row],[Zachowanie]]=6, 2, 0)+punkty_rekrutacyjne35[[#This Row],[Osiagniecia]]</f>
        <v>6</v>
      </c>
      <c r="U269" s="7">
        <f>punkty_rekrutacyjne35[[#This Row],[punkty za gimnazjalny]]+punkty_rekrutacyjne35[[#This Row],[SUMA PUNKTOW ZA OCENY]]+punkty_rekrutacyjne35[[#This Row],[DODATKOWE]]</f>
        <v>45</v>
      </c>
    </row>
    <row r="270" spans="1:21" hidden="1" x14ac:dyDescent="0.35">
      <c r="A270" s="1" t="s">
        <v>390</v>
      </c>
      <c r="B270" s="1" t="s">
        <v>391</v>
      </c>
      <c r="C270">
        <v>0</v>
      </c>
      <c r="D270">
        <v>5</v>
      </c>
      <c r="E270" s="1">
        <v>3</v>
      </c>
      <c r="F270" s="1">
        <v>3</v>
      </c>
      <c r="G270" s="1">
        <v>3</v>
      </c>
      <c r="H270" s="1">
        <v>5</v>
      </c>
      <c r="I270">
        <v>27</v>
      </c>
      <c r="J270">
        <v>30</v>
      </c>
      <c r="K270">
        <v>23</v>
      </c>
      <c r="L270">
        <v>16</v>
      </c>
      <c r="M270">
        <v>21</v>
      </c>
      <c r="N270" s="6">
        <f>(punkty_rekrutacyjne35[[#This Row],[GHP]]+punkty_rekrutacyjne35[[#This Row],[GHH]]+punkty_rekrutacyjne35[[#This Row],[GMM]]+punkty_rekrutacyjne35[[#This Row],[GMP]]+punkty_rekrutacyjne35[[#This Row],[GJP]])/10</f>
        <v>11.7</v>
      </c>
      <c r="O270">
        <f>VLOOKUP(E270,$X$4:$Y$9,2,0)</f>
        <v>4</v>
      </c>
      <c r="P270">
        <f>VLOOKUP(F270,$X$4:$Y$9,2,0)</f>
        <v>4</v>
      </c>
      <c r="Q270">
        <f>VLOOKUP(G270,$X$4:$Y$9,2,0)</f>
        <v>4</v>
      </c>
      <c r="R270">
        <f>VLOOKUP(H270,$X$4:$Y$9,2,0)</f>
        <v>8</v>
      </c>
      <c r="S270" s="6">
        <f>SUM(punkty_rekrutacyjne35[[#This Row],[punkty za JP]:[GEO]])</f>
        <v>20</v>
      </c>
      <c r="T270" s="6">
        <f>IF(punkty_rekrutacyjne35[[#This Row],[Zachowanie]]=6, 2, 0)+punkty_rekrutacyjne35[[#This Row],[Osiagniecia]]</f>
        <v>0</v>
      </c>
      <c r="U270" s="7">
        <f>punkty_rekrutacyjne35[[#This Row],[punkty za gimnazjalny]]+punkty_rekrutacyjne35[[#This Row],[SUMA PUNKTOW ZA OCENY]]+punkty_rekrutacyjne35[[#This Row],[DODATKOWE]]</f>
        <v>31.7</v>
      </c>
    </row>
    <row r="271" spans="1:21" hidden="1" x14ac:dyDescent="0.35">
      <c r="A271" s="1" t="s">
        <v>392</v>
      </c>
      <c r="B271" s="1" t="s">
        <v>16</v>
      </c>
      <c r="C271">
        <v>5</v>
      </c>
      <c r="D271">
        <v>2</v>
      </c>
      <c r="E271" s="1">
        <v>5</v>
      </c>
      <c r="F271" s="1">
        <v>5</v>
      </c>
      <c r="G271" s="1">
        <v>6</v>
      </c>
      <c r="H271" s="1">
        <v>5</v>
      </c>
      <c r="I271">
        <v>17</v>
      </c>
      <c r="J271">
        <v>23</v>
      </c>
      <c r="K271">
        <v>33</v>
      </c>
      <c r="L271">
        <v>16</v>
      </c>
      <c r="M271">
        <v>62</v>
      </c>
      <c r="N271" s="6">
        <f>(punkty_rekrutacyjne35[[#This Row],[GHP]]+punkty_rekrutacyjne35[[#This Row],[GHH]]+punkty_rekrutacyjne35[[#This Row],[GMM]]+punkty_rekrutacyjne35[[#This Row],[GMP]]+punkty_rekrutacyjne35[[#This Row],[GJP]])/10</f>
        <v>15.1</v>
      </c>
      <c r="O271">
        <f>VLOOKUP(E271,$X$4:$Y$9,2,0)</f>
        <v>8</v>
      </c>
      <c r="P271">
        <f>VLOOKUP(F271,$X$4:$Y$9,2,0)</f>
        <v>8</v>
      </c>
      <c r="Q271">
        <f>VLOOKUP(G271,$X$4:$Y$9,2,0)</f>
        <v>10</v>
      </c>
      <c r="R271">
        <f>VLOOKUP(H271,$X$4:$Y$9,2,0)</f>
        <v>8</v>
      </c>
      <c r="S271" s="6">
        <f>SUM(punkty_rekrutacyjne35[[#This Row],[punkty za JP]:[GEO]])</f>
        <v>34</v>
      </c>
      <c r="T271" s="6">
        <f>IF(punkty_rekrutacyjne35[[#This Row],[Zachowanie]]=6, 2, 0)+punkty_rekrutacyjne35[[#This Row],[Osiagniecia]]</f>
        <v>5</v>
      </c>
      <c r="U271" s="7">
        <f>punkty_rekrutacyjne35[[#This Row],[punkty za gimnazjalny]]+punkty_rekrutacyjne35[[#This Row],[SUMA PUNKTOW ZA OCENY]]+punkty_rekrutacyjne35[[#This Row],[DODATKOWE]]</f>
        <v>54.1</v>
      </c>
    </row>
    <row r="272" spans="1:21" hidden="1" x14ac:dyDescent="0.35">
      <c r="A272" s="1" t="s">
        <v>393</v>
      </c>
      <c r="B272" s="1" t="s">
        <v>251</v>
      </c>
      <c r="C272">
        <v>2</v>
      </c>
      <c r="D272">
        <v>5</v>
      </c>
      <c r="E272" s="1">
        <v>3</v>
      </c>
      <c r="F272" s="1">
        <v>6</v>
      </c>
      <c r="G272" s="1">
        <v>6</v>
      </c>
      <c r="H272" s="1">
        <v>2</v>
      </c>
      <c r="I272">
        <v>87</v>
      </c>
      <c r="J272">
        <v>23</v>
      </c>
      <c r="K272">
        <v>15</v>
      </c>
      <c r="L272">
        <v>44</v>
      </c>
      <c r="M272">
        <v>30</v>
      </c>
      <c r="N272" s="6">
        <f>(punkty_rekrutacyjne35[[#This Row],[GHP]]+punkty_rekrutacyjne35[[#This Row],[GHH]]+punkty_rekrutacyjne35[[#This Row],[GMM]]+punkty_rekrutacyjne35[[#This Row],[GMP]]+punkty_rekrutacyjne35[[#This Row],[GJP]])/10</f>
        <v>19.899999999999999</v>
      </c>
      <c r="O272">
        <f>VLOOKUP(E272,$X$4:$Y$9,2,0)</f>
        <v>4</v>
      </c>
      <c r="P272">
        <f>VLOOKUP(F272,$X$4:$Y$9,2,0)</f>
        <v>10</v>
      </c>
      <c r="Q272">
        <f>VLOOKUP(G272,$X$4:$Y$9,2,0)</f>
        <v>10</v>
      </c>
      <c r="R272">
        <f>VLOOKUP(H272,$X$4:$Y$9,2,0)</f>
        <v>0</v>
      </c>
      <c r="S272" s="6">
        <f>SUM(punkty_rekrutacyjne35[[#This Row],[punkty za JP]:[GEO]])</f>
        <v>24</v>
      </c>
      <c r="T272" s="6">
        <f>IF(punkty_rekrutacyjne35[[#This Row],[Zachowanie]]=6, 2, 0)+punkty_rekrutacyjne35[[#This Row],[Osiagniecia]]</f>
        <v>2</v>
      </c>
      <c r="U272" s="7">
        <f>punkty_rekrutacyjne35[[#This Row],[punkty za gimnazjalny]]+punkty_rekrutacyjne35[[#This Row],[SUMA PUNKTOW ZA OCENY]]+punkty_rekrutacyjne35[[#This Row],[DODATKOWE]]</f>
        <v>45.9</v>
      </c>
    </row>
    <row r="273" spans="1:21" hidden="1" x14ac:dyDescent="0.35">
      <c r="A273" s="1" t="s">
        <v>394</v>
      </c>
      <c r="B273" s="1" t="s">
        <v>395</v>
      </c>
      <c r="C273">
        <v>2</v>
      </c>
      <c r="D273">
        <v>6</v>
      </c>
      <c r="E273" s="1">
        <v>3</v>
      </c>
      <c r="F273" s="1">
        <v>3</v>
      </c>
      <c r="G273" s="1">
        <v>3</v>
      </c>
      <c r="H273" s="1">
        <v>6</v>
      </c>
      <c r="I273">
        <v>83</v>
      </c>
      <c r="J273">
        <v>27</v>
      </c>
      <c r="K273">
        <v>18</v>
      </c>
      <c r="L273">
        <v>41</v>
      </c>
      <c r="M273">
        <v>94</v>
      </c>
      <c r="N273" s="6">
        <f>(punkty_rekrutacyjne35[[#This Row],[GHP]]+punkty_rekrutacyjne35[[#This Row],[GHH]]+punkty_rekrutacyjne35[[#This Row],[GMM]]+punkty_rekrutacyjne35[[#This Row],[GMP]]+punkty_rekrutacyjne35[[#This Row],[GJP]])/10</f>
        <v>26.3</v>
      </c>
      <c r="O273">
        <f>VLOOKUP(E273,$X$4:$Y$9,2,0)</f>
        <v>4</v>
      </c>
      <c r="P273">
        <f>VLOOKUP(F273,$X$4:$Y$9,2,0)</f>
        <v>4</v>
      </c>
      <c r="Q273">
        <f>VLOOKUP(G273,$X$4:$Y$9,2,0)</f>
        <v>4</v>
      </c>
      <c r="R273">
        <f>VLOOKUP(H273,$X$4:$Y$9,2,0)</f>
        <v>10</v>
      </c>
      <c r="S273" s="6">
        <f>SUM(punkty_rekrutacyjne35[[#This Row],[punkty za JP]:[GEO]])</f>
        <v>22</v>
      </c>
      <c r="T273" s="6">
        <f>IF(punkty_rekrutacyjne35[[#This Row],[Zachowanie]]=6, 2, 0)+punkty_rekrutacyjne35[[#This Row],[Osiagniecia]]</f>
        <v>4</v>
      </c>
      <c r="U273" s="7">
        <f>punkty_rekrutacyjne35[[#This Row],[punkty za gimnazjalny]]+punkty_rekrutacyjne35[[#This Row],[SUMA PUNKTOW ZA OCENY]]+punkty_rekrutacyjne35[[#This Row],[DODATKOWE]]</f>
        <v>52.3</v>
      </c>
    </row>
    <row r="274" spans="1:21" hidden="1" x14ac:dyDescent="0.35">
      <c r="A274" s="1" t="s">
        <v>396</v>
      </c>
      <c r="B274" s="1" t="s">
        <v>397</v>
      </c>
      <c r="C274">
        <v>5</v>
      </c>
      <c r="D274">
        <v>5</v>
      </c>
      <c r="E274" s="1">
        <v>5</v>
      </c>
      <c r="F274" s="1">
        <v>2</v>
      </c>
      <c r="G274" s="1">
        <v>4</v>
      </c>
      <c r="H274" s="1">
        <v>5</v>
      </c>
      <c r="I274">
        <v>35</v>
      </c>
      <c r="J274">
        <v>16</v>
      </c>
      <c r="K274">
        <v>94</v>
      </c>
      <c r="L274">
        <v>87</v>
      </c>
      <c r="M274">
        <v>38</v>
      </c>
      <c r="N274" s="6">
        <f>(punkty_rekrutacyjne35[[#This Row],[GHP]]+punkty_rekrutacyjne35[[#This Row],[GHH]]+punkty_rekrutacyjne35[[#This Row],[GMM]]+punkty_rekrutacyjne35[[#This Row],[GMP]]+punkty_rekrutacyjne35[[#This Row],[GJP]])/10</f>
        <v>27</v>
      </c>
      <c r="O274">
        <f>VLOOKUP(E274,$X$4:$Y$9,2,0)</f>
        <v>8</v>
      </c>
      <c r="P274">
        <f>VLOOKUP(F274,$X$4:$Y$9,2,0)</f>
        <v>0</v>
      </c>
      <c r="Q274">
        <f>VLOOKUP(G274,$X$4:$Y$9,2,0)</f>
        <v>6</v>
      </c>
      <c r="R274">
        <f>VLOOKUP(H274,$X$4:$Y$9,2,0)</f>
        <v>8</v>
      </c>
      <c r="S274" s="6">
        <f>SUM(punkty_rekrutacyjne35[[#This Row],[punkty za JP]:[GEO]])</f>
        <v>22</v>
      </c>
      <c r="T274" s="6">
        <f>IF(punkty_rekrutacyjne35[[#This Row],[Zachowanie]]=6, 2, 0)+punkty_rekrutacyjne35[[#This Row],[Osiagniecia]]</f>
        <v>5</v>
      </c>
      <c r="U274" s="7">
        <f>punkty_rekrutacyjne35[[#This Row],[punkty za gimnazjalny]]+punkty_rekrutacyjne35[[#This Row],[SUMA PUNKTOW ZA OCENY]]+punkty_rekrutacyjne35[[#This Row],[DODATKOWE]]</f>
        <v>54</v>
      </c>
    </row>
    <row r="275" spans="1:21" hidden="1" x14ac:dyDescent="0.35">
      <c r="A275" s="1" t="s">
        <v>398</v>
      </c>
      <c r="B275" s="1" t="s">
        <v>399</v>
      </c>
      <c r="C275">
        <v>0</v>
      </c>
      <c r="D275">
        <v>5</v>
      </c>
      <c r="E275" s="1">
        <v>3</v>
      </c>
      <c r="F275" s="1">
        <v>3</v>
      </c>
      <c r="G275" s="1">
        <v>2</v>
      </c>
      <c r="H275" s="1">
        <v>2</v>
      </c>
      <c r="I275">
        <v>92</v>
      </c>
      <c r="J275">
        <v>79</v>
      </c>
      <c r="K275">
        <v>94</v>
      </c>
      <c r="L275">
        <v>42</v>
      </c>
      <c r="M275">
        <v>95</v>
      </c>
      <c r="N275" s="6">
        <f>(punkty_rekrutacyjne35[[#This Row],[GHP]]+punkty_rekrutacyjne35[[#This Row],[GHH]]+punkty_rekrutacyjne35[[#This Row],[GMM]]+punkty_rekrutacyjne35[[#This Row],[GMP]]+punkty_rekrutacyjne35[[#This Row],[GJP]])/10</f>
        <v>40.200000000000003</v>
      </c>
      <c r="O275">
        <f>VLOOKUP(E275,$X$4:$Y$9,2,0)</f>
        <v>4</v>
      </c>
      <c r="P275">
        <f>VLOOKUP(F275,$X$4:$Y$9,2,0)</f>
        <v>4</v>
      </c>
      <c r="Q275">
        <f>VLOOKUP(G275,$X$4:$Y$9,2,0)</f>
        <v>0</v>
      </c>
      <c r="R275">
        <f>VLOOKUP(H275,$X$4:$Y$9,2,0)</f>
        <v>0</v>
      </c>
      <c r="S275" s="6">
        <f>SUM(punkty_rekrutacyjne35[[#This Row],[punkty za JP]:[GEO]])</f>
        <v>8</v>
      </c>
      <c r="T275" s="6">
        <f>IF(punkty_rekrutacyjne35[[#This Row],[Zachowanie]]=6, 2, 0)+punkty_rekrutacyjne35[[#This Row],[Osiagniecia]]</f>
        <v>0</v>
      </c>
      <c r="U275" s="7">
        <f>punkty_rekrutacyjne35[[#This Row],[punkty za gimnazjalny]]+punkty_rekrutacyjne35[[#This Row],[SUMA PUNKTOW ZA OCENY]]+punkty_rekrutacyjne35[[#This Row],[DODATKOWE]]</f>
        <v>48.2</v>
      </c>
    </row>
    <row r="276" spans="1:21" hidden="1" x14ac:dyDescent="0.35">
      <c r="A276" s="1" t="s">
        <v>75</v>
      </c>
      <c r="B276" s="1" t="s">
        <v>76</v>
      </c>
      <c r="C276">
        <v>5</v>
      </c>
      <c r="D276">
        <v>3</v>
      </c>
      <c r="E276" s="1">
        <v>5</v>
      </c>
      <c r="F276" s="1">
        <v>3</v>
      </c>
      <c r="G276" s="1">
        <v>6</v>
      </c>
      <c r="H276" s="1">
        <v>6</v>
      </c>
      <c r="I276">
        <v>82</v>
      </c>
      <c r="J276">
        <v>7</v>
      </c>
      <c r="K276">
        <v>24</v>
      </c>
      <c r="L276">
        <v>80</v>
      </c>
      <c r="M276">
        <v>33</v>
      </c>
      <c r="N276" s="6">
        <f>(punkty_rekrutacyjne35[[#This Row],[GHP]]+punkty_rekrutacyjne35[[#This Row],[GHH]]+punkty_rekrutacyjne35[[#This Row],[GMM]]+punkty_rekrutacyjne35[[#This Row],[GMP]]+punkty_rekrutacyjne35[[#This Row],[GJP]])/10</f>
        <v>22.6</v>
      </c>
      <c r="O276">
        <f>VLOOKUP(E276,$X$4:$Y$9,2,0)</f>
        <v>8</v>
      </c>
      <c r="P276">
        <f>VLOOKUP(F276,$X$4:$Y$9,2,0)</f>
        <v>4</v>
      </c>
      <c r="Q276">
        <f>VLOOKUP(G276,$X$4:$Y$9,2,0)</f>
        <v>10</v>
      </c>
      <c r="R276">
        <f>VLOOKUP(H276,$X$4:$Y$9,2,0)</f>
        <v>10</v>
      </c>
      <c r="S276" s="6">
        <f>SUM(punkty_rekrutacyjne35[[#This Row],[punkty za JP]:[GEO]])</f>
        <v>32</v>
      </c>
      <c r="T276" s="6">
        <f>IF(punkty_rekrutacyjne35[[#This Row],[Zachowanie]]=6, 2, 0)+punkty_rekrutacyjne35[[#This Row],[Osiagniecia]]</f>
        <v>5</v>
      </c>
      <c r="U276" s="7">
        <f>punkty_rekrutacyjne35[[#This Row],[punkty za gimnazjalny]]+punkty_rekrutacyjne35[[#This Row],[SUMA PUNKTOW ZA OCENY]]+punkty_rekrutacyjne35[[#This Row],[DODATKOWE]]</f>
        <v>59.6</v>
      </c>
    </row>
    <row r="277" spans="1:21" hidden="1" x14ac:dyDescent="0.35">
      <c r="A277" s="1" t="s">
        <v>400</v>
      </c>
      <c r="B277" s="1" t="s">
        <v>101</v>
      </c>
      <c r="C277">
        <v>6</v>
      </c>
      <c r="D277">
        <v>4</v>
      </c>
      <c r="E277" s="1">
        <v>6</v>
      </c>
      <c r="F277" s="1">
        <v>6</v>
      </c>
      <c r="G277" s="1">
        <v>4</v>
      </c>
      <c r="H277" s="1">
        <v>4</v>
      </c>
      <c r="I277">
        <v>94</v>
      </c>
      <c r="J277">
        <v>44</v>
      </c>
      <c r="K277">
        <v>96</v>
      </c>
      <c r="L277">
        <v>9</v>
      </c>
      <c r="M277">
        <v>97</v>
      </c>
      <c r="N277" s="6">
        <f>(punkty_rekrutacyjne35[[#This Row],[GHP]]+punkty_rekrutacyjne35[[#This Row],[GHH]]+punkty_rekrutacyjne35[[#This Row],[GMM]]+punkty_rekrutacyjne35[[#This Row],[GMP]]+punkty_rekrutacyjne35[[#This Row],[GJP]])/10</f>
        <v>34</v>
      </c>
      <c r="O277">
        <f>VLOOKUP(E277,$X$4:$Y$9,2,0)</f>
        <v>10</v>
      </c>
      <c r="P277">
        <f>VLOOKUP(F277,$X$4:$Y$9,2,0)</f>
        <v>10</v>
      </c>
      <c r="Q277">
        <f>VLOOKUP(G277,$X$4:$Y$9,2,0)</f>
        <v>6</v>
      </c>
      <c r="R277">
        <f>VLOOKUP(H277,$X$4:$Y$9,2,0)</f>
        <v>6</v>
      </c>
      <c r="S277" s="6">
        <f>SUM(punkty_rekrutacyjne35[[#This Row],[punkty za JP]:[GEO]])</f>
        <v>32</v>
      </c>
      <c r="T277" s="6">
        <f>IF(punkty_rekrutacyjne35[[#This Row],[Zachowanie]]=6, 2, 0)+punkty_rekrutacyjne35[[#This Row],[Osiagniecia]]</f>
        <v>6</v>
      </c>
      <c r="U277" s="7">
        <f>punkty_rekrutacyjne35[[#This Row],[punkty za gimnazjalny]]+punkty_rekrutacyjne35[[#This Row],[SUMA PUNKTOW ZA OCENY]]+punkty_rekrutacyjne35[[#This Row],[DODATKOWE]]</f>
        <v>72</v>
      </c>
    </row>
    <row r="278" spans="1:21" hidden="1" x14ac:dyDescent="0.35">
      <c r="A278" s="1" t="s">
        <v>401</v>
      </c>
      <c r="B278" s="1" t="s">
        <v>402</v>
      </c>
      <c r="C278">
        <v>3</v>
      </c>
      <c r="D278">
        <v>5</v>
      </c>
      <c r="E278" s="1">
        <v>3</v>
      </c>
      <c r="F278" s="1">
        <v>6</v>
      </c>
      <c r="G278" s="1">
        <v>4</v>
      </c>
      <c r="H278" s="1">
        <v>2</v>
      </c>
      <c r="I278">
        <v>32</v>
      </c>
      <c r="J278">
        <v>50</v>
      </c>
      <c r="K278">
        <v>94</v>
      </c>
      <c r="L278">
        <v>52</v>
      </c>
      <c r="M278">
        <v>100</v>
      </c>
      <c r="N278" s="6">
        <f>(punkty_rekrutacyjne35[[#This Row],[GHP]]+punkty_rekrutacyjne35[[#This Row],[GHH]]+punkty_rekrutacyjne35[[#This Row],[GMM]]+punkty_rekrutacyjne35[[#This Row],[GMP]]+punkty_rekrutacyjne35[[#This Row],[GJP]])/10</f>
        <v>32.799999999999997</v>
      </c>
      <c r="O278">
        <f>VLOOKUP(E278,$X$4:$Y$9,2,0)</f>
        <v>4</v>
      </c>
      <c r="P278">
        <f>VLOOKUP(F278,$X$4:$Y$9,2,0)</f>
        <v>10</v>
      </c>
      <c r="Q278">
        <f>VLOOKUP(G278,$X$4:$Y$9,2,0)</f>
        <v>6</v>
      </c>
      <c r="R278">
        <f>VLOOKUP(H278,$X$4:$Y$9,2,0)</f>
        <v>0</v>
      </c>
      <c r="S278" s="6">
        <f>SUM(punkty_rekrutacyjne35[[#This Row],[punkty za JP]:[GEO]])</f>
        <v>20</v>
      </c>
      <c r="T278" s="6">
        <f>IF(punkty_rekrutacyjne35[[#This Row],[Zachowanie]]=6, 2, 0)+punkty_rekrutacyjne35[[#This Row],[Osiagniecia]]</f>
        <v>3</v>
      </c>
      <c r="U278" s="7">
        <f>punkty_rekrutacyjne35[[#This Row],[punkty za gimnazjalny]]+punkty_rekrutacyjne35[[#This Row],[SUMA PUNKTOW ZA OCENY]]+punkty_rekrutacyjne35[[#This Row],[DODATKOWE]]</f>
        <v>55.8</v>
      </c>
    </row>
    <row r="279" spans="1:21" hidden="1" x14ac:dyDescent="0.35">
      <c r="A279" s="1" t="s">
        <v>403</v>
      </c>
      <c r="B279" s="1" t="s">
        <v>64</v>
      </c>
      <c r="C279">
        <v>3</v>
      </c>
      <c r="D279">
        <v>2</v>
      </c>
      <c r="E279" s="1">
        <v>3</v>
      </c>
      <c r="F279" s="1">
        <v>5</v>
      </c>
      <c r="G279" s="1">
        <v>3</v>
      </c>
      <c r="H279" s="1">
        <v>6</v>
      </c>
      <c r="I279">
        <v>84</v>
      </c>
      <c r="J279">
        <v>53</v>
      </c>
      <c r="K279">
        <v>73</v>
      </c>
      <c r="L279">
        <v>7</v>
      </c>
      <c r="M279">
        <v>3</v>
      </c>
      <c r="N279" s="6">
        <f>(punkty_rekrutacyjne35[[#This Row],[GHP]]+punkty_rekrutacyjne35[[#This Row],[GHH]]+punkty_rekrutacyjne35[[#This Row],[GMM]]+punkty_rekrutacyjne35[[#This Row],[GMP]]+punkty_rekrutacyjne35[[#This Row],[GJP]])/10</f>
        <v>22</v>
      </c>
      <c r="O279">
        <f>VLOOKUP(E279,$X$4:$Y$9,2,0)</f>
        <v>4</v>
      </c>
      <c r="P279">
        <f>VLOOKUP(F279,$X$4:$Y$9,2,0)</f>
        <v>8</v>
      </c>
      <c r="Q279">
        <f>VLOOKUP(G279,$X$4:$Y$9,2,0)</f>
        <v>4</v>
      </c>
      <c r="R279">
        <f>VLOOKUP(H279,$X$4:$Y$9,2,0)</f>
        <v>10</v>
      </c>
      <c r="S279" s="6">
        <f>SUM(punkty_rekrutacyjne35[[#This Row],[punkty za JP]:[GEO]])</f>
        <v>26</v>
      </c>
      <c r="T279" s="6">
        <f>IF(punkty_rekrutacyjne35[[#This Row],[Zachowanie]]=6, 2, 0)+punkty_rekrutacyjne35[[#This Row],[Osiagniecia]]</f>
        <v>3</v>
      </c>
      <c r="U279" s="7">
        <f>punkty_rekrutacyjne35[[#This Row],[punkty za gimnazjalny]]+punkty_rekrutacyjne35[[#This Row],[SUMA PUNKTOW ZA OCENY]]+punkty_rekrutacyjne35[[#This Row],[DODATKOWE]]</f>
        <v>51</v>
      </c>
    </row>
    <row r="280" spans="1:21" hidden="1" x14ac:dyDescent="0.35">
      <c r="A280" s="1" t="s">
        <v>404</v>
      </c>
      <c r="B280" s="1" t="s">
        <v>397</v>
      </c>
      <c r="C280">
        <v>2</v>
      </c>
      <c r="D280">
        <v>2</v>
      </c>
      <c r="E280" s="1">
        <v>5</v>
      </c>
      <c r="F280" s="1">
        <v>5</v>
      </c>
      <c r="G280" s="1">
        <v>5</v>
      </c>
      <c r="H280" s="1">
        <v>4</v>
      </c>
      <c r="I280">
        <v>88</v>
      </c>
      <c r="J280">
        <v>37</v>
      </c>
      <c r="K280">
        <v>50</v>
      </c>
      <c r="L280">
        <v>19</v>
      </c>
      <c r="M280">
        <v>28</v>
      </c>
      <c r="N280" s="6">
        <f>(punkty_rekrutacyjne35[[#This Row],[GHP]]+punkty_rekrutacyjne35[[#This Row],[GHH]]+punkty_rekrutacyjne35[[#This Row],[GMM]]+punkty_rekrutacyjne35[[#This Row],[GMP]]+punkty_rekrutacyjne35[[#This Row],[GJP]])/10</f>
        <v>22.2</v>
      </c>
      <c r="O280">
        <f>VLOOKUP(E280,$X$4:$Y$9,2,0)</f>
        <v>8</v>
      </c>
      <c r="P280">
        <f>VLOOKUP(F280,$X$4:$Y$9,2,0)</f>
        <v>8</v>
      </c>
      <c r="Q280">
        <f>VLOOKUP(G280,$X$4:$Y$9,2,0)</f>
        <v>8</v>
      </c>
      <c r="R280">
        <f>VLOOKUP(H280,$X$4:$Y$9,2,0)</f>
        <v>6</v>
      </c>
      <c r="S280" s="6">
        <f>SUM(punkty_rekrutacyjne35[[#This Row],[punkty za JP]:[GEO]])</f>
        <v>30</v>
      </c>
      <c r="T280" s="6">
        <f>IF(punkty_rekrutacyjne35[[#This Row],[Zachowanie]]=6, 2, 0)+punkty_rekrutacyjne35[[#This Row],[Osiagniecia]]</f>
        <v>2</v>
      </c>
      <c r="U280" s="7">
        <f>punkty_rekrutacyjne35[[#This Row],[punkty za gimnazjalny]]+punkty_rekrutacyjne35[[#This Row],[SUMA PUNKTOW ZA OCENY]]+punkty_rekrutacyjne35[[#This Row],[DODATKOWE]]</f>
        <v>54.2</v>
      </c>
    </row>
    <row r="281" spans="1:21" hidden="1" x14ac:dyDescent="0.35">
      <c r="A281" s="1" t="s">
        <v>405</v>
      </c>
      <c r="B281" s="1" t="s">
        <v>197</v>
      </c>
      <c r="C281">
        <v>7</v>
      </c>
      <c r="D281">
        <v>2</v>
      </c>
      <c r="E281" s="1">
        <v>3</v>
      </c>
      <c r="F281" s="1">
        <v>5</v>
      </c>
      <c r="G281" s="1">
        <v>5</v>
      </c>
      <c r="H281" s="1">
        <v>2</v>
      </c>
      <c r="I281">
        <v>26</v>
      </c>
      <c r="J281">
        <v>30</v>
      </c>
      <c r="K281">
        <v>96</v>
      </c>
      <c r="L281">
        <v>59</v>
      </c>
      <c r="M281">
        <v>28</v>
      </c>
      <c r="N281" s="6">
        <f>(punkty_rekrutacyjne35[[#This Row],[GHP]]+punkty_rekrutacyjne35[[#This Row],[GHH]]+punkty_rekrutacyjne35[[#This Row],[GMM]]+punkty_rekrutacyjne35[[#This Row],[GMP]]+punkty_rekrutacyjne35[[#This Row],[GJP]])/10</f>
        <v>23.9</v>
      </c>
      <c r="O281">
        <f>VLOOKUP(E281,$X$4:$Y$9,2,0)</f>
        <v>4</v>
      </c>
      <c r="P281">
        <f>VLOOKUP(F281,$X$4:$Y$9,2,0)</f>
        <v>8</v>
      </c>
      <c r="Q281">
        <f>VLOOKUP(G281,$X$4:$Y$9,2,0)</f>
        <v>8</v>
      </c>
      <c r="R281">
        <f>VLOOKUP(H281,$X$4:$Y$9,2,0)</f>
        <v>0</v>
      </c>
      <c r="S281" s="6">
        <f>SUM(punkty_rekrutacyjne35[[#This Row],[punkty za JP]:[GEO]])</f>
        <v>20</v>
      </c>
      <c r="T281" s="6">
        <f>IF(punkty_rekrutacyjne35[[#This Row],[Zachowanie]]=6, 2, 0)+punkty_rekrutacyjne35[[#This Row],[Osiagniecia]]</f>
        <v>7</v>
      </c>
      <c r="U281" s="7">
        <f>punkty_rekrutacyjne35[[#This Row],[punkty za gimnazjalny]]+punkty_rekrutacyjne35[[#This Row],[SUMA PUNKTOW ZA OCENY]]+punkty_rekrutacyjne35[[#This Row],[DODATKOWE]]</f>
        <v>50.9</v>
      </c>
    </row>
    <row r="282" spans="1:21" hidden="1" x14ac:dyDescent="0.35">
      <c r="A282" s="1" t="s">
        <v>406</v>
      </c>
      <c r="B282" s="1" t="s">
        <v>38</v>
      </c>
      <c r="C282">
        <v>0</v>
      </c>
      <c r="D282">
        <v>5</v>
      </c>
      <c r="E282" s="1">
        <v>6</v>
      </c>
      <c r="F282" s="1">
        <v>2</v>
      </c>
      <c r="G282" s="1">
        <v>2</v>
      </c>
      <c r="H282" s="1">
        <v>3</v>
      </c>
      <c r="I282">
        <v>50</v>
      </c>
      <c r="J282">
        <v>5</v>
      </c>
      <c r="K282">
        <v>14</v>
      </c>
      <c r="L282">
        <v>44</v>
      </c>
      <c r="M282">
        <v>45</v>
      </c>
      <c r="N282" s="6">
        <f>(punkty_rekrutacyjne35[[#This Row],[GHP]]+punkty_rekrutacyjne35[[#This Row],[GHH]]+punkty_rekrutacyjne35[[#This Row],[GMM]]+punkty_rekrutacyjne35[[#This Row],[GMP]]+punkty_rekrutacyjne35[[#This Row],[GJP]])/10</f>
        <v>15.8</v>
      </c>
      <c r="O282">
        <f>VLOOKUP(E282,$X$4:$Y$9,2,0)</f>
        <v>10</v>
      </c>
      <c r="P282">
        <f>VLOOKUP(F282,$X$4:$Y$9,2,0)</f>
        <v>0</v>
      </c>
      <c r="Q282">
        <f>VLOOKUP(G282,$X$4:$Y$9,2,0)</f>
        <v>0</v>
      </c>
      <c r="R282">
        <f>VLOOKUP(H282,$X$4:$Y$9,2,0)</f>
        <v>4</v>
      </c>
      <c r="S282" s="6">
        <f>SUM(punkty_rekrutacyjne35[[#This Row],[punkty za JP]:[GEO]])</f>
        <v>14</v>
      </c>
      <c r="T282" s="6">
        <f>IF(punkty_rekrutacyjne35[[#This Row],[Zachowanie]]=6, 2, 0)+punkty_rekrutacyjne35[[#This Row],[Osiagniecia]]</f>
        <v>0</v>
      </c>
      <c r="U282" s="7">
        <f>punkty_rekrutacyjne35[[#This Row],[punkty za gimnazjalny]]+punkty_rekrutacyjne35[[#This Row],[SUMA PUNKTOW ZA OCENY]]+punkty_rekrutacyjne35[[#This Row],[DODATKOWE]]</f>
        <v>29.8</v>
      </c>
    </row>
    <row r="283" spans="1:21" hidden="1" x14ac:dyDescent="0.35">
      <c r="A283" s="1" t="s">
        <v>407</v>
      </c>
      <c r="B283" s="1" t="s">
        <v>395</v>
      </c>
      <c r="C283">
        <v>5</v>
      </c>
      <c r="D283">
        <v>5</v>
      </c>
      <c r="E283" s="1">
        <v>5</v>
      </c>
      <c r="F283" s="1">
        <v>4</v>
      </c>
      <c r="G283" s="1">
        <v>6</v>
      </c>
      <c r="H283" s="1">
        <v>5</v>
      </c>
      <c r="I283">
        <v>73</v>
      </c>
      <c r="J283">
        <v>49</v>
      </c>
      <c r="K283">
        <v>54</v>
      </c>
      <c r="L283">
        <v>67</v>
      </c>
      <c r="M283">
        <v>5</v>
      </c>
      <c r="N283" s="6">
        <f>(punkty_rekrutacyjne35[[#This Row],[GHP]]+punkty_rekrutacyjne35[[#This Row],[GHH]]+punkty_rekrutacyjne35[[#This Row],[GMM]]+punkty_rekrutacyjne35[[#This Row],[GMP]]+punkty_rekrutacyjne35[[#This Row],[GJP]])/10</f>
        <v>24.8</v>
      </c>
      <c r="O283">
        <f>VLOOKUP(E283,$X$4:$Y$9,2,0)</f>
        <v>8</v>
      </c>
      <c r="P283">
        <f>VLOOKUP(F283,$X$4:$Y$9,2,0)</f>
        <v>6</v>
      </c>
      <c r="Q283">
        <f>VLOOKUP(G283,$X$4:$Y$9,2,0)</f>
        <v>10</v>
      </c>
      <c r="R283">
        <f>VLOOKUP(H283,$X$4:$Y$9,2,0)</f>
        <v>8</v>
      </c>
      <c r="S283" s="6">
        <f>SUM(punkty_rekrutacyjne35[[#This Row],[punkty za JP]:[GEO]])</f>
        <v>32</v>
      </c>
      <c r="T283" s="6">
        <f>IF(punkty_rekrutacyjne35[[#This Row],[Zachowanie]]=6, 2, 0)+punkty_rekrutacyjne35[[#This Row],[Osiagniecia]]</f>
        <v>5</v>
      </c>
      <c r="U283" s="7">
        <f>punkty_rekrutacyjne35[[#This Row],[punkty za gimnazjalny]]+punkty_rekrutacyjne35[[#This Row],[SUMA PUNKTOW ZA OCENY]]+punkty_rekrutacyjne35[[#This Row],[DODATKOWE]]</f>
        <v>61.8</v>
      </c>
    </row>
    <row r="284" spans="1:21" hidden="1" x14ac:dyDescent="0.35">
      <c r="A284" s="1" t="s">
        <v>408</v>
      </c>
      <c r="B284" s="1" t="s">
        <v>316</v>
      </c>
      <c r="C284">
        <v>2</v>
      </c>
      <c r="D284">
        <v>3</v>
      </c>
      <c r="E284" s="1">
        <v>4</v>
      </c>
      <c r="F284" s="1">
        <v>2</v>
      </c>
      <c r="G284" s="1">
        <v>5</v>
      </c>
      <c r="H284" s="1">
        <v>6</v>
      </c>
      <c r="I284">
        <v>100</v>
      </c>
      <c r="J284">
        <v>13</v>
      </c>
      <c r="K284">
        <v>93</v>
      </c>
      <c r="L284">
        <v>32</v>
      </c>
      <c r="M284">
        <v>23</v>
      </c>
      <c r="N284" s="6">
        <f>(punkty_rekrutacyjne35[[#This Row],[GHP]]+punkty_rekrutacyjne35[[#This Row],[GHH]]+punkty_rekrutacyjne35[[#This Row],[GMM]]+punkty_rekrutacyjne35[[#This Row],[GMP]]+punkty_rekrutacyjne35[[#This Row],[GJP]])/10</f>
        <v>26.1</v>
      </c>
      <c r="O284">
        <f>VLOOKUP(E284,$X$4:$Y$9,2,0)</f>
        <v>6</v>
      </c>
      <c r="P284">
        <f>VLOOKUP(F284,$X$4:$Y$9,2,0)</f>
        <v>0</v>
      </c>
      <c r="Q284">
        <f>VLOOKUP(G284,$X$4:$Y$9,2,0)</f>
        <v>8</v>
      </c>
      <c r="R284">
        <f>VLOOKUP(H284,$X$4:$Y$9,2,0)</f>
        <v>10</v>
      </c>
      <c r="S284" s="6">
        <f>SUM(punkty_rekrutacyjne35[[#This Row],[punkty za JP]:[GEO]])</f>
        <v>24</v>
      </c>
      <c r="T284" s="6">
        <f>IF(punkty_rekrutacyjne35[[#This Row],[Zachowanie]]=6, 2, 0)+punkty_rekrutacyjne35[[#This Row],[Osiagniecia]]</f>
        <v>2</v>
      </c>
      <c r="U284" s="7">
        <f>punkty_rekrutacyjne35[[#This Row],[punkty za gimnazjalny]]+punkty_rekrutacyjne35[[#This Row],[SUMA PUNKTOW ZA OCENY]]+punkty_rekrutacyjne35[[#This Row],[DODATKOWE]]</f>
        <v>52.1</v>
      </c>
    </row>
    <row r="285" spans="1:21" hidden="1" x14ac:dyDescent="0.35">
      <c r="A285" s="1" t="s">
        <v>408</v>
      </c>
      <c r="B285" s="1" t="s">
        <v>409</v>
      </c>
      <c r="C285">
        <v>6</v>
      </c>
      <c r="D285">
        <v>4</v>
      </c>
      <c r="E285" s="1">
        <v>4</v>
      </c>
      <c r="F285" s="1">
        <v>3</v>
      </c>
      <c r="G285" s="1">
        <v>2</v>
      </c>
      <c r="H285" s="1">
        <v>5</v>
      </c>
      <c r="I285">
        <v>52</v>
      </c>
      <c r="J285">
        <v>46</v>
      </c>
      <c r="K285">
        <v>54</v>
      </c>
      <c r="L285">
        <v>22</v>
      </c>
      <c r="M285">
        <v>42</v>
      </c>
      <c r="N285" s="6">
        <f>(punkty_rekrutacyjne35[[#This Row],[GHP]]+punkty_rekrutacyjne35[[#This Row],[GHH]]+punkty_rekrutacyjne35[[#This Row],[GMM]]+punkty_rekrutacyjne35[[#This Row],[GMP]]+punkty_rekrutacyjne35[[#This Row],[GJP]])/10</f>
        <v>21.6</v>
      </c>
      <c r="O285">
        <f>VLOOKUP(E285,$X$4:$Y$9,2,0)</f>
        <v>6</v>
      </c>
      <c r="P285">
        <f>VLOOKUP(F285,$X$4:$Y$9,2,0)</f>
        <v>4</v>
      </c>
      <c r="Q285">
        <f>VLOOKUP(G285,$X$4:$Y$9,2,0)</f>
        <v>0</v>
      </c>
      <c r="R285">
        <f>VLOOKUP(H285,$X$4:$Y$9,2,0)</f>
        <v>8</v>
      </c>
      <c r="S285" s="6">
        <f>SUM(punkty_rekrutacyjne35[[#This Row],[punkty za JP]:[GEO]])</f>
        <v>18</v>
      </c>
      <c r="T285" s="6">
        <f>IF(punkty_rekrutacyjne35[[#This Row],[Zachowanie]]=6, 2, 0)+punkty_rekrutacyjne35[[#This Row],[Osiagniecia]]</f>
        <v>6</v>
      </c>
      <c r="U285" s="7">
        <f>punkty_rekrutacyjne35[[#This Row],[punkty za gimnazjalny]]+punkty_rekrutacyjne35[[#This Row],[SUMA PUNKTOW ZA OCENY]]+punkty_rekrutacyjne35[[#This Row],[DODATKOWE]]</f>
        <v>45.6</v>
      </c>
    </row>
    <row r="286" spans="1:21" hidden="1" x14ac:dyDescent="0.35">
      <c r="A286" s="1" t="s">
        <v>410</v>
      </c>
      <c r="B286" s="1" t="s">
        <v>70</v>
      </c>
      <c r="C286">
        <v>2</v>
      </c>
      <c r="D286">
        <v>5</v>
      </c>
      <c r="E286" s="1">
        <v>6</v>
      </c>
      <c r="F286" s="1">
        <v>4</v>
      </c>
      <c r="G286" s="1">
        <v>6</v>
      </c>
      <c r="H286" s="1">
        <v>3</v>
      </c>
      <c r="I286">
        <v>88</v>
      </c>
      <c r="J286">
        <v>14</v>
      </c>
      <c r="K286">
        <v>98</v>
      </c>
      <c r="L286">
        <v>46</v>
      </c>
      <c r="M286">
        <v>66</v>
      </c>
      <c r="N286" s="6">
        <f>(punkty_rekrutacyjne35[[#This Row],[GHP]]+punkty_rekrutacyjne35[[#This Row],[GHH]]+punkty_rekrutacyjne35[[#This Row],[GMM]]+punkty_rekrutacyjne35[[#This Row],[GMP]]+punkty_rekrutacyjne35[[#This Row],[GJP]])/10</f>
        <v>31.2</v>
      </c>
      <c r="O286">
        <f>VLOOKUP(E286,$X$4:$Y$9,2,0)</f>
        <v>10</v>
      </c>
      <c r="P286">
        <f>VLOOKUP(F286,$X$4:$Y$9,2,0)</f>
        <v>6</v>
      </c>
      <c r="Q286">
        <f>VLOOKUP(G286,$X$4:$Y$9,2,0)</f>
        <v>10</v>
      </c>
      <c r="R286">
        <f>VLOOKUP(H286,$X$4:$Y$9,2,0)</f>
        <v>4</v>
      </c>
      <c r="S286" s="6">
        <f>SUM(punkty_rekrutacyjne35[[#This Row],[punkty za JP]:[GEO]])</f>
        <v>30</v>
      </c>
      <c r="T286" s="6">
        <f>IF(punkty_rekrutacyjne35[[#This Row],[Zachowanie]]=6, 2, 0)+punkty_rekrutacyjne35[[#This Row],[Osiagniecia]]</f>
        <v>2</v>
      </c>
      <c r="U286" s="7">
        <f>punkty_rekrutacyjne35[[#This Row],[punkty za gimnazjalny]]+punkty_rekrutacyjne35[[#This Row],[SUMA PUNKTOW ZA OCENY]]+punkty_rekrutacyjne35[[#This Row],[DODATKOWE]]</f>
        <v>63.2</v>
      </c>
    </row>
    <row r="287" spans="1:21" hidden="1" x14ac:dyDescent="0.35">
      <c r="A287" s="1" t="s">
        <v>411</v>
      </c>
      <c r="B287" s="1" t="s">
        <v>412</v>
      </c>
      <c r="C287">
        <v>3</v>
      </c>
      <c r="D287">
        <v>2</v>
      </c>
      <c r="E287" s="1">
        <v>4</v>
      </c>
      <c r="F287" s="1">
        <v>2</v>
      </c>
      <c r="G287" s="1">
        <v>6</v>
      </c>
      <c r="H287" s="1">
        <v>6</v>
      </c>
      <c r="I287">
        <v>85</v>
      </c>
      <c r="J287">
        <v>91</v>
      </c>
      <c r="K287">
        <v>9</v>
      </c>
      <c r="L287">
        <v>9</v>
      </c>
      <c r="M287">
        <v>53</v>
      </c>
      <c r="N287" s="6">
        <f>(punkty_rekrutacyjne35[[#This Row],[GHP]]+punkty_rekrutacyjne35[[#This Row],[GHH]]+punkty_rekrutacyjne35[[#This Row],[GMM]]+punkty_rekrutacyjne35[[#This Row],[GMP]]+punkty_rekrutacyjne35[[#This Row],[GJP]])/10</f>
        <v>24.7</v>
      </c>
      <c r="O287">
        <f>VLOOKUP(E287,$X$4:$Y$9,2,0)</f>
        <v>6</v>
      </c>
      <c r="P287">
        <f>VLOOKUP(F287,$X$4:$Y$9,2,0)</f>
        <v>0</v>
      </c>
      <c r="Q287">
        <f>VLOOKUP(G287,$X$4:$Y$9,2,0)</f>
        <v>10</v>
      </c>
      <c r="R287">
        <f>VLOOKUP(H287,$X$4:$Y$9,2,0)</f>
        <v>10</v>
      </c>
      <c r="S287" s="6">
        <f>SUM(punkty_rekrutacyjne35[[#This Row],[punkty za JP]:[GEO]])</f>
        <v>26</v>
      </c>
      <c r="T287" s="6">
        <f>IF(punkty_rekrutacyjne35[[#This Row],[Zachowanie]]=6, 2, 0)+punkty_rekrutacyjne35[[#This Row],[Osiagniecia]]</f>
        <v>3</v>
      </c>
      <c r="U287" s="7">
        <f>punkty_rekrutacyjne35[[#This Row],[punkty za gimnazjalny]]+punkty_rekrutacyjne35[[#This Row],[SUMA PUNKTOW ZA OCENY]]+punkty_rekrutacyjne35[[#This Row],[DODATKOWE]]</f>
        <v>53.7</v>
      </c>
    </row>
    <row r="288" spans="1:21" hidden="1" x14ac:dyDescent="0.35">
      <c r="A288" s="1" t="s">
        <v>413</v>
      </c>
      <c r="B288" s="1" t="s">
        <v>414</v>
      </c>
      <c r="C288">
        <v>3</v>
      </c>
      <c r="D288">
        <v>4</v>
      </c>
      <c r="E288" s="1">
        <v>4</v>
      </c>
      <c r="F288" s="1">
        <v>4</v>
      </c>
      <c r="G288" s="1">
        <v>3</v>
      </c>
      <c r="H288" s="1">
        <v>3</v>
      </c>
      <c r="I288">
        <v>93</v>
      </c>
      <c r="J288">
        <v>12</v>
      </c>
      <c r="K288">
        <v>63</v>
      </c>
      <c r="L288">
        <v>3</v>
      </c>
      <c r="M288">
        <v>60</v>
      </c>
      <c r="N288" s="6">
        <f>(punkty_rekrutacyjne35[[#This Row],[GHP]]+punkty_rekrutacyjne35[[#This Row],[GHH]]+punkty_rekrutacyjne35[[#This Row],[GMM]]+punkty_rekrutacyjne35[[#This Row],[GMP]]+punkty_rekrutacyjne35[[#This Row],[GJP]])/10</f>
        <v>23.1</v>
      </c>
      <c r="O288">
        <f>VLOOKUP(E288,$X$4:$Y$9,2,0)</f>
        <v>6</v>
      </c>
      <c r="P288">
        <f>VLOOKUP(F288,$X$4:$Y$9,2,0)</f>
        <v>6</v>
      </c>
      <c r="Q288">
        <f>VLOOKUP(G288,$X$4:$Y$9,2,0)</f>
        <v>4</v>
      </c>
      <c r="R288">
        <f>VLOOKUP(H288,$X$4:$Y$9,2,0)</f>
        <v>4</v>
      </c>
      <c r="S288" s="6">
        <f>SUM(punkty_rekrutacyjne35[[#This Row],[punkty za JP]:[GEO]])</f>
        <v>20</v>
      </c>
      <c r="T288" s="6">
        <f>IF(punkty_rekrutacyjne35[[#This Row],[Zachowanie]]=6, 2, 0)+punkty_rekrutacyjne35[[#This Row],[Osiagniecia]]</f>
        <v>3</v>
      </c>
      <c r="U288" s="7">
        <f>punkty_rekrutacyjne35[[#This Row],[punkty za gimnazjalny]]+punkty_rekrutacyjne35[[#This Row],[SUMA PUNKTOW ZA OCENY]]+punkty_rekrutacyjne35[[#This Row],[DODATKOWE]]</f>
        <v>46.1</v>
      </c>
    </row>
    <row r="289" spans="1:21" hidden="1" x14ac:dyDescent="0.35">
      <c r="A289" s="1" t="s">
        <v>40</v>
      </c>
      <c r="B289" s="1" t="s">
        <v>43</v>
      </c>
      <c r="C289">
        <v>0</v>
      </c>
      <c r="D289">
        <v>6</v>
      </c>
      <c r="E289" s="1">
        <v>3</v>
      </c>
      <c r="F289" s="1">
        <v>5</v>
      </c>
      <c r="G289" s="1">
        <v>6</v>
      </c>
      <c r="H289" s="1">
        <v>3</v>
      </c>
      <c r="I289">
        <v>67</v>
      </c>
      <c r="J289">
        <v>66</v>
      </c>
      <c r="K289">
        <v>56</v>
      </c>
      <c r="L289">
        <v>41</v>
      </c>
      <c r="M289">
        <v>26</v>
      </c>
      <c r="N289" s="6">
        <f>(punkty_rekrutacyjne35[[#This Row],[GHP]]+punkty_rekrutacyjne35[[#This Row],[GHH]]+punkty_rekrutacyjne35[[#This Row],[GMM]]+punkty_rekrutacyjne35[[#This Row],[GMP]]+punkty_rekrutacyjne35[[#This Row],[GJP]])/10</f>
        <v>25.6</v>
      </c>
      <c r="O289">
        <f>VLOOKUP(E289,$X$4:$Y$9,2,0)</f>
        <v>4</v>
      </c>
      <c r="P289">
        <f>VLOOKUP(F289,$X$4:$Y$9,2,0)</f>
        <v>8</v>
      </c>
      <c r="Q289">
        <f>VLOOKUP(G289,$X$4:$Y$9,2,0)</f>
        <v>10</v>
      </c>
      <c r="R289">
        <f>VLOOKUP(H289,$X$4:$Y$9,2,0)</f>
        <v>4</v>
      </c>
      <c r="S289" s="6">
        <f>SUM(punkty_rekrutacyjne35[[#This Row],[punkty za JP]:[GEO]])</f>
        <v>26</v>
      </c>
      <c r="T289" s="6">
        <f>IF(punkty_rekrutacyjne35[[#This Row],[Zachowanie]]=6, 2, 0)+punkty_rekrutacyjne35[[#This Row],[Osiagniecia]]</f>
        <v>2</v>
      </c>
      <c r="U289" s="7">
        <f>punkty_rekrutacyjne35[[#This Row],[punkty za gimnazjalny]]+punkty_rekrutacyjne35[[#This Row],[SUMA PUNKTOW ZA OCENY]]+punkty_rekrutacyjne35[[#This Row],[DODATKOWE]]</f>
        <v>53.6</v>
      </c>
    </row>
    <row r="290" spans="1:21" hidden="1" x14ac:dyDescent="0.35">
      <c r="A290" s="1" t="s">
        <v>415</v>
      </c>
      <c r="B290" s="1" t="s">
        <v>416</v>
      </c>
      <c r="C290">
        <v>4</v>
      </c>
      <c r="D290">
        <v>5</v>
      </c>
      <c r="E290" s="1">
        <v>6</v>
      </c>
      <c r="F290" s="1">
        <v>5</v>
      </c>
      <c r="G290" s="1">
        <v>2</v>
      </c>
      <c r="H290" s="1">
        <v>4</v>
      </c>
      <c r="I290">
        <v>65</v>
      </c>
      <c r="J290">
        <v>75</v>
      </c>
      <c r="K290">
        <v>95</v>
      </c>
      <c r="L290">
        <v>100</v>
      </c>
      <c r="M290">
        <v>89</v>
      </c>
      <c r="N290" s="6">
        <f>(punkty_rekrutacyjne35[[#This Row],[GHP]]+punkty_rekrutacyjne35[[#This Row],[GHH]]+punkty_rekrutacyjne35[[#This Row],[GMM]]+punkty_rekrutacyjne35[[#This Row],[GMP]]+punkty_rekrutacyjne35[[#This Row],[GJP]])/10</f>
        <v>42.4</v>
      </c>
      <c r="O290">
        <f>VLOOKUP(E290,$X$4:$Y$9,2,0)</f>
        <v>10</v>
      </c>
      <c r="P290">
        <f>VLOOKUP(F290,$X$4:$Y$9,2,0)</f>
        <v>8</v>
      </c>
      <c r="Q290">
        <f>VLOOKUP(G290,$X$4:$Y$9,2,0)</f>
        <v>0</v>
      </c>
      <c r="R290">
        <f>VLOOKUP(H290,$X$4:$Y$9,2,0)</f>
        <v>6</v>
      </c>
      <c r="S290" s="6">
        <f>SUM(punkty_rekrutacyjne35[[#This Row],[punkty za JP]:[GEO]])</f>
        <v>24</v>
      </c>
      <c r="T290" s="6">
        <f>IF(punkty_rekrutacyjne35[[#This Row],[Zachowanie]]=6, 2, 0)+punkty_rekrutacyjne35[[#This Row],[Osiagniecia]]</f>
        <v>4</v>
      </c>
      <c r="U290" s="7">
        <f>punkty_rekrutacyjne35[[#This Row],[punkty za gimnazjalny]]+punkty_rekrutacyjne35[[#This Row],[SUMA PUNKTOW ZA OCENY]]+punkty_rekrutacyjne35[[#This Row],[DODATKOWE]]</f>
        <v>70.400000000000006</v>
      </c>
    </row>
    <row r="291" spans="1:21" hidden="1" x14ac:dyDescent="0.35">
      <c r="A291" s="1" t="s">
        <v>417</v>
      </c>
      <c r="B291" s="1" t="s">
        <v>110</v>
      </c>
      <c r="C291">
        <v>1</v>
      </c>
      <c r="D291">
        <v>3</v>
      </c>
      <c r="E291" s="1">
        <v>5</v>
      </c>
      <c r="F291" s="1">
        <v>2</v>
      </c>
      <c r="G291" s="1">
        <v>2</v>
      </c>
      <c r="H291" s="1">
        <v>5</v>
      </c>
      <c r="I291">
        <v>45</v>
      </c>
      <c r="J291">
        <v>30</v>
      </c>
      <c r="K291">
        <v>64</v>
      </c>
      <c r="L291">
        <v>95</v>
      </c>
      <c r="M291">
        <v>83</v>
      </c>
      <c r="N291" s="6">
        <f>(punkty_rekrutacyjne35[[#This Row],[GHP]]+punkty_rekrutacyjne35[[#This Row],[GHH]]+punkty_rekrutacyjne35[[#This Row],[GMM]]+punkty_rekrutacyjne35[[#This Row],[GMP]]+punkty_rekrutacyjne35[[#This Row],[GJP]])/10</f>
        <v>31.7</v>
      </c>
      <c r="O291">
        <f>VLOOKUP(E291,$X$4:$Y$9,2,0)</f>
        <v>8</v>
      </c>
      <c r="P291">
        <f>VLOOKUP(F291,$X$4:$Y$9,2,0)</f>
        <v>0</v>
      </c>
      <c r="Q291">
        <f>VLOOKUP(G291,$X$4:$Y$9,2,0)</f>
        <v>0</v>
      </c>
      <c r="R291">
        <f>VLOOKUP(H291,$X$4:$Y$9,2,0)</f>
        <v>8</v>
      </c>
      <c r="S291" s="6">
        <f>SUM(punkty_rekrutacyjne35[[#This Row],[punkty za JP]:[GEO]])</f>
        <v>16</v>
      </c>
      <c r="T291" s="6">
        <f>IF(punkty_rekrutacyjne35[[#This Row],[Zachowanie]]=6, 2, 0)+punkty_rekrutacyjne35[[#This Row],[Osiagniecia]]</f>
        <v>1</v>
      </c>
      <c r="U291" s="7">
        <f>punkty_rekrutacyjne35[[#This Row],[punkty za gimnazjalny]]+punkty_rekrutacyjne35[[#This Row],[SUMA PUNKTOW ZA OCENY]]+punkty_rekrutacyjne35[[#This Row],[DODATKOWE]]</f>
        <v>48.7</v>
      </c>
    </row>
    <row r="292" spans="1:21" hidden="1" x14ac:dyDescent="0.35">
      <c r="A292" s="1" t="s">
        <v>418</v>
      </c>
      <c r="B292" s="1" t="s">
        <v>171</v>
      </c>
      <c r="C292">
        <v>4</v>
      </c>
      <c r="D292">
        <v>6</v>
      </c>
      <c r="E292" s="1">
        <v>4</v>
      </c>
      <c r="F292" s="1">
        <v>2</v>
      </c>
      <c r="G292" s="1">
        <v>3</v>
      </c>
      <c r="H292" s="1">
        <v>5</v>
      </c>
      <c r="I292">
        <v>40</v>
      </c>
      <c r="J292">
        <v>80</v>
      </c>
      <c r="K292">
        <v>8</v>
      </c>
      <c r="L292">
        <v>99</v>
      </c>
      <c r="M292">
        <v>20</v>
      </c>
      <c r="N292" s="6">
        <f>(punkty_rekrutacyjne35[[#This Row],[GHP]]+punkty_rekrutacyjne35[[#This Row],[GHH]]+punkty_rekrutacyjne35[[#This Row],[GMM]]+punkty_rekrutacyjne35[[#This Row],[GMP]]+punkty_rekrutacyjne35[[#This Row],[GJP]])/10</f>
        <v>24.7</v>
      </c>
      <c r="O292">
        <f>VLOOKUP(E292,$X$4:$Y$9,2,0)</f>
        <v>6</v>
      </c>
      <c r="P292">
        <f>VLOOKUP(F292,$X$4:$Y$9,2,0)</f>
        <v>0</v>
      </c>
      <c r="Q292">
        <f>VLOOKUP(G292,$X$4:$Y$9,2,0)</f>
        <v>4</v>
      </c>
      <c r="R292">
        <f>VLOOKUP(H292,$X$4:$Y$9,2,0)</f>
        <v>8</v>
      </c>
      <c r="S292" s="6">
        <f>SUM(punkty_rekrutacyjne35[[#This Row],[punkty za JP]:[GEO]])</f>
        <v>18</v>
      </c>
      <c r="T292" s="6">
        <f>IF(punkty_rekrutacyjne35[[#This Row],[Zachowanie]]=6, 2, 0)+punkty_rekrutacyjne35[[#This Row],[Osiagniecia]]</f>
        <v>6</v>
      </c>
      <c r="U292" s="7">
        <f>punkty_rekrutacyjne35[[#This Row],[punkty za gimnazjalny]]+punkty_rekrutacyjne35[[#This Row],[SUMA PUNKTOW ZA OCENY]]+punkty_rekrutacyjne35[[#This Row],[DODATKOWE]]</f>
        <v>48.7</v>
      </c>
    </row>
    <row r="293" spans="1:21" hidden="1" x14ac:dyDescent="0.35">
      <c r="A293" s="1" t="s">
        <v>419</v>
      </c>
      <c r="B293" s="1" t="s">
        <v>260</v>
      </c>
      <c r="C293">
        <v>6</v>
      </c>
      <c r="D293">
        <v>3</v>
      </c>
      <c r="E293" s="1">
        <v>6</v>
      </c>
      <c r="F293" s="1">
        <v>2</v>
      </c>
      <c r="G293" s="1">
        <v>4</v>
      </c>
      <c r="H293" s="1">
        <v>6</v>
      </c>
      <c r="I293">
        <v>47</v>
      </c>
      <c r="J293">
        <v>54</v>
      </c>
      <c r="K293">
        <v>40</v>
      </c>
      <c r="L293">
        <v>83</v>
      </c>
      <c r="M293">
        <v>16</v>
      </c>
      <c r="N293" s="6">
        <f>(punkty_rekrutacyjne35[[#This Row],[GHP]]+punkty_rekrutacyjne35[[#This Row],[GHH]]+punkty_rekrutacyjne35[[#This Row],[GMM]]+punkty_rekrutacyjne35[[#This Row],[GMP]]+punkty_rekrutacyjne35[[#This Row],[GJP]])/10</f>
        <v>24</v>
      </c>
      <c r="O293">
        <f>VLOOKUP(E293,$X$4:$Y$9,2,0)</f>
        <v>10</v>
      </c>
      <c r="P293">
        <f>VLOOKUP(F293,$X$4:$Y$9,2,0)</f>
        <v>0</v>
      </c>
      <c r="Q293">
        <f>VLOOKUP(G293,$X$4:$Y$9,2,0)</f>
        <v>6</v>
      </c>
      <c r="R293">
        <f>VLOOKUP(H293,$X$4:$Y$9,2,0)</f>
        <v>10</v>
      </c>
      <c r="S293" s="6">
        <f>SUM(punkty_rekrutacyjne35[[#This Row],[punkty za JP]:[GEO]])</f>
        <v>26</v>
      </c>
      <c r="T293" s="6">
        <f>IF(punkty_rekrutacyjne35[[#This Row],[Zachowanie]]=6, 2, 0)+punkty_rekrutacyjne35[[#This Row],[Osiagniecia]]</f>
        <v>6</v>
      </c>
      <c r="U293" s="7">
        <f>punkty_rekrutacyjne35[[#This Row],[punkty za gimnazjalny]]+punkty_rekrutacyjne35[[#This Row],[SUMA PUNKTOW ZA OCENY]]+punkty_rekrutacyjne35[[#This Row],[DODATKOWE]]</f>
        <v>56</v>
      </c>
    </row>
    <row r="294" spans="1:21" hidden="1" x14ac:dyDescent="0.35">
      <c r="A294" s="1" t="s">
        <v>420</v>
      </c>
      <c r="B294" s="1" t="s">
        <v>188</v>
      </c>
      <c r="C294">
        <v>3</v>
      </c>
      <c r="D294">
        <v>2</v>
      </c>
      <c r="E294" s="1">
        <v>4</v>
      </c>
      <c r="F294" s="1">
        <v>5</v>
      </c>
      <c r="G294" s="1">
        <v>4</v>
      </c>
      <c r="H294" s="1">
        <v>6</v>
      </c>
      <c r="I294">
        <v>99</v>
      </c>
      <c r="J294">
        <v>60</v>
      </c>
      <c r="K294">
        <v>96</v>
      </c>
      <c r="L294">
        <v>89</v>
      </c>
      <c r="M294">
        <v>29</v>
      </c>
      <c r="N294" s="6">
        <f>(punkty_rekrutacyjne35[[#This Row],[GHP]]+punkty_rekrutacyjne35[[#This Row],[GHH]]+punkty_rekrutacyjne35[[#This Row],[GMM]]+punkty_rekrutacyjne35[[#This Row],[GMP]]+punkty_rekrutacyjne35[[#This Row],[GJP]])/10</f>
        <v>37.299999999999997</v>
      </c>
      <c r="O294">
        <f>VLOOKUP(E294,$X$4:$Y$9,2,0)</f>
        <v>6</v>
      </c>
      <c r="P294">
        <f>VLOOKUP(F294,$X$4:$Y$9,2,0)</f>
        <v>8</v>
      </c>
      <c r="Q294">
        <f>VLOOKUP(G294,$X$4:$Y$9,2,0)</f>
        <v>6</v>
      </c>
      <c r="R294">
        <f>VLOOKUP(H294,$X$4:$Y$9,2,0)</f>
        <v>10</v>
      </c>
      <c r="S294" s="6">
        <f>SUM(punkty_rekrutacyjne35[[#This Row],[punkty za JP]:[GEO]])</f>
        <v>30</v>
      </c>
      <c r="T294" s="6">
        <f>IF(punkty_rekrutacyjne35[[#This Row],[Zachowanie]]=6, 2, 0)+punkty_rekrutacyjne35[[#This Row],[Osiagniecia]]</f>
        <v>3</v>
      </c>
      <c r="U294" s="7">
        <f>punkty_rekrutacyjne35[[#This Row],[punkty za gimnazjalny]]+punkty_rekrutacyjne35[[#This Row],[SUMA PUNKTOW ZA OCENY]]+punkty_rekrutacyjne35[[#This Row],[DODATKOWE]]</f>
        <v>70.3</v>
      </c>
    </row>
    <row r="295" spans="1:21" hidden="1" x14ac:dyDescent="0.35">
      <c r="A295" s="1" t="s">
        <v>421</v>
      </c>
      <c r="B295" s="1" t="s">
        <v>249</v>
      </c>
      <c r="C295">
        <v>8</v>
      </c>
      <c r="D295">
        <v>2</v>
      </c>
      <c r="E295" s="1">
        <v>2</v>
      </c>
      <c r="F295" s="1">
        <v>4</v>
      </c>
      <c r="G295" s="1">
        <v>3</v>
      </c>
      <c r="H295" s="1">
        <v>5</v>
      </c>
      <c r="I295">
        <v>83</v>
      </c>
      <c r="J295">
        <v>29</v>
      </c>
      <c r="K295">
        <v>91</v>
      </c>
      <c r="L295">
        <v>26</v>
      </c>
      <c r="M295">
        <v>21</v>
      </c>
      <c r="N295" s="6">
        <f>(punkty_rekrutacyjne35[[#This Row],[GHP]]+punkty_rekrutacyjne35[[#This Row],[GHH]]+punkty_rekrutacyjne35[[#This Row],[GMM]]+punkty_rekrutacyjne35[[#This Row],[GMP]]+punkty_rekrutacyjne35[[#This Row],[GJP]])/10</f>
        <v>25</v>
      </c>
      <c r="O295">
        <f>VLOOKUP(E295,$X$4:$Y$9,2,0)</f>
        <v>0</v>
      </c>
      <c r="P295">
        <f>VLOOKUP(F295,$X$4:$Y$9,2,0)</f>
        <v>6</v>
      </c>
      <c r="Q295">
        <f>VLOOKUP(G295,$X$4:$Y$9,2,0)</f>
        <v>4</v>
      </c>
      <c r="R295">
        <f>VLOOKUP(H295,$X$4:$Y$9,2,0)</f>
        <v>8</v>
      </c>
      <c r="S295" s="6">
        <f>SUM(punkty_rekrutacyjne35[[#This Row],[punkty za JP]:[GEO]])</f>
        <v>18</v>
      </c>
      <c r="T295" s="6">
        <f>IF(punkty_rekrutacyjne35[[#This Row],[Zachowanie]]=6, 2, 0)+punkty_rekrutacyjne35[[#This Row],[Osiagniecia]]</f>
        <v>8</v>
      </c>
      <c r="U295" s="7">
        <f>punkty_rekrutacyjne35[[#This Row],[punkty za gimnazjalny]]+punkty_rekrutacyjne35[[#This Row],[SUMA PUNKTOW ZA OCENY]]+punkty_rekrutacyjne35[[#This Row],[DODATKOWE]]</f>
        <v>51</v>
      </c>
    </row>
    <row r="296" spans="1:21" hidden="1" x14ac:dyDescent="0.35">
      <c r="A296" s="1" t="s">
        <v>422</v>
      </c>
      <c r="B296" s="1" t="s">
        <v>340</v>
      </c>
      <c r="C296">
        <v>0</v>
      </c>
      <c r="D296">
        <v>4</v>
      </c>
      <c r="E296" s="1">
        <v>3</v>
      </c>
      <c r="F296" s="1">
        <v>6</v>
      </c>
      <c r="G296" s="1">
        <v>5</v>
      </c>
      <c r="H296" s="1">
        <v>5</v>
      </c>
      <c r="I296">
        <v>5</v>
      </c>
      <c r="J296">
        <v>26</v>
      </c>
      <c r="K296">
        <v>6</v>
      </c>
      <c r="L296">
        <v>82</v>
      </c>
      <c r="M296">
        <v>94</v>
      </c>
      <c r="N296" s="6">
        <f>(punkty_rekrutacyjne35[[#This Row],[GHP]]+punkty_rekrutacyjne35[[#This Row],[GHH]]+punkty_rekrutacyjne35[[#This Row],[GMM]]+punkty_rekrutacyjne35[[#This Row],[GMP]]+punkty_rekrutacyjne35[[#This Row],[GJP]])/10</f>
        <v>21.3</v>
      </c>
      <c r="O296">
        <f>VLOOKUP(E296,$X$4:$Y$9,2,0)</f>
        <v>4</v>
      </c>
      <c r="P296">
        <f>VLOOKUP(F296,$X$4:$Y$9,2,0)</f>
        <v>10</v>
      </c>
      <c r="Q296">
        <f>VLOOKUP(G296,$X$4:$Y$9,2,0)</f>
        <v>8</v>
      </c>
      <c r="R296">
        <f>VLOOKUP(H296,$X$4:$Y$9,2,0)</f>
        <v>8</v>
      </c>
      <c r="S296" s="6">
        <f>SUM(punkty_rekrutacyjne35[[#This Row],[punkty za JP]:[GEO]])</f>
        <v>30</v>
      </c>
      <c r="T296" s="6">
        <f>IF(punkty_rekrutacyjne35[[#This Row],[Zachowanie]]=6, 2, 0)+punkty_rekrutacyjne35[[#This Row],[Osiagniecia]]</f>
        <v>0</v>
      </c>
      <c r="U296" s="7">
        <f>punkty_rekrutacyjne35[[#This Row],[punkty za gimnazjalny]]+punkty_rekrutacyjne35[[#This Row],[SUMA PUNKTOW ZA OCENY]]+punkty_rekrutacyjne35[[#This Row],[DODATKOWE]]</f>
        <v>51.3</v>
      </c>
    </row>
    <row r="297" spans="1:21" hidden="1" x14ac:dyDescent="0.35">
      <c r="A297" s="1" t="s">
        <v>423</v>
      </c>
      <c r="B297" s="1" t="s">
        <v>76</v>
      </c>
      <c r="C297">
        <v>5</v>
      </c>
      <c r="D297">
        <v>3</v>
      </c>
      <c r="E297" s="1">
        <v>3</v>
      </c>
      <c r="F297" s="1">
        <v>3</v>
      </c>
      <c r="G297" s="1">
        <v>4</v>
      </c>
      <c r="H297" s="1">
        <v>3</v>
      </c>
      <c r="I297">
        <v>97</v>
      </c>
      <c r="J297">
        <v>83</v>
      </c>
      <c r="K297">
        <v>27</v>
      </c>
      <c r="L297">
        <v>61</v>
      </c>
      <c r="M297">
        <v>34</v>
      </c>
      <c r="N297" s="6">
        <f>(punkty_rekrutacyjne35[[#This Row],[GHP]]+punkty_rekrutacyjne35[[#This Row],[GHH]]+punkty_rekrutacyjne35[[#This Row],[GMM]]+punkty_rekrutacyjne35[[#This Row],[GMP]]+punkty_rekrutacyjne35[[#This Row],[GJP]])/10</f>
        <v>30.2</v>
      </c>
      <c r="O297">
        <f>VLOOKUP(E297,$X$4:$Y$9,2,0)</f>
        <v>4</v>
      </c>
      <c r="P297">
        <f>VLOOKUP(F297,$X$4:$Y$9,2,0)</f>
        <v>4</v>
      </c>
      <c r="Q297">
        <f>VLOOKUP(G297,$X$4:$Y$9,2,0)</f>
        <v>6</v>
      </c>
      <c r="R297">
        <f>VLOOKUP(H297,$X$4:$Y$9,2,0)</f>
        <v>4</v>
      </c>
      <c r="S297" s="6">
        <f>SUM(punkty_rekrutacyjne35[[#This Row],[punkty za JP]:[GEO]])</f>
        <v>18</v>
      </c>
      <c r="T297" s="6">
        <f>IF(punkty_rekrutacyjne35[[#This Row],[Zachowanie]]=6, 2, 0)+punkty_rekrutacyjne35[[#This Row],[Osiagniecia]]</f>
        <v>5</v>
      </c>
      <c r="U297" s="7">
        <f>punkty_rekrutacyjne35[[#This Row],[punkty za gimnazjalny]]+punkty_rekrutacyjne35[[#This Row],[SUMA PUNKTOW ZA OCENY]]+punkty_rekrutacyjne35[[#This Row],[DODATKOWE]]</f>
        <v>53.2</v>
      </c>
    </row>
    <row r="298" spans="1:21" hidden="1" x14ac:dyDescent="0.35">
      <c r="A298" s="1" t="s">
        <v>424</v>
      </c>
      <c r="B298" s="1" t="s">
        <v>425</v>
      </c>
      <c r="C298">
        <v>8</v>
      </c>
      <c r="D298">
        <v>5</v>
      </c>
      <c r="E298" s="1">
        <v>4</v>
      </c>
      <c r="F298" s="1">
        <v>6</v>
      </c>
      <c r="G298" s="1">
        <v>6</v>
      </c>
      <c r="H298" s="1">
        <v>5</v>
      </c>
      <c r="I298">
        <v>37</v>
      </c>
      <c r="J298">
        <v>52</v>
      </c>
      <c r="K298">
        <v>6</v>
      </c>
      <c r="L298">
        <v>34</v>
      </c>
      <c r="M298">
        <v>84</v>
      </c>
      <c r="N298" s="6">
        <f>(punkty_rekrutacyjne35[[#This Row],[GHP]]+punkty_rekrutacyjne35[[#This Row],[GHH]]+punkty_rekrutacyjne35[[#This Row],[GMM]]+punkty_rekrutacyjne35[[#This Row],[GMP]]+punkty_rekrutacyjne35[[#This Row],[GJP]])/10</f>
        <v>21.3</v>
      </c>
      <c r="O298">
        <f>VLOOKUP(E298,$X$4:$Y$9,2,0)</f>
        <v>6</v>
      </c>
      <c r="P298">
        <f>VLOOKUP(F298,$X$4:$Y$9,2,0)</f>
        <v>10</v>
      </c>
      <c r="Q298">
        <f>VLOOKUP(G298,$X$4:$Y$9,2,0)</f>
        <v>10</v>
      </c>
      <c r="R298">
        <f>VLOOKUP(H298,$X$4:$Y$9,2,0)</f>
        <v>8</v>
      </c>
      <c r="S298" s="6">
        <f>SUM(punkty_rekrutacyjne35[[#This Row],[punkty za JP]:[GEO]])</f>
        <v>34</v>
      </c>
      <c r="T298" s="6">
        <f>IF(punkty_rekrutacyjne35[[#This Row],[Zachowanie]]=6, 2, 0)+punkty_rekrutacyjne35[[#This Row],[Osiagniecia]]</f>
        <v>8</v>
      </c>
      <c r="U298" s="7">
        <f>punkty_rekrutacyjne35[[#This Row],[punkty za gimnazjalny]]+punkty_rekrutacyjne35[[#This Row],[SUMA PUNKTOW ZA OCENY]]+punkty_rekrutacyjne35[[#This Row],[DODATKOWE]]</f>
        <v>63.3</v>
      </c>
    </row>
    <row r="299" spans="1:21" hidden="1" x14ac:dyDescent="0.35">
      <c r="A299" s="1" t="s">
        <v>426</v>
      </c>
      <c r="B299" s="1" t="s">
        <v>427</v>
      </c>
      <c r="C299">
        <v>5</v>
      </c>
      <c r="D299">
        <v>2</v>
      </c>
      <c r="E299" s="1">
        <v>5</v>
      </c>
      <c r="F299" s="1">
        <v>3</v>
      </c>
      <c r="G299" s="1">
        <v>5</v>
      </c>
      <c r="H299" s="1">
        <v>5</v>
      </c>
      <c r="I299">
        <v>30</v>
      </c>
      <c r="J299">
        <v>42</v>
      </c>
      <c r="K299">
        <v>80</v>
      </c>
      <c r="L299">
        <v>74</v>
      </c>
      <c r="M299">
        <v>75</v>
      </c>
      <c r="N299" s="6">
        <f>(punkty_rekrutacyjne35[[#This Row],[GHP]]+punkty_rekrutacyjne35[[#This Row],[GHH]]+punkty_rekrutacyjne35[[#This Row],[GMM]]+punkty_rekrutacyjne35[[#This Row],[GMP]]+punkty_rekrutacyjne35[[#This Row],[GJP]])/10</f>
        <v>30.1</v>
      </c>
      <c r="O299">
        <f>VLOOKUP(E299,$X$4:$Y$9,2,0)</f>
        <v>8</v>
      </c>
      <c r="P299">
        <f>VLOOKUP(F299,$X$4:$Y$9,2,0)</f>
        <v>4</v>
      </c>
      <c r="Q299">
        <f>VLOOKUP(G299,$X$4:$Y$9,2,0)</f>
        <v>8</v>
      </c>
      <c r="R299">
        <f>VLOOKUP(H299,$X$4:$Y$9,2,0)</f>
        <v>8</v>
      </c>
      <c r="S299" s="6">
        <f>SUM(punkty_rekrutacyjne35[[#This Row],[punkty za JP]:[GEO]])</f>
        <v>28</v>
      </c>
      <c r="T299" s="6">
        <f>IF(punkty_rekrutacyjne35[[#This Row],[Zachowanie]]=6, 2, 0)+punkty_rekrutacyjne35[[#This Row],[Osiagniecia]]</f>
        <v>5</v>
      </c>
      <c r="U299" s="7">
        <f>punkty_rekrutacyjne35[[#This Row],[punkty za gimnazjalny]]+punkty_rekrutacyjne35[[#This Row],[SUMA PUNKTOW ZA OCENY]]+punkty_rekrutacyjne35[[#This Row],[DODATKOWE]]</f>
        <v>63.1</v>
      </c>
    </row>
    <row r="300" spans="1:21" hidden="1" x14ac:dyDescent="0.35">
      <c r="A300" s="1" t="s">
        <v>428</v>
      </c>
      <c r="B300" s="1" t="s">
        <v>429</v>
      </c>
      <c r="C300">
        <v>3</v>
      </c>
      <c r="D300">
        <v>2</v>
      </c>
      <c r="E300" s="1">
        <v>5</v>
      </c>
      <c r="F300" s="1">
        <v>5</v>
      </c>
      <c r="G300" s="1">
        <v>2</v>
      </c>
      <c r="H300" s="1">
        <v>2</v>
      </c>
      <c r="I300">
        <v>81</v>
      </c>
      <c r="J300">
        <v>88</v>
      </c>
      <c r="K300">
        <v>99</v>
      </c>
      <c r="L300">
        <v>75</v>
      </c>
      <c r="M300">
        <v>60</v>
      </c>
      <c r="N300" s="6">
        <f>(punkty_rekrutacyjne35[[#This Row],[GHP]]+punkty_rekrutacyjne35[[#This Row],[GHH]]+punkty_rekrutacyjne35[[#This Row],[GMM]]+punkty_rekrutacyjne35[[#This Row],[GMP]]+punkty_rekrutacyjne35[[#This Row],[GJP]])/10</f>
        <v>40.299999999999997</v>
      </c>
      <c r="O300">
        <f>VLOOKUP(E300,$X$4:$Y$9,2,0)</f>
        <v>8</v>
      </c>
      <c r="P300">
        <f>VLOOKUP(F300,$X$4:$Y$9,2,0)</f>
        <v>8</v>
      </c>
      <c r="Q300">
        <f>VLOOKUP(G300,$X$4:$Y$9,2,0)</f>
        <v>0</v>
      </c>
      <c r="R300">
        <f>VLOOKUP(H300,$X$4:$Y$9,2,0)</f>
        <v>0</v>
      </c>
      <c r="S300" s="6">
        <f>SUM(punkty_rekrutacyjne35[[#This Row],[punkty za JP]:[GEO]])</f>
        <v>16</v>
      </c>
      <c r="T300" s="6">
        <f>IF(punkty_rekrutacyjne35[[#This Row],[Zachowanie]]=6, 2, 0)+punkty_rekrutacyjne35[[#This Row],[Osiagniecia]]</f>
        <v>3</v>
      </c>
      <c r="U300" s="7">
        <f>punkty_rekrutacyjne35[[#This Row],[punkty za gimnazjalny]]+punkty_rekrutacyjne35[[#This Row],[SUMA PUNKTOW ZA OCENY]]+punkty_rekrutacyjne35[[#This Row],[DODATKOWE]]</f>
        <v>59.3</v>
      </c>
    </row>
    <row r="301" spans="1:21" hidden="1" x14ac:dyDescent="0.35">
      <c r="A301" s="1" t="s">
        <v>428</v>
      </c>
      <c r="B301" s="1" t="s">
        <v>430</v>
      </c>
      <c r="C301">
        <v>3</v>
      </c>
      <c r="D301">
        <v>6</v>
      </c>
      <c r="E301" s="1">
        <v>2</v>
      </c>
      <c r="F301" s="1">
        <v>5</v>
      </c>
      <c r="G301" s="1">
        <v>6</v>
      </c>
      <c r="H301" s="1">
        <v>4</v>
      </c>
      <c r="I301">
        <v>36</v>
      </c>
      <c r="J301">
        <v>63</v>
      </c>
      <c r="K301">
        <v>40</v>
      </c>
      <c r="L301">
        <v>82</v>
      </c>
      <c r="M301">
        <v>89</v>
      </c>
      <c r="N301" s="6">
        <f>(punkty_rekrutacyjne35[[#This Row],[GHP]]+punkty_rekrutacyjne35[[#This Row],[GHH]]+punkty_rekrutacyjne35[[#This Row],[GMM]]+punkty_rekrutacyjne35[[#This Row],[GMP]]+punkty_rekrutacyjne35[[#This Row],[GJP]])/10</f>
        <v>31</v>
      </c>
      <c r="O301">
        <f>VLOOKUP(E301,$X$4:$Y$9,2,0)</f>
        <v>0</v>
      </c>
      <c r="P301">
        <f>VLOOKUP(F301,$X$4:$Y$9,2,0)</f>
        <v>8</v>
      </c>
      <c r="Q301">
        <f>VLOOKUP(G301,$X$4:$Y$9,2,0)</f>
        <v>10</v>
      </c>
      <c r="R301">
        <f>VLOOKUP(H301,$X$4:$Y$9,2,0)</f>
        <v>6</v>
      </c>
      <c r="S301" s="6">
        <f>SUM(punkty_rekrutacyjne35[[#This Row],[punkty za JP]:[GEO]])</f>
        <v>24</v>
      </c>
      <c r="T301" s="6">
        <f>IF(punkty_rekrutacyjne35[[#This Row],[Zachowanie]]=6, 2, 0)+punkty_rekrutacyjne35[[#This Row],[Osiagniecia]]</f>
        <v>5</v>
      </c>
      <c r="U301" s="7">
        <f>punkty_rekrutacyjne35[[#This Row],[punkty za gimnazjalny]]+punkty_rekrutacyjne35[[#This Row],[SUMA PUNKTOW ZA OCENY]]+punkty_rekrutacyjne35[[#This Row],[DODATKOWE]]</f>
        <v>60</v>
      </c>
    </row>
    <row r="302" spans="1:21" hidden="1" x14ac:dyDescent="0.35">
      <c r="A302" s="1" t="s">
        <v>431</v>
      </c>
      <c r="B302" s="1" t="s">
        <v>242</v>
      </c>
      <c r="C302">
        <v>0</v>
      </c>
      <c r="D302">
        <v>6</v>
      </c>
      <c r="E302" s="1">
        <v>3</v>
      </c>
      <c r="F302" s="1">
        <v>2</v>
      </c>
      <c r="G302" s="1">
        <v>3</v>
      </c>
      <c r="H302" s="1">
        <v>5</v>
      </c>
      <c r="I302">
        <v>27</v>
      </c>
      <c r="J302">
        <v>62</v>
      </c>
      <c r="K302">
        <v>56</v>
      </c>
      <c r="L302">
        <v>66</v>
      </c>
      <c r="M302">
        <v>92</v>
      </c>
      <c r="N302" s="6">
        <f>(punkty_rekrutacyjne35[[#This Row],[GHP]]+punkty_rekrutacyjne35[[#This Row],[GHH]]+punkty_rekrutacyjne35[[#This Row],[GMM]]+punkty_rekrutacyjne35[[#This Row],[GMP]]+punkty_rekrutacyjne35[[#This Row],[GJP]])/10</f>
        <v>30.3</v>
      </c>
      <c r="O302">
        <f>VLOOKUP(E302,$X$4:$Y$9,2,0)</f>
        <v>4</v>
      </c>
      <c r="P302">
        <f>VLOOKUP(F302,$X$4:$Y$9,2,0)</f>
        <v>0</v>
      </c>
      <c r="Q302">
        <f>VLOOKUP(G302,$X$4:$Y$9,2,0)</f>
        <v>4</v>
      </c>
      <c r="R302">
        <f>VLOOKUP(H302,$X$4:$Y$9,2,0)</f>
        <v>8</v>
      </c>
      <c r="S302" s="6">
        <f>SUM(punkty_rekrutacyjne35[[#This Row],[punkty za JP]:[GEO]])</f>
        <v>16</v>
      </c>
      <c r="T302" s="6">
        <f>IF(punkty_rekrutacyjne35[[#This Row],[Zachowanie]]=6, 2, 0)+punkty_rekrutacyjne35[[#This Row],[Osiagniecia]]</f>
        <v>2</v>
      </c>
      <c r="U302" s="7">
        <f>punkty_rekrutacyjne35[[#This Row],[punkty za gimnazjalny]]+punkty_rekrutacyjne35[[#This Row],[SUMA PUNKTOW ZA OCENY]]+punkty_rekrutacyjne35[[#This Row],[DODATKOWE]]</f>
        <v>48.3</v>
      </c>
    </row>
    <row r="303" spans="1:21" hidden="1" x14ac:dyDescent="0.35">
      <c r="A303" s="1" t="s">
        <v>432</v>
      </c>
      <c r="B303" s="1" t="s">
        <v>429</v>
      </c>
      <c r="C303">
        <v>8</v>
      </c>
      <c r="D303">
        <v>5</v>
      </c>
      <c r="E303" s="1">
        <v>5</v>
      </c>
      <c r="F303" s="1">
        <v>5</v>
      </c>
      <c r="G303" s="1">
        <v>4</v>
      </c>
      <c r="H303" s="1">
        <v>6</v>
      </c>
      <c r="I303">
        <v>65</v>
      </c>
      <c r="J303">
        <v>57</v>
      </c>
      <c r="K303">
        <v>24</v>
      </c>
      <c r="L303">
        <v>97</v>
      </c>
      <c r="M303">
        <v>47</v>
      </c>
      <c r="N303" s="6">
        <f>(punkty_rekrutacyjne35[[#This Row],[GHP]]+punkty_rekrutacyjne35[[#This Row],[GHH]]+punkty_rekrutacyjne35[[#This Row],[GMM]]+punkty_rekrutacyjne35[[#This Row],[GMP]]+punkty_rekrutacyjne35[[#This Row],[GJP]])/10</f>
        <v>29</v>
      </c>
      <c r="O303">
        <f>VLOOKUP(E303,$X$4:$Y$9,2,0)</f>
        <v>8</v>
      </c>
      <c r="P303">
        <f>VLOOKUP(F303,$X$4:$Y$9,2,0)</f>
        <v>8</v>
      </c>
      <c r="Q303">
        <f>VLOOKUP(G303,$X$4:$Y$9,2,0)</f>
        <v>6</v>
      </c>
      <c r="R303">
        <f>VLOOKUP(H303,$X$4:$Y$9,2,0)</f>
        <v>10</v>
      </c>
      <c r="S303" s="6">
        <f>SUM(punkty_rekrutacyjne35[[#This Row],[punkty za JP]:[GEO]])</f>
        <v>32</v>
      </c>
      <c r="T303" s="6">
        <f>IF(punkty_rekrutacyjne35[[#This Row],[Zachowanie]]=6, 2, 0)+punkty_rekrutacyjne35[[#This Row],[Osiagniecia]]</f>
        <v>8</v>
      </c>
      <c r="U303" s="7">
        <f>punkty_rekrutacyjne35[[#This Row],[punkty za gimnazjalny]]+punkty_rekrutacyjne35[[#This Row],[SUMA PUNKTOW ZA OCENY]]+punkty_rekrutacyjne35[[#This Row],[DODATKOWE]]</f>
        <v>69</v>
      </c>
    </row>
    <row r="304" spans="1:21" hidden="1" x14ac:dyDescent="0.35">
      <c r="A304" s="1" t="s">
        <v>433</v>
      </c>
      <c r="B304" s="1" t="s">
        <v>434</v>
      </c>
      <c r="C304">
        <v>5</v>
      </c>
      <c r="D304">
        <v>2</v>
      </c>
      <c r="E304" s="1">
        <v>6</v>
      </c>
      <c r="F304" s="1">
        <v>4</v>
      </c>
      <c r="G304" s="1">
        <v>5</v>
      </c>
      <c r="H304" s="1">
        <v>6</v>
      </c>
      <c r="I304">
        <v>35</v>
      </c>
      <c r="J304">
        <v>77</v>
      </c>
      <c r="K304">
        <v>82</v>
      </c>
      <c r="L304">
        <v>42</v>
      </c>
      <c r="M304">
        <v>17</v>
      </c>
      <c r="N304" s="6">
        <f>(punkty_rekrutacyjne35[[#This Row],[GHP]]+punkty_rekrutacyjne35[[#This Row],[GHH]]+punkty_rekrutacyjne35[[#This Row],[GMM]]+punkty_rekrutacyjne35[[#This Row],[GMP]]+punkty_rekrutacyjne35[[#This Row],[GJP]])/10</f>
        <v>25.3</v>
      </c>
      <c r="O304">
        <f>VLOOKUP(E304,$X$4:$Y$9,2,0)</f>
        <v>10</v>
      </c>
      <c r="P304">
        <f>VLOOKUP(F304,$X$4:$Y$9,2,0)</f>
        <v>6</v>
      </c>
      <c r="Q304">
        <f>VLOOKUP(G304,$X$4:$Y$9,2,0)</f>
        <v>8</v>
      </c>
      <c r="R304">
        <f>VLOOKUP(H304,$X$4:$Y$9,2,0)</f>
        <v>10</v>
      </c>
      <c r="S304" s="6">
        <f>SUM(punkty_rekrutacyjne35[[#This Row],[punkty za JP]:[GEO]])</f>
        <v>34</v>
      </c>
      <c r="T304" s="6">
        <f>IF(punkty_rekrutacyjne35[[#This Row],[Zachowanie]]=6, 2, 0)+punkty_rekrutacyjne35[[#This Row],[Osiagniecia]]</f>
        <v>5</v>
      </c>
      <c r="U304" s="7">
        <f>punkty_rekrutacyjne35[[#This Row],[punkty za gimnazjalny]]+punkty_rekrutacyjne35[[#This Row],[SUMA PUNKTOW ZA OCENY]]+punkty_rekrutacyjne35[[#This Row],[DODATKOWE]]</f>
        <v>64.3</v>
      </c>
    </row>
    <row r="305" spans="1:21" hidden="1" x14ac:dyDescent="0.35">
      <c r="A305" s="1" t="s">
        <v>435</v>
      </c>
      <c r="B305" s="1" t="s">
        <v>436</v>
      </c>
      <c r="C305">
        <v>3</v>
      </c>
      <c r="D305">
        <v>5</v>
      </c>
      <c r="E305" s="1">
        <v>5</v>
      </c>
      <c r="F305" s="1">
        <v>2</v>
      </c>
      <c r="G305" s="1">
        <v>3</v>
      </c>
      <c r="H305" s="1">
        <v>6</v>
      </c>
      <c r="I305">
        <v>47</v>
      </c>
      <c r="J305">
        <v>52</v>
      </c>
      <c r="K305">
        <v>43</v>
      </c>
      <c r="L305">
        <v>47</v>
      </c>
      <c r="M305">
        <v>3</v>
      </c>
      <c r="N305" s="6">
        <f>(punkty_rekrutacyjne35[[#This Row],[GHP]]+punkty_rekrutacyjne35[[#This Row],[GHH]]+punkty_rekrutacyjne35[[#This Row],[GMM]]+punkty_rekrutacyjne35[[#This Row],[GMP]]+punkty_rekrutacyjne35[[#This Row],[GJP]])/10</f>
        <v>19.2</v>
      </c>
      <c r="O305">
        <f>VLOOKUP(E305,$X$4:$Y$9,2,0)</f>
        <v>8</v>
      </c>
      <c r="P305">
        <f>VLOOKUP(F305,$X$4:$Y$9,2,0)</f>
        <v>0</v>
      </c>
      <c r="Q305">
        <f>VLOOKUP(G305,$X$4:$Y$9,2,0)</f>
        <v>4</v>
      </c>
      <c r="R305">
        <f>VLOOKUP(H305,$X$4:$Y$9,2,0)</f>
        <v>10</v>
      </c>
      <c r="S305" s="6">
        <f>SUM(punkty_rekrutacyjne35[[#This Row],[punkty za JP]:[GEO]])</f>
        <v>22</v>
      </c>
      <c r="T305" s="6">
        <f>IF(punkty_rekrutacyjne35[[#This Row],[Zachowanie]]=6, 2, 0)+punkty_rekrutacyjne35[[#This Row],[Osiagniecia]]</f>
        <v>3</v>
      </c>
      <c r="U305" s="7">
        <f>punkty_rekrutacyjne35[[#This Row],[punkty za gimnazjalny]]+punkty_rekrutacyjne35[[#This Row],[SUMA PUNKTOW ZA OCENY]]+punkty_rekrutacyjne35[[#This Row],[DODATKOWE]]</f>
        <v>44.2</v>
      </c>
    </row>
    <row r="306" spans="1:21" hidden="1" x14ac:dyDescent="0.35">
      <c r="A306" s="1" t="s">
        <v>437</v>
      </c>
      <c r="B306" s="1" t="s">
        <v>438</v>
      </c>
      <c r="C306">
        <v>5</v>
      </c>
      <c r="D306">
        <v>2</v>
      </c>
      <c r="E306" s="1">
        <v>6</v>
      </c>
      <c r="F306" s="1">
        <v>3</v>
      </c>
      <c r="G306" s="1">
        <v>3</v>
      </c>
      <c r="H306" s="1">
        <v>5</v>
      </c>
      <c r="I306">
        <v>69</v>
      </c>
      <c r="J306">
        <v>15</v>
      </c>
      <c r="K306">
        <v>39</v>
      </c>
      <c r="L306">
        <v>69</v>
      </c>
      <c r="M306">
        <v>39</v>
      </c>
      <c r="N306" s="6">
        <f>(punkty_rekrutacyjne35[[#This Row],[GHP]]+punkty_rekrutacyjne35[[#This Row],[GHH]]+punkty_rekrutacyjne35[[#This Row],[GMM]]+punkty_rekrutacyjne35[[#This Row],[GMP]]+punkty_rekrutacyjne35[[#This Row],[GJP]])/10</f>
        <v>23.1</v>
      </c>
      <c r="O306">
        <f>VLOOKUP(E306,$X$4:$Y$9,2,0)</f>
        <v>10</v>
      </c>
      <c r="P306">
        <f>VLOOKUP(F306,$X$4:$Y$9,2,0)</f>
        <v>4</v>
      </c>
      <c r="Q306">
        <f>VLOOKUP(G306,$X$4:$Y$9,2,0)</f>
        <v>4</v>
      </c>
      <c r="R306">
        <f>VLOOKUP(H306,$X$4:$Y$9,2,0)</f>
        <v>8</v>
      </c>
      <c r="S306" s="6">
        <f>SUM(punkty_rekrutacyjne35[[#This Row],[punkty za JP]:[GEO]])</f>
        <v>26</v>
      </c>
      <c r="T306" s="6">
        <f>IF(punkty_rekrutacyjne35[[#This Row],[Zachowanie]]=6, 2, 0)+punkty_rekrutacyjne35[[#This Row],[Osiagniecia]]</f>
        <v>5</v>
      </c>
      <c r="U306" s="7">
        <f>punkty_rekrutacyjne35[[#This Row],[punkty za gimnazjalny]]+punkty_rekrutacyjne35[[#This Row],[SUMA PUNKTOW ZA OCENY]]+punkty_rekrutacyjne35[[#This Row],[DODATKOWE]]</f>
        <v>54.1</v>
      </c>
    </row>
    <row r="307" spans="1:21" hidden="1" x14ac:dyDescent="0.35">
      <c r="A307" s="1" t="s">
        <v>439</v>
      </c>
      <c r="B307" s="1" t="s">
        <v>395</v>
      </c>
      <c r="C307">
        <v>0</v>
      </c>
      <c r="D307">
        <v>3</v>
      </c>
      <c r="E307" s="1">
        <v>6</v>
      </c>
      <c r="F307" s="1">
        <v>4</v>
      </c>
      <c r="G307" s="1">
        <v>3</v>
      </c>
      <c r="H307" s="1">
        <v>6</v>
      </c>
      <c r="I307">
        <v>35</v>
      </c>
      <c r="J307">
        <v>41</v>
      </c>
      <c r="K307">
        <v>92</v>
      </c>
      <c r="L307">
        <v>96</v>
      </c>
      <c r="M307">
        <v>19</v>
      </c>
      <c r="N307" s="6">
        <f>(punkty_rekrutacyjne35[[#This Row],[GHP]]+punkty_rekrutacyjne35[[#This Row],[GHH]]+punkty_rekrutacyjne35[[#This Row],[GMM]]+punkty_rekrutacyjne35[[#This Row],[GMP]]+punkty_rekrutacyjne35[[#This Row],[GJP]])/10</f>
        <v>28.3</v>
      </c>
      <c r="O307">
        <f>VLOOKUP(E307,$X$4:$Y$9,2,0)</f>
        <v>10</v>
      </c>
      <c r="P307">
        <f>VLOOKUP(F307,$X$4:$Y$9,2,0)</f>
        <v>6</v>
      </c>
      <c r="Q307">
        <f>VLOOKUP(G307,$X$4:$Y$9,2,0)</f>
        <v>4</v>
      </c>
      <c r="R307">
        <f>VLOOKUP(H307,$X$4:$Y$9,2,0)</f>
        <v>10</v>
      </c>
      <c r="S307" s="6">
        <f>SUM(punkty_rekrutacyjne35[[#This Row],[punkty za JP]:[GEO]])</f>
        <v>30</v>
      </c>
      <c r="T307" s="6">
        <f>IF(punkty_rekrutacyjne35[[#This Row],[Zachowanie]]=6, 2, 0)+punkty_rekrutacyjne35[[#This Row],[Osiagniecia]]</f>
        <v>0</v>
      </c>
      <c r="U307" s="7">
        <f>punkty_rekrutacyjne35[[#This Row],[punkty za gimnazjalny]]+punkty_rekrutacyjne35[[#This Row],[SUMA PUNKTOW ZA OCENY]]+punkty_rekrutacyjne35[[#This Row],[DODATKOWE]]</f>
        <v>58.3</v>
      </c>
    </row>
    <row r="308" spans="1:21" hidden="1" x14ac:dyDescent="0.35">
      <c r="A308" s="1" t="s">
        <v>440</v>
      </c>
      <c r="B308" s="1" t="s">
        <v>251</v>
      </c>
      <c r="C308">
        <v>1</v>
      </c>
      <c r="D308">
        <v>6</v>
      </c>
      <c r="E308" s="1">
        <v>6</v>
      </c>
      <c r="F308" s="1">
        <v>5</v>
      </c>
      <c r="G308" s="1">
        <v>3</v>
      </c>
      <c r="H308" s="1">
        <v>6</v>
      </c>
      <c r="I308">
        <v>8</v>
      </c>
      <c r="J308">
        <v>17</v>
      </c>
      <c r="K308">
        <v>37</v>
      </c>
      <c r="L308">
        <v>10</v>
      </c>
      <c r="M308">
        <v>56</v>
      </c>
      <c r="N308" s="6">
        <f>(punkty_rekrutacyjne35[[#This Row],[GHP]]+punkty_rekrutacyjne35[[#This Row],[GHH]]+punkty_rekrutacyjne35[[#This Row],[GMM]]+punkty_rekrutacyjne35[[#This Row],[GMP]]+punkty_rekrutacyjne35[[#This Row],[GJP]])/10</f>
        <v>12.8</v>
      </c>
      <c r="O308">
        <f>VLOOKUP(E308,$X$4:$Y$9,2,0)</f>
        <v>10</v>
      </c>
      <c r="P308">
        <f>VLOOKUP(F308,$X$4:$Y$9,2,0)</f>
        <v>8</v>
      </c>
      <c r="Q308">
        <f>VLOOKUP(G308,$X$4:$Y$9,2,0)</f>
        <v>4</v>
      </c>
      <c r="R308">
        <f>VLOOKUP(H308,$X$4:$Y$9,2,0)</f>
        <v>10</v>
      </c>
      <c r="S308" s="6">
        <f>SUM(punkty_rekrutacyjne35[[#This Row],[punkty za JP]:[GEO]])</f>
        <v>32</v>
      </c>
      <c r="T308" s="6">
        <f>IF(punkty_rekrutacyjne35[[#This Row],[Zachowanie]]=6, 2, 0)+punkty_rekrutacyjne35[[#This Row],[Osiagniecia]]</f>
        <v>3</v>
      </c>
      <c r="U308" s="7">
        <f>punkty_rekrutacyjne35[[#This Row],[punkty za gimnazjalny]]+punkty_rekrutacyjne35[[#This Row],[SUMA PUNKTOW ZA OCENY]]+punkty_rekrutacyjne35[[#This Row],[DODATKOWE]]</f>
        <v>47.8</v>
      </c>
    </row>
    <row r="309" spans="1:21" hidden="1" x14ac:dyDescent="0.35">
      <c r="A309" s="1" t="s">
        <v>441</v>
      </c>
      <c r="B309" s="1" t="s">
        <v>177</v>
      </c>
      <c r="C309">
        <v>2</v>
      </c>
      <c r="D309">
        <v>5</v>
      </c>
      <c r="E309" s="1">
        <v>6</v>
      </c>
      <c r="F309" s="1">
        <v>2</v>
      </c>
      <c r="G309" s="1">
        <v>5</v>
      </c>
      <c r="H309" s="1">
        <v>3</v>
      </c>
      <c r="I309">
        <v>44</v>
      </c>
      <c r="J309">
        <v>32</v>
      </c>
      <c r="K309">
        <v>4</v>
      </c>
      <c r="L309">
        <v>95</v>
      </c>
      <c r="M309">
        <v>55</v>
      </c>
      <c r="N309" s="6">
        <f>(punkty_rekrutacyjne35[[#This Row],[GHP]]+punkty_rekrutacyjne35[[#This Row],[GHH]]+punkty_rekrutacyjne35[[#This Row],[GMM]]+punkty_rekrutacyjne35[[#This Row],[GMP]]+punkty_rekrutacyjne35[[#This Row],[GJP]])/10</f>
        <v>23</v>
      </c>
      <c r="O309">
        <f>VLOOKUP(E309,$X$4:$Y$9,2,0)</f>
        <v>10</v>
      </c>
      <c r="P309">
        <f>VLOOKUP(F309,$X$4:$Y$9,2,0)</f>
        <v>0</v>
      </c>
      <c r="Q309">
        <f>VLOOKUP(G309,$X$4:$Y$9,2,0)</f>
        <v>8</v>
      </c>
      <c r="R309">
        <f>VLOOKUP(H309,$X$4:$Y$9,2,0)</f>
        <v>4</v>
      </c>
      <c r="S309" s="6">
        <f>SUM(punkty_rekrutacyjne35[[#This Row],[punkty za JP]:[GEO]])</f>
        <v>22</v>
      </c>
      <c r="T309" s="6">
        <f>IF(punkty_rekrutacyjne35[[#This Row],[Zachowanie]]=6, 2, 0)+punkty_rekrutacyjne35[[#This Row],[Osiagniecia]]</f>
        <v>2</v>
      </c>
      <c r="U309" s="7">
        <f>punkty_rekrutacyjne35[[#This Row],[punkty za gimnazjalny]]+punkty_rekrutacyjne35[[#This Row],[SUMA PUNKTOW ZA OCENY]]+punkty_rekrutacyjne35[[#This Row],[DODATKOWE]]</f>
        <v>47</v>
      </c>
    </row>
    <row r="310" spans="1:21" hidden="1" x14ac:dyDescent="0.35">
      <c r="A310" s="1" t="s">
        <v>442</v>
      </c>
      <c r="B310" s="1" t="s">
        <v>70</v>
      </c>
      <c r="C310">
        <v>0</v>
      </c>
      <c r="D310">
        <v>6</v>
      </c>
      <c r="E310" s="1">
        <v>4</v>
      </c>
      <c r="F310" s="1">
        <v>2</v>
      </c>
      <c r="G310" s="1">
        <v>4</v>
      </c>
      <c r="H310" s="1">
        <v>5</v>
      </c>
      <c r="I310">
        <v>72</v>
      </c>
      <c r="J310">
        <v>100</v>
      </c>
      <c r="K310">
        <v>96</v>
      </c>
      <c r="L310">
        <v>5</v>
      </c>
      <c r="M310">
        <v>41</v>
      </c>
      <c r="N310" s="6">
        <f>(punkty_rekrutacyjne35[[#This Row],[GHP]]+punkty_rekrutacyjne35[[#This Row],[GHH]]+punkty_rekrutacyjne35[[#This Row],[GMM]]+punkty_rekrutacyjne35[[#This Row],[GMP]]+punkty_rekrutacyjne35[[#This Row],[GJP]])/10</f>
        <v>31.4</v>
      </c>
      <c r="O310">
        <f>VLOOKUP(E310,$X$4:$Y$9,2,0)</f>
        <v>6</v>
      </c>
      <c r="P310">
        <f>VLOOKUP(F310,$X$4:$Y$9,2,0)</f>
        <v>0</v>
      </c>
      <c r="Q310">
        <f>VLOOKUP(G310,$X$4:$Y$9,2,0)</f>
        <v>6</v>
      </c>
      <c r="R310">
        <f>VLOOKUP(H310,$X$4:$Y$9,2,0)</f>
        <v>8</v>
      </c>
      <c r="S310" s="6">
        <f>SUM(punkty_rekrutacyjne35[[#This Row],[punkty za JP]:[GEO]])</f>
        <v>20</v>
      </c>
      <c r="T310" s="6">
        <f>IF(punkty_rekrutacyjne35[[#This Row],[Zachowanie]]=6, 2, 0)+punkty_rekrutacyjne35[[#This Row],[Osiagniecia]]</f>
        <v>2</v>
      </c>
      <c r="U310" s="7">
        <f>punkty_rekrutacyjne35[[#This Row],[punkty za gimnazjalny]]+punkty_rekrutacyjne35[[#This Row],[SUMA PUNKTOW ZA OCENY]]+punkty_rekrutacyjne35[[#This Row],[DODATKOWE]]</f>
        <v>53.4</v>
      </c>
    </row>
    <row r="311" spans="1:21" hidden="1" x14ac:dyDescent="0.35">
      <c r="A311" s="1" t="s">
        <v>443</v>
      </c>
      <c r="B311" s="1" t="s">
        <v>357</v>
      </c>
      <c r="C311">
        <v>2</v>
      </c>
      <c r="D311">
        <v>6</v>
      </c>
      <c r="E311" s="1">
        <v>6</v>
      </c>
      <c r="F311" s="1">
        <v>4</v>
      </c>
      <c r="G311" s="1">
        <v>6</v>
      </c>
      <c r="H311" s="1">
        <v>2</v>
      </c>
      <c r="I311">
        <v>68</v>
      </c>
      <c r="J311">
        <v>15</v>
      </c>
      <c r="K311">
        <v>53</v>
      </c>
      <c r="L311">
        <v>47</v>
      </c>
      <c r="M311">
        <v>8</v>
      </c>
      <c r="N311" s="6">
        <f>(punkty_rekrutacyjne35[[#This Row],[GHP]]+punkty_rekrutacyjne35[[#This Row],[GHH]]+punkty_rekrutacyjne35[[#This Row],[GMM]]+punkty_rekrutacyjne35[[#This Row],[GMP]]+punkty_rekrutacyjne35[[#This Row],[GJP]])/10</f>
        <v>19.100000000000001</v>
      </c>
      <c r="O311">
        <f>VLOOKUP(E311,$X$4:$Y$9,2,0)</f>
        <v>10</v>
      </c>
      <c r="P311">
        <f>VLOOKUP(F311,$X$4:$Y$9,2,0)</f>
        <v>6</v>
      </c>
      <c r="Q311">
        <f>VLOOKUP(G311,$X$4:$Y$9,2,0)</f>
        <v>10</v>
      </c>
      <c r="R311">
        <f>VLOOKUP(H311,$X$4:$Y$9,2,0)</f>
        <v>0</v>
      </c>
      <c r="S311" s="6">
        <f>SUM(punkty_rekrutacyjne35[[#This Row],[punkty za JP]:[GEO]])</f>
        <v>26</v>
      </c>
      <c r="T311" s="6">
        <f>IF(punkty_rekrutacyjne35[[#This Row],[Zachowanie]]=6, 2, 0)+punkty_rekrutacyjne35[[#This Row],[Osiagniecia]]</f>
        <v>4</v>
      </c>
      <c r="U311" s="7">
        <f>punkty_rekrutacyjne35[[#This Row],[punkty za gimnazjalny]]+punkty_rekrutacyjne35[[#This Row],[SUMA PUNKTOW ZA OCENY]]+punkty_rekrutacyjne35[[#This Row],[DODATKOWE]]</f>
        <v>49.1</v>
      </c>
    </row>
    <row r="312" spans="1:21" hidden="1" x14ac:dyDescent="0.35">
      <c r="A312" s="1" t="s">
        <v>444</v>
      </c>
      <c r="B312" s="1" t="s">
        <v>445</v>
      </c>
      <c r="C312">
        <v>0</v>
      </c>
      <c r="D312">
        <v>3</v>
      </c>
      <c r="E312" s="1">
        <v>5</v>
      </c>
      <c r="F312" s="1">
        <v>2</v>
      </c>
      <c r="G312" s="1">
        <v>3</v>
      </c>
      <c r="H312" s="1">
        <v>6</v>
      </c>
      <c r="I312">
        <v>33</v>
      </c>
      <c r="J312">
        <v>86</v>
      </c>
      <c r="K312">
        <v>90</v>
      </c>
      <c r="L312">
        <v>78</v>
      </c>
      <c r="M312">
        <v>15</v>
      </c>
      <c r="N312" s="6">
        <f>(punkty_rekrutacyjne35[[#This Row],[GHP]]+punkty_rekrutacyjne35[[#This Row],[GHH]]+punkty_rekrutacyjne35[[#This Row],[GMM]]+punkty_rekrutacyjne35[[#This Row],[GMP]]+punkty_rekrutacyjne35[[#This Row],[GJP]])/10</f>
        <v>30.2</v>
      </c>
      <c r="O312">
        <f>VLOOKUP(E312,$X$4:$Y$9,2,0)</f>
        <v>8</v>
      </c>
      <c r="P312">
        <f>VLOOKUP(F312,$X$4:$Y$9,2,0)</f>
        <v>0</v>
      </c>
      <c r="Q312">
        <f>VLOOKUP(G312,$X$4:$Y$9,2,0)</f>
        <v>4</v>
      </c>
      <c r="R312">
        <f>VLOOKUP(H312,$X$4:$Y$9,2,0)</f>
        <v>10</v>
      </c>
      <c r="S312" s="6">
        <f>SUM(punkty_rekrutacyjne35[[#This Row],[punkty za JP]:[GEO]])</f>
        <v>22</v>
      </c>
      <c r="T312" s="6">
        <f>IF(punkty_rekrutacyjne35[[#This Row],[Zachowanie]]=6, 2, 0)+punkty_rekrutacyjne35[[#This Row],[Osiagniecia]]</f>
        <v>0</v>
      </c>
      <c r="U312" s="7">
        <f>punkty_rekrutacyjne35[[#This Row],[punkty za gimnazjalny]]+punkty_rekrutacyjne35[[#This Row],[SUMA PUNKTOW ZA OCENY]]+punkty_rekrutacyjne35[[#This Row],[DODATKOWE]]</f>
        <v>52.2</v>
      </c>
    </row>
    <row r="313" spans="1:21" hidden="1" x14ac:dyDescent="0.35">
      <c r="A313" s="1" t="s">
        <v>446</v>
      </c>
      <c r="B313" s="1" t="s">
        <v>30</v>
      </c>
      <c r="C313">
        <v>3</v>
      </c>
      <c r="D313">
        <v>2</v>
      </c>
      <c r="E313" s="1">
        <v>5</v>
      </c>
      <c r="F313" s="1">
        <v>3</v>
      </c>
      <c r="G313" s="1">
        <v>3</v>
      </c>
      <c r="H313" s="1">
        <v>4</v>
      </c>
      <c r="I313">
        <v>95</v>
      </c>
      <c r="J313">
        <v>25</v>
      </c>
      <c r="K313">
        <v>48</v>
      </c>
      <c r="L313">
        <v>27</v>
      </c>
      <c r="M313">
        <v>23</v>
      </c>
      <c r="N313" s="6">
        <f>(punkty_rekrutacyjne35[[#This Row],[GHP]]+punkty_rekrutacyjne35[[#This Row],[GHH]]+punkty_rekrutacyjne35[[#This Row],[GMM]]+punkty_rekrutacyjne35[[#This Row],[GMP]]+punkty_rekrutacyjne35[[#This Row],[GJP]])/10</f>
        <v>21.8</v>
      </c>
      <c r="O313">
        <f>VLOOKUP(E313,$X$4:$Y$9,2,0)</f>
        <v>8</v>
      </c>
      <c r="P313">
        <f>VLOOKUP(F313,$X$4:$Y$9,2,0)</f>
        <v>4</v>
      </c>
      <c r="Q313">
        <f>VLOOKUP(G313,$X$4:$Y$9,2,0)</f>
        <v>4</v>
      </c>
      <c r="R313">
        <f>VLOOKUP(H313,$X$4:$Y$9,2,0)</f>
        <v>6</v>
      </c>
      <c r="S313" s="6">
        <f>SUM(punkty_rekrutacyjne35[[#This Row],[punkty za JP]:[GEO]])</f>
        <v>22</v>
      </c>
      <c r="T313" s="6">
        <f>IF(punkty_rekrutacyjne35[[#This Row],[Zachowanie]]=6, 2, 0)+punkty_rekrutacyjne35[[#This Row],[Osiagniecia]]</f>
        <v>3</v>
      </c>
      <c r="U313" s="7">
        <f>punkty_rekrutacyjne35[[#This Row],[punkty za gimnazjalny]]+punkty_rekrutacyjne35[[#This Row],[SUMA PUNKTOW ZA OCENY]]+punkty_rekrutacyjne35[[#This Row],[DODATKOWE]]</f>
        <v>46.8</v>
      </c>
    </row>
    <row r="314" spans="1:21" hidden="1" x14ac:dyDescent="0.35">
      <c r="A314" s="1" t="s">
        <v>400</v>
      </c>
      <c r="B314" s="1" t="s">
        <v>409</v>
      </c>
      <c r="C314">
        <v>0</v>
      </c>
      <c r="D314">
        <v>4</v>
      </c>
      <c r="E314" s="1">
        <v>5</v>
      </c>
      <c r="F314" s="1">
        <v>6</v>
      </c>
      <c r="G314" s="1">
        <v>3</v>
      </c>
      <c r="H314" s="1">
        <v>5</v>
      </c>
      <c r="I314">
        <v>66</v>
      </c>
      <c r="J314">
        <v>31</v>
      </c>
      <c r="K314">
        <v>5</v>
      </c>
      <c r="L314">
        <v>9</v>
      </c>
      <c r="M314">
        <v>38</v>
      </c>
      <c r="N314" s="6">
        <f>(punkty_rekrutacyjne35[[#This Row],[GHP]]+punkty_rekrutacyjne35[[#This Row],[GHH]]+punkty_rekrutacyjne35[[#This Row],[GMM]]+punkty_rekrutacyjne35[[#This Row],[GMP]]+punkty_rekrutacyjne35[[#This Row],[GJP]])/10</f>
        <v>14.9</v>
      </c>
      <c r="O314">
        <f>VLOOKUP(E314,$X$4:$Y$9,2,0)</f>
        <v>8</v>
      </c>
      <c r="P314">
        <f>VLOOKUP(F314,$X$4:$Y$9,2,0)</f>
        <v>10</v>
      </c>
      <c r="Q314">
        <f>VLOOKUP(G314,$X$4:$Y$9,2,0)</f>
        <v>4</v>
      </c>
      <c r="R314">
        <f>VLOOKUP(H314,$X$4:$Y$9,2,0)</f>
        <v>8</v>
      </c>
      <c r="S314" s="6">
        <f>SUM(punkty_rekrutacyjne35[[#This Row],[punkty za JP]:[GEO]])</f>
        <v>30</v>
      </c>
      <c r="T314" s="6">
        <f>IF(punkty_rekrutacyjne35[[#This Row],[Zachowanie]]=6, 2, 0)+punkty_rekrutacyjne35[[#This Row],[Osiagniecia]]</f>
        <v>0</v>
      </c>
      <c r="U314" s="7">
        <f>punkty_rekrutacyjne35[[#This Row],[punkty za gimnazjalny]]+punkty_rekrutacyjne35[[#This Row],[SUMA PUNKTOW ZA OCENY]]+punkty_rekrutacyjne35[[#This Row],[DODATKOWE]]</f>
        <v>44.9</v>
      </c>
    </row>
    <row r="315" spans="1:21" hidden="1" x14ac:dyDescent="0.35">
      <c r="A315" s="1" t="s">
        <v>447</v>
      </c>
      <c r="B315" s="1" t="s">
        <v>448</v>
      </c>
      <c r="C315">
        <v>0</v>
      </c>
      <c r="D315">
        <v>4</v>
      </c>
      <c r="E315" s="1">
        <v>4</v>
      </c>
      <c r="F315" s="1">
        <v>5</v>
      </c>
      <c r="G315" s="1">
        <v>4</v>
      </c>
      <c r="H315" s="1">
        <v>3</v>
      </c>
      <c r="I315">
        <v>82</v>
      </c>
      <c r="J315">
        <v>31</v>
      </c>
      <c r="K315">
        <v>77</v>
      </c>
      <c r="L315">
        <v>49</v>
      </c>
      <c r="M315">
        <v>81</v>
      </c>
      <c r="N315" s="6">
        <f>(punkty_rekrutacyjne35[[#This Row],[GHP]]+punkty_rekrutacyjne35[[#This Row],[GHH]]+punkty_rekrutacyjne35[[#This Row],[GMM]]+punkty_rekrutacyjne35[[#This Row],[GMP]]+punkty_rekrutacyjne35[[#This Row],[GJP]])/10</f>
        <v>32</v>
      </c>
      <c r="O315">
        <f>VLOOKUP(E315,$X$4:$Y$9,2,0)</f>
        <v>6</v>
      </c>
      <c r="P315">
        <f>VLOOKUP(F315,$X$4:$Y$9,2,0)</f>
        <v>8</v>
      </c>
      <c r="Q315">
        <f>VLOOKUP(G315,$X$4:$Y$9,2,0)</f>
        <v>6</v>
      </c>
      <c r="R315">
        <f>VLOOKUP(H315,$X$4:$Y$9,2,0)</f>
        <v>4</v>
      </c>
      <c r="S315" s="6">
        <f>SUM(punkty_rekrutacyjne35[[#This Row],[punkty za JP]:[GEO]])</f>
        <v>24</v>
      </c>
      <c r="T315" s="6">
        <f>IF(punkty_rekrutacyjne35[[#This Row],[Zachowanie]]=6, 2, 0)+punkty_rekrutacyjne35[[#This Row],[Osiagniecia]]</f>
        <v>0</v>
      </c>
      <c r="U315" s="7">
        <f>punkty_rekrutacyjne35[[#This Row],[punkty za gimnazjalny]]+punkty_rekrutacyjne35[[#This Row],[SUMA PUNKTOW ZA OCENY]]+punkty_rekrutacyjne35[[#This Row],[DODATKOWE]]</f>
        <v>56</v>
      </c>
    </row>
    <row r="316" spans="1:21" hidden="1" x14ac:dyDescent="0.35">
      <c r="A316" s="1" t="s">
        <v>449</v>
      </c>
      <c r="B316" s="1" t="s">
        <v>34</v>
      </c>
      <c r="C316">
        <v>5</v>
      </c>
      <c r="D316">
        <v>2</v>
      </c>
      <c r="E316" s="1">
        <v>3</v>
      </c>
      <c r="F316" s="1">
        <v>2</v>
      </c>
      <c r="G316" s="1">
        <v>4</v>
      </c>
      <c r="H316" s="1">
        <v>3</v>
      </c>
      <c r="I316">
        <v>53</v>
      </c>
      <c r="J316">
        <v>95</v>
      </c>
      <c r="K316">
        <v>23</v>
      </c>
      <c r="L316">
        <v>16</v>
      </c>
      <c r="M316">
        <v>90</v>
      </c>
      <c r="N316" s="6">
        <f>(punkty_rekrutacyjne35[[#This Row],[GHP]]+punkty_rekrutacyjne35[[#This Row],[GHH]]+punkty_rekrutacyjne35[[#This Row],[GMM]]+punkty_rekrutacyjne35[[#This Row],[GMP]]+punkty_rekrutacyjne35[[#This Row],[GJP]])/10</f>
        <v>27.7</v>
      </c>
      <c r="O316">
        <f>VLOOKUP(E316,$X$4:$Y$9,2,0)</f>
        <v>4</v>
      </c>
      <c r="P316">
        <f>VLOOKUP(F316,$X$4:$Y$9,2,0)</f>
        <v>0</v>
      </c>
      <c r="Q316">
        <f>VLOOKUP(G316,$X$4:$Y$9,2,0)</f>
        <v>6</v>
      </c>
      <c r="R316">
        <f>VLOOKUP(H316,$X$4:$Y$9,2,0)</f>
        <v>4</v>
      </c>
      <c r="S316" s="6">
        <f>SUM(punkty_rekrutacyjne35[[#This Row],[punkty za JP]:[GEO]])</f>
        <v>14</v>
      </c>
      <c r="T316" s="6">
        <f>IF(punkty_rekrutacyjne35[[#This Row],[Zachowanie]]=6, 2, 0)+punkty_rekrutacyjne35[[#This Row],[Osiagniecia]]</f>
        <v>5</v>
      </c>
      <c r="U316" s="7">
        <f>punkty_rekrutacyjne35[[#This Row],[punkty za gimnazjalny]]+punkty_rekrutacyjne35[[#This Row],[SUMA PUNKTOW ZA OCENY]]+punkty_rekrutacyjne35[[#This Row],[DODATKOWE]]</f>
        <v>46.7</v>
      </c>
    </row>
    <row r="317" spans="1:21" hidden="1" x14ac:dyDescent="0.35">
      <c r="A317" s="1" t="s">
        <v>450</v>
      </c>
      <c r="B317" s="1" t="s">
        <v>395</v>
      </c>
      <c r="C317">
        <v>7</v>
      </c>
      <c r="D317">
        <v>2</v>
      </c>
      <c r="E317" s="1">
        <v>4</v>
      </c>
      <c r="F317" s="1">
        <v>3</v>
      </c>
      <c r="G317" s="1">
        <v>4</v>
      </c>
      <c r="H317" s="1">
        <v>2</v>
      </c>
      <c r="I317">
        <v>58</v>
      </c>
      <c r="J317">
        <v>56</v>
      </c>
      <c r="K317">
        <v>47</v>
      </c>
      <c r="L317">
        <v>61</v>
      </c>
      <c r="M317">
        <v>69</v>
      </c>
      <c r="N317" s="6">
        <f>(punkty_rekrutacyjne35[[#This Row],[GHP]]+punkty_rekrutacyjne35[[#This Row],[GHH]]+punkty_rekrutacyjne35[[#This Row],[GMM]]+punkty_rekrutacyjne35[[#This Row],[GMP]]+punkty_rekrutacyjne35[[#This Row],[GJP]])/10</f>
        <v>29.1</v>
      </c>
      <c r="O317">
        <f>VLOOKUP(E317,$X$4:$Y$9,2,0)</f>
        <v>6</v>
      </c>
      <c r="P317">
        <f>VLOOKUP(F317,$X$4:$Y$9,2,0)</f>
        <v>4</v>
      </c>
      <c r="Q317">
        <f>VLOOKUP(G317,$X$4:$Y$9,2,0)</f>
        <v>6</v>
      </c>
      <c r="R317">
        <f>VLOOKUP(H317,$X$4:$Y$9,2,0)</f>
        <v>0</v>
      </c>
      <c r="S317" s="6">
        <f>SUM(punkty_rekrutacyjne35[[#This Row],[punkty za JP]:[GEO]])</f>
        <v>16</v>
      </c>
      <c r="T317" s="6">
        <f>IF(punkty_rekrutacyjne35[[#This Row],[Zachowanie]]=6, 2, 0)+punkty_rekrutacyjne35[[#This Row],[Osiagniecia]]</f>
        <v>7</v>
      </c>
      <c r="U317" s="7">
        <f>punkty_rekrutacyjne35[[#This Row],[punkty za gimnazjalny]]+punkty_rekrutacyjne35[[#This Row],[SUMA PUNKTOW ZA OCENY]]+punkty_rekrutacyjne35[[#This Row],[DODATKOWE]]</f>
        <v>52.1</v>
      </c>
    </row>
    <row r="318" spans="1:21" hidden="1" x14ac:dyDescent="0.35">
      <c r="A318" s="1" t="s">
        <v>163</v>
      </c>
      <c r="B318" s="1" t="s">
        <v>164</v>
      </c>
      <c r="C318">
        <v>6</v>
      </c>
      <c r="D318">
        <v>6</v>
      </c>
      <c r="E318" s="1">
        <v>4</v>
      </c>
      <c r="F318" s="1">
        <v>3</v>
      </c>
      <c r="G318" s="1">
        <v>2</v>
      </c>
      <c r="H318" s="1">
        <v>3</v>
      </c>
      <c r="I318">
        <v>88</v>
      </c>
      <c r="J318">
        <v>10</v>
      </c>
      <c r="K318">
        <v>92</v>
      </c>
      <c r="L318">
        <v>82</v>
      </c>
      <c r="M318">
        <v>2</v>
      </c>
      <c r="N318" s="6">
        <f>(punkty_rekrutacyjne35[[#This Row],[GHP]]+punkty_rekrutacyjne35[[#This Row],[GHH]]+punkty_rekrutacyjne35[[#This Row],[GMM]]+punkty_rekrutacyjne35[[#This Row],[GMP]]+punkty_rekrutacyjne35[[#This Row],[GJP]])/10</f>
        <v>27.4</v>
      </c>
      <c r="O318">
        <f>VLOOKUP(E318,$X$4:$Y$9,2,0)</f>
        <v>6</v>
      </c>
      <c r="P318">
        <f>VLOOKUP(F318,$X$4:$Y$9,2,0)</f>
        <v>4</v>
      </c>
      <c r="Q318">
        <f>VLOOKUP(G318,$X$4:$Y$9,2,0)</f>
        <v>0</v>
      </c>
      <c r="R318">
        <f>VLOOKUP(H318,$X$4:$Y$9,2,0)</f>
        <v>4</v>
      </c>
      <c r="S318" s="6">
        <f>SUM(punkty_rekrutacyjne35[[#This Row],[punkty za JP]:[GEO]])</f>
        <v>14</v>
      </c>
      <c r="T318" s="6">
        <f>IF(punkty_rekrutacyjne35[[#This Row],[Zachowanie]]=6, 2, 0)+punkty_rekrutacyjne35[[#This Row],[Osiagniecia]]</f>
        <v>8</v>
      </c>
      <c r="U318" s="7">
        <f>punkty_rekrutacyjne35[[#This Row],[punkty za gimnazjalny]]+punkty_rekrutacyjne35[[#This Row],[SUMA PUNKTOW ZA OCENY]]+punkty_rekrutacyjne35[[#This Row],[DODATKOWE]]</f>
        <v>49.4</v>
      </c>
    </row>
    <row r="319" spans="1:21" hidden="1" x14ac:dyDescent="0.35">
      <c r="A319" s="1" t="s">
        <v>451</v>
      </c>
      <c r="B319" s="1" t="s">
        <v>23</v>
      </c>
      <c r="C319">
        <v>6</v>
      </c>
      <c r="D319">
        <v>4</v>
      </c>
      <c r="E319" s="1">
        <v>2</v>
      </c>
      <c r="F319" s="1">
        <v>3</v>
      </c>
      <c r="G319" s="1">
        <v>5</v>
      </c>
      <c r="H319" s="1">
        <v>4</v>
      </c>
      <c r="I319">
        <v>50</v>
      </c>
      <c r="J319">
        <v>3</v>
      </c>
      <c r="K319">
        <v>27</v>
      </c>
      <c r="L319">
        <v>70</v>
      </c>
      <c r="M319">
        <v>25</v>
      </c>
      <c r="N319" s="6">
        <f>(punkty_rekrutacyjne35[[#This Row],[GHP]]+punkty_rekrutacyjne35[[#This Row],[GHH]]+punkty_rekrutacyjne35[[#This Row],[GMM]]+punkty_rekrutacyjne35[[#This Row],[GMP]]+punkty_rekrutacyjne35[[#This Row],[GJP]])/10</f>
        <v>17.5</v>
      </c>
      <c r="O319">
        <f>VLOOKUP(E319,$X$4:$Y$9,2,0)</f>
        <v>0</v>
      </c>
      <c r="P319">
        <f>VLOOKUP(F319,$X$4:$Y$9,2,0)</f>
        <v>4</v>
      </c>
      <c r="Q319">
        <f>VLOOKUP(G319,$X$4:$Y$9,2,0)</f>
        <v>8</v>
      </c>
      <c r="R319">
        <f>VLOOKUP(H319,$X$4:$Y$9,2,0)</f>
        <v>6</v>
      </c>
      <c r="S319" s="6">
        <f>SUM(punkty_rekrutacyjne35[[#This Row],[punkty za JP]:[GEO]])</f>
        <v>18</v>
      </c>
      <c r="T319" s="6">
        <f>IF(punkty_rekrutacyjne35[[#This Row],[Zachowanie]]=6, 2, 0)+punkty_rekrutacyjne35[[#This Row],[Osiagniecia]]</f>
        <v>6</v>
      </c>
      <c r="U319" s="7">
        <f>punkty_rekrutacyjne35[[#This Row],[punkty za gimnazjalny]]+punkty_rekrutacyjne35[[#This Row],[SUMA PUNKTOW ZA OCENY]]+punkty_rekrutacyjne35[[#This Row],[DODATKOWE]]</f>
        <v>41.5</v>
      </c>
    </row>
    <row r="320" spans="1:21" hidden="1" x14ac:dyDescent="0.35">
      <c r="A320" s="1" t="s">
        <v>283</v>
      </c>
      <c r="B320" s="1" t="s">
        <v>452</v>
      </c>
      <c r="C320">
        <v>8</v>
      </c>
      <c r="D320">
        <v>2</v>
      </c>
      <c r="E320" s="1">
        <v>5</v>
      </c>
      <c r="F320" s="1">
        <v>3</v>
      </c>
      <c r="G320" s="1">
        <v>2</v>
      </c>
      <c r="H320" s="1">
        <v>3</v>
      </c>
      <c r="I320">
        <v>93</v>
      </c>
      <c r="J320">
        <v>98</v>
      </c>
      <c r="K320">
        <v>43</v>
      </c>
      <c r="L320">
        <v>97</v>
      </c>
      <c r="M320">
        <v>90</v>
      </c>
      <c r="N320" s="6">
        <f>(punkty_rekrutacyjne35[[#This Row],[GHP]]+punkty_rekrutacyjne35[[#This Row],[GHH]]+punkty_rekrutacyjne35[[#This Row],[GMM]]+punkty_rekrutacyjne35[[#This Row],[GMP]]+punkty_rekrutacyjne35[[#This Row],[GJP]])/10</f>
        <v>42.1</v>
      </c>
      <c r="O320">
        <f>VLOOKUP(E320,$X$4:$Y$9,2,0)</f>
        <v>8</v>
      </c>
      <c r="P320">
        <f>VLOOKUP(F320,$X$4:$Y$9,2,0)</f>
        <v>4</v>
      </c>
      <c r="Q320">
        <f>VLOOKUP(G320,$X$4:$Y$9,2,0)</f>
        <v>0</v>
      </c>
      <c r="R320">
        <f>VLOOKUP(H320,$X$4:$Y$9,2,0)</f>
        <v>4</v>
      </c>
      <c r="S320" s="6">
        <f>SUM(punkty_rekrutacyjne35[[#This Row],[punkty za JP]:[GEO]])</f>
        <v>16</v>
      </c>
      <c r="T320" s="6">
        <f>IF(punkty_rekrutacyjne35[[#This Row],[Zachowanie]]=6, 2, 0)+punkty_rekrutacyjne35[[#This Row],[Osiagniecia]]</f>
        <v>8</v>
      </c>
      <c r="U320" s="7">
        <f>punkty_rekrutacyjne35[[#This Row],[punkty za gimnazjalny]]+punkty_rekrutacyjne35[[#This Row],[SUMA PUNKTOW ZA OCENY]]+punkty_rekrutacyjne35[[#This Row],[DODATKOWE]]</f>
        <v>66.099999999999994</v>
      </c>
    </row>
    <row r="321" spans="1:21" hidden="1" x14ac:dyDescent="0.35">
      <c r="A321" s="1" t="s">
        <v>453</v>
      </c>
      <c r="B321" s="1" t="s">
        <v>130</v>
      </c>
      <c r="C321">
        <v>6</v>
      </c>
      <c r="D321">
        <v>4</v>
      </c>
      <c r="E321" s="1">
        <v>4</v>
      </c>
      <c r="F321" s="1">
        <v>5</v>
      </c>
      <c r="G321" s="1">
        <v>2</v>
      </c>
      <c r="H321" s="1">
        <v>4</v>
      </c>
      <c r="I321">
        <v>41</v>
      </c>
      <c r="J321">
        <v>62</v>
      </c>
      <c r="K321">
        <v>60</v>
      </c>
      <c r="L321">
        <v>18</v>
      </c>
      <c r="M321">
        <v>83</v>
      </c>
      <c r="N321" s="6">
        <f>(punkty_rekrutacyjne35[[#This Row],[GHP]]+punkty_rekrutacyjne35[[#This Row],[GHH]]+punkty_rekrutacyjne35[[#This Row],[GMM]]+punkty_rekrutacyjne35[[#This Row],[GMP]]+punkty_rekrutacyjne35[[#This Row],[GJP]])/10</f>
        <v>26.4</v>
      </c>
      <c r="O321">
        <f>VLOOKUP(E321,$X$4:$Y$9,2,0)</f>
        <v>6</v>
      </c>
      <c r="P321">
        <f>VLOOKUP(F321,$X$4:$Y$9,2,0)</f>
        <v>8</v>
      </c>
      <c r="Q321">
        <f>VLOOKUP(G321,$X$4:$Y$9,2,0)</f>
        <v>0</v>
      </c>
      <c r="R321">
        <f>VLOOKUP(H321,$X$4:$Y$9,2,0)</f>
        <v>6</v>
      </c>
      <c r="S321" s="6">
        <f>SUM(punkty_rekrutacyjne35[[#This Row],[punkty za JP]:[GEO]])</f>
        <v>20</v>
      </c>
      <c r="T321" s="6">
        <f>IF(punkty_rekrutacyjne35[[#This Row],[Zachowanie]]=6, 2, 0)+punkty_rekrutacyjne35[[#This Row],[Osiagniecia]]</f>
        <v>6</v>
      </c>
      <c r="U321" s="7">
        <f>punkty_rekrutacyjne35[[#This Row],[punkty za gimnazjalny]]+punkty_rekrutacyjne35[[#This Row],[SUMA PUNKTOW ZA OCENY]]+punkty_rekrutacyjne35[[#This Row],[DODATKOWE]]</f>
        <v>52.4</v>
      </c>
    </row>
    <row r="322" spans="1:21" hidden="1" x14ac:dyDescent="0.35">
      <c r="A322" s="1" t="s">
        <v>454</v>
      </c>
      <c r="B322" s="1" t="s">
        <v>369</v>
      </c>
      <c r="C322">
        <v>3</v>
      </c>
      <c r="D322">
        <v>2</v>
      </c>
      <c r="E322" s="1">
        <v>3</v>
      </c>
      <c r="F322" s="1">
        <v>4</v>
      </c>
      <c r="G322" s="1">
        <v>2</v>
      </c>
      <c r="H322" s="1">
        <v>4</v>
      </c>
      <c r="I322">
        <v>90</v>
      </c>
      <c r="J322">
        <v>26</v>
      </c>
      <c r="K322">
        <v>50</v>
      </c>
      <c r="L322">
        <v>74</v>
      </c>
      <c r="M322">
        <v>53</v>
      </c>
      <c r="N322" s="6">
        <f>(punkty_rekrutacyjne35[[#This Row],[GHP]]+punkty_rekrutacyjne35[[#This Row],[GHH]]+punkty_rekrutacyjne35[[#This Row],[GMM]]+punkty_rekrutacyjne35[[#This Row],[GMP]]+punkty_rekrutacyjne35[[#This Row],[GJP]])/10</f>
        <v>29.3</v>
      </c>
      <c r="O322">
        <f>VLOOKUP(E322,$X$4:$Y$9,2,0)</f>
        <v>4</v>
      </c>
      <c r="P322">
        <f>VLOOKUP(F322,$X$4:$Y$9,2,0)</f>
        <v>6</v>
      </c>
      <c r="Q322">
        <f>VLOOKUP(G322,$X$4:$Y$9,2,0)</f>
        <v>0</v>
      </c>
      <c r="R322">
        <f>VLOOKUP(H322,$X$4:$Y$9,2,0)</f>
        <v>6</v>
      </c>
      <c r="S322" s="6">
        <f>SUM(punkty_rekrutacyjne35[[#This Row],[punkty za JP]:[GEO]])</f>
        <v>16</v>
      </c>
      <c r="T322" s="6">
        <f>IF(punkty_rekrutacyjne35[[#This Row],[Zachowanie]]=6, 2, 0)+punkty_rekrutacyjne35[[#This Row],[Osiagniecia]]</f>
        <v>3</v>
      </c>
      <c r="U322" s="7">
        <f>punkty_rekrutacyjne35[[#This Row],[punkty za gimnazjalny]]+punkty_rekrutacyjne35[[#This Row],[SUMA PUNKTOW ZA OCENY]]+punkty_rekrutacyjne35[[#This Row],[DODATKOWE]]</f>
        <v>48.3</v>
      </c>
    </row>
    <row r="323" spans="1:21" hidden="1" x14ac:dyDescent="0.35">
      <c r="A323" s="1" t="s">
        <v>455</v>
      </c>
      <c r="B323" s="1" t="s">
        <v>369</v>
      </c>
      <c r="C323">
        <v>4</v>
      </c>
      <c r="D323">
        <v>4</v>
      </c>
      <c r="E323" s="1">
        <v>3</v>
      </c>
      <c r="F323" s="1">
        <v>2</v>
      </c>
      <c r="G323" s="1">
        <v>3</v>
      </c>
      <c r="H323" s="1">
        <v>2</v>
      </c>
      <c r="I323">
        <v>31</v>
      </c>
      <c r="J323">
        <v>59</v>
      </c>
      <c r="K323">
        <v>7</v>
      </c>
      <c r="L323">
        <v>38</v>
      </c>
      <c r="M323">
        <v>24</v>
      </c>
      <c r="N323" s="6">
        <f>(punkty_rekrutacyjne35[[#This Row],[GHP]]+punkty_rekrutacyjne35[[#This Row],[GHH]]+punkty_rekrutacyjne35[[#This Row],[GMM]]+punkty_rekrutacyjne35[[#This Row],[GMP]]+punkty_rekrutacyjne35[[#This Row],[GJP]])/10</f>
        <v>15.9</v>
      </c>
      <c r="O323">
        <f>VLOOKUP(E323,$X$4:$Y$9,2,0)</f>
        <v>4</v>
      </c>
      <c r="P323">
        <f>VLOOKUP(F323,$X$4:$Y$9,2,0)</f>
        <v>0</v>
      </c>
      <c r="Q323">
        <f>VLOOKUP(G323,$X$4:$Y$9,2,0)</f>
        <v>4</v>
      </c>
      <c r="R323">
        <f>VLOOKUP(H323,$X$4:$Y$9,2,0)</f>
        <v>0</v>
      </c>
      <c r="S323" s="6">
        <f>SUM(punkty_rekrutacyjne35[[#This Row],[punkty za JP]:[GEO]])</f>
        <v>8</v>
      </c>
      <c r="T323" s="6">
        <f>IF(punkty_rekrutacyjne35[[#This Row],[Zachowanie]]=6, 2, 0)+punkty_rekrutacyjne35[[#This Row],[Osiagniecia]]</f>
        <v>4</v>
      </c>
      <c r="U323" s="7">
        <f>punkty_rekrutacyjne35[[#This Row],[punkty za gimnazjalny]]+punkty_rekrutacyjne35[[#This Row],[SUMA PUNKTOW ZA OCENY]]+punkty_rekrutacyjne35[[#This Row],[DODATKOWE]]</f>
        <v>27.9</v>
      </c>
    </row>
    <row r="324" spans="1:21" hidden="1" x14ac:dyDescent="0.35">
      <c r="A324" s="1" t="s">
        <v>456</v>
      </c>
      <c r="B324" s="1" t="s">
        <v>159</v>
      </c>
      <c r="C324">
        <v>6</v>
      </c>
      <c r="D324">
        <v>6</v>
      </c>
      <c r="E324" s="1">
        <v>6</v>
      </c>
      <c r="F324" s="1">
        <v>2</v>
      </c>
      <c r="G324" s="1">
        <v>3</v>
      </c>
      <c r="H324" s="1">
        <v>2</v>
      </c>
      <c r="I324">
        <v>56</v>
      </c>
      <c r="J324">
        <v>34</v>
      </c>
      <c r="K324">
        <v>52</v>
      </c>
      <c r="L324">
        <v>30</v>
      </c>
      <c r="M324">
        <v>94</v>
      </c>
      <c r="N324" s="6">
        <f>(punkty_rekrutacyjne35[[#This Row],[GHP]]+punkty_rekrutacyjne35[[#This Row],[GHH]]+punkty_rekrutacyjne35[[#This Row],[GMM]]+punkty_rekrutacyjne35[[#This Row],[GMP]]+punkty_rekrutacyjne35[[#This Row],[GJP]])/10</f>
        <v>26.6</v>
      </c>
      <c r="O324">
        <f>VLOOKUP(E324,$X$4:$Y$9,2,0)</f>
        <v>10</v>
      </c>
      <c r="P324">
        <f>VLOOKUP(F324,$X$4:$Y$9,2,0)</f>
        <v>0</v>
      </c>
      <c r="Q324">
        <f>VLOOKUP(G324,$X$4:$Y$9,2,0)</f>
        <v>4</v>
      </c>
      <c r="R324">
        <f>VLOOKUP(H324,$X$4:$Y$9,2,0)</f>
        <v>0</v>
      </c>
      <c r="S324" s="6">
        <f>SUM(punkty_rekrutacyjne35[[#This Row],[punkty za JP]:[GEO]])</f>
        <v>14</v>
      </c>
      <c r="T324" s="6">
        <f>IF(punkty_rekrutacyjne35[[#This Row],[Zachowanie]]=6, 2, 0)+punkty_rekrutacyjne35[[#This Row],[Osiagniecia]]</f>
        <v>8</v>
      </c>
      <c r="U324" s="7">
        <f>punkty_rekrutacyjne35[[#This Row],[punkty za gimnazjalny]]+punkty_rekrutacyjne35[[#This Row],[SUMA PUNKTOW ZA OCENY]]+punkty_rekrutacyjne35[[#This Row],[DODATKOWE]]</f>
        <v>48.6</v>
      </c>
    </row>
    <row r="325" spans="1:21" hidden="1" x14ac:dyDescent="0.35">
      <c r="A325" s="1" t="s">
        <v>457</v>
      </c>
      <c r="B325" s="1" t="s">
        <v>409</v>
      </c>
      <c r="C325">
        <v>0</v>
      </c>
      <c r="D325">
        <v>3</v>
      </c>
      <c r="E325" s="1">
        <v>6</v>
      </c>
      <c r="F325" s="1">
        <v>4</v>
      </c>
      <c r="G325" s="1">
        <v>6</v>
      </c>
      <c r="H325" s="1">
        <v>3</v>
      </c>
      <c r="I325">
        <v>13</v>
      </c>
      <c r="J325">
        <v>42</v>
      </c>
      <c r="K325">
        <v>23</v>
      </c>
      <c r="L325">
        <v>14</v>
      </c>
      <c r="M325">
        <v>73</v>
      </c>
      <c r="N325" s="6">
        <f>(punkty_rekrutacyjne35[[#This Row],[GHP]]+punkty_rekrutacyjne35[[#This Row],[GHH]]+punkty_rekrutacyjne35[[#This Row],[GMM]]+punkty_rekrutacyjne35[[#This Row],[GMP]]+punkty_rekrutacyjne35[[#This Row],[GJP]])/10</f>
        <v>16.5</v>
      </c>
      <c r="O325">
        <f>VLOOKUP(E325,$X$4:$Y$9,2,0)</f>
        <v>10</v>
      </c>
      <c r="P325">
        <f>VLOOKUP(F325,$X$4:$Y$9,2,0)</f>
        <v>6</v>
      </c>
      <c r="Q325">
        <f>VLOOKUP(G325,$X$4:$Y$9,2,0)</f>
        <v>10</v>
      </c>
      <c r="R325">
        <f>VLOOKUP(H325,$X$4:$Y$9,2,0)</f>
        <v>4</v>
      </c>
      <c r="S325" s="6">
        <f>SUM(punkty_rekrutacyjne35[[#This Row],[punkty za JP]:[GEO]])</f>
        <v>30</v>
      </c>
      <c r="T325" s="6">
        <f>IF(punkty_rekrutacyjne35[[#This Row],[Zachowanie]]=6, 2, 0)+punkty_rekrutacyjne35[[#This Row],[Osiagniecia]]</f>
        <v>0</v>
      </c>
      <c r="U325" s="7">
        <f>punkty_rekrutacyjne35[[#This Row],[punkty za gimnazjalny]]+punkty_rekrutacyjne35[[#This Row],[SUMA PUNKTOW ZA OCENY]]+punkty_rekrutacyjne35[[#This Row],[DODATKOWE]]</f>
        <v>46.5</v>
      </c>
    </row>
    <row r="326" spans="1:21" hidden="1" x14ac:dyDescent="0.35">
      <c r="A326" s="1" t="s">
        <v>458</v>
      </c>
      <c r="B326" s="1" t="s">
        <v>74</v>
      </c>
      <c r="C326">
        <v>2</v>
      </c>
      <c r="D326">
        <v>3</v>
      </c>
      <c r="E326" s="1">
        <v>6</v>
      </c>
      <c r="F326" s="1">
        <v>6</v>
      </c>
      <c r="G326" s="1">
        <v>4</v>
      </c>
      <c r="H326" s="1">
        <v>4</v>
      </c>
      <c r="I326">
        <v>61</v>
      </c>
      <c r="J326">
        <v>3</v>
      </c>
      <c r="K326">
        <v>88</v>
      </c>
      <c r="L326">
        <v>72</v>
      </c>
      <c r="M326">
        <v>84</v>
      </c>
      <c r="N326" s="6">
        <f>(punkty_rekrutacyjne35[[#This Row],[GHP]]+punkty_rekrutacyjne35[[#This Row],[GHH]]+punkty_rekrutacyjne35[[#This Row],[GMM]]+punkty_rekrutacyjne35[[#This Row],[GMP]]+punkty_rekrutacyjne35[[#This Row],[GJP]])/10</f>
        <v>30.8</v>
      </c>
      <c r="O326">
        <f>VLOOKUP(E326,$X$4:$Y$9,2,0)</f>
        <v>10</v>
      </c>
      <c r="P326">
        <f>VLOOKUP(F326,$X$4:$Y$9,2,0)</f>
        <v>10</v>
      </c>
      <c r="Q326">
        <f>VLOOKUP(G326,$X$4:$Y$9,2,0)</f>
        <v>6</v>
      </c>
      <c r="R326">
        <f>VLOOKUP(H326,$X$4:$Y$9,2,0)</f>
        <v>6</v>
      </c>
      <c r="S326" s="6">
        <f>SUM(punkty_rekrutacyjne35[[#This Row],[punkty za JP]:[GEO]])</f>
        <v>32</v>
      </c>
      <c r="T326" s="6">
        <f>IF(punkty_rekrutacyjne35[[#This Row],[Zachowanie]]=6, 2, 0)+punkty_rekrutacyjne35[[#This Row],[Osiagniecia]]</f>
        <v>2</v>
      </c>
      <c r="U326" s="7">
        <f>punkty_rekrutacyjne35[[#This Row],[punkty za gimnazjalny]]+punkty_rekrutacyjne35[[#This Row],[SUMA PUNKTOW ZA OCENY]]+punkty_rekrutacyjne35[[#This Row],[DODATKOWE]]</f>
        <v>64.8</v>
      </c>
    </row>
    <row r="327" spans="1:21" hidden="1" x14ac:dyDescent="0.35">
      <c r="A327" s="1" t="s">
        <v>459</v>
      </c>
      <c r="B327" s="1" t="s">
        <v>130</v>
      </c>
      <c r="C327">
        <v>6</v>
      </c>
      <c r="D327">
        <v>4</v>
      </c>
      <c r="E327" s="1">
        <v>4</v>
      </c>
      <c r="F327" s="1">
        <v>2</v>
      </c>
      <c r="G327" s="1">
        <v>4</v>
      </c>
      <c r="H327" s="1">
        <v>2</v>
      </c>
      <c r="I327">
        <v>30</v>
      </c>
      <c r="J327">
        <v>28</v>
      </c>
      <c r="K327">
        <v>30</v>
      </c>
      <c r="L327">
        <v>66</v>
      </c>
      <c r="M327">
        <v>98</v>
      </c>
      <c r="N327" s="6">
        <f>(punkty_rekrutacyjne35[[#This Row],[GHP]]+punkty_rekrutacyjne35[[#This Row],[GHH]]+punkty_rekrutacyjne35[[#This Row],[GMM]]+punkty_rekrutacyjne35[[#This Row],[GMP]]+punkty_rekrutacyjne35[[#This Row],[GJP]])/10</f>
        <v>25.2</v>
      </c>
      <c r="O327">
        <f>VLOOKUP(E327,$X$4:$Y$9,2,0)</f>
        <v>6</v>
      </c>
      <c r="P327">
        <f>VLOOKUP(F327,$X$4:$Y$9,2,0)</f>
        <v>0</v>
      </c>
      <c r="Q327">
        <f>VLOOKUP(G327,$X$4:$Y$9,2,0)</f>
        <v>6</v>
      </c>
      <c r="R327">
        <f>VLOOKUP(H327,$X$4:$Y$9,2,0)</f>
        <v>0</v>
      </c>
      <c r="S327" s="6">
        <f>SUM(punkty_rekrutacyjne35[[#This Row],[punkty za JP]:[GEO]])</f>
        <v>12</v>
      </c>
      <c r="T327" s="6">
        <f>IF(punkty_rekrutacyjne35[[#This Row],[Zachowanie]]=6, 2, 0)+punkty_rekrutacyjne35[[#This Row],[Osiagniecia]]</f>
        <v>6</v>
      </c>
      <c r="U327" s="7">
        <f>punkty_rekrutacyjne35[[#This Row],[punkty za gimnazjalny]]+punkty_rekrutacyjne35[[#This Row],[SUMA PUNKTOW ZA OCENY]]+punkty_rekrutacyjne35[[#This Row],[DODATKOWE]]</f>
        <v>43.2</v>
      </c>
    </row>
    <row r="328" spans="1:21" hidden="1" x14ac:dyDescent="0.35">
      <c r="A328" s="1" t="s">
        <v>460</v>
      </c>
      <c r="B328" s="1" t="s">
        <v>130</v>
      </c>
      <c r="C328">
        <v>4</v>
      </c>
      <c r="D328">
        <v>4</v>
      </c>
      <c r="E328" s="1">
        <v>4</v>
      </c>
      <c r="F328" s="1">
        <v>6</v>
      </c>
      <c r="G328" s="1">
        <v>6</v>
      </c>
      <c r="H328" s="1">
        <v>2</v>
      </c>
      <c r="I328">
        <v>80</v>
      </c>
      <c r="J328">
        <v>75</v>
      </c>
      <c r="K328">
        <v>57</v>
      </c>
      <c r="L328">
        <v>43</v>
      </c>
      <c r="M328">
        <v>92</v>
      </c>
      <c r="N328" s="6">
        <f>(punkty_rekrutacyjne35[[#This Row],[GHP]]+punkty_rekrutacyjne35[[#This Row],[GHH]]+punkty_rekrutacyjne35[[#This Row],[GMM]]+punkty_rekrutacyjne35[[#This Row],[GMP]]+punkty_rekrutacyjne35[[#This Row],[GJP]])/10</f>
        <v>34.700000000000003</v>
      </c>
      <c r="O328">
        <f>VLOOKUP(E328,$X$4:$Y$9,2,0)</f>
        <v>6</v>
      </c>
      <c r="P328">
        <f>VLOOKUP(F328,$X$4:$Y$9,2,0)</f>
        <v>10</v>
      </c>
      <c r="Q328">
        <f>VLOOKUP(G328,$X$4:$Y$9,2,0)</f>
        <v>10</v>
      </c>
      <c r="R328">
        <f>VLOOKUP(H328,$X$4:$Y$9,2,0)</f>
        <v>0</v>
      </c>
      <c r="S328" s="6">
        <f>SUM(punkty_rekrutacyjne35[[#This Row],[punkty za JP]:[GEO]])</f>
        <v>26</v>
      </c>
      <c r="T328" s="6">
        <f>IF(punkty_rekrutacyjne35[[#This Row],[Zachowanie]]=6, 2, 0)+punkty_rekrutacyjne35[[#This Row],[Osiagniecia]]</f>
        <v>4</v>
      </c>
      <c r="U328" s="7">
        <f>punkty_rekrutacyjne35[[#This Row],[punkty za gimnazjalny]]+punkty_rekrutacyjne35[[#This Row],[SUMA PUNKTOW ZA OCENY]]+punkty_rekrutacyjne35[[#This Row],[DODATKOWE]]</f>
        <v>64.7</v>
      </c>
    </row>
    <row r="329" spans="1:21" hidden="1" x14ac:dyDescent="0.35">
      <c r="A329" s="1" t="s">
        <v>461</v>
      </c>
      <c r="B329" s="1" t="s">
        <v>28</v>
      </c>
      <c r="C329">
        <v>2</v>
      </c>
      <c r="D329">
        <v>4</v>
      </c>
      <c r="E329" s="1">
        <v>5</v>
      </c>
      <c r="F329" s="1">
        <v>2</v>
      </c>
      <c r="G329" s="1">
        <v>5</v>
      </c>
      <c r="H329" s="1">
        <v>2</v>
      </c>
      <c r="I329">
        <v>26</v>
      </c>
      <c r="J329">
        <v>69</v>
      </c>
      <c r="K329">
        <v>46</v>
      </c>
      <c r="L329">
        <v>57</v>
      </c>
      <c r="M329">
        <v>91</v>
      </c>
      <c r="N329" s="6">
        <f>(punkty_rekrutacyjne35[[#This Row],[GHP]]+punkty_rekrutacyjne35[[#This Row],[GHH]]+punkty_rekrutacyjne35[[#This Row],[GMM]]+punkty_rekrutacyjne35[[#This Row],[GMP]]+punkty_rekrutacyjne35[[#This Row],[GJP]])/10</f>
        <v>28.9</v>
      </c>
      <c r="O329">
        <f>VLOOKUP(E329,$X$4:$Y$9,2,0)</f>
        <v>8</v>
      </c>
      <c r="P329">
        <f>VLOOKUP(F329,$X$4:$Y$9,2,0)</f>
        <v>0</v>
      </c>
      <c r="Q329">
        <f>VLOOKUP(G329,$X$4:$Y$9,2,0)</f>
        <v>8</v>
      </c>
      <c r="R329">
        <f>VLOOKUP(H329,$X$4:$Y$9,2,0)</f>
        <v>0</v>
      </c>
      <c r="S329" s="6">
        <f>SUM(punkty_rekrutacyjne35[[#This Row],[punkty za JP]:[GEO]])</f>
        <v>16</v>
      </c>
      <c r="T329" s="6">
        <f>IF(punkty_rekrutacyjne35[[#This Row],[Zachowanie]]=6, 2, 0)+punkty_rekrutacyjne35[[#This Row],[Osiagniecia]]</f>
        <v>2</v>
      </c>
      <c r="U329" s="7">
        <f>punkty_rekrutacyjne35[[#This Row],[punkty za gimnazjalny]]+punkty_rekrutacyjne35[[#This Row],[SUMA PUNKTOW ZA OCENY]]+punkty_rekrutacyjne35[[#This Row],[DODATKOWE]]</f>
        <v>46.9</v>
      </c>
    </row>
    <row r="330" spans="1:21" hidden="1" x14ac:dyDescent="0.35">
      <c r="A330" s="1" t="s">
        <v>462</v>
      </c>
      <c r="B330" s="1" t="s">
        <v>463</v>
      </c>
      <c r="C330">
        <v>4</v>
      </c>
      <c r="D330">
        <v>3</v>
      </c>
      <c r="E330" s="1">
        <v>5</v>
      </c>
      <c r="F330" s="1">
        <v>5</v>
      </c>
      <c r="G330" s="1">
        <v>3</v>
      </c>
      <c r="H330" s="1">
        <v>3</v>
      </c>
      <c r="I330">
        <v>5</v>
      </c>
      <c r="J330">
        <v>44</v>
      </c>
      <c r="K330">
        <v>37</v>
      </c>
      <c r="L330">
        <v>5</v>
      </c>
      <c r="M330">
        <v>62</v>
      </c>
      <c r="N330" s="6">
        <f>(punkty_rekrutacyjne35[[#This Row],[GHP]]+punkty_rekrutacyjne35[[#This Row],[GHH]]+punkty_rekrutacyjne35[[#This Row],[GMM]]+punkty_rekrutacyjne35[[#This Row],[GMP]]+punkty_rekrutacyjne35[[#This Row],[GJP]])/10</f>
        <v>15.3</v>
      </c>
      <c r="O330">
        <f>VLOOKUP(E330,$X$4:$Y$9,2,0)</f>
        <v>8</v>
      </c>
      <c r="P330">
        <f>VLOOKUP(F330,$X$4:$Y$9,2,0)</f>
        <v>8</v>
      </c>
      <c r="Q330">
        <f>VLOOKUP(G330,$X$4:$Y$9,2,0)</f>
        <v>4</v>
      </c>
      <c r="R330">
        <f>VLOOKUP(H330,$X$4:$Y$9,2,0)</f>
        <v>4</v>
      </c>
      <c r="S330" s="6">
        <f>SUM(punkty_rekrutacyjne35[[#This Row],[punkty za JP]:[GEO]])</f>
        <v>24</v>
      </c>
      <c r="T330" s="6">
        <f>IF(punkty_rekrutacyjne35[[#This Row],[Zachowanie]]=6, 2, 0)+punkty_rekrutacyjne35[[#This Row],[Osiagniecia]]</f>
        <v>4</v>
      </c>
      <c r="U330" s="7">
        <f>punkty_rekrutacyjne35[[#This Row],[punkty za gimnazjalny]]+punkty_rekrutacyjne35[[#This Row],[SUMA PUNKTOW ZA OCENY]]+punkty_rekrutacyjne35[[#This Row],[DODATKOWE]]</f>
        <v>43.3</v>
      </c>
    </row>
    <row r="331" spans="1:21" hidden="1" x14ac:dyDescent="0.35">
      <c r="A331" s="1" t="s">
        <v>464</v>
      </c>
      <c r="B331" s="1" t="s">
        <v>445</v>
      </c>
      <c r="C331">
        <v>6</v>
      </c>
      <c r="D331">
        <v>3</v>
      </c>
      <c r="E331" s="1">
        <v>5</v>
      </c>
      <c r="F331" s="1">
        <v>5</v>
      </c>
      <c r="G331" s="1">
        <v>2</v>
      </c>
      <c r="H331" s="1">
        <v>6</v>
      </c>
      <c r="I331">
        <v>56</v>
      </c>
      <c r="J331">
        <v>90</v>
      </c>
      <c r="K331">
        <v>35</v>
      </c>
      <c r="L331">
        <v>68</v>
      </c>
      <c r="M331">
        <v>48</v>
      </c>
      <c r="N331" s="6">
        <f>(punkty_rekrutacyjne35[[#This Row],[GHP]]+punkty_rekrutacyjne35[[#This Row],[GHH]]+punkty_rekrutacyjne35[[#This Row],[GMM]]+punkty_rekrutacyjne35[[#This Row],[GMP]]+punkty_rekrutacyjne35[[#This Row],[GJP]])/10</f>
        <v>29.7</v>
      </c>
      <c r="O331">
        <f>VLOOKUP(E331,$X$4:$Y$9,2,0)</f>
        <v>8</v>
      </c>
      <c r="P331">
        <f>VLOOKUP(F331,$X$4:$Y$9,2,0)</f>
        <v>8</v>
      </c>
      <c r="Q331">
        <f>VLOOKUP(G331,$X$4:$Y$9,2,0)</f>
        <v>0</v>
      </c>
      <c r="R331">
        <f>VLOOKUP(H331,$X$4:$Y$9,2,0)</f>
        <v>10</v>
      </c>
      <c r="S331" s="6">
        <f>SUM(punkty_rekrutacyjne35[[#This Row],[punkty za JP]:[GEO]])</f>
        <v>26</v>
      </c>
      <c r="T331" s="6">
        <f>IF(punkty_rekrutacyjne35[[#This Row],[Zachowanie]]=6, 2, 0)+punkty_rekrutacyjne35[[#This Row],[Osiagniecia]]</f>
        <v>6</v>
      </c>
      <c r="U331" s="7">
        <f>punkty_rekrutacyjne35[[#This Row],[punkty za gimnazjalny]]+punkty_rekrutacyjne35[[#This Row],[SUMA PUNKTOW ZA OCENY]]+punkty_rekrutacyjne35[[#This Row],[DODATKOWE]]</f>
        <v>61.7</v>
      </c>
    </row>
    <row r="332" spans="1:21" hidden="1" x14ac:dyDescent="0.35">
      <c r="A332" s="1" t="s">
        <v>465</v>
      </c>
      <c r="B332" s="1" t="s">
        <v>239</v>
      </c>
      <c r="C332">
        <v>4</v>
      </c>
      <c r="D332">
        <v>3</v>
      </c>
      <c r="E332" s="1">
        <v>6</v>
      </c>
      <c r="F332" s="1">
        <v>2</v>
      </c>
      <c r="G332" s="1">
        <v>3</v>
      </c>
      <c r="H332" s="1">
        <v>3</v>
      </c>
      <c r="I332">
        <v>7</v>
      </c>
      <c r="J332">
        <v>15</v>
      </c>
      <c r="K332">
        <v>62</v>
      </c>
      <c r="L332">
        <v>9</v>
      </c>
      <c r="M332">
        <v>43</v>
      </c>
      <c r="N332" s="6">
        <f>(punkty_rekrutacyjne35[[#This Row],[GHP]]+punkty_rekrutacyjne35[[#This Row],[GHH]]+punkty_rekrutacyjne35[[#This Row],[GMM]]+punkty_rekrutacyjne35[[#This Row],[GMP]]+punkty_rekrutacyjne35[[#This Row],[GJP]])/10</f>
        <v>13.6</v>
      </c>
      <c r="O332">
        <f>VLOOKUP(E332,$X$4:$Y$9,2,0)</f>
        <v>10</v>
      </c>
      <c r="P332">
        <f>VLOOKUP(F332,$X$4:$Y$9,2,0)</f>
        <v>0</v>
      </c>
      <c r="Q332">
        <f>VLOOKUP(G332,$X$4:$Y$9,2,0)</f>
        <v>4</v>
      </c>
      <c r="R332">
        <f>VLOOKUP(H332,$X$4:$Y$9,2,0)</f>
        <v>4</v>
      </c>
      <c r="S332" s="6">
        <f>SUM(punkty_rekrutacyjne35[[#This Row],[punkty za JP]:[GEO]])</f>
        <v>18</v>
      </c>
      <c r="T332" s="6">
        <f>IF(punkty_rekrutacyjne35[[#This Row],[Zachowanie]]=6, 2, 0)+punkty_rekrutacyjne35[[#This Row],[Osiagniecia]]</f>
        <v>4</v>
      </c>
      <c r="U332" s="7">
        <f>punkty_rekrutacyjne35[[#This Row],[punkty za gimnazjalny]]+punkty_rekrutacyjne35[[#This Row],[SUMA PUNKTOW ZA OCENY]]+punkty_rekrutacyjne35[[#This Row],[DODATKOWE]]</f>
        <v>35.6</v>
      </c>
    </row>
    <row r="333" spans="1:21" hidden="1" x14ac:dyDescent="0.35">
      <c r="A333" s="1" t="s">
        <v>466</v>
      </c>
      <c r="B333" s="1" t="s">
        <v>16</v>
      </c>
      <c r="C333">
        <v>3</v>
      </c>
      <c r="D333">
        <v>6</v>
      </c>
      <c r="E333" s="1">
        <v>6</v>
      </c>
      <c r="F333" s="1">
        <v>6</v>
      </c>
      <c r="G333" s="1">
        <v>4</v>
      </c>
      <c r="H333" s="1">
        <v>5</v>
      </c>
      <c r="I333">
        <v>27</v>
      </c>
      <c r="J333">
        <v>73</v>
      </c>
      <c r="K333">
        <v>63</v>
      </c>
      <c r="L333">
        <v>14</v>
      </c>
      <c r="M333">
        <v>72</v>
      </c>
      <c r="N333" s="6">
        <f>(punkty_rekrutacyjne35[[#This Row],[GHP]]+punkty_rekrutacyjne35[[#This Row],[GHH]]+punkty_rekrutacyjne35[[#This Row],[GMM]]+punkty_rekrutacyjne35[[#This Row],[GMP]]+punkty_rekrutacyjne35[[#This Row],[GJP]])/10</f>
        <v>24.9</v>
      </c>
      <c r="O333">
        <f>VLOOKUP(E333,$X$4:$Y$9,2,0)</f>
        <v>10</v>
      </c>
      <c r="P333">
        <f>VLOOKUP(F333,$X$4:$Y$9,2,0)</f>
        <v>10</v>
      </c>
      <c r="Q333">
        <f>VLOOKUP(G333,$X$4:$Y$9,2,0)</f>
        <v>6</v>
      </c>
      <c r="R333">
        <f>VLOOKUP(H333,$X$4:$Y$9,2,0)</f>
        <v>8</v>
      </c>
      <c r="S333" s="6">
        <f>SUM(punkty_rekrutacyjne35[[#This Row],[punkty za JP]:[GEO]])</f>
        <v>34</v>
      </c>
      <c r="T333" s="6">
        <f>IF(punkty_rekrutacyjne35[[#This Row],[Zachowanie]]=6, 2, 0)+punkty_rekrutacyjne35[[#This Row],[Osiagniecia]]</f>
        <v>5</v>
      </c>
      <c r="U333" s="7">
        <f>punkty_rekrutacyjne35[[#This Row],[punkty za gimnazjalny]]+punkty_rekrutacyjne35[[#This Row],[SUMA PUNKTOW ZA OCENY]]+punkty_rekrutacyjne35[[#This Row],[DODATKOWE]]</f>
        <v>63.9</v>
      </c>
    </row>
    <row r="334" spans="1:21" hidden="1" x14ac:dyDescent="0.35">
      <c r="A334" s="1" t="s">
        <v>467</v>
      </c>
      <c r="B334" s="1" t="s">
        <v>395</v>
      </c>
      <c r="C334">
        <v>1</v>
      </c>
      <c r="D334">
        <v>6</v>
      </c>
      <c r="E334" s="1">
        <v>5</v>
      </c>
      <c r="F334" s="1">
        <v>2</v>
      </c>
      <c r="G334" s="1">
        <v>2</v>
      </c>
      <c r="H334" s="1">
        <v>3</v>
      </c>
      <c r="I334">
        <v>70</v>
      </c>
      <c r="J334">
        <v>59</v>
      </c>
      <c r="K334">
        <v>15</v>
      </c>
      <c r="L334">
        <v>13</v>
      </c>
      <c r="M334">
        <v>66</v>
      </c>
      <c r="N334" s="6">
        <f>(punkty_rekrutacyjne35[[#This Row],[GHP]]+punkty_rekrutacyjne35[[#This Row],[GHH]]+punkty_rekrutacyjne35[[#This Row],[GMM]]+punkty_rekrutacyjne35[[#This Row],[GMP]]+punkty_rekrutacyjne35[[#This Row],[GJP]])/10</f>
        <v>22.3</v>
      </c>
      <c r="O334">
        <f>VLOOKUP(E334,$X$4:$Y$9,2,0)</f>
        <v>8</v>
      </c>
      <c r="P334">
        <f>VLOOKUP(F334,$X$4:$Y$9,2,0)</f>
        <v>0</v>
      </c>
      <c r="Q334">
        <f>VLOOKUP(G334,$X$4:$Y$9,2,0)</f>
        <v>0</v>
      </c>
      <c r="R334">
        <f>VLOOKUP(H334,$X$4:$Y$9,2,0)</f>
        <v>4</v>
      </c>
      <c r="S334" s="6">
        <f>SUM(punkty_rekrutacyjne35[[#This Row],[punkty za JP]:[GEO]])</f>
        <v>12</v>
      </c>
      <c r="T334" s="6">
        <f>IF(punkty_rekrutacyjne35[[#This Row],[Zachowanie]]=6, 2, 0)+punkty_rekrutacyjne35[[#This Row],[Osiagniecia]]</f>
        <v>3</v>
      </c>
      <c r="U334" s="7">
        <f>punkty_rekrutacyjne35[[#This Row],[punkty za gimnazjalny]]+punkty_rekrutacyjne35[[#This Row],[SUMA PUNKTOW ZA OCENY]]+punkty_rekrutacyjne35[[#This Row],[DODATKOWE]]</f>
        <v>37.299999999999997</v>
      </c>
    </row>
    <row r="335" spans="1:21" hidden="1" x14ac:dyDescent="0.35">
      <c r="A335" s="1" t="s">
        <v>468</v>
      </c>
      <c r="B335" s="1" t="s">
        <v>164</v>
      </c>
      <c r="C335">
        <v>5</v>
      </c>
      <c r="D335">
        <v>3</v>
      </c>
      <c r="E335" s="1">
        <v>5</v>
      </c>
      <c r="F335" s="1">
        <v>3</v>
      </c>
      <c r="G335" s="1">
        <v>5</v>
      </c>
      <c r="H335" s="1">
        <v>3</v>
      </c>
      <c r="I335">
        <v>52</v>
      </c>
      <c r="J335">
        <v>65</v>
      </c>
      <c r="K335">
        <v>48</v>
      </c>
      <c r="L335">
        <v>58</v>
      </c>
      <c r="M335">
        <v>48</v>
      </c>
      <c r="N335" s="6">
        <f>(punkty_rekrutacyjne35[[#This Row],[GHP]]+punkty_rekrutacyjne35[[#This Row],[GHH]]+punkty_rekrutacyjne35[[#This Row],[GMM]]+punkty_rekrutacyjne35[[#This Row],[GMP]]+punkty_rekrutacyjne35[[#This Row],[GJP]])/10</f>
        <v>27.1</v>
      </c>
      <c r="O335">
        <f>VLOOKUP(E335,$X$4:$Y$9,2,0)</f>
        <v>8</v>
      </c>
      <c r="P335">
        <f>VLOOKUP(F335,$X$4:$Y$9,2,0)</f>
        <v>4</v>
      </c>
      <c r="Q335">
        <f>VLOOKUP(G335,$X$4:$Y$9,2,0)</f>
        <v>8</v>
      </c>
      <c r="R335">
        <f>VLOOKUP(H335,$X$4:$Y$9,2,0)</f>
        <v>4</v>
      </c>
      <c r="S335" s="6">
        <f>SUM(punkty_rekrutacyjne35[[#This Row],[punkty za JP]:[GEO]])</f>
        <v>24</v>
      </c>
      <c r="T335" s="6">
        <f>IF(punkty_rekrutacyjne35[[#This Row],[Zachowanie]]=6, 2, 0)+punkty_rekrutacyjne35[[#This Row],[Osiagniecia]]</f>
        <v>5</v>
      </c>
      <c r="U335" s="7">
        <f>punkty_rekrutacyjne35[[#This Row],[punkty za gimnazjalny]]+punkty_rekrutacyjne35[[#This Row],[SUMA PUNKTOW ZA OCENY]]+punkty_rekrutacyjne35[[#This Row],[DODATKOWE]]</f>
        <v>56.1</v>
      </c>
    </row>
    <row r="336" spans="1:21" hidden="1" x14ac:dyDescent="0.35">
      <c r="A336" s="1" t="s">
        <v>469</v>
      </c>
      <c r="B336" s="1" t="s">
        <v>130</v>
      </c>
      <c r="C336">
        <v>5</v>
      </c>
      <c r="D336">
        <v>2</v>
      </c>
      <c r="E336" s="1">
        <v>2</v>
      </c>
      <c r="F336" s="1">
        <v>2</v>
      </c>
      <c r="G336" s="1">
        <v>4</v>
      </c>
      <c r="H336" s="1">
        <v>2</v>
      </c>
      <c r="I336">
        <v>27</v>
      </c>
      <c r="J336">
        <v>64</v>
      </c>
      <c r="K336">
        <v>22</v>
      </c>
      <c r="L336">
        <v>32</v>
      </c>
      <c r="M336">
        <v>91</v>
      </c>
      <c r="N336" s="6">
        <f>(punkty_rekrutacyjne35[[#This Row],[GHP]]+punkty_rekrutacyjne35[[#This Row],[GHH]]+punkty_rekrutacyjne35[[#This Row],[GMM]]+punkty_rekrutacyjne35[[#This Row],[GMP]]+punkty_rekrutacyjne35[[#This Row],[GJP]])/10</f>
        <v>23.6</v>
      </c>
      <c r="O336">
        <f>VLOOKUP(E336,$X$4:$Y$9,2,0)</f>
        <v>0</v>
      </c>
      <c r="P336">
        <f>VLOOKUP(F336,$X$4:$Y$9,2,0)</f>
        <v>0</v>
      </c>
      <c r="Q336">
        <f>VLOOKUP(G336,$X$4:$Y$9,2,0)</f>
        <v>6</v>
      </c>
      <c r="R336">
        <f>VLOOKUP(H336,$X$4:$Y$9,2,0)</f>
        <v>0</v>
      </c>
      <c r="S336" s="6">
        <f>SUM(punkty_rekrutacyjne35[[#This Row],[punkty za JP]:[GEO]])</f>
        <v>6</v>
      </c>
      <c r="T336" s="6">
        <f>IF(punkty_rekrutacyjne35[[#This Row],[Zachowanie]]=6, 2, 0)+punkty_rekrutacyjne35[[#This Row],[Osiagniecia]]</f>
        <v>5</v>
      </c>
      <c r="U336" s="7">
        <f>punkty_rekrutacyjne35[[#This Row],[punkty za gimnazjalny]]+punkty_rekrutacyjne35[[#This Row],[SUMA PUNKTOW ZA OCENY]]+punkty_rekrutacyjne35[[#This Row],[DODATKOWE]]</f>
        <v>34.6</v>
      </c>
    </row>
    <row r="337" spans="1:21" hidden="1" x14ac:dyDescent="0.35">
      <c r="A337" s="1" t="s">
        <v>470</v>
      </c>
      <c r="B337" s="1" t="s">
        <v>32</v>
      </c>
      <c r="C337">
        <v>1</v>
      </c>
      <c r="D337">
        <v>3</v>
      </c>
      <c r="E337" s="1">
        <v>3</v>
      </c>
      <c r="F337" s="1">
        <v>2</v>
      </c>
      <c r="G337" s="1">
        <v>5</v>
      </c>
      <c r="H337" s="1">
        <v>2</v>
      </c>
      <c r="I337">
        <v>84</v>
      </c>
      <c r="J337">
        <v>92</v>
      </c>
      <c r="K337">
        <v>92</v>
      </c>
      <c r="L337">
        <v>81</v>
      </c>
      <c r="M337">
        <v>68</v>
      </c>
      <c r="N337" s="6">
        <f>(punkty_rekrutacyjne35[[#This Row],[GHP]]+punkty_rekrutacyjne35[[#This Row],[GHH]]+punkty_rekrutacyjne35[[#This Row],[GMM]]+punkty_rekrutacyjne35[[#This Row],[GMP]]+punkty_rekrutacyjne35[[#This Row],[GJP]])/10</f>
        <v>41.7</v>
      </c>
      <c r="O337">
        <f>VLOOKUP(E337,$X$4:$Y$9,2,0)</f>
        <v>4</v>
      </c>
      <c r="P337">
        <f>VLOOKUP(F337,$X$4:$Y$9,2,0)</f>
        <v>0</v>
      </c>
      <c r="Q337">
        <f>VLOOKUP(G337,$X$4:$Y$9,2,0)</f>
        <v>8</v>
      </c>
      <c r="R337">
        <f>VLOOKUP(H337,$X$4:$Y$9,2,0)</f>
        <v>0</v>
      </c>
      <c r="S337" s="6">
        <f>SUM(punkty_rekrutacyjne35[[#This Row],[punkty za JP]:[GEO]])</f>
        <v>12</v>
      </c>
      <c r="T337" s="6">
        <f>IF(punkty_rekrutacyjne35[[#This Row],[Zachowanie]]=6, 2, 0)+punkty_rekrutacyjne35[[#This Row],[Osiagniecia]]</f>
        <v>1</v>
      </c>
      <c r="U337" s="7">
        <f>punkty_rekrutacyjne35[[#This Row],[punkty za gimnazjalny]]+punkty_rekrutacyjne35[[#This Row],[SUMA PUNKTOW ZA OCENY]]+punkty_rekrutacyjne35[[#This Row],[DODATKOWE]]</f>
        <v>54.7</v>
      </c>
    </row>
    <row r="338" spans="1:21" hidden="1" x14ac:dyDescent="0.35">
      <c r="A338" s="1" t="s">
        <v>471</v>
      </c>
      <c r="B338" s="1" t="s">
        <v>340</v>
      </c>
      <c r="C338">
        <v>4</v>
      </c>
      <c r="D338">
        <v>5</v>
      </c>
      <c r="E338" s="1">
        <v>4</v>
      </c>
      <c r="F338" s="1">
        <v>4</v>
      </c>
      <c r="G338" s="1">
        <v>2</v>
      </c>
      <c r="H338" s="1">
        <v>6</v>
      </c>
      <c r="I338">
        <v>75</v>
      </c>
      <c r="J338">
        <v>22</v>
      </c>
      <c r="K338">
        <v>91</v>
      </c>
      <c r="L338">
        <v>31</v>
      </c>
      <c r="M338">
        <v>93</v>
      </c>
      <c r="N338" s="6">
        <f>(punkty_rekrutacyjne35[[#This Row],[GHP]]+punkty_rekrutacyjne35[[#This Row],[GHH]]+punkty_rekrutacyjne35[[#This Row],[GMM]]+punkty_rekrutacyjne35[[#This Row],[GMP]]+punkty_rekrutacyjne35[[#This Row],[GJP]])/10</f>
        <v>31.2</v>
      </c>
      <c r="O338">
        <f>VLOOKUP(E338,$X$4:$Y$9,2,0)</f>
        <v>6</v>
      </c>
      <c r="P338">
        <f>VLOOKUP(F338,$X$4:$Y$9,2,0)</f>
        <v>6</v>
      </c>
      <c r="Q338">
        <f>VLOOKUP(G338,$X$4:$Y$9,2,0)</f>
        <v>0</v>
      </c>
      <c r="R338">
        <f>VLOOKUP(H338,$X$4:$Y$9,2,0)</f>
        <v>10</v>
      </c>
      <c r="S338" s="6">
        <f>SUM(punkty_rekrutacyjne35[[#This Row],[punkty za JP]:[GEO]])</f>
        <v>22</v>
      </c>
      <c r="T338" s="6">
        <f>IF(punkty_rekrutacyjne35[[#This Row],[Zachowanie]]=6, 2, 0)+punkty_rekrutacyjne35[[#This Row],[Osiagniecia]]</f>
        <v>4</v>
      </c>
      <c r="U338" s="7">
        <f>punkty_rekrutacyjne35[[#This Row],[punkty za gimnazjalny]]+punkty_rekrutacyjne35[[#This Row],[SUMA PUNKTOW ZA OCENY]]+punkty_rekrutacyjne35[[#This Row],[DODATKOWE]]</f>
        <v>57.2</v>
      </c>
    </row>
    <row r="339" spans="1:21" hidden="1" x14ac:dyDescent="0.35">
      <c r="A339" s="1" t="s">
        <v>472</v>
      </c>
      <c r="B339" s="1" t="s">
        <v>70</v>
      </c>
      <c r="C339">
        <v>2</v>
      </c>
      <c r="D339">
        <v>4</v>
      </c>
      <c r="E339" s="1">
        <v>4</v>
      </c>
      <c r="F339" s="1">
        <v>6</v>
      </c>
      <c r="G339" s="1">
        <v>5</v>
      </c>
      <c r="H339" s="1">
        <v>4</v>
      </c>
      <c r="I339">
        <v>35</v>
      </c>
      <c r="J339">
        <v>77</v>
      </c>
      <c r="K339">
        <v>81</v>
      </c>
      <c r="L339">
        <v>17</v>
      </c>
      <c r="M339">
        <v>27</v>
      </c>
      <c r="N339" s="6">
        <f>(punkty_rekrutacyjne35[[#This Row],[GHP]]+punkty_rekrutacyjne35[[#This Row],[GHH]]+punkty_rekrutacyjne35[[#This Row],[GMM]]+punkty_rekrutacyjne35[[#This Row],[GMP]]+punkty_rekrutacyjne35[[#This Row],[GJP]])/10</f>
        <v>23.7</v>
      </c>
      <c r="O339">
        <f>VLOOKUP(E339,$X$4:$Y$9,2,0)</f>
        <v>6</v>
      </c>
      <c r="P339">
        <f>VLOOKUP(F339,$X$4:$Y$9,2,0)</f>
        <v>10</v>
      </c>
      <c r="Q339">
        <f>VLOOKUP(G339,$X$4:$Y$9,2,0)</f>
        <v>8</v>
      </c>
      <c r="R339">
        <f>VLOOKUP(H339,$X$4:$Y$9,2,0)</f>
        <v>6</v>
      </c>
      <c r="S339" s="6">
        <f>SUM(punkty_rekrutacyjne35[[#This Row],[punkty za JP]:[GEO]])</f>
        <v>30</v>
      </c>
      <c r="T339" s="6">
        <f>IF(punkty_rekrutacyjne35[[#This Row],[Zachowanie]]=6, 2, 0)+punkty_rekrutacyjne35[[#This Row],[Osiagniecia]]</f>
        <v>2</v>
      </c>
      <c r="U339" s="7">
        <f>punkty_rekrutacyjne35[[#This Row],[punkty za gimnazjalny]]+punkty_rekrutacyjne35[[#This Row],[SUMA PUNKTOW ZA OCENY]]+punkty_rekrutacyjne35[[#This Row],[DODATKOWE]]</f>
        <v>55.7</v>
      </c>
    </row>
    <row r="340" spans="1:21" hidden="1" x14ac:dyDescent="0.35">
      <c r="A340" s="1" t="s">
        <v>473</v>
      </c>
      <c r="B340" s="1" t="s">
        <v>55</v>
      </c>
      <c r="C340">
        <v>7</v>
      </c>
      <c r="D340">
        <v>5</v>
      </c>
      <c r="E340" s="1">
        <v>4</v>
      </c>
      <c r="F340" s="1">
        <v>3</v>
      </c>
      <c r="G340" s="1">
        <v>3</v>
      </c>
      <c r="H340" s="1">
        <v>2</v>
      </c>
      <c r="I340">
        <v>2</v>
      </c>
      <c r="J340">
        <v>88</v>
      </c>
      <c r="K340">
        <v>61</v>
      </c>
      <c r="L340">
        <v>2</v>
      </c>
      <c r="M340">
        <v>49</v>
      </c>
      <c r="N340" s="6">
        <f>(punkty_rekrutacyjne35[[#This Row],[GHP]]+punkty_rekrutacyjne35[[#This Row],[GHH]]+punkty_rekrutacyjne35[[#This Row],[GMM]]+punkty_rekrutacyjne35[[#This Row],[GMP]]+punkty_rekrutacyjne35[[#This Row],[GJP]])/10</f>
        <v>20.2</v>
      </c>
      <c r="O340">
        <f>VLOOKUP(E340,$X$4:$Y$9,2,0)</f>
        <v>6</v>
      </c>
      <c r="P340">
        <f>VLOOKUP(F340,$X$4:$Y$9,2,0)</f>
        <v>4</v>
      </c>
      <c r="Q340">
        <f>VLOOKUP(G340,$X$4:$Y$9,2,0)</f>
        <v>4</v>
      </c>
      <c r="R340">
        <f>VLOOKUP(H340,$X$4:$Y$9,2,0)</f>
        <v>0</v>
      </c>
      <c r="S340" s="6">
        <f>SUM(punkty_rekrutacyjne35[[#This Row],[punkty za JP]:[GEO]])</f>
        <v>14</v>
      </c>
      <c r="T340" s="6">
        <f>IF(punkty_rekrutacyjne35[[#This Row],[Zachowanie]]=6, 2, 0)+punkty_rekrutacyjne35[[#This Row],[Osiagniecia]]</f>
        <v>7</v>
      </c>
      <c r="U340" s="7">
        <f>punkty_rekrutacyjne35[[#This Row],[punkty za gimnazjalny]]+punkty_rekrutacyjne35[[#This Row],[SUMA PUNKTOW ZA OCENY]]+punkty_rekrutacyjne35[[#This Row],[DODATKOWE]]</f>
        <v>41.2</v>
      </c>
    </row>
    <row r="341" spans="1:21" hidden="1" x14ac:dyDescent="0.35">
      <c r="A341" s="1" t="s">
        <v>474</v>
      </c>
      <c r="B341" s="1" t="s">
        <v>197</v>
      </c>
      <c r="C341">
        <v>7</v>
      </c>
      <c r="D341">
        <v>6</v>
      </c>
      <c r="E341" s="1">
        <v>5</v>
      </c>
      <c r="F341" s="1">
        <v>3</v>
      </c>
      <c r="G341" s="1">
        <v>3</v>
      </c>
      <c r="H341" s="1">
        <v>3</v>
      </c>
      <c r="I341">
        <v>71</v>
      </c>
      <c r="J341">
        <v>55</v>
      </c>
      <c r="K341">
        <v>33</v>
      </c>
      <c r="L341">
        <v>97</v>
      </c>
      <c r="M341">
        <v>73</v>
      </c>
      <c r="N341" s="6">
        <f>(punkty_rekrutacyjne35[[#This Row],[GHP]]+punkty_rekrutacyjne35[[#This Row],[GHH]]+punkty_rekrutacyjne35[[#This Row],[GMM]]+punkty_rekrutacyjne35[[#This Row],[GMP]]+punkty_rekrutacyjne35[[#This Row],[GJP]])/10</f>
        <v>32.9</v>
      </c>
      <c r="O341">
        <f>VLOOKUP(E341,$X$4:$Y$9,2,0)</f>
        <v>8</v>
      </c>
      <c r="P341">
        <f>VLOOKUP(F341,$X$4:$Y$9,2,0)</f>
        <v>4</v>
      </c>
      <c r="Q341">
        <f>VLOOKUP(G341,$X$4:$Y$9,2,0)</f>
        <v>4</v>
      </c>
      <c r="R341">
        <f>VLOOKUP(H341,$X$4:$Y$9,2,0)</f>
        <v>4</v>
      </c>
      <c r="S341" s="6">
        <f>SUM(punkty_rekrutacyjne35[[#This Row],[punkty za JP]:[GEO]])</f>
        <v>20</v>
      </c>
      <c r="T341" s="6">
        <f>IF(punkty_rekrutacyjne35[[#This Row],[Zachowanie]]=6, 2, 0)+punkty_rekrutacyjne35[[#This Row],[Osiagniecia]]</f>
        <v>9</v>
      </c>
      <c r="U341" s="7">
        <f>punkty_rekrutacyjne35[[#This Row],[punkty za gimnazjalny]]+punkty_rekrutacyjne35[[#This Row],[SUMA PUNKTOW ZA OCENY]]+punkty_rekrutacyjne35[[#This Row],[DODATKOWE]]</f>
        <v>61.9</v>
      </c>
    </row>
    <row r="342" spans="1:21" hidden="1" x14ac:dyDescent="0.35">
      <c r="A342" s="1" t="s">
        <v>475</v>
      </c>
      <c r="B342" s="1" t="s">
        <v>232</v>
      </c>
      <c r="C342">
        <v>5</v>
      </c>
      <c r="D342">
        <v>5</v>
      </c>
      <c r="E342" s="1">
        <v>6</v>
      </c>
      <c r="F342" s="1">
        <v>4</v>
      </c>
      <c r="G342" s="1">
        <v>5</v>
      </c>
      <c r="H342" s="1">
        <v>5</v>
      </c>
      <c r="I342">
        <v>53</v>
      </c>
      <c r="J342">
        <v>97</v>
      </c>
      <c r="K342">
        <v>28</v>
      </c>
      <c r="L342">
        <v>88</v>
      </c>
      <c r="M342">
        <v>87</v>
      </c>
      <c r="N342" s="6">
        <f>(punkty_rekrutacyjne35[[#This Row],[GHP]]+punkty_rekrutacyjne35[[#This Row],[GHH]]+punkty_rekrutacyjne35[[#This Row],[GMM]]+punkty_rekrutacyjne35[[#This Row],[GMP]]+punkty_rekrutacyjne35[[#This Row],[GJP]])/10</f>
        <v>35.299999999999997</v>
      </c>
      <c r="O342">
        <f>VLOOKUP(E342,$X$4:$Y$9,2,0)</f>
        <v>10</v>
      </c>
      <c r="P342">
        <f>VLOOKUP(F342,$X$4:$Y$9,2,0)</f>
        <v>6</v>
      </c>
      <c r="Q342">
        <f>VLOOKUP(G342,$X$4:$Y$9,2,0)</f>
        <v>8</v>
      </c>
      <c r="R342">
        <f>VLOOKUP(H342,$X$4:$Y$9,2,0)</f>
        <v>8</v>
      </c>
      <c r="S342" s="6">
        <f>SUM(punkty_rekrutacyjne35[[#This Row],[punkty za JP]:[GEO]])</f>
        <v>32</v>
      </c>
      <c r="T342" s="6">
        <f>IF(punkty_rekrutacyjne35[[#This Row],[Zachowanie]]=6, 2, 0)+punkty_rekrutacyjne35[[#This Row],[Osiagniecia]]</f>
        <v>5</v>
      </c>
      <c r="U342" s="7">
        <f>punkty_rekrutacyjne35[[#This Row],[punkty za gimnazjalny]]+punkty_rekrutacyjne35[[#This Row],[SUMA PUNKTOW ZA OCENY]]+punkty_rekrutacyjne35[[#This Row],[DODATKOWE]]</f>
        <v>72.3</v>
      </c>
    </row>
    <row r="343" spans="1:21" hidden="1" x14ac:dyDescent="0.35">
      <c r="A343" s="1" t="s">
        <v>476</v>
      </c>
      <c r="B343" s="1" t="s">
        <v>477</v>
      </c>
      <c r="C343">
        <v>0</v>
      </c>
      <c r="D343">
        <v>5</v>
      </c>
      <c r="E343" s="1">
        <v>5</v>
      </c>
      <c r="F343" s="1">
        <v>3</v>
      </c>
      <c r="G343" s="1">
        <v>4</v>
      </c>
      <c r="H343" s="1">
        <v>4</v>
      </c>
      <c r="I343">
        <v>73</v>
      </c>
      <c r="J343">
        <v>67</v>
      </c>
      <c r="K343">
        <v>18</v>
      </c>
      <c r="L343">
        <v>84</v>
      </c>
      <c r="M343">
        <v>75</v>
      </c>
      <c r="N343" s="6">
        <f>(punkty_rekrutacyjne35[[#This Row],[GHP]]+punkty_rekrutacyjne35[[#This Row],[GHH]]+punkty_rekrutacyjne35[[#This Row],[GMM]]+punkty_rekrutacyjne35[[#This Row],[GMP]]+punkty_rekrutacyjne35[[#This Row],[GJP]])/10</f>
        <v>31.7</v>
      </c>
      <c r="O343">
        <f>VLOOKUP(E343,$X$4:$Y$9,2,0)</f>
        <v>8</v>
      </c>
      <c r="P343">
        <f>VLOOKUP(F343,$X$4:$Y$9,2,0)</f>
        <v>4</v>
      </c>
      <c r="Q343">
        <f>VLOOKUP(G343,$X$4:$Y$9,2,0)</f>
        <v>6</v>
      </c>
      <c r="R343">
        <f>VLOOKUP(H343,$X$4:$Y$9,2,0)</f>
        <v>6</v>
      </c>
      <c r="S343" s="6">
        <f>SUM(punkty_rekrutacyjne35[[#This Row],[punkty za JP]:[GEO]])</f>
        <v>24</v>
      </c>
      <c r="T343" s="6">
        <f>IF(punkty_rekrutacyjne35[[#This Row],[Zachowanie]]=6, 2, 0)+punkty_rekrutacyjne35[[#This Row],[Osiagniecia]]</f>
        <v>0</v>
      </c>
      <c r="U343" s="7">
        <f>punkty_rekrutacyjne35[[#This Row],[punkty za gimnazjalny]]+punkty_rekrutacyjne35[[#This Row],[SUMA PUNKTOW ZA OCENY]]+punkty_rekrutacyjne35[[#This Row],[DODATKOWE]]</f>
        <v>55.7</v>
      </c>
    </row>
    <row r="344" spans="1:21" hidden="1" x14ac:dyDescent="0.35">
      <c r="A344" s="1" t="s">
        <v>478</v>
      </c>
      <c r="B344" s="1" t="s">
        <v>101</v>
      </c>
      <c r="C344">
        <v>3</v>
      </c>
      <c r="D344">
        <v>6</v>
      </c>
      <c r="E344" s="1">
        <v>2</v>
      </c>
      <c r="F344" s="1">
        <v>2</v>
      </c>
      <c r="G344" s="1">
        <v>5</v>
      </c>
      <c r="H344" s="1">
        <v>2</v>
      </c>
      <c r="I344">
        <v>97</v>
      </c>
      <c r="J344">
        <v>40</v>
      </c>
      <c r="K344">
        <v>41</v>
      </c>
      <c r="L344">
        <v>46</v>
      </c>
      <c r="M344">
        <v>59</v>
      </c>
      <c r="N344" s="6">
        <f>(punkty_rekrutacyjne35[[#This Row],[GHP]]+punkty_rekrutacyjne35[[#This Row],[GHH]]+punkty_rekrutacyjne35[[#This Row],[GMM]]+punkty_rekrutacyjne35[[#This Row],[GMP]]+punkty_rekrutacyjne35[[#This Row],[GJP]])/10</f>
        <v>28.3</v>
      </c>
      <c r="O344">
        <f>VLOOKUP(E344,$X$4:$Y$9,2,0)</f>
        <v>0</v>
      </c>
      <c r="P344">
        <f>VLOOKUP(F344,$X$4:$Y$9,2,0)</f>
        <v>0</v>
      </c>
      <c r="Q344">
        <f>VLOOKUP(G344,$X$4:$Y$9,2,0)</f>
        <v>8</v>
      </c>
      <c r="R344">
        <f>VLOOKUP(H344,$X$4:$Y$9,2,0)</f>
        <v>0</v>
      </c>
      <c r="S344" s="6">
        <f>SUM(punkty_rekrutacyjne35[[#This Row],[punkty za JP]:[GEO]])</f>
        <v>8</v>
      </c>
      <c r="T344" s="6">
        <f>IF(punkty_rekrutacyjne35[[#This Row],[Zachowanie]]=6, 2, 0)+punkty_rekrutacyjne35[[#This Row],[Osiagniecia]]</f>
        <v>5</v>
      </c>
      <c r="U344" s="7">
        <f>punkty_rekrutacyjne35[[#This Row],[punkty za gimnazjalny]]+punkty_rekrutacyjne35[[#This Row],[SUMA PUNKTOW ZA OCENY]]+punkty_rekrutacyjne35[[#This Row],[DODATKOWE]]</f>
        <v>41.3</v>
      </c>
    </row>
    <row r="345" spans="1:21" hidden="1" x14ac:dyDescent="0.35">
      <c r="A345" s="1" t="s">
        <v>479</v>
      </c>
      <c r="B345" s="1" t="s">
        <v>30</v>
      </c>
      <c r="C345">
        <v>7</v>
      </c>
      <c r="D345">
        <v>4</v>
      </c>
      <c r="E345" s="1">
        <v>4</v>
      </c>
      <c r="F345" s="1">
        <v>6</v>
      </c>
      <c r="G345" s="1">
        <v>5</v>
      </c>
      <c r="H345" s="1">
        <v>5</v>
      </c>
      <c r="I345">
        <v>10</v>
      </c>
      <c r="J345">
        <v>32</v>
      </c>
      <c r="K345">
        <v>73</v>
      </c>
      <c r="L345">
        <v>96</v>
      </c>
      <c r="M345">
        <v>29</v>
      </c>
      <c r="N345" s="6">
        <f>(punkty_rekrutacyjne35[[#This Row],[GHP]]+punkty_rekrutacyjne35[[#This Row],[GHH]]+punkty_rekrutacyjne35[[#This Row],[GMM]]+punkty_rekrutacyjne35[[#This Row],[GMP]]+punkty_rekrutacyjne35[[#This Row],[GJP]])/10</f>
        <v>24</v>
      </c>
      <c r="O345">
        <f>VLOOKUP(E345,$X$4:$Y$9,2,0)</f>
        <v>6</v>
      </c>
      <c r="P345">
        <f>VLOOKUP(F345,$X$4:$Y$9,2,0)</f>
        <v>10</v>
      </c>
      <c r="Q345">
        <f>VLOOKUP(G345,$X$4:$Y$9,2,0)</f>
        <v>8</v>
      </c>
      <c r="R345">
        <f>VLOOKUP(H345,$X$4:$Y$9,2,0)</f>
        <v>8</v>
      </c>
      <c r="S345" s="6">
        <f>SUM(punkty_rekrutacyjne35[[#This Row],[punkty za JP]:[GEO]])</f>
        <v>32</v>
      </c>
      <c r="T345" s="6">
        <f>IF(punkty_rekrutacyjne35[[#This Row],[Zachowanie]]=6, 2, 0)+punkty_rekrutacyjne35[[#This Row],[Osiagniecia]]</f>
        <v>7</v>
      </c>
      <c r="U345" s="7">
        <f>punkty_rekrutacyjne35[[#This Row],[punkty za gimnazjalny]]+punkty_rekrutacyjne35[[#This Row],[SUMA PUNKTOW ZA OCENY]]+punkty_rekrutacyjne35[[#This Row],[DODATKOWE]]</f>
        <v>63</v>
      </c>
    </row>
    <row r="346" spans="1:21" hidden="1" x14ac:dyDescent="0.35">
      <c r="A346" s="1" t="s">
        <v>480</v>
      </c>
      <c r="B346" s="1" t="s">
        <v>477</v>
      </c>
      <c r="C346">
        <v>3</v>
      </c>
      <c r="D346">
        <v>2</v>
      </c>
      <c r="E346" s="1">
        <v>5</v>
      </c>
      <c r="F346" s="1">
        <v>5</v>
      </c>
      <c r="G346" s="1">
        <v>4</v>
      </c>
      <c r="H346" s="1">
        <v>5</v>
      </c>
      <c r="I346">
        <v>91</v>
      </c>
      <c r="J346">
        <v>53</v>
      </c>
      <c r="K346">
        <v>13</v>
      </c>
      <c r="L346">
        <v>58</v>
      </c>
      <c r="M346">
        <v>75</v>
      </c>
      <c r="N346" s="6">
        <f>(punkty_rekrutacyjne35[[#This Row],[GHP]]+punkty_rekrutacyjne35[[#This Row],[GHH]]+punkty_rekrutacyjne35[[#This Row],[GMM]]+punkty_rekrutacyjne35[[#This Row],[GMP]]+punkty_rekrutacyjne35[[#This Row],[GJP]])/10</f>
        <v>29</v>
      </c>
      <c r="O346">
        <f>VLOOKUP(E346,$X$4:$Y$9,2,0)</f>
        <v>8</v>
      </c>
      <c r="P346">
        <f>VLOOKUP(F346,$X$4:$Y$9,2,0)</f>
        <v>8</v>
      </c>
      <c r="Q346">
        <f>VLOOKUP(G346,$X$4:$Y$9,2,0)</f>
        <v>6</v>
      </c>
      <c r="R346">
        <f>VLOOKUP(H346,$X$4:$Y$9,2,0)</f>
        <v>8</v>
      </c>
      <c r="S346" s="6">
        <f>SUM(punkty_rekrutacyjne35[[#This Row],[punkty za JP]:[GEO]])</f>
        <v>30</v>
      </c>
      <c r="T346" s="6">
        <f>IF(punkty_rekrutacyjne35[[#This Row],[Zachowanie]]=6, 2, 0)+punkty_rekrutacyjne35[[#This Row],[Osiagniecia]]</f>
        <v>3</v>
      </c>
      <c r="U346" s="7">
        <f>punkty_rekrutacyjne35[[#This Row],[punkty za gimnazjalny]]+punkty_rekrutacyjne35[[#This Row],[SUMA PUNKTOW ZA OCENY]]+punkty_rekrutacyjne35[[#This Row],[DODATKOWE]]</f>
        <v>62</v>
      </c>
    </row>
    <row r="347" spans="1:21" hidden="1" x14ac:dyDescent="0.35">
      <c r="A347" s="1" t="s">
        <v>481</v>
      </c>
      <c r="B347" s="1" t="s">
        <v>61</v>
      </c>
      <c r="C347">
        <v>5</v>
      </c>
      <c r="D347">
        <v>4</v>
      </c>
      <c r="E347" s="1">
        <v>6</v>
      </c>
      <c r="F347" s="1">
        <v>5</v>
      </c>
      <c r="G347" s="1">
        <v>2</v>
      </c>
      <c r="H347" s="1">
        <v>3</v>
      </c>
      <c r="I347">
        <v>21</v>
      </c>
      <c r="J347">
        <v>48</v>
      </c>
      <c r="K347">
        <v>45</v>
      </c>
      <c r="L347">
        <v>1</v>
      </c>
      <c r="M347">
        <v>51</v>
      </c>
      <c r="N347" s="6">
        <f>(punkty_rekrutacyjne35[[#This Row],[GHP]]+punkty_rekrutacyjne35[[#This Row],[GHH]]+punkty_rekrutacyjne35[[#This Row],[GMM]]+punkty_rekrutacyjne35[[#This Row],[GMP]]+punkty_rekrutacyjne35[[#This Row],[GJP]])/10</f>
        <v>16.600000000000001</v>
      </c>
      <c r="O347">
        <f>VLOOKUP(E347,$X$4:$Y$9,2,0)</f>
        <v>10</v>
      </c>
      <c r="P347">
        <f>VLOOKUP(F347,$X$4:$Y$9,2,0)</f>
        <v>8</v>
      </c>
      <c r="Q347">
        <f>VLOOKUP(G347,$X$4:$Y$9,2,0)</f>
        <v>0</v>
      </c>
      <c r="R347">
        <f>VLOOKUP(H347,$X$4:$Y$9,2,0)</f>
        <v>4</v>
      </c>
      <c r="S347" s="6">
        <f>SUM(punkty_rekrutacyjne35[[#This Row],[punkty za JP]:[GEO]])</f>
        <v>22</v>
      </c>
      <c r="T347" s="6">
        <f>IF(punkty_rekrutacyjne35[[#This Row],[Zachowanie]]=6, 2, 0)+punkty_rekrutacyjne35[[#This Row],[Osiagniecia]]</f>
        <v>5</v>
      </c>
      <c r="U347" s="7">
        <f>punkty_rekrutacyjne35[[#This Row],[punkty za gimnazjalny]]+punkty_rekrutacyjne35[[#This Row],[SUMA PUNKTOW ZA OCENY]]+punkty_rekrutacyjne35[[#This Row],[DODATKOWE]]</f>
        <v>43.6</v>
      </c>
    </row>
    <row r="348" spans="1:21" hidden="1" x14ac:dyDescent="0.35">
      <c r="A348" s="1" t="s">
        <v>482</v>
      </c>
      <c r="B348" s="1" t="s">
        <v>311</v>
      </c>
      <c r="C348">
        <v>2</v>
      </c>
      <c r="D348">
        <v>2</v>
      </c>
      <c r="E348" s="1">
        <v>5</v>
      </c>
      <c r="F348" s="1">
        <v>2</v>
      </c>
      <c r="G348" s="1">
        <v>4</v>
      </c>
      <c r="H348" s="1">
        <v>4</v>
      </c>
      <c r="I348">
        <v>83</v>
      </c>
      <c r="J348">
        <v>28</v>
      </c>
      <c r="K348">
        <v>43</v>
      </c>
      <c r="L348">
        <v>19</v>
      </c>
      <c r="M348">
        <v>83</v>
      </c>
      <c r="N348" s="6">
        <f>(punkty_rekrutacyjne35[[#This Row],[GHP]]+punkty_rekrutacyjne35[[#This Row],[GHH]]+punkty_rekrutacyjne35[[#This Row],[GMM]]+punkty_rekrutacyjne35[[#This Row],[GMP]]+punkty_rekrutacyjne35[[#This Row],[GJP]])/10</f>
        <v>25.6</v>
      </c>
      <c r="O348">
        <f>VLOOKUP(E348,$X$4:$Y$9,2,0)</f>
        <v>8</v>
      </c>
      <c r="P348">
        <f>VLOOKUP(F348,$X$4:$Y$9,2,0)</f>
        <v>0</v>
      </c>
      <c r="Q348">
        <f>VLOOKUP(G348,$X$4:$Y$9,2,0)</f>
        <v>6</v>
      </c>
      <c r="R348">
        <f>VLOOKUP(H348,$X$4:$Y$9,2,0)</f>
        <v>6</v>
      </c>
      <c r="S348" s="6">
        <f>SUM(punkty_rekrutacyjne35[[#This Row],[punkty za JP]:[GEO]])</f>
        <v>20</v>
      </c>
      <c r="T348" s="6">
        <f>IF(punkty_rekrutacyjne35[[#This Row],[Zachowanie]]=6, 2, 0)+punkty_rekrutacyjne35[[#This Row],[Osiagniecia]]</f>
        <v>2</v>
      </c>
      <c r="U348" s="7">
        <f>punkty_rekrutacyjne35[[#This Row],[punkty za gimnazjalny]]+punkty_rekrutacyjne35[[#This Row],[SUMA PUNKTOW ZA OCENY]]+punkty_rekrutacyjne35[[#This Row],[DODATKOWE]]</f>
        <v>47.6</v>
      </c>
    </row>
    <row r="349" spans="1:21" hidden="1" x14ac:dyDescent="0.35">
      <c r="A349" s="1" t="s">
        <v>483</v>
      </c>
      <c r="B349" s="1" t="s">
        <v>133</v>
      </c>
      <c r="C349">
        <v>2</v>
      </c>
      <c r="D349">
        <v>4</v>
      </c>
      <c r="E349" s="1">
        <v>4</v>
      </c>
      <c r="F349" s="1">
        <v>3</v>
      </c>
      <c r="G349" s="1">
        <v>3</v>
      </c>
      <c r="H349" s="1">
        <v>6</v>
      </c>
      <c r="I349">
        <v>97</v>
      </c>
      <c r="J349">
        <v>80</v>
      </c>
      <c r="K349">
        <v>54</v>
      </c>
      <c r="L349">
        <v>78</v>
      </c>
      <c r="M349">
        <v>43</v>
      </c>
      <c r="N349" s="6">
        <f>(punkty_rekrutacyjne35[[#This Row],[GHP]]+punkty_rekrutacyjne35[[#This Row],[GHH]]+punkty_rekrutacyjne35[[#This Row],[GMM]]+punkty_rekrutacyjne35[[#This Row],[GMP]]+punkty_rekrutacyjne35[[#This Row],[GJP]])/10</f>
        <v>35.200000000000003</v>
      </c>
      <c r="O349">
        <f>VLOOKUP(E349,$X$4:$Y$9,2,0)</f>
        <v>6</v>
      </c>
      <c r="P349">
        <f>VLOOKUP(F349,$X$4:$Y$9,2,0)</f>
        <v>4</v>
      </c>
      <c r="Q349">
        <f>VLOOKUP(G349,$X$4:$Y$9,2,0)</f>
        <v>4</v>
      </c>
      <c r="R349">
        <f>VLOOKUP(H349,$X$4:$Y$9,2,0)</f>
        <v>10</v>
      </c>
      <c r="S349" s="6">
        <f>SUM(punkty_rekrutacyjne35[[#This Row],[punkty za JP]:[GEO]])</f>
        <v>24</v>
      </c>
      <c r="T349" s="6">
        <f>IF(punkty_rekrutacyjne35[[#This Row],[Zachowanie]]=6, 2, 0)+punkty_rekrutacyjne35[[#This Row],[Osiagniecia]]</f>
        <v>2</v>
      </c>
      <c r="U349" s="7">
        <f>punkty_rekrutacyjne35[[#This Row],[punkty za gimnazjalny]]+punkty_rekrutacyjne35[[#This Row],[SUMA PUNKTOW ZA OCENY]]+punkty_rekrutacyjne35[[#This Row],[DODATKOWE]]</f>
        <v>61.2</v>
      </c>
    </row>
    <row r="350" spans="1:21" hidden="1" x14ac:dyDescent="0.35">
      <c r="A350" s="1" t="s">
        <v>484</v>
      </c>
      <c r="B350" s="1" t="s">
        <v>101</v>
      </c>
      <c r="C350">
        <v>2</v>
      </c>
      <c r="D350">
        <v>5</v>
      </c>
      <c r="E350" s="1">
        <v>2</v>
      </c>
      <c r="F350" s="1">
        <v>3</v>
      </c>
      <c r="G350" s="1">
        <v>5</v>
      </c>
      <c r="H350" s="1">
        <v>2</v>
      </c>
      <c r="I350">
        <v>26</v>
      </c>
      <c r="J350">
        <v>31</v>
      </c>
      <c r="K350">
        <v>88</v>
      </c>
      <c r="L350">
        <v>98</v>
      </c>
      <c r="M350">
        <v>45</v>
      </c>
      <c r="N350" s="6">
        <f>(punkty_rekrutacyjne35[[#This Row],[GHP]]+punkty_rekrutacyjne35[[#This Row],[GHH]]+punkty_rekrutacyjne35[[#This Row],[GMM]]+punkty_rekrutacyjne35[[#This Row],[GMP]]+punkty_rekrutacyjne35[[#This Row],[GJP]])/10</f>
        <v>28.8</v>
      </c>
      <c r="O350">
        <f>VLOOKUP(E350,$X$4:$Y$9,2,0)</f>
        <v>0</v>
      </c>
      <c r="P350">
        <f>VLOOKUP(F350,$X$4:$Y$9,2,0)</f>
        <v>4</v>
      </c>
      <c r="Q350">
        <f>VLOOKUP(G350,$X$4:$Y$9,2,0)</f>
        <v>8</v>
      </c>
      <c r="R350">
        <f>VLOOKUP(H350,$X$4:$Y$9,2,0)</f>
        <v>0</v>
      </c>
      <c r="S350" s="6">
        <f>SUM(punkty_rekrutacyjne35[[#This Row],[punkty za JP]:[GEO]])</f>
        <v>12</v>
      </c>
      <c r="T350" s="6">
        <f>IF(punkty_rekrutacyjne35[[#This Row],[Zachowanie]]=6, 2, 0)+punkty_rekrutacyjne35[[#This Row],[Osiagniecia]]</f>
        <v>2</v>
      </c>
      <c r="U350" s="7">
        <f>punkty_rekrutacyjne35[[#This Row],[punkty za gimnazjalny]]+punkty_rekrutacyjne35[[#This Row],[SUMA PUNKTOW ZA OCENY]]+punkty_rekrutacyjne35[[#This Row],[DODATKOWE]]</f>
        <v>42.8</v>
      </c>
    </row>
    <row r="351" spans="1:21" hidden="1" x14ac:dyDescent="0.35">
      <c r="A351" s="1" t="s">
        <v>485</v>
      </c>
      <c r="B351" s="1" t="s">
        <v>58</v>
      </c>
      <c r="C351">
        <v>7</v>
      </c>
      <c r="D351">
        <v>6</v>
      </c>
      <c r="E351" s="1">
        <v>4</v>
      </c>
      <c r="F351" s="1">
        <v>5</v>
      </c>
      <c r="G351" s="1">
        <v>4</v>
      </c>
      <c r="H351" s="1">
        <v>3</v>
      </c>
      <c r="I351">
        <v>17</v>
      </c>
      <c r="J351">
        <v>54</v>
      </c>
      <c r="K351">
        <v>78</v>
      </c>
      <c r="L351">
        <v>68</v>
      </c>
      <c r="M351">
        <v>41</v>
      </c>
      <c r="N351" s="6">
        <f>(punkty_rekrutacyjne35[[#This Row],[GHP]]+punkty_rekrutacyjne35[[#This Row],[GHH]]+punkty_rekrutacyjne35[[#This Row],[GMM]]+punkty_rekrutacyjne35[[#This Row],[GMP]]+punkty_rekrutacyjne35[[#This Row],[GJP]])/10</f>
        <v>25.8</v>
      </c>
      <c r="O351">
        <f>VLOOKUP(E351,$X$4:$Y$9,2,0)</f>
        <v>6</v>
      </c>
      <c r="P351">
        <f>VLOOKUP(F351,$X$4:$Y$9,2,0)</f>
        <v>8</v>
      </c>
      <c r="Q351">
        <f>VLOOKUP(G351,$X$4:$Y$9,2,0)</f>
        <v>6</v>
      </c>
      <c r="R351">
        <f>VLOOKUP(H351,$X$4:$Y$9,2,0)</f>
        <v>4</v>
      </c>
      <c r="S351" s="6">
        <f>SUM(punkty_rekrutacyjne35[[#This Row],[punkty za JP]:[GEO]])</f>
        <v>24</v>
      </c>
      <c r="T351" s="6">
        <f>IF(punkty_rekrutacyjne35[[#This Row],[Zachowanie]]=6, 2, 0)+punkty_rekrutacyjne35[[#This Row],[Osiagniecia]]</f>
        <v>9</v>
      </c>
      <c r="U351" s="7">
        <f>punkty_rekrutacyjne35[[#This Row],[punkty za gimnazjalny]]+punkty_rekrutacyjne35[[#This Row],[SUMA PUNKTOW ZA OCENY]]+punkty_rekrutacyjne35[[#This Row],[DODATKOWE]]</f>
        <v>58.8</v>
      </c>
    </row>
    <row r="352" spans="1:21" hidden="1" x14ac:dyDescent="0.35">
      <c r="A352" s="1" t="s">
        <v>486</v>
      </c>
      <c r="B352" s="1" t="s">
        <v>70</v>
      </c>
      <c r="C352">
        <v>0</v>
      </c>
      <c r="D352">
        <v>2</v>
      </c>
      <c r="E352" s="1">
        <v>5</v>
      </c>
      <c r="F352" s="1">
        <v>3</v>
      </c>
      <c r="G352" s="1">
        <v>6</v>
      </c>
      <c r="H352" s="1">
        <v>6</v>
      </c>
      <c r="I352">
        <v>5</v>
      </c>
      <c r="J352">
        <v>93</v>
      </c>
      <c r="K352">
        <v>4</v>
      </c>
      <c r="L352">
        <v>59</v>
      </c>
      <c r="M352">
        <v>71</v>
      </c>
      <c r="N352" s="6">
        <f>(punkty_rekrutacyjne35[[#This Row],[GHP]]+punkty_rekrutacyjne35[[#This Row],[GHH]]+punkty_rekrutacyjne35[[#This Row],[GMM]]+punkty_rekrutacyjne35[[#This Row],[GMP]]+punkty_rekrutacyjne35[[#This Row],[GJP]])/10</f>
        <v>23.2</v>
      </c>
      <c r="O352">
        <f>VLOOKUP(E352,$X$4:$Y$9,2,0)</f>
        <v>8</v>
      </c>
      <c r="P352">
        <f>VLOOKUP(F352,$X$4:$Y$9,2,0)</f>
        <v>4</v>
      </c>
      <c r="Q352">
        <f>VLOOKUP(G352,$X$4:$Y$9,2,0)</f>
        <v>10</v>
      </c>
      <c r="R352">
        <f>VLOOKUP(H352,$X$4:$Y$9,2,0)</f>
        <v>10</v>
      </c>
      <c r="S352" s="6">
        <f>SUM(punkty_rekrutacyjne35[[#This Row],[punkty za JP]:[GEO]])</f>
        <v>32</v>
      </c>
      <c r="T352" s="6">
        <f>IF(punkty_rekrutacyjne35[[#This Row],[Zachowanie]]=6, 2, 0)+punkty_rekrutacyjne35[[#This Row],[Osiagniecia]]</f>
        <v>0</v>
      </c>
      <c r="U352" s="7">
        <f>punkty_rekrutacyjne35[[#This Row],[punkty za gimnazjalny]]+punkty_rekrutacyjne35[[#This Row],[SUMA PUNKTOW ZA OCENY]]+punkty_rekrutacyjne35[[#This Row],[DODATKOWE]]</f>
        <v>55.2</v>
      </c>
    </row>
    <row r="353" spans="1:21" hidden="1" x14ac:dyDescent="0.35">
      <c r="A353" s="1" t="s">
        <v>487</v>
      </c>
      <c r="B353" s="1" t="s">
        <v>76</v>
      </c>
      <c r="C353">
        <v>3</v>
      </c>
      <c r="D353">
        <v>5</v>
      </c>
      <c r="E353" s="1">
        <v>3</v>
      </c>
      <c r="F353" s="1">
        <v>3</v>
      </c>
      <c r="G353" s="1">
        <v>6</v>
      </c>
      <c r="H353" s="1">
        <v>4</v>
      </c>
      <c r="I353">
        <v>78</v>
      </c>
      <c r="J353">
        <v>80</v>
      </c>
      <c r="K353">
        <v>56</v>
      </c>
      <c r="L353">
        <v>31</v>
      </c>
      <c r="M353">
        <v>81</v>
      </c>
      <c r="N353" s="6">
        <f>(punkty_rekrutacyjne35[[#This Row],[GHP]]+punkty_rekrutacyjne35[[#This Row],[GHH]]+punkty_rekrutacyjne35[[#This Row],[GMM]]+punkty_rekrutacyjne35[[#This Row],[GMP]]+punkty_rekrutacyjne35[[#This Row],[GJP]])/10</f>
        <v>32.6</v>
      </c>
      <c r="O353">
        <f>VLOOKUP(E353,$X$4:$Y$9,2,0)</f>
        <v>4</v>
      </c>
      <c r="P353">
        <f>VLOOKUP(F353,$X$4:$Y$9,2,0)</f>
        <v>4</v>
      </c>
      <c r="Q353">
        <f>VLOOKUP(G353,$X$4:$Y$9,2,0)</f>
        <v>10</v>
      </c>
      <c r="R353">
        <f>VLOOKUP(H353,$X$4:$Y$9,2,0)</f>
        <v>6</v>
      </c>
      <c r="S353" s="6">
        <f>SUM(punkty_rekrutacyjne35[[#This Row],[punkty za JP]:[GEO]])</f>
        <v>24</v>
      </c>
      <c r="T353" s="6">
        <f>IF(punkty_rekrutacyjne35[[#This Row],[Zachowanie]]=6, 2, 0)+punkty_rekrutacyjne35[[#This Row],[Osiagniecia]]</f>
        <v>3</v>
      </c>
      <c r="U353" s="7">
        <f>punkty_rekrutacyjne35[[#This Row],[punkty za gimnazjalny]]+punkty_rekrutacyjne35[[#This Row],[SUMA PUNKTOW ZA OCENY]]+punkty_rekrutacyjne35[[#This Row],[DODATKOWE]]</f>
        <v>59.6</v>
      </c>
    </row>
    <row r="354" spans="1:21" hidden="1" x14ac:dyDescent="0.35">
      <c r="A354" s="1" t="s">
        <v>488</v>
      </c>
      <c r="B354" s="1" t="s">
        <v>489</v>
      </c>
      <c r="C354">
        <v>6</v>
      </c>
      <c r="D354">
        <v>6</v>
      </c>
      <c r="E354" s="1">
        <v>6</v>
      </c>
      <c r="F354" s="1">
        <v>4</v>
      </c>
      <c r="G354" s="1">
        <v>6</v>
      </c>
      <c r="H354" s="1">
        <v>4</v>
      </c>
      <c r="I354">
        <v>64</v>
      </c>
      <c r="J354">
        <v>18</v>
      </c>
      <c r="K354">
        <v>23</v>
      </c>
      <c r="L354">
        <v>81</v>
      </c>
      <c r="M354">
        <v>18</v>
      </c>
      <c r="N354" s="6">
        <f>(punkty_rekrutacyjne35[[#This Row],[GHP]]+punkty_rekrutacyjne35[[#This Row],[GHH]]+punkty_rekrutacyjne35[[#This Row],[GMM]]+punkty_rekrutacyjne35[[#This Row],[GMP]]+punkty_rekrutacyjne35[[#This Row],[GJP]])/10</f>
        <v>20.399999999999999</v>
      </c>
      <c r="O354">
        <f>VLOOKUP(E354,$X$4:$Y$9,2,0)</f>
        <v>10</v>
      </c>
      <c r="P354">
        <f>VLOOKUP(F354,$X$4:$Y$9,2,0)</f>
        <v>6</v>
      </c>
      <c r="Q354">
        <f>VLOOKUP(G354,$X$4:$Y$9,2,0)</f>
        <v>10</v>
      </c>
      <c r="R354">
        <f>VLOOKUP(H354,$X$4:$Y$9,2,0)</f>
        <v>6</v>
      </c>
      <c r="S354" s="6">
        <f>SUM(punkty_rekrutacyjne35[[#This Row],[punkty za JP]:[GEO]])</f>
        <v>32</v>
      </c>
      <c r="T354" s="6">
        <f>IF(punkty_rekrutacyjne35[[#This Row],[Zachowanie]]=6, 2, 0)+punkty_rekrutacyjne35[[#This Row],[Osiagniecia]]</f>
        <v>8</v>
      </c>
      <c r="U354" s="7">
        <f>punkty_rekrutacyjne35[[#This Row],[punkty za gimnazjalny]]+punkty_rekrutacyjne35[[#This Row],[SUMA PUNKTOW ZA OCENY]]+punkty_rekrutacyjne35[[#This Row],[DODATKOWE]]</f>
        <v>60.4</v>
      </c>
    </row>
    <row r="355" spans="1:21" hidden="1" x14ac:dyDescent="0.35">
      <c r="A355" s="1" t="s">
        <v>490</v>
      </c>
      <c r="B355" s="1" t="s">
        <v>38</v>
      </c>
      <c r="C355">
        <v>2</v>
      </c>
      <c r="D355">
        <v>4</v>
      </c>
      <c r="E355" s="1">
        <v>3</v>
      </c>
      <c r="F355" s="1">
        <v>5</v>
      </c>
      <c r="G355" s="1">
        <v>2</v>
      </c>
      <c r="H355" s="1">
        <v>3</v>
      </c>
      <c r="I355">
        <v>96</v>
      </c>
      <c r="J355">
        <v>32</v>
      </c>
      <c r="K355">
        <v>73</v>
      </c>
      <c r="L355">
        <v>7</v>
      </c>
      <c r="M355">
        <v>74</v>
      </c>
      <c r="N355" s="6">
        <f>(punkty_rekrutacyjne35[[#This Row],[GHP]]+punkty_rekrutacyjne35[[#This Row],[GHH]]+punkty_rekrutacyjne35[[#This Row],[GMM]]+punkty_rekrutacyjne35[[#This Row],[GMP]]+punkty_rekrutacyjne35[[#This Row],[GJP]])/10</f>
        <v>28.2</v>
      </c>
      <c r="O355">
        <f>VLOOKUP(E355,$X$4:$Y$9,2,0)</f>
        <v>4</v>
      </c>
      <c r="P355">
        <f>VLOOKUP(F355,$X$4:$Y$9,2,0)</f>
        <v>8</v>
      </c>
      <c r="Q355">
        <f>VLOOKUP(G355,$X$4:$Y$9,2,0)</f>
        <v>0</v>
      </c>
      <c r="R355">
        <f>VLOOKUP(H355,$X$4:$Y$9,2,0)</f>
        <v>4</v>
      </c>
      <c r="S355" s="6">
        <f>SUM(punkty_rekrutacyjne35[[#This Row],[punkty za JP]:[GEO]])</f>
        <v>16</v>
      </c>
      <c r="T355" s="6">
        <f>IF(punkty_rekrutacyjne35[[#This Row],[Zachowanie]]=6, 2, 0)+punkty_rekrutacyjne35[[#This Row],[Osiagniecia]]</f>
        <v>2</v>
      </c>
      <c r="U355" s="7">
        <f>punkty_rekrutacyjne35[[#This Row],[punkty za gimnazjalny]]+punkty_rekrutacyjne35[[#This Row],[SUMA PUNKTOW ZA OCENY]]+punkty_rekrutacyjne35[[#This Row],[DODATKOWE]]</f>
        <v>46.2</v>
      </c>
    </row>
    <row r="356" spans="1:21" hidden="1" x14ac:dyDescent="0.35">
      <c r="A356" s="1" t="s">
        <v>491</v>
      </c>
      <c r="B356" s="1" t="s">
        <v>340</v>
      </c>
      <c r="C356">
        <v>6</v>
      </c>
      <c r="D356">
        <v>6</v>
      </c>
      <c r="E356" s="1">
        <v>5</v>
      </c>
      <c r="F356" s="1">
        <v>5</v>
      </c>
      <c r="G356" s="1">
        <v>3</v>
      </c>
      <c r="H356" s="1">
        <v>6</v>
      </c>
      <c r="I356">
        <v>85</v>
      </c>
      <c r="J356">
        <v>35</v>
      </c>
      <c r="K356">
        <v>70</v>
      </c>
      <c r="L356">
        <v>99</v>
      </c>
      <c r="M356">
        <v>85</v>
      </c>
      <c r="N356" s="6">
        <f>(punkty_rekrutacyjne35[[#This Row],[GHP]]+punkty_rekrutacyjne35[[#This Row],[GHH]]+punkty_rekrutacyjne35[[#This Row],[GMM]]+punkty_rekrutacyjne35[[#This Row],[GMP]]+punkty_rekrutacyjne35[[#This Row],[GJP]])/10</f>
        <v>37.4</v>
      </c>
      <c r="O356">
        <f>VLOOKUP(E356,$X$4:$Y$9,2,0)</f>
        <v>8</v>
      </c>
      <c r="P356">
        <f>VLOOKUP(F356,$X$4:$Y$9,2,0)</f>
        <v>8</v>
      </c>
      <c r="Q356">
        <f>VLOOKUP(G356,$X$4:$Y$9,2,0)</f>
        <v>4</v>
      </c>
      <c r="R356">
        <f>VLOOKUP(H356,$X$4:$Y$9,2,0)</f>
        <v>10</v>
      </c>
      <c r="S356" s="6">
        <f>SUM(punkty_rekrutacyjne35[[#This Row],[punkty za JP]:[GEO]])</f>
        <v>30</v>
      </c>
      <c r="T356" s="6">
        <f>IF(punkty_rekrutacyjne35[[#This Row],[Zachowanie]]=6, 2, 0)+punkty_rekrutacyjne35[[#This Row],[Osiagniecia]]</f>
        <v>8</v>
      </c>
      <c r="U356" s="7">
        <f>punkty_rekrutacyjne35[[#This Row],[punkty za gimnazjalny]]+punkty_rekrutacyjne35[[#This Row],[SUMA PUNKTOW ZA OCENY]]+punkty_rekrutacyjne35[[#This Row],[DODATKOWE]]</f>
        <v>75.400000000000006</v>
      </c>
    </row>
    <row r="357" spans="1:21" hidden="1" x14ac:dyDescent="0.35">
      <c r="A357" s="1" t="s">
        <v>492</v>
      </c>
      <c r="B357" s="1" t="s">
        <v>90</v>
      </c>
      <c r="C357">
        <v>4</v>
      </c>
      <c r="D357">
        <v>2</v>
      </c>
      <c r="E357" s="1">
        <v>4</v>
      </c>
      <c r="F357" s="1">
        <v>5</v>
      </c>
      <c r="G357" s="1">
        <v>4</v>
      </c>
      <c r="H357" s="1">
        <v>2</v>
      </c>
      <c r="I357">
        <v>17</v>
      </c>
      <c r="J357">
        <v>17</v>
      </c>
      <c r="K357">
        <v>92</v>
      </c>
      <c r="L357">
        <v>6</v>
      </c>
      <c r="M357">
        <v>64</v>
      </c>
      <c r="N357" s="6">
        <f>(punkty_rekrutacyjne35[[#This Row],[GHP]]+punkty_rekrutacyjne35[[#This Row],[GHH]]+punkty_rekrutacyjne35[[#This Row],[GMM]]+punkty_rekrutacyjne35[[#This Row],[GMP]]+punkty_rekrutacyjne35[[#This Row],[GJP]])/10</f>
        <v>19.600000000000001</v>
      </c>
      <c r="O357">
        <f>VLOOKUP(E357,$X$4:$Y$9,2,0)</f>
        <v>6</v>
      </c>
      <c r="P357">
        <f>VLOOKUP(F357,$X$4:$Y$9,2,0)</f>
        <v>8</v>
      </c>
      <c r="Q357">
        <f>VLOOKUP(G357,$X$4:$Y$9,2,0)</f>
        <v>6</v>
      </c>
      <c r="R357">
        <f>VLOOKUP(H357,$X$4:$Y$9,2,0)</f>
        <v>0</v>
      </c>
      <c r="S357" s="6">
        <f>SUM(punkty_rekrutacyjne35[[#This Row],[punkty za JP]:[GEO]])</f>
        <v>20</v>
      </c>
      <c r="T357" s="6">
        <f>IF(punkty_rekrutacyjne35[[#This Row],[Zachowanie]]=6, 2, 0)+punkty_rekrutacyjne35[[#This Row],[Osiagniecia]]</f>
        <v>4</v>
      </c>
      <c r="U357" s="7">
        <f>punkty_rekrutacyjne35[[#This Row],[punkty za gimnazjalny]]+punkty_rekrutacyjne35[[#This Row],[SUMA PUNKTOW ZA OCENY]]+punkty_rekrutacyjne35[[#This Row],[DODATKOWE]]</f>
        <v>43.6</v>
      </c>
    </row>
    <row r="358" spans="1:21" hidden="1" x14ac:dyDescent="0.35">
      <c r="A358" s="1" t="s">
        <v>493</v>
      </c>
      <c r="B358" s="1" t="s">
        <v>180</v>
      </c>
      <c r="C358">
        <v>4</v>
      </c>
      <c r="D358">
        <v>2</v>
      </c>
      <c r="E358" s="1">
        <v>4</v>
      </c>
      <c r="F358" s="1">
        <v>2</v>
      </c>
      <c r="G358" s="1">
        <v>5</v>
      </c>
      <c r="H358" s="1">
        <v>4</v>
      </c>
      <c r="I358">
        <v>62</v>
      </c>
      <c r="J358">
        <v>3</v>
      </c>
      <c r="K358">
        <v>84</v>
      </c>
      <c r="L358">
        <v>48</v>
      </c>
      <c r="M358">
        <v>94</v>
      </c>
      <c r="N358" s="6">
        <f>(punkty_rekrutacyjne35[[#This Row],[GHP]]+punkty_rekrutacyjne35[[#This Row],[GHH]]+punkty_rekrutacyjne35[[#This Row],[GMM]]+punkty_rekrutacyjne35[[#This Row],[GMP]]+punkty_rekrutacyjne35[[#This Row],[GJP]])/10</f>
        <v>29.1</v>
      </c>
      <c r="O358">
        <f>VLOOKUP(E358,$X$4:$Y$9,2,0)</f>
        <v>6</v>
      </c>
      <c r="P358">
        <f>VLOOKUP(F358,$X$4:$Y$9,2,0)</f>
        <v>0</v>
      </c>
      <c r="Q358">
        <f>VLOOKUP(G358,$X$4:$Y$9,2,0)</f>
        <v>8</v>
      </c>
      <c r="R358">
        <f>VLOOKUP(H358,$X$4:$Y$9,2,0)</f>
        <v>6</v>
      </c>
      <c r="S358" s="6">
        <f>SUM(punkty_rekrutacyjne35[[#This Row],[punkty za JP]:[GEO]])</f>
        <v>20</v>
      </c>
      <c r="T358" s="6">
        <f>IF(punkty_rekrutacyjne35[[#This Row],[Zachowanie]]=6, 2, 0)+punkty_rekrutacyjne35[[#This Row],[Osiagniecia]]</f>
        <v>4</v>
      </c>
      <c r="U358" s="7">
        <f>punkty_rekrutacyjne35[[#This Row],[punkty za gimnazjalny]]+punkty_rekrutacyjne35[[#This Row],[SUMA PUNKTOW ZA OCENY]]+punkty_rekrutacyjne35[[#This Row],[DODATKOWE]]</f>
        <v>53.1</v>
      </c>
    </row>
    <row r="359" spans="1:21" hidden="1" x14ac:dyDescent="0.35">
      <c r="A359" s="1" t="s">
        <v>494</v>
      </c>
      <c r="B359" s="1" t="s">
        <v>495</v>
      </c>
      <c r="C359">
        <v>4</v>
      </c>
      <c r="D359">
        <v>5</v>
      </c>
      <c r="E359" s="1">
        <v>5</v>
      </c>
      <c r="F359" s="1">
        <v>6</v>
      </c>
      <c r="G359" s="1">
        <v>2</v>
      </c>
      <c r="H359" s="1">
        <v>3</v>
      </c>
      <c r="I359">
        <v>35</v>
      </c>
      <c r="J359">
        <v>49</v>
      </c>
      <c r="K359">
        <v>59</v>
      </c>
      <c r="L359">
        <v>44</v>
      </c>
      <c r="M359">
        <v>68</v>
      </c>
      <c r="N359" s="6">
        <f>(punkty_rekrutacyjne35[[#This Row],[GHP]]+punkty_rekrutacyjne35[[#This Row],[GHH]]+punkty_rekrutacyjne35[[#This Row],[GMM]]+punkty_rekrutacyjne35[[#This Row],[GMP]]+punkty_rekrutacyjne35[[#This Row],[GJP]])/10</f>
        <v>25.5</v>
      </c>
      <c r="O359">
        <f>VLOOKUP(E359,$X$4:$Y$9,2,0)</f>
        <v>8</v>
      </c>
      <c r="P359">
        <f>VLOOKUP(F359,$X$4:$Y$9,2,0)</f>
        <v>10</v>
      </c>
      <c r="Q359">
        <f>VLOOKUP(G359,$X$4:$Y$9,2,0)</f>
        <v>0</v>
      </c>
      <c r="R359">
        <f>VLOOKUP(H359,$X$4:$Y$9,2,0)</f>
        <v>4</v>
      </c>
      <c r="S359" s="6">
        <f>SUM(punkty_rekrutacyjne35[[#This Row],[punkty za JP]:[GEO]])</f>
        <v>22</v>
      </c>
      <c r="T359" s="6">
        <f>IF(punkty_rekrutacyjne35[[#This Row],[Zachowanie]]=6, 2, 0)+punkty_rekrutacyjne35[[#This Row],[Osiagniecia]]</f>
        <v>4</v>
      </c>
      <c r="U359" s="7">
        <f>punkty_rekrutacyjne35[[#This Row],[punkty za gimnazjalny]]+punkty_rekrutacyjne35[[#This Row],[SUMA PUNKTOW ZA OCENY]]+punkty_rekrutacyjne35[[#This Row],[DODATKOWE]]</f>
        <v>51.5</v>
      </c>
    </row>
    <row r="360" spans="1:21" hidden="1" x14ac:dyDescent="0.35">
      <c r="A360" s="1" t="s">
        <v>496</v>
      </c>
      <c r="B360" s="1" t="s">
        <v>369</v>
      </c>
      <c r="C360">
        <v>7</v>
      </c>
      <c r="D360">
        <v>3</v>
      </c>
      <c r="E360" s="1">
        <v>6</v>
      </c>
      <c r="F360" s="1">
        <v>2</v>
      </c>
      <c r="G360" s="1">
        <v>6</v>
      </c>
      <c r="H360" s="1">
        <v>5</v>
      </c>
      <c r="I360">
        <v>20</v>
      </c>
      <c r="J360">
        <v>58</v>
      </c>
      <c r="K360">
        <v>93</v>
      </c>
      <c r="L360">
        <v>53</v>
      </c>
      <c r="M360">
        <v>35</v>
      </c>
      <c r="N360" s="6">
        <f>(punkty_rekrutacyjne35[[#This Row],[GHP]]+punkty_rekrutacyjne35[[#This Row],[GHH]]+punkty_rekrutacyjne35[[#This Row],[GMM]]+punkty_rekrutacyjne35[[#This Row],[GMP]]+punkty_rekrutacyjne35[[#This Row],[GJP]])/10</f>
        <v>25.9</v>
      </c>
      <c r="O360">
        <f>VLOOKUP(E360,$X$4:$Y$9,2,0)</f>
        <v>10</v>
      </c>
      <c r="P360">
        <f>VLOOKUP(F360,$X$4:$Y$9,2,0)</f>
        <v>0</v>
      </c>
      <c r="Q360">
        <f>VLOOKUP(G360,$X$4:$Y$9,2,0)</f>
        <v>10</v>
      </c>
      <c r="R360">
        <f>VLOOKUP(H360,$X$4:$Y$9,2,0)</f>
        <v>8</v>
      </c>
      <c r="S360" s="6">
        <f>SUM(punkty_rekrutacyjne35[[#This Row],[punkty za JP]:[GEO]])</f>
        <v>28</v>
      </c>
      <c r="T360" s="6">
        <f>IF(punkty_rekrutacyjne35[[#This Row],[Zachowanie]]=6, 2, 0)+punkty_rekrutacyjne35[[#This Row],[Osiagniecia]]</f>
        <v>7</v>
      </c>
      <c r="U360" s="7">
        <f>punkty_rekrutacyjne35[[#This Row],[punkty za gimnazjalny]]+punkty_rekrutacyjne35[[#This Row],[SUMA PUNKTOW ZA OCENY]]+punkty_rekrutacyjne35[[#This Row],[DODATKOWE]]</f>
        <v>60.9</v>
      </c>
    </row>
    <row r="361" spans="1:21" hidden="1" x14ac:dyDescent="0.35">
      <c r="A361" s="1" t="s">
        <v>497</v>
      </c>
      <c r="B361" s="1" t="s">
        <v>498</v>
      </c>
      <c r="C361">
        <v>5</v>
      </c>
      <c r="D361">
        <v>6</v>
      </c>
      <c r="E361" s="1">
        <v>2</v>
      </c>
      <c r="F361" s="1">
        <v>3</v>
      </c>
      <c r="G361" s="1">
        <v>4</v>
      </c>
      <c r="H361" s="1">
        <v>3</v>
      </c>
      <c r="I361">
        <v>2</v>
      </c>
      <c r="J361">
        <v>97</v>
      </c>
      <c r="K361">
        <v>14</v>
      </c>
      <c r="L361">
        <v>81</v>
      </c>
      <c r="M361">
        <v>38</v>
      </c>
      <c r="N361" s="6">
        <f>(punkty_rekrutacyjne35[[#This Row],[GHP]]+punkty_rekrutacyjne35[[#This Row],[GHH]]+punkty_rekrutacyjne35[[#This Row],[GMM]]+punkty_rekrutacyjne35[[#This Row],[GMP]]+punkty_rekrutacyjne35[[#This Row],[GJP]])/10</f>
        <v>23.2</v>
      </c>
      <c r="O361">
        <f>VLOOKUP(E361,$X$4:$Y$9,2,0)</f>
        <v>0</v>
      </c>
      <c r="P361">
        <f>VLOOKUP(F361,$X$4:$Y$9,2,0)</f>
        <v>4</v>
      </c>
      <c r="Q361">
        <f>VLOOKUP(G361,$X$4:$Y$9,2,0)</f>
        <v>6</v>
      </c>
      <c r="R361">
        <f>VLOOKUP(H361,$X$4:$Y$9,2,0)</f>
        <v>4</v>
      </c>
      <c r="S361" s="6">
        <f>SUM(punkty_rekrutacyjne35[[#This Row],[punkty za JP]:[GEO]])</f>
        <v>14</v>
      </c>
      <c r="T361" s="6">
        <f>IF(punkty_rekrutacyjne35[[#This Row],[Zachowanie]]=6, 2, 0)+punkty_rekrutacyjne35[[#This Row],[Osiagniecia]]</f>
        <v>7</v>
      </c>
      <c r="U361" s="7">
        <f>punkty_rekrutacyjne35[[#This Row],[punkty za gimnazjalny]]+punkty_rekrutacyjne35[[#This Row],[SUMA PUNKTOW ZA OCENY]]+punkty_rekrutacyjne35[[#This Row],[DODATKOWE]]</f>
        <v>44.2</v>
      </c>
    </row>
    <row r="362" spans="1:21" hidden="1" x14ac:dyDescent="0.35">
      <c r="A362" s="1" t="s">
        <v>499</v>
      </c>
      <c r="B362" s="1" t="s">
        <v>498</v>
      </c>
      <c r="C362">
        <v>4</v>
      </c>
      <c r="D362">
        <v>6</v>
      </c>
      <c r="E362" s="1">
        <v>2</v>
      </c>
      <c r="F362" s="1">
        <v>6</v>
      </c>
      <c r="G362" s="1">
        <v>4</v>
      </c>
      <c r="H362" s="1">
        <v>5</v>
      </c>
      <c r="I362">
        <v>98</v>
      </c>
      <c r="J362">
        <v>42</v>
      </c>
      <c r="K362">
        <v>49</v>
      </c>
      <c r="L362">
        <v>83</v>
      </c>
      <c r="M362">
        <v>32</v>
      </c>
      <c r="N362" s="6">
        <f>(punkty_rekrutacyjne35[[#This Row],[GHP]]+punkty_rekrutacyjne35[[#This Row],[GHH]]+punkty_rekrutacyjne35[[#This Row],[GMM]]+punkty_rekrutacyjne35[[#This Row],[GMP]]+punkty_rekrutacyjne35[[#This Row],[GJP]])/10</f>
        <v>30.4</v>
      </c>
      <c r="O362">
        <f>VLOOKUP(E362,$X$4:$Y$9,2,0)</f>
        <v>0</v>
      </c>
      <c r="P362">
        <f>VLOOKUP(F362,$X$4:$Y$9,2,0)</f>
        <v>10</v>
      </c>
      <c r="Q362">
        <f>VLOOKUP(G362,$X$4:$Y$9,2,0)</f>
        <v>6</v>
      </c>
      <c r="R362">
        <f>VLOOKUP(H362,$X$4:$Y$9,2,0)</f>
        <v>8</v>
      </c>
      <c r="S362" s="6">
        <f>SUM(punkty_rekrutacyjne35[[#This Row],[punkty za JP]:[GEO]])</f>
        <v>24</v>
      </c>
      <c r="T362" s="6">
        <f>IF(punkty_rekrutacyjne35[[#This Row],[Zachowanie]]=6, 2, 0)+punkty_rekrutacyjne35[[#This Row],[Osiagniecia]]</f>
        <v>6</v>
      </c>
      <c r="U362" s="7">
        <f>punkty_rekrutacyjne35[[#This Row],[punkty za gimnazjalny]]+punkty_rekrutacyjne35[[#This Row],[SUMA PUNKTOW ZA OCENY]]+punkty_rekrutacyjne35[[#This Row],[DODATKOWE]]</f>
        <v>60.4</v>
      </c>
    </row>
    <row r="363" spans="1:21" hidden="1" x14ac:dyDescent="0.35">
      <c r="A363" s="1" t="s">
        <v>500</v>
      </c>
      <c r="B363" s="1" t="s">
        <v>121</v>
      </c>
      <c r="C363">
        <v>7</v>
      </c>
      <c r="D363">
        <v>5</v>
      </c>
      <c r="E363" s="1">
        <v>5</v>
      </c>
      <c r="F363" s="1">
        <v>4</v>
      </c>
      <c r="G363" s="1">
        <v>5</v>
      </c>
      <c r="H363" s="1">
        <v>6</v>
      </c>
      <c r="I363">
        <v>97</v>
      </c>
      <c r="J363">
        <v>45</v>
      </c>
      <c r="K363">
        <v>42</v>
      </c>
      <c r="L363">
        <v>25</v>
      </c>
      <c r="M363">
        <v>51</v>
      </c>
      <c r="N363" s="6">
        <f>(punkty_rekrutacyjne35[[#This Row],[GHP]]+punkty_rekrutacyjne35[[#This Row],[GHH]]+punkty_rekrutacyjne35[[#This Row],[GMM]]+punkty_rekrutacyjne35[[#This Row],[GMP]]+punkty_rekrutacyjne35[[#This Row],[GJP]])/10</f>
        <v>26</v>
      </c>
      <c r="O363">
        <f>VLOOKUP(E363,$X$4:$Y$9,2,0)</f>
        <v>8</v>
      </c>
      <c r="P363">
        <f>VLOOKUP(F363,$X$4:$Y$9,2,0)</f>
        <v>6</v>
      </c>
      <c r="Q363">
        <f>VLOOKUP(G363,$X$4:$Y$9,2,0)</f>
        <v>8</v>
      </c>
      <c r="R363">
        <f>VLOOKUP(H363,$X$4:$Y$9,2,0)</f>
        <v>10</v>
      </c>
      <c r="S363" s="6">
        <f>SUM(punkty_rekrutacyjne35[[#This Row],[punkty za JP]:[GEO]])</f>
        <v>32</v>
      </c>
      <c r="T363" s="6">
        <f>IF(punkty_rekrutacyjne35[[#This Row],[Zachowanie]]=6, 2, 0)+punkty_rekrutacyjne35[[#This Row],[Osiagniecia]]</f>
        <v>7</v>
      </c>
      <c r="U363" s="7">
        <f>punkty_rekrutacyjne35[[#This Row],[punkty za gimnazjalny]]+punkty_rekrutacyjne35[[#This Row],[SUMA PUNKTOW ZA OCENY]]+punkty_rekrutacyjne35[[#This Row],[DODATKOWE]]</f>
        <v>65</v>
      </c>
    </row>
    <row r="364" spans="1:21" hidden="1" x14ac:dyDescent="0.35">
      <c r="A364" s="1" t="s">
        <v>501</v>
      </c>
      <c r="B364" s="1" t="s">
        <v>18</v>
      </c>
      <c r="C364">
        <v>8</v>
      </c>
      <c r="D364">
        <v>3</v>
      </c>
      <c r="E364" s="1">
        <v>2</v>
      </c>
      <c r="F364" s="1">
        <v>2</v>
      </c>
      <c r="G364" s="1">
        <v>4</v>
      </c>
      <c r="H364" s="1">
        <v>2</v>
      </c>
      <c r="I364">
        <v>54</v>
      </c>
      <c r="J364">
        <v>48</v>
      </c>
      <c r="K364">
        <v>35</v>
      </c>
      <c r="L364">
        <v>28</v>
      </c>
      <c r="M364">
        <v>35</v>
      </c>
      <c r="N364" s="6">
        <f>(punkty_rekrutacyjne35[[#This Row],[GHP]]+punkty_rekrutacyjne35[[#This Row],[GHH]]+punkty_rekrutacyjne35[[#This Row],[GMM]]+punkty_rekrutacyjne35[[#This Row],[GMP]]+punkty_rekrutacyjne35[[#This Row],[GJP]])/10</f>
        <v>20</v>
      </c>
      <c r="O364">
        <f>VLOOKUP(E364,$X$4:$Y$9,2,0)</f>
        <v>0</v>
      </c>
      <c r="P364">
        <f>VLOOKUP(F364,$X$4:$Y$9,2,0)</f>
        <v>0</v>
      </c>
      <c r="Q364">
        <f>VLOOKUP(G364,$X$4:$Y$9,2,0)</f>
        <v>6</v>
      </c>
      <c r="R364">
        <f>VLOOKUP(H364,$X$4:$Y$9,2,0)</f>
        <v>0</v>
      </c>
      <c r="S364" s="6">
        <f>SUM(punkty_rekrutacyjne35[[#This Row],[punkty za JP]:[GEO]])</f>
        <v>6</v>
      </c>
      <c r="T364" s="6">
        <f>IF(punkty_rekrutacyjne35[[#This Row],[Zachowanie]]=6, 2, 0)+punkty_rekrutacyjne35[[#This Row],[Osiagniecia]]</f>
        <v>8</v>
      </c>
      <c r="U364" s="7">
        <f>punkty_rekrutacyjne35[[#This Row],[punkty za gimnazjalny]]+punkty_rekrutacyjne35[[#This Row],[SUMA PUNKTOW ZA OCENY]]+punkty_rekrutacyjne35[[#This Row],[DODATKOWE]]</f>
        <v>34</v>
      </c>
    </row>
    <row r="365" spans="1:21" hidden="1" x14ac:dyDescent="0.35">
      <c r="A365" s="1" t="s">
        <v>502</v>
      </c>
      <c r="B365" s="1" t="s">
        <v>503</v>
      </c>
      <c r="C365">
        <v>5</v>
      </c>
      <c r="D365">
        <v>2</v>
      </c>
      <c r="E365" s="1">
        <v>6</v>
      </c>
      <c r="F365" s="1">
        <v>3</v>
      </c>
      <c r="G365" s="1">
        <v>2</v>
      </c>
      <c r="H365" s="1">
        <v>5</v>
      </c>
      <c r="I365">
        <v>35</v>
      </c>
      <c r="J365">
        <v>56</v>
      </c>
      <c r="K365">
        <v>6</v>
      </c>
      <c r="L365">
        <v>84</v>
      </c>
      <c r="M365">
        <v>54</v>
      </c>
      <c r="N365" s="6">
        <f>(punkty_rekrutacyjne35[[#This Row],[GHP]]+punkty_rekrutacyjne35[[#This Row],[GHH]]+punkty_rekrutacyjne35[[#This Row],[GMM]]+punkty_rekrutacyjne35[[#This Row],[GMP]]+punkty_rekrutacyjne35[[#This Row],[GJP]])/10</f>
        <v>23.5</v>
      </c>
      <c r="O365">
        <f>VLOOKUP(E365,$X$4:$Y$9,2,0)</f>
        <v>10</v>
      </c>
      <c r="P365">
        <f>VLOOKUP(F365,$X$4:$Y$9,2,0)</f>
        <v>4</v>
      </c>
      <c r="Q365">
        <f>VLOOKUP(G365,$X$4:$Y$9,2,0)</f>
        <v>0</v>
      </c>
      <c r="R365">
        <f>VLOOKUP(H365,$X$4:$Y$9,2,0)</f>
        <v>8</v>
      </c>
      <c r="S365" s="6">
        <f>SUM(punkty_rekrutacyjne35[[#This Row],[punkty za JP]:[GEO]])</f>
        <v>22</v>
      </c>
      <c r="T365" s="6">
        <f>IF(punkty_rekrutacyjne35[[#This Row],[Zachowanie]]=6, 2, 0)+punkty_rekrutacyjne35[[#This Row],[Osiagniecia]]</f>
        <v>5</v>
      </c>
      <c r="U365" s="7">
        <f>punkty_rekrutacyjne35[[#This Row],[punkty za gimnazjalny]]+punkty_rekrutacyjne35[[#This Row],[SUMA PUNKTOW ZA OCENY]]+punkty_rekrutacyjne35[[#This Row],[DODATKOWE]]</f>
        <v>50.5</v>
      </c>
    </row>
    <row r="366" spans="1:21" hidden="1" x14ac:dyDescent="0.35">
      <c r="A366" s="1" t="s">
        <v>504</v>
      </c>
      <c r="B366" s="1" t="s">
        <v>367</v>
      </c>
      <c r="C366">
        <v>0</v>
      </c>
      <c r="D366">
        <v>2</v>
      </c>
      <c r="E366" s="1">
        <v>5</v>
      </c>
      <c r="F366" s="1">
        <v>6</v>
      </c>
      <c r="G366" s="1">
        <v>6</v>
      </c>
      <c r="H366" s="1">
        <v>3</v>
      </c>
      <c r="I366">
        <v>36</v>
      </c>
      <c r="J366">
        <v>94</v>
      </c>
      <c r="K366">
        <v>52</v>
      </c>
      <c r="L366">
        <v>50</v>
      </c>
      <c r="M366">
        <v>57</v>
      </c>
      <c r="N366" s="6">
        <f>(punkty_rekrutacyjne35[[#This Row],[GHP]]+punkty_rekrutacyjne35[[#This Row],[GHH]]+punkty_rekrutacyjne35[[#This Row],[GMM]]+punkty_rekrutacyjne35[[#This Row],[GMP]]+punkty_rekrutacyjne35[[#This Row],[GJP]])/10</f>
        <v>28.9</v>
      </c>
      <c r="O366">
        <f>VLOOKUP(E366,$X$4:$Y$9,2,0)</f>
        <v>8</v>
      </c>
      <c r="P366">
        <f>VLOOKUP(F366,$X$4:$Y$9,2,0)</f>
        <v>10</v>
      </c>
      <c r="Q366">
        <f>VLOOKUP(G366,$X$4:$Y$9,2,0)</f>
        <v>10</v>
      </c>
      <c r="R366">
        <f>VLOOKUP(H366,$X$4:$Y$9,2,0)</f>
        <v>4</v>
      </c>
      <c r="S366" s="6">
        <f>SUM(punkty_rekrutacyjne35[[#This Row],[punkty za JP]:[GEO]])</f>
        <v>32</v>
      </c>
      <c r="T366" s="6">
        <f>IF(punkty_rekrutacyjne35[[#This Row],[Zachowanie]]=6, 2, 0)+punkty_rekrutacyjne35[[#This Row],[Osiagniecia]]</f>
        <v>0</v>
      </c>
      <c r="U366" s="7">
        <f>punkty_rekrutacyjne35[[#This Row],[punkty za gimnazjalny]]+punkty_rekrutacyjne35[[#This Row],[SUMA PUNKTOW ZA OCENY]]+punkty_rekrutacyjne35[[#This Row],[DODATKOWE]]</f>
        <v>60.9</v>
      </c>
    </row>
    <row r="367" spans="1:21" hidden="1" x14ac:dyDescent="0.35">
      <c r="A367" s="1" t="s">
        <v>505</v>
      </c>
      <c r="B367" s="1" t="s">
        <v>506</v>
      </c>
      <c r="C367">
        <v>2</v>
      </c>
      <c r="D367">
        <v>3</v>
      </c>
      <c r="E367" s="1">
        <v>2</v>
      </c>
      <c r="F367" s="1">
        <v>2</v>
      </c>
      <c r="G367" s="1">
        <v>5</v>
      </c>
      <c r="H367" s="1">
        <v>6</v>
      </c>
      <c r="I367">
        <v>100</v>
      </c>
      <c r="J367">
        <v>48</v>
      </c>
      <c r="K367">
        <v>88</v>
      </c>
      <c r="L367">
        <v>48</v>
      </c>
      <c r="M367">
        <v>8</v>
      </c>
      <c r="N367" s="6">
        <f>(punkty_rekrutacyjne35[[#This Row],[GHP]]+punkty_rekrutacyjne35[[#This Row],[GHH]]+punkty_rekrutacyjne35[[#This Row],[GMM]]+punkty_rekrutacyjne35[[#This Row],[GMP]]+punkty_rekrutacyjne35[[#This Row],[GJP]])/10</f>
        <v>29.2</v>
      </c>
      <c r="O367">
        <f>VLOOKUP(E367,$X$4:$Y$9,2,0)</f>
        <v>0</v>
      </c>
      <c r="P367">
        <f>VLOOKUP(F367,$X$4:$Y$9,2,0)</f>
        <v>0</v>
      </c>
      <c r="Q367">
        <f>VLOOKUP(G367,$X$4:$Y$9,2,0)</f>
        <v>8</v>
      </c>
      <c r="R367">
        <f>VLOOKUP(H367,$X$4:$Y$9,2,0)</f>
        <v>10</v>
      </c>
      <c r="S367" s="6">
        <f>SUM(punkty_rekrutacyjne35[[#This Row],[punkty za JP]:[GEO]])</f>
        <v>18</v>
      </c>
      <c r="T367" s="6">
        <f>IF(punkty_rekrutacyjne35[[#This Row],[Zachowanie]]=6, 2, 0)+punkty_rekrutacyjne35[[#This Row],[Osiagniecia]]</f>
        <v>2</v>
      </c>
      <c r="U367" s="7">
        <f>punkty_rekrutacyjne35[[#This Row],[punkty za gimnazjalny]]+punkty_rekrutacyjne35[[#This Row],[SUMA PUNKTOW ZA OCENY]]+punkty_rekrutacyjne35[[#This Row],[DODATKOWE]]</f>
        <v>49.2</v>
      </c>
    </row>
    <row r="368" spans="1:21" hidden="1" x14ac:dyDescent="0.35">
      <c r="A368" s="1" t="s">
        <v>507</v>
      </c>
      <c r="B368" s="1" t="s">
        <v>508</v>
      </c>
      <c r="C368">
        <v>1</v>
      </c>
      <c r="D368">
        <v>3</v>
      </c>
      <c r="E368" s="1">
        <v>4</v>
      </c>
      <c r="F368" s="1">
        <v>3</v>
      </c>
      <c r="G368" s="1">
        <v>5</v>
      </c>
      <c r="H368" s="1">
        <v>6</v>
      </c>
      <c r="I368">
        <v>89</v>
      </c>
      <c r="J368">
        <v>70</v>
      </c>
      <c r="K368">
        <v>58</v>
      </c>
      <c r="L368">
        <v>39</v>
      </c>
      <c r="M368">
        <v>43</v>
      </c>
      <c r="N368" s="6">
        <f>(punkty_rekrutacyjne35[[#This Row],[GHP]]+punkty_rekrutacyjne35[[#This Row],[GHH]]+punkty_rekrutacyjne35[[#This Row],[GMM]]+punkty_rekrutacyjne35[[#This Row],[GMP]]+punkty_rekrutacyjne35[[#This Row],[GJP]])/10</f>
        <v>29.9</v>
      </c>
      <c r="O368">
        <f>VLOOKUP(E368,$X$4:$Y$9,2,0)</f>
        <v>6</v>
      </c>
      <c r="P368">
        <f>VLOOKUP(F368,$X$4:$Y$9,2,0)</f>
        <v>4</v>
      </c>
      <c r="Q368">
        <f>VLOOKUP(G368,$X$4:$Y$9,2,0)</f>
        <v>8</v>
      </c>
      <c r="R368">
        <f>VLOOKUP(H368,$X$4:$Y$9,2,0)</f>
        <v>10</v>
      </c>
      <c r="S368" s="6">
        <f>SUM(punkty_rekrutacyjne35[[#This Row],[punkty za JP]:[GEO]])</f>
        <v>28</v>
      </c>
      <c r="T368" s="6">
        <f>IF(punkty_rekrutacyjne35[[#This Row],[Zachowanie]]=6, 2, 0)+punkty_rekrutacyjne35[[#This Row],[Osiagniecia]]</f>
        <v>1</v>
      </c>
      <c r="U368" s="7">
        <f>punkty_rekrutacyjne35[[#This Row],[punkty za gimnazjalny]]+punkty_rekrutacyjne35[[#This Row],[SUMA PUNKTOW ZA OCENY]]+punkty_rekrutacyjne35[[#This Row],[DODATKOWE]]</f>
        <v>58.9</v>
      </c>
    </row>
    <row r="369" spans="1:21" hidden="1" x14ac:dyDescent="0.35">
      <c r="A369" s="1" t="s">
        <v>509</v>
      </c>
      <c r="B369" s="1" t="s">
        <v>188</v>
      </c>
      <c r="C369">
        <v>0</v>
      </c>
      <c r="D369">
        <v>6</v>
      </c>
      <c r="E369" s="1">
        <v>2</v>
      </c>
      <c r="F369" s="1">
        <v>2</v>
      </c>
      <c r="G369" s="1">
        <v>6</v>
      </c>
      <c r="H369" s="1">
        <v>2</v>
      </c>
      <c r="I369">
        <v>21</v>
      </c>
      <c r="J369">
        <v>80</v>
      </c>
      <c r="K369">
        <v>59</v>
      </c>
      <c r="L369">
        <v>35</v>
      </c>
      <c r="M369">
        <v>12</v>
      </c>
      <c r="N369" s="6">
        <f>(punkty_rekrutacyjne35[[#This Row],[GHP]]+punkty_rekrutacyjne35[[#This Row],[GHH]]+punkty_rekrutacyjne35[[#This Row],[GMM]]+punkty_rekrutacyjne35[[#This Row],[GMP]]+punkty_rekrutacyjne35[[#This Row],[GJP]])/10</f>
        <v>20.7</v>
      </c>
      <c r="O369">
        <f>VLOOKUP(E369,$X$4:$Y$9,2,0)</f>
        <v>0</v>
      </c>
      <c r="P369">
        <f>VLOOKUP(F369,$X$4:$Y$9,2,0)</f>
        <v>0</v>
      </c>
      <c r="Q369">
        <f>VLOOKUP(G369,$X$4:$Y$9,2,0)</f>
        <v>10</v>
      </c>
      <c r="R369">
        <f>VLOOKUP(H369,$X$4:$Y$9,2,0)</f>
        <v>0</v>
      </c>
      <c r="S369" s="6">
        <f>SUM(punkty_rekrutacyjne35[[#This Row],[punkty za JP]:[GEO]])</f>
        <v>10</v>
      </c>
      <c r="T369" s="6">
        <f>IF(punkty_rekrutacyjne35[[#This Row],[Zachowanie]]=6, 2, 0)+punkty_rekrutacyjne35[[#This Row],[Osiagniecia]]</f>
        <v>2</v>
      </c>
      <c r="U369" s="7">
        <f>punkty_rekrutacyjne35[[#This Row],[punkty za gimnazjalny]]+punkty_rekrutacyjne35[[#This Row],[SUMA PUNKTOW ZA OCENY]]+punkty_rekrutacyjne35[[#This Row],[DODATKOWE]]</f>
        <v>32.700000000000003</v>
      </c>
    </row>
    <row r="370" spans="1:21" hidden="1" x14ac:dyDescent="0.35">
      <c r="A370" s="1" t="s">
        <v>510</v>
      </c>
      <c r="B370" s="1" t="s">
        <v>188</v>
      </c>
      <c r="C370">
        <v>1</v>
      </c>
      <c r="D370">
        <v>3</v>
      </c>
      <c r="E370" s="1">
        <v>2</v>
      </c>
      <c r="F370" s="1">
        <v>5</v>
      </c>
      <c r="G370" s="1">
        <v>4</v>
      </c>
      <c r="H370" s="1">
        <v>4</v>
      </c>
      <c r="I370">
        <v>38</v>
      </c>
      <c r="J370">
        <v>5</v>
      </c>
      <c r="K370">
        <v>69</v>
      </c>
      <c r="L370">
        <v>94</v>
      </c>
      <c r="M370">
        <v>25</v>
      </c>
      <c r="N370" s="6">
        <f>(punkty_rekrutacyjne35[[#This Row],[GHP]]+punkty_rekrutacyjne35[[#This Row],[GHH]]+punkty_rekrutacyjne35[[#This Row],[GMM]]+punkty_rekrutacyjne35[[#This Row],[GMP]]+punkty_rekrutacyjne35[[#This Row],[GJP]])/10</f>
        <v>23.1</v>
      </c>
      <c r="O370">
        <f>VLOOKUP(E370,$X$4:$Y$9,2,0)</f>
        <v>0</v>
      </c>
      <c r="P370">
        <f>VLOOKUP(F370,$X$4:$Y$9,2,0)</f>
        <v>8</v>
      </c>
      <c r="Q370">
        <f>VLOOKUP(G370,$X$4:$Y$9,2,0)</f>
        <v>6</v>
      </c>
      <c r="R370">
        <f>VLOOKUP(H370,$X$4:$Y$9,2,0)</f>
        <v>6</v>
      </c>
      <c r="S370" s="6">
        <f>SUM(punkty_rekrutacyjne35[[#This Row],[punkty za JP]:[GEO]])</f>
        <v>20</v>
      </c>
      <c r="T370" s="6">
        <f>IF(punkty_rekrutacyjne35[[#This Row],[Zachowanie]]=6, 2, 0)+punkty_rekrutacyjne35[[#This Row],[Osiagniecia]]</f>
        <v>1</v>
      </c>
      <c r="U370" s="7">
        <f>punkty_rekrutacyjne35[[#This Row],[punkty za gimnazjalny]]+punkty_rekrutacyjne35[[#This Row],[SUMA PUNKTOW ZA OCENY]]+punkty_rekrutacyjne35[[#This Row],[DODATKOWE]]</f>
        <v>44.1</v>
      </c>
    </row>
    <row r="371" spans="1:21" hidden="1" x14ac:dyDescent="0.35">
      <c r="A371" s="1" t="s">
        <v>511</v>
      </c>
      <c r="B371" s="1" t="s">
        <v>311</v>
      </c>
      <c r="C371">
        <v>8</v>
      </c>
      <c r="D371">
        <v>4</v>
      </c>
      <c r="E371" s="1">
        <v>5</v>
      </c>
      <c r="F371" s="1">
        <v>4</v>
      </c>
      <c r="G371" s="1">
        <v>5</v>
      </c>
      <c r="H371" s="1">
        <v>3</v>
      </c>
      <c r="I371">
        <v>24</v>
      </c>
      <c r="J371">
        <v>47</v>
      </c>
      <c r="K371">
        <v>99</v>
      </c>
      <c r="L371">
        <v>64</v>
      </c>
      <c r="M371">
        <v>11</v>
      </c>
      <c r="N371" s="6">
        <f>(punkty_rekrutacyjne35[[#This Row],[GHP]]+punkty_rekrutacyjne35[[#This Row],[GHH]]+punkty_rekrutacyjne35[[#This Row],[GMM]]+punkty_rekrutacyjne35[[#This Row],[GMP]]+punkty_rekrutacyjne35[[#This Row],[GJP]])/10</f>
        <v>24.5</v>
      </c>
      <c r="O371">
        <f>VLOOKUP(E371,$X$4:$Y$9,2,0)</f>
        <v>8</v>
      </c>
      <c r="P371">
        <f>VLOOKUP(F371,$X$4:$Y$9,2,0)</f>
        <v>6</v>
      </c>
      <c r="Q371">
        <f>VLOOKUP(G371,$X$4:$Y$9,2,0)</f>
        <v>8</v>
      </c>
      <c r="R371">
        <f>VLOOKUP(H371,$X$4:$Y$9,2,0)</f>
        <v>4</v>
      </c>
      <c r="S371" s="6">
        <f>SUM(punkty_rekrutacyjne35[[#This Row],[punkty za JP]:[GEO]])</f>
        <v>26</v>
      </c>
      <c r="T371" s="6">
        <f>IF(punkty_rekrutacyjne35[[#This Row],[Zachowanie]]=6, 2, 0)+punkty_rekrutacyjne35[[#This Row],[Osiagniecia]]</f>
        <v>8</v>
      </c>
      <c r="U371" s="7">
        <f>punkty_rekrutacyjne35[[#This Row],[punkty za gimnazjalny]]+punkty_rekrutacyjne35[[#This Row],[SUMA PUNKTOW ZA OCENY]]+punkty_rekrutacyjne35[[#This Row],[DODATKOWE]]</f>
        <v>58.5</v>
      </c>
    </row>
    <row r="372" spans="1:21" hidden="1" x14ac:dyDescent="0.35">
      <c r="A372" s="1" t="s">
        <v>512</v>
      </c>
      <c r="B372" s="1" t="s">
        <v>311</v>
      </c>
      <c r="C372">
        <v>3</v>
      </c>
      <c r="D372">
        <v>5</v>
      </c>
      <c r="E372" s="1">
        <v>2</v>
      </c>
      <c r="F372" s="1">
        <v>4</v>
      </c>
      <c r="G372" s="1">
        <v>5</v>
      </c>
      <c r="H372" s="1">
        <v>4</v>
      </c>
      <c r="I372">
        <v>48</v>
      </c>
      <c r="J372">
        <v>100</v>
      </c>
      <c r="K372">
        <v>7</v>
      </c>
      <c r="L372">
        <v>64</v>
      </c>
      <c r="M372">
        <v>74</v>
      </c>
      <c r="N372" s="6">
        <f>(punkty_rekrutacyjne35[[#This Row],[GHP]]+punkty_rekrutacyjne35[[#This Row],[GHH]]+punkty_rekrutacyjne35[[#This Row],[GMM]]+punkty_rekrutacyjne35[[#This Row],[GMP]]+punkty_rekrutacyjne35[[#This Row],[GJP]])/10</f>
        <v>29.3</v>
      </c>
      <c r="O372">
        <f>VLOOKUP(E372,$X$4:$Y$9,2,0)</f>
        <v>0</v>
      </c>
      <c r="P372">
        <f>VLOOKUP(F372,$X$4:$Y$9,2,0)</f>
        <v>6</v>
      </c>
      <c r="Q372">
        <f>VLOOKUP(G372,$X$4:$Y$9,2,0)</f>
        <v>8</v>
      </c>
      <c r="R372">
        <f>VLOOKUP(H372,$X$4:$Y$9,2,0)</f>
        <v>6</v>
      </c>
      <c r="S372" s="6">
        <f>SUM(punkty_rekrutacyjne35[[#This Row],[punkty za JP]:[GEO]])</f>
        <v>20</v>
      </c>
      <c r="T372" s="6">
        <f>IF(punkty_rekrutacyjne35[[#This Row],[Zachowanie]]=6, 2, 0)+punkty_rekrutacyjne35[[#This Row],[Osiagniecia]]</f>
        <v>3</v>
      </c>
      <c r="U372" s="7">
        <f>punkty_rekrutacyjne35[[#This Row],[punkty za gimnazjalny]]+punkty_rekrutacyjne35[[#This Row],[SUMA PUNKTOW ZA OCENY]]+punkty_rekrutacyjne35[[#This Row],[DODATKOWE]]</f>
        <v>52.3</v>
      </c>
    </row>
    <row r="373" spans="1:21" hidden="1" x14ac:dyDescent="0.35">
      <c r="A373" s="1" t="s">
        <v>308</v>
      </c>
      <c r="B373" s="1" t="s">
        <v>30</v>
      </c>
      <c r="C373">
        <v>8</v>
      </c>
      <c r="D373">
        <v>3</v>
      </c>
      <c r="E373" s="1">
        <v>5</v>
      </c>
      <c r="F373" s="1">
        <v>2</v>
      </c>
      <c r="G373" s="1">
        <v>4</v>
      </c>
      <c r="H373" s="1">
        <v>6</v>
      </c>
      <c r="I373">
        <v>46</v>
      </c>
      <c r="J373">
        <v>88</v>
      </c>
      <c r="K373">
        <v>1</v>
      </c>
      <c r="L373">
        <v>49</v>
      </c>
      <c r="M373">
        <v>84</v>
      </c>
      <c r="N373" s="6">
        <f>(punkty_rekrutacyjne35[[#This Row],[GHP]]+punkty_rekrutacyjne35[[#This Row],[GHH]]+punkty_rekrutacyjne35[[#This Row],[GMM]]+punkty_rekrutacyjne35[[#This Row],[GMP]]+punkty_rekrutacyjne35[[#This Row],[GJP]])/10</f>
        <v>26.8</v>
      </c>
      <c r="O373">
        <f>VLOOKUP(E373,$X$4:$Y$9,2,0)</f>
        <v>8</v>
      </c>
      <c r="P373">
        <f>VLOOKUP(F373,$X$4:$Y$9,2,0)</f>
        <v>0</v>
      </c>
      <c r="Q373">
        <f>VLOOKUP(G373,$X$4:$Y$9,2,0)</f>
        <v>6</v>
      </c>
      <c r="R373">
        <f>VLOOKUP(H373,$X$4:$Y$9,2,0)</f>
        <v>10</v>
      </c>
      <c r="S373" s="6">
        <f>SUM(punkty_rekrutacyjne35[[#This Row],[punkty za JP]:[GEO]])</f>
        <v>24</v>
      </c>
      <c r="T373" s="6">
        <f>IF(punkty_rekrutacyjne35[[#This Row],[Zachowanie]]=6, 2, 0)+punkty_rekrutacyjne35[[#This Row],[Osiagniecia]]</f>
        <v>8</v>
      </c>
      <c r="U373" s="7">
        <f>punkty_rekrutacyjne35[[#This Row],[punkty za gimnazjalny]]+punkty_rekrutacyjne35[[#This Row],[SUMA PUNKTOW ZA OCENY]]+punkty_rekrutacyjne35[[#This Row],[DODATKOWE]]</f>
        <v>58.8</v>
      </c>
    </row>
    <row r="374" spans="1:21" hidden="1" x14ac:dyDescent="0.35">
      <c r="A374" s="1" t="s">
        <v>69</v>
      </c>
      <c r="B374" s="1" t="s">
        <v>70</v>
      </c>
      <c r="C374">
        <v>3</v>
      </c>
      <c r="D374">
        <v>5</v>
      </c>
      <c r="E374" s="1">
        <v>4</v>
      </c>
      <c r="F374" s="1">
        <v>4</v>
      </c>
      <c r="G374" s="1">
        <v>6</v>
      </c>
      <c r="H374" s="1">
        <v>4</v>
      </c>
      <c r="I374">
        <v>77</v>
      </c>
      <c r="J374">
        <v>80</v>
      </c>
      <c r="K374">
        <v>44</v>
      </c>
      <c r="L374">
        <v>96</v>
      </c>
      <c r="M374">
        <v>10</v>
      </c>
      <c r="N374" s="6">
        <f>(punkty_rekrutacyjne35[[#This Row],[GHP]]+punkty_rekrutacyjne35[[#This Row],[GHH]]+punkty_rekrutacyjne35[[#This Row],[GMM]]+punkty_rekrutacyjne35[[#This Row],[GMP]]+punkty_rekrutacyjne35[[#This Row],[GJP]])/10</f>
        <v>30.7</v>
      </c>
      <c r="O374">
        <f>VLOOKUP(E374,$X$4:$Y$9,2,0)</f>
        <v>6</v>
      </c>
      <c r="P374">
        <f>VLOOKUP(F374,$X$4:$Y$9,2,0)</f>
        <v>6</v>
      </c>
      <c r="Q374">
        <f>VLOOKUP(G374,$X$4:$Y$9,2,0)</f>
        <v>10</v>
      </c>
      <c r="R374">
        <f>VLOOKUP(H374,$X$4:$Y$9,2,0)</f>
        <v>6</v>
      </c>
      <c r="S374" s="6">
        <f>SUM(punkty_rekrutacyjne35[[#This Row],[punkty za JP]:[GEO]])</f>
        <v>28</v>
      </c>
      <c r="T374" s="6">
        <f>IF(punkty_rekrutacyjne35[[#This Row],[Zachowanie]]=6, 2, 0)+punkty_rekrutacyjne35[[#This Row],[Osiagniecia]]</f>
        <v>3</v>
      </c>
      <c r="U374" s="7">
        <f>punkty_rekrutacyjne35[[#This Row],[punkty za gimnazjalny]]+punkty_rekrutacyjne35[[#This Row],[SUMA PUNKTOW ZA OCENY]]+punkty_rekrutacyjne35[[#This Row],[DODATKOWE]]</f>
        <v>61.7</v>
      </c>
    </row>
    <row r="375" spans="1:21" hidden="1" x14ac:dyDescent="0.35">
      <c r="A375" s="1" t="s">
        <v>513</v>
      </c>
      <c r="B375" s="1" t="s">
        <v>48</v>
      </c>
      <c r="C375">
        <v>8</v>
      </c>
      <c r="D375">
        <v>3</v>
      </c>
      <c r="E375" s="1">
        <v>5</v>
      </c>
      <c r="F375" s="1">
        <v>3</v>
      </c>
      <c r="G375" s="1">
        <v>5</v>
      </c>
      <c r="H375" s="1">
        <v>3</v>
      </c>
      <c r="I375">
        <v>28</v>
      </c>
      <c r="J375">
        <v>5</v>
      </c>
      <c r="K375">
        <v>29</v>
      </c>
      <c r="L375">
        <v>7</v>
      </c>
      <c r="M375">
        <v>19</v>
      </c>
      <c r="N375" s="6">
        <f>(punkty_rekrutacyjne35[[#This Row],[GHP]]+punkty_rekrutacyjne35[[#This Row],[GHH]]+punkty_rekrutacyjne35[[#This Row],[GMM]]+punkty_rekrutacyjne35[[#This Row],[GMP]]+punkty_rekrutacyjne35[[#This Row],[GJP]])/10</f>
        <v>8.8000000000000007</v>
      </c>
      <c r="O375">
        <f>VLOOKUP(E375,$X$4:$Y$9,2,0)</f>
        <v>8</v>
      </c>
      <c r="P375">
        <f>VLOOKUP(F375,$X$4:$Y$9,2,0)</f>
        <v>4</v>
      </c>
      <c r="Q375">
        <f>VLOOKUP(G375,$X$4:$Y$9,2,0)</f>
        <v>8</v>
      </c>
      <c r="R375">
        <f>VLOOKUP(H375,$X$4:$Y$9,2,0)</f>
        <v>4</v>
      </c>
      <c r="S375" s="6">
        <f>SUM(punkty_rekrutacyjne35[[#This Row],[punkty za JP]:[GEO]])</f>
        <v>24</v>
      </c>
      <c r="T375" s="6">
        <f>IF(punkty_rekrutacyjne35[[#This Row],[Zachowanie]]=6, 2, 0)+punkty_rekrutacyjne35[[#This Row],[Osiagniecia]]</f>
        <v>8</v>
      </c>
      <c r="U375" s="7">
        <f>punkty_rekrutacyjne35[[#This Row],[punkty za gimnazjalny]]+punkty_rekrutacyjne35[[#This Row],[SUMA PUNKTOW ZA OCENY]]+punkty_rekrutacyjne35[[#This Row],[DODATKOWE]]</f>
        <v>40.799999999999997</v>
      </c>
    </row>
    <row r="376" spans="1:21" hidden="1" x14ac:dyDescent="0.35">
      <c r="A376" s="1" t="s">
        <v>514</v>
      </c>
      <c r="B376" s="1" t="s">
        <v>38</v>
      </c>
      <c r="C376">
        <v>0</v>
      </c>
      <c r="D376">
        <v>5</v>
      </c>
      <c r="E376" s="1">
        <v>5</v>
      </c>
      <c r="F376" s="1">
        <v>4</v>
      </c>
      <c r="G376" s="1">
        <v>5</v>
      </c>
      <c r="H376" s="1">
        <v>5</v>
      </c>
      <c r="I376">
        <v>100</v>
      </c>
      <c r="J376">
        <v>100</v>
      </c>
      <c r="K376">
        <v>68</v>
      </c>
      <c r="L376">
        <v>69</v>
      </c>
      <c r="M376">
        <v>46</v>
      </c>
      <c r="N376" s="6">
        <f>(punkty_rekrutacyjne35[[#This Row],[GHP]]+punkty_rekrutacyjne35[[#This Row],[GHH]]+punkty_rekrutacyjne35[[#This Row],[GMM]]+punkty_rekrutacyjne35[[#This Row],[GMP]]+punkty_rekrutacyjne35[[#This Row],[GJP]])/10</f>
        <v>38.299999999999997</v>
      </c>
      <c r="O376">
        <f>VLOOKUP(E376,$X$4:$Y$9,2,0)</f>
        <v>8</v>
      </c>
      <c r="P376">
        <f>VLOOKUP(F376,$X$4:$Y$9,2,0)</f>
        <v>6</v>
      </c>
      <c r="Q376">
        <f>VLOOKUP(G376,$X$4:$Y$9,2,0)</f>
        <v>8</v>
      </c>
      <c r="R376">
        <f>VLOOKUP(H376,$X$4:$Y$9,2,0)</f>
        <v>8</v>
      </c>
      <c r="S376" s="6">
        <f>SUM(punkty_rekrutacyjne35[[#This Row],[punkty za JP]:[GEO]])</f>
        <v>30</v>
      </c>
      <c r="T376" s="6">
        <f>IF(punkty_rekrutacyjne35[[#This Row],[Zachowanie]]=6, 2, 0)+punkty_rekrutacyjne35[[#This Row],[Osiagniecia]]</f>
        <v>0</v>
      </c>
      <c r="U376" s="7">
        <f>punkty_rekrutacyjne35[[#This Row],[punkty za gimnazjalny]]+punkty_rekrutacyjne35[[#This Row],[SUMA PUNKTOW ZA OCENY]]+punkty_rekrutacyjne35[[#This Row],[DODATKOWE]]</f>
        <v>68.3</v>
      </c>
    </row>
    <row r="377" spans="1:21" hidden="1" x14ac:dyDescent="0.35">
      <c r="A377" s="1" t="s">
        <v>411</v>
      </c>
      <c r="B377" s="1" t="s">
        <v>515</v>
      </c>
      <c r="C377">
        <v>0</v>
      </c>
      <c r="D377">
        <v>6</v>
      </c>
      <c r="E377" s="1">
        <v>6</v>
      </c>
      <c r="F377" s="1">
        <v>3</v>
      </c>
      <c r="G377" s="1">
        <v>4</v>
      </c>
      <c r="H377" s="1">
        <v>3</v>
      </c>
      <c r="I377">
        <v>86</v>
      </c>
      <c r="J377">
        <v>20</v>
      </c>
      <c r="K377">
        <v>40</v>
      </c>
      <c r="L377">
        <v>37</v>
      </c>
      <c r="M377">
        <v>24</v>
      </c>
      <c r="N377" s="6">
        <f>(punkty_rekrutacyjne35[[#This Row],[GHP]]+punkty_rekrutacyjne35[[#This Row],[GHH]]+punkty_rekrutacyjne35[[#This Row],[GMM]]+punkty_rekrutacyjne35[[#This Row],[GMP]]+punkty_rekrutacyjne35[[#This Row],[GJP]])/10</f>
        <v>20.7</v>
      </c>
      <c r="O377">
        <f>VLOOKUP(E377,$X$4:$Y$9,2,0)</f>
        <v>10</v>
      </c>
      <c r="P377">
        <f>VLOOKUP(F377,$X$4:$Y$9,2,0)</f>
        <v>4</v>
      </c>
      <c r="Q377">
        <f>VLOOKUP(G377,$X$4:$Y$9,2,0)</f>
        <v>6</v>
      </c>
      <c r="R377">
        <f>VLOOKUP(H377,$X$4:$Y$9,2,0)</f>
        <v>4</v>
      </c>
      <c r="S377" s="6">
        <f>SUM(punkty_rekrutacyjne35[[#This Row],[punkty za JP]:[GEO]])</f>
        <v>24</v>
      </c>
      <c r="T377" s="6">
        <f>IF(punkty_rekrutacyjne35[[#This Row],[Zachowanie]]=6, 2, 0)+punkty_rekrutacyjne35[[#This Row],[Osiagniecia]]</f>
        <v>2</v>
      </c>
      <c r="U377" s="7">
        <f>punkty_rekrutacyjne35[[#This Row],[punkty za gimnazjalny]]+punkty_rekrutacyjne35[[#This Row],[SUMA PUNKTOW ZA OCENY]]+punkty_rekrutacyjne35[[#This Row],[DODATKOWE]]</f>
        <v>46.7</v>
      </c>
    </row>
    <row r="378" spans="1:21" hidden="1" x14ac:dyDescent="0.35">
      <c r="A378" s="1" t="s">
        <v>516</v>
      </c>
      <c r="B378" s="1" t="s">
        <v>16</v>
      </c>
      <c r="C378">
        <v>8</v>
      </c>
      <c r="D378">
        <v>2</v>
      </c>
      <c r="E378" s="1">
        <v>4</v>
      </c>
      <c r="F378" s="1">
        <v>3</v>
      </c>
      <c r="G378" s="1">
        <v>2</v>
      </c>
      <c r="H378" s="1">
        <v>4</v>
      </c>
      <c r="I378">
        <v>37</v>
      </c>
      <c r="J378">
        <v>45</v>
      </c>
      <c r="K378">
        <v>53</v>
      </c>
      <c r="L378">
        <v>100</v>
      </c>
      <c r="M378">
        <v>63</v>
      </c>
      <c r="N378" s="6">
        <f>(punkty_rekrutacyjne35[[#This Row],[GHP]]+punkty_rekrutacyjne35[[#This Row],[GHH]]+punkty_rekrutacyjne35[[#This Row],[GMM]]+punkty_rekrutacyjne35[[#This Row],[GMP]]+punkty_rekrutacyjne35[[#This Row],[GJP]])/10</f>
        <v>29.8</v>
      </c>
      <c r="O378">
        <f>VLOOKUP(E378,$X$4:$Y$9,2,0)</f>
        <v>6</v>
      </c>
      <c r="P378">
        <f>VLOOKUP(F378,$X$4:$Y$9,2,0)</f>
        <v>4</v>
      </c>
      <c r="Q378">
        <f>VLOOKUP(G378,$X$4:$Y$9,2,0)</f>
        <v>0</v>
      </c>
      <c r="R378">
        <f>VLOOKUP(H378,$X$4:$Y$9,2,0)</f>
        <v>6</v>
      </c>
      <c r="S378" s="6">
        <f>SUM(punkty_rekrutacyjne35[[#This Row],[punkty za JP]:[GEO]])</f>
        <v>16</v>
      </c>
      <c r="T378" s="6">
        <f>IF(punkty_rekrutacyjne35[[#This Row],[Zachowanie]]=6, 2, 0)+punkty_rekrutacyjne35[[#This Row],[Osiagniecia]]</f>
        <v>8</v>
      </c>
      <c r="U378" s="7">
        <f>punkty_rekrutacyjne35[[#This Row],[punkty za gimnazjalny]]+punkty_rekrutacyjne35[[#This Row],[SUMA PUNKTOW ZA OCENY]]+punkty_rekrutacyjne35[[#This Row],[DODATKOWE]]</f>
        <v>53.8</v>
      </c>
    </row>
    <row r="379" spans="1:21" hidden="1" x14ac:dyDescent="0.35">
      <c r="A379" s="1" t="s">
        <v>517</v>
      </c>
      <c r="B379" s="1" t="s">
        <v>518</v>
      </c>
      <c r="C379">
        <v>5</v>
      </c>
      <c r="D379">
        <v>2</v>
      </c>
      <c r="E379" s="1">
        <v>4</v>
      </c>
      <c r="F379" s="1">
        <v>5</v>
      </c>
      <c r="G379" s="1">
        <v>2</v>
      </c>
      <c r="H379" s="1">
        <v>4</v>
      </c>
      <c r="I379">
        <v>63</v>
      </c>
      <c r="J379">
        <v>100</v>
      </c>
      <c r="K379">
        <v>26</v>
      </c>
      <c r="L379">
        <v>46</v>
      </c>
      <c r="M379">
        <v>85</v>
      </c>
      <c r="N379" s="6">
        <f>(punkty_rekrutacyjne35[[#This Row],[GHP]]+punkty_rekrutacyjne35[[#This Row],[GHH]]+punkty_rekrutacyjne35[[#This Row],[GMM]]+punkty_rekrutacyjne35[[#This Row],[GMP]]+punkty_rekrutacyjne35[[#This Row],[GJP]])/10</f>
        <v>32</v>
      </c>
      <c r="O379">
        <f>VLOOKUP(E379,$X$4:$Y$9,2,0)</f>
        <v>6</v>
      </c>
      <c r="P379">
        <f>VLOOKUP(F379,$X$4:$Y$9,2,0)</f>
        <v>8</v>
      </c>
      <c r="Q379">
        <f>VLOOKUP(G379,$X$4:$Y$9,2,0)</f>
        <v>0</v>
      </c>
      <c r="R379">
        <f>VLOOKUP(H379,$X$4:$Y$9,2,0)</f>
        <v>6</v>
      </c>
      <c r="S379" s="6">
        <f>SUM(punkty_rekrutacyjne35[[#This Row],[punkty za JP]:[GEO]])</f>
        <v>20</v>
      </c>
      <c r="T379" s="6">
        <f>IF(punkty_rekrutacyjne35[[#This Row],[Zachowanie]]=6, 2, 0)+punkty_rekrutacyjne35[[#This Row],[Osiagniecia]]</f>
        <v>5</v>
      </c>
      <c r="U379" s="7">
        <f>punkty_rekrutacyjne35[[#This Row],[punkty za gimnazjalny]]+punkty_rekrutacyjne35[[#This Row],[SUMA PUNKTOW ZA OCENY]]+punkty_rekrutacyjne35[[#This Row],[DODATKOWE]]</f>
        <v>57</v>
      </c>
    </row>
    <row r="380" spans="1:21" hidden="1" x14ac:dyDescent="0.35">
      <c r="A380" s="1" t="s">
        <v>519</v>
      </c>
      <c r="B380" s="1" t="s">
        <v>520</v>
      </c>
      <c r="C380">
        <v>3</v>
      </c>
      <c r="D380">
        <v>3</v>
      </c>
      <c r="E380" s="1">
        <v>3</v>
      </c>
      <c r="F380" s="1">
        <v>6</v>
      </c>
      <c r="G380" s="1">
        <v>3</v>
      </c>
      <c r="H380" s="1">
        <v>2</v>
      </c>
      <c r="I380">
        <v>62</v>
      </c>
      <c r="J380">
        <v>92</v>
      </c>
      <c r="K380">
        <v>75</v>
      </c>
      <c r="L380">
        <v>30</v>
      </c>
      <c r="M380">
        <v>86</v>
      </c>
      <c r="N380" s="6">
        <f>(punkty_rekrutacyjne35[[#This Row],[GHP]]+punkty_rekrutacyjne35[[#This Row],[GHH]]+punkty_rekrutacyjne35[[#This Row],[GMM]]+punkty_rekrutacyjne35[[#This Row],[GMP]]+punkty_rekrutacyjne35[[#This Row],[GJP]])/10</f>
        <v>34.5</v>
      </c>
      <c r="O380">
        <f>VLOOKUP(E380,$X$4:$Y$9,2,0)</f>
        <v>4</v>
      </c>
      <c r="P380">
        <f>VLOOKUP(F380,$X$4:$Y$9,2,0)</f>
        <v>10</v>
      </c>
      <c r="Q380">
        <f>VLOOKUP(G380,$X$4:$Y$9,2,0)</f>
        <v>4</v>
      </c>
      <c r="R380">
        <f>VLOOKUP(H380,$X$4:$Y$9,2,0)</f>
        <v>0</v>
      </c>
      <c r="S380" s="6">
        <f>SUM(punkty_rekrutacyjne35[[#This Row],[punkty za JP]:[GEO]])</f>
        <v>18</v>
      </c>
      <c r="T380" s="6">
        <f>IF(punkty_rekrutacyjne35[[#This Row],[Zachowanie]]=6, 2, 0)+punkty_rekrutacyjne35[[#This Row],[Osiagniecia]]</f>
        <v>3</v>
      </c>
      <c r="U380" s="7">
        <f>punkty_rekrutacyjne35[[#This Row],[punkty za gimnazjalny]]+punkty_rekrutacyjne35[[#This Row],[SUMA PUNKTOW ZA OCENY]]+punkty_rekrutacyjne35[[#This Row],[DODATKOWE]]</f>
        <v>55.5</v>
      </c>
    </row>
    <row r="381" spans="1:21" hidden="1" x14ac:dyDescent="0.35">
      <c r="A381" s="1" t="s">
        <v>521</v>
      </c>
      <c r="B381" s="1" t="s">
        <v>43</v>
      </c>
      <c r="C381">
        <v>6</v>
      </c>
      <c r="D381">
        <v>4</v>
      </c>
      <c r="E381" s="1">
        <v>2</v>
      </c>
      <c r="F381" s="1">
        <v>4</v>
      </c>
      <c r="G381" s="1">
        <v>4</v>
      </c>
      <c r="H381" s="1">
        <v>6</v>
      </c>
      <c r="I381">
        <v>16</v>
      </c>
      <c r="J381">
        <v>19</v>
      </c>
      <c r="K381">
        <v>66</v>
      </c>
      <c r="L381">
        <v>96</v>
      </c>
      <c r="M381">
        <v>61</v>
      </c>
      <c r="N381" s="6">
        <f>(punkty_rekrutacyjne35[[#This Row],[GHP]]+punkty_rekrutacyjne35[[#This Row],[GHH]]+punkty_rekrutacyjne35[[#This Row],[GMM]]+punkty_rekrutacyjne35[[#This Row],[GMP]]+punkty_rekrutacyjne35[[#This Row],[GJP]])/10</f>
        <v>25.8</v>
      </c>
      <c r="O381">
        <f>VLOOKUP(E381,$X$4:$Y$9,2,0)</f>
        <v>0</v>
      </c>
      <c r="P381">
        <f>VLOOKUP(F381,$X$4:$Y$9,2,0)</f>
        <v>6</v>
      </c>
      <c r="Q381">
        <f>VLOOKUP(G381,$X$4:$Y$9,2,0)</f>
        <v>6</v>
      </c>
      <c r="R381">
        <f>VLOOKUP(H381,$X$4:$Y$9,2,0)</f>
        <v>10</v>
      </c>
      <c r="S381" s="6">
        <f>SUM(punkty_rekrutacyjne35[[#This Row],[punkty za JP]:[GEO]])</f>
        <v>22</v>
      </c>
      <c r="T381" s="6">
        <f>IF(punkty_rekrutacyjne35[[#This Row],[Zachowanie]]=6, 2, 0)+punkty_rekrutacyjne35[[#This Row],[Osiagniecia]]</f>
        <v>6</v>
      </c>
      <c r="U381" s="7">
        <f>punkty_rekrutacyjne35[[#This Row],[punkty za gimnazjalny]]+punkty_rekrutacyjne35[[#This Row],[SUMA PUNKTOW ZA OCENY]]+punkty_rekrutacyjne35[[#This Row],[DODATKOWE]]</f>
        <v>53.8</v>
      </c>
    </row>
    <row r="382" spans="1:21" hidden="1" x14ac:dyDescent="0.35">
      <c r="A382" s="1" t="s">
        <v>237</v>
      </c>
      <c r="B382" s="1" t="s">
        <v>166</v>
      </c>
      <c r="C382">
        <v>4</v>
      </c>
      <c r="D382">
        <v>5</v>
      </c>
      <c r="E382" s="1">
        <v>4</v>
      </c>
      <c r="F382" s="1">
        <v>4</v>
      </c>
      <c r="G382" s="1">
        <v>2</v>
      </c>
      <c r="H382" s="1">
        <v>2</v>
      </c>
      <c r="I382">
        <v>71</v>
      </c>
      <c r="J382">
        <v>99</v>
      </c>
      <c r="K382">
        <v>56</v>
      </c>
      <c r="L382">
        <v>2</v>
      </c>
      <c r="M382">
        <v>43</v>
      </c>
      <c r="N382" s="6">
        <f>(punkty_rekrutacyjne35[[#This Row],[GHP]]+punkty_rekrutacyjne35[[#This Row],[GHH]]+punkty_rekrutacyjne35[[#This Row],[GMM]]+punkty_rekrutacyjne35[[#This Row],[GMP]]+punkty_rekrutacyjne35[[#This Row],[GJP]])/10</f>
        <v>27.1</v>
      </c>
      <c r="O382">
        <f>VLOOKUP(E382,$X$4:$Y$9,2,0)</f>
        <v>6</v>
      </c>
      <c r="P382">
        <f>VLOOKUP(F382,$X$4:$Y$9,2,0)</f>
        <v>6</v>
      </c>
      <c r="Q382">
        <f>VLOOKUP(G382,$X$4:$Y$9,2,0)</f>
        <v>0</v>
      </c>
      <c r="R382">
        <f>VLOOKUP(H382,$X$4:$Y$9,2,0)</f>
        <v>0</v>
      </c>
      <c r="S382" s="6">
        <f>SUM(punkty_rekrutacyjne35[[#This Row],[punkty za JP]:[GEO]])</f>
        <v>12</v>
      </c>
      <c r="T382" s="6">
        <f>IF(punkty_rekrutacyjne35[[#This Row],[Zachowanie]]=6, 2, 0)+punkty_rekrutacyjne35[[#This Row],[Osiagniecia]]</f>
        <v>4</v>
      </c>
      <c r="U382" s="7">
        <f>punkty_rekrutacyjne35[[#This Row],[punkty za gimnazjalny]]+punkty_rekrutacyjne35[[#This Row],[SUMA PUNKTOW ZA OCENY]]+punkty_rekrutacyjne35[[#This Row],[DODATKOWE]]</f>
        <v>43.1</v>
      </c>
    </row>
    <row r="383" spans="1:21" hidden="1" x14ac:dyDescent="0.35">
      <c r="A383" s="1" t="s">
        <v>522</v>
      </c>
      <c r="B383" s="1" t="s">
        <v>288</v>
      </c>
      <c r="C383">
        <v>8</v>
      </c>
      <c r="D383">
        <v>2</v>
      </c>
      <c r="E383" s="1">
        <v>6</v>
      </c>
      <c r="F383" s="1">
        <v>2</v>
      </c>
      <c r="G383" s="1">
        <v>6</v>
      </c>
      <c r="H383" s="1">
        <v>5</v>
      </c>
      <c r="I383">
        <v>62</v>
      </c>
      <c r="J383">
        <v>49</v>
      </c>
      <c r="K383">
        <v>45</v>
      </c>
      <c r="L383">
        <v>42</v>
      </c>
      <c r="M383">
        <v>53</v>
      </c>
      <c r="N383" s="6">
        <f>(punkty_rekrutacyjne35[[#This Row],[GHP]]+punkty_rekrutacyjne35[[#This Row],[GHH]]+punkty_rekrutacyjne35[[#This Row],[GMM]]+punkty_rekrutacyjne35[[#This Row],[GMP]]+punkty_rekrutacyjne35[[#This Row],[GJP]])/10</f>
        <v>25.1</v>
      </c>
      <c r="O383">
        <f>VLOOKUP(E383,$X$4:$Y$9,2,0)</f>
        <v>10</v>
      </c>
      <c r="P383">
        <f>VLOOKUP(F383,$X$4:$Y$9,2,0)</f>
        <v>0</v>
      </c>
      <c r="Q383">
        <f>VLOOKUP(G383,$X$4:$Y$9,2,0)</f>
        <v>10</v>
      </c>
      <c r="R383">
        <f>VLOOKUP(H383,$X$4:$Y$9,2,0)</f>
        <v>8</v>
      </c>
      <c r="S383" s="6">
        <f>SUM(punkty_rekrutacyjne35[[#This Row],[punkty za JP]:[GEO]])</f>
        <v>28</v>
      </c>
      <c r="T383" s="6">
        <f>IF(punkty_rekrutacyjne35[[#This Row],[Zachowanie]]=6, 2, 0)+punkty_rekrutacyjne35[[#This Row],[Osiagniecia]]</f>
        <v>8</v>
      </c>
      <c r="U383" s="7">
        <f>punkty_rekrutacyjne35[[#This Row],[punkty za gimnazjalny]]+punkty_rekrutacyjne35[[#This Row],[SUMA PUNKTOW ZA OCENY]]+punkty_rekrutacyjne35[[#This Row],[DODATKOWE]]</f>
        <v>61.1</v>
      </c>
    </row>
    <row r="384" spans="1:21" hidden="1" x14ac:dyDescent="0.35">
      <c r="A384" s="1" t="s">
        <v>523</v>
      </c>
      <c r="B384" s="1" t="s">
        <v>279</v>
      </c>
      <c r="C384">
        <v>2</v>
      </c>
      <c r="D384">
        <v>3</v>
      </c>
      <c r="E384" s="1">
        <v>2</v>
      </c>
      <c r="F384" s="1">
        <v>5</v>
      </c>
      <c r="G384" s="1">
        <v>5</v>
      </c>
      <c r="H384" s="1">
        <v>2</v>
      </c>
      <c r="I384">
        <v>44</v>
      </c>
      <c r="J384">
        <v>30</v>
      </c>
      <c r="K384">
        <v>61</v>
      </c>
      <c r="L384">
        <v>13</v>
      </c>
      <c r="M384">
        <v>30</v>
      </c>
      <c r="N384" s="6">
        <f>(punkty_rekrutacyjne35[[#This Row],[GHP]]+punkty_rekrutacyjne35[[#This Row],[GHH]]+punkty_rekrutacyjne35[[#This Row],[GMM]]+punkty_rekrutacyjne35[[#This Row],[GMP]]+punkty_rekrutacyjne35[[#This Row],[GJP]])/10</f>
        <v>17.8</v>
      </c>
      <c r="O384">
        <f>VLOOKUP(E384,$X$4:$Y$9,2,0)</f>
        <v>0</v>
      </c>
      <c r="P384">
        <f>VLOOKUP(F384,$X$4:$Y$9,2,0)</f>
        <v>8</v>
      </c>
      <c r="Q384">
        <f>VLOOKUP(G384,$X$4:$Y$9,2,0)</f>
        <v>8</v>
      </c>
      <c r="R384">
        <f>VLOOKUP(H384,$X$4:$Y$9,2,0)</f>
        <v>0</v>
      </c>
      <c r="S384" s="6">
        <f>SUM(punkty_rekrutacyjne35[[#This Row],[punkty za JP]:[GEO]])</f>
        <v>16</v>
      </c>
      <c r="T384" s="6">
        <f>IF(punkty_rekrutacyjne35[[#This Row],[Zachowanie]]=6, 2, 0)+punkty_rekrutacyjne35[[#This Row],[Osiagniecia]]</f>
        <v>2</v>
      </c>
      <c r="U384" s="7">
        <f>punkty_rekrutacyjne35[[#This Row],[punkty za gimnazjalny]]+punkty_rekrutacyjne35[[#This Row],[SUMA PUNKTOW ZA OCENY]]+punkty_rekrutacyjne35[[#This Row],[DODATKOWE]]</f>
        <v>35.799999999999997</v>
      </c>
    </row>
    <row r="385" spans="1:21" hidden="1" x14ac:dyDescent="0.35">
      <c r="A385" s="1" t="s">
        <v>524</v>
      </c>
      <c r="B385" s="1" t="s">
        <v>99</v>
      </c>
      <c r="C385">
        <v>5</v>
      </c>
      <c r="D385">
        <v>6</v>
      </c>
      <c r="E385" s="1">
        <v>5</v>
      </c>
      <c r="F385" s="1">
        <v>3</v>
      </c>
      <c r="G385" s="1">
        <v>2</v>
      </c>
      <c r="H385" s="1">
        <v>4</v>
      </c>
      <c r="I385">
        <v>55</v>
      </c>
      <c r="J385">
        <v>18</v>
      </c>
      <c r="K385">
        <v>46</v>
      </c>
      <c r="L385">
        <v>82</v>
      </c>
      <c r="M385">
        <v>71</v>
      </c>
      <c r="N385" s="6">
        <f>(punkty_rekrutacyjne35[[#This Row],[GHP]]+punkty_rekrutacyjne35[[#This Row],[GHH]]+punkty_rekrutacyjne35[[#This Row],[GMM]]+punkty_rekrutacyjne35[[#This Row],[GMP]]+punkty_rekrutacyjne35[[#This Row],[GJP]])/10</f>
        <v>27.2</v>
      </c>
      <c r="O385">
        <f>VLOOKUP(E385,$X$4:$Y$9,2,0)</f>
        <v>8</v>
      </c>
      <c r="P385">
        <f>VLOOKUP(F385,$X$4:$Y$9,2,0)</f>
        <v>4</v>
      </c>
      <c r="Q385">
        <f>VLOOKUP(G385,$X$4:$Y$9,2,0)</f>
        <v>0</v>
      </c>
      <c r="R385">
        <f>VLOOKUP(H385,$X$4:$Y$9,2,0)</f>
        <v>6</v>
      </c>
      <c r="S385" s="6">
        <f>SUM(punkty_rekrutacyjne35[[#This Row],[punkty za JP]:[GEO]])</f>
        <v>18</v>
      </c>
      <c r="T385" s="6">
        <f>IF(punkty_rekrutacyjne35[[#This Row],[Zachowanie]]=6, 2, 0)+punkty_rekrutacyjne35[[#This Row],[Osiagniecia]]</f>
        <v>7</v>
      </c>
      <c r="U385" s="7">
        <f>punkty_rekrutacyjne35[[#This Row],[punkty za gimnazjalny]]+punkty_rekrutacyjne35[[#This Row],[SUMA PUNKTOW ZA OCENY]]+punkty_rekrutacyjne35[[#This Row],[DODATKOWE]]</f>
        <v>52.2</v>
      </c>
    </row>
    <row r="386" spans="1:21" hidden="1" x14ac:dyDescent="0.35">
      <c r="A386" s="1" t="s">
        <v>525</v>
      </c>
      <c r="B386" s="1" t="s">
        <v>526</v>
      </c>
      <c r="C386">
        <v>5</v>
      </c>
      <c r="D386">
        <v>2</v>
      </c>
      <c r="E386" s="1">
        <v>5</v>
      </c>
      <c r="F386" s="1">
        <v>6</v>
      </c>
      <c r="G386" s="1">
        <v>3</v>
      </c>
      <c r="H386" s="1">
        <v>3</v>
      </c>
      <c r="I386">
        <v>23</v>
      </c>
      <c r="J386">
        <v>10</v>
      </c>
      <c r="K386">
        <v>99</v>
      </c>
      <c r="L386">
        <v>23</v>
      </c>
      <c r="M386">
        <v>4</v>
      </c>
      <c r="N386" s="6">
        <f>(punkty_rekrutacyjne35[[#This Row],[GHP]]+punkty_rekrutacyjne35[[#This Row],[GHH]]+punkty_rekrutacyjne35[[#This Row],[GMM]]+punkty_rekrutacyjne35[[#This Row],[GMP]]+punkty_rekrutacyjne35[[#This Row],[GJP]])/10</f>
        <v>15.9</v>
      </c>
      <c r="O386">
        <f>VLOOKUP(E386,$X$4:$Y$9,2,0)</f>
        <v>8</v>
      </c>
      <c r="P386">
        <f>VLOOKUP(F386,$X$4:$Y$9,2,0)</f>
        <v>10</v>
      </c>
      <c r="Q386">
        <f>VLOOKUP(G386,$X$4:$Y$9,2,0)</f>
        <v>4</v>
      </c>
      <c r="R386">
        <f>VLOOKUP(H386,$X$4:$Y$9,2,0)</f>
        <v>4</v>
      </c>
      <c r="S386" s="6">
        <f>SUM(punkty_rekrutacyjne35[[#This Row],[punkty za JP]:[GEO]])</f>
        <v>26</v>
      </c>
      <c r="T386" s="6">
        <f>IF(punkty_rekrutacyjne35[[#This Row],[Zachowanie]]=6, 2, 0)+punkty_rekrutacyjne35[[#This Row],[Osiagniecia]]</f>
        <v>5</v>
      </c>
      <c r="U386" s="7">
        <f>punkty_rekrutacyjne35[[#This Row],[punkty za gimnazjalny]]+punkty_rekrutacyjne35[[#This Row],[SUMA PUNKTOW ZA OCENY]]+punkty_rekrutacyjne35[[#This Row],[DODATKOWE]]</f>
        <v>46.9</v>
      </c>
    </row>
    <row r="387" spans="1:21" hidden="1" x14ac:dyDescent="0.35">
      <c r="A387" s="1" t="s">
        <v>527</v>
      </c>
      <c r="B387" s="1" t="s">
        <v>340</v>
      </c>
      <c r="C387">
        <v>5</v>
      </c>
      <c r="D387">
        <v>4</v>
      </c>
      <c r="E387" s="1">
        <v>3</v>
      </c>
      <c r="F387" s="1">
        <v>5</v>
      </c>
      <c r="G387" s="1">
        <v>6</v>
      </c>
      <c r="H387" s="1">
        <v>2</v>
      </c>
      <c r="I387">
        <v>72</v>
      </c>
      <c r="J387">
        <v>22</v>
      </c>
      <c r="K387">
        <v>90</v>
      </c>
      <c r="L387">
        <v>8</v>
      </c>
      <c r="M387">
        <v>61</v>
      </c>
      <c r="N387" s="6">
        <f>(punkty_rekrutacyjne35[[#This Row],[GHP]]+punkty_rekrutacyjne35[[#This Row],[GHH]]+punkty_rekrutacyjne35[[#This Row],[GMM]]+punkty_rekrutacyjne35[[#This Row],[GMP]]+punkty_rekrutacyjne35[[#This Row],[GJP]])/10</f>
        <v>25.3</v>
      </c>
      <c r="O387">
        <f>VLOOKUP(E387,$X$4:$Y$9,2,0)</f>
        <v>4</v>
      </c>
      <c r="P387">
        <f>VLOOKUP(F387,$X$4:$Y$9,2,0)</f>
        <v>8</v>
      </c>
      <c r="Q387">
        <f>VLOOKUP(G387,$X$4:$Y$9,2,0)</f>
        <v>10</v>
      </c>
      <c r="R387">
        <f>VLOOKUP(H387,$X$4:$Y$9,2,0)</f>
        <v>0</v>
      </c>
      <c r="S387" s="6">
        <f>SUM(punkty_rekrutacyjne35[[#This Row],[punkty za JP]:[GEO]])</f>
        <v>22</v>
      </c>
      <c r="T387" s="6">
        <f>IF(punkty_rekrutacyjne35[[#This Row],[Zachowanie]]=6, 2, 0)+punkty_rekrutacyjne35[[#This Row],[Osiagniecia]]</f>
        <v>5</v>
      </c>
      <c r="U387" s="7">
        <f>punkty_rekrutacyjne35[[#This Row],[punkty za gimnazjalny]]+punkty_rekrutacyjne35[[#This Row],[SUMA PUNKTOW ZA OCENY]]+punkty_rekrutacyjne35[[#This Row],[DODATKOWE]]</f>
        <v>52.3</v>
      </c>
    </row>
    <row r="388" spans="1:21" hidden="1" x14ac:dyDescent="0.35">
      <c r="A388" s="1" t="s">
        <v>528</v>
      </c>
      <c r="B388" s="1" t="s">
        <v>126</v>
      </c>
      <c r="C388">
        <v>3</v>
      </c>
      <c r="D388">
        <v>3</v>
      </c>
      <c r="E388" s="1">
        <v>6</v>
      </c>
      <c r="F388" s="1">
        <v>2</v>
      </c>
      <c r="G388" s="1">
        <v>4</v>
      </c>
      <c r="H388" s="1">
        <v>6</v>
      </c>
      <c r="I388">
        <v>95</v>
      </c>
      <c r="J388">
        <v>18</v>
      </c>
      <c r="K388">
        <v>32</v>
      </c>
      <c r="L388">
        <v>67</v>
      </c>
      <c r="M388">
        <v>36</v>
      </c>
      <c r="N388" s="6">
        <f>(punkty_rekrutacyjne35[[#This Row],[GHP]]+punkty_rekrutacyjne35[[#This Row],[GHH]]+punkty_rekrutacyjne35[[#This Row],[GMM]]+punkty_rekrutacyjne35[[#This Row],[GMP]]+punkty_rekrutacyjne35[[#This Row],[GJP]])/10</f>
        <v>24.8</v>
      </c>
      <c r="O388">
        <f>VLOOKUP(E388,$X$4:$Y$9,2,0)</f>
        <v>10</v>
      </c>
      <c r="P388">
        <f>VLOOKUP(F388,$X$4:$Y$9,2,0)</f>
        <v>0</v>
      </c>
      <c r="Q388">
        <f>VLOOKUP(G388,$X$4:$Y$9,2,0)</f>
        <v>6</v>
      </c>
      <c r="R388">
        <f>VLOOKUP(H388,$X$4:$Y$9,2,0)</f>
        <v>10</v>
      </c>
      <c r="S388" s="6">
        <f>SUM(punkty_rekrutacyjne35[[#This Row],[punkty za JP]:[GEO]])</f>
        <v>26</v>
      </c>
      <c r="T388" s="6">
        <f>IF(punkty_rekrutacyjne35[[#This Row],[Zachowanie]]=6, 2, 0)+punkty_rekrutacyjne35[[#This Row],[Osiagniecia]]</f>
        <v>3</v>
      </c>
      <c r="U388" s="7">
        <f>punkty_rekrutacyjne35[[#This Row],[punkty za gimnazjalny]]+punkty_rekrutacyjne35[[#This Row],[SUMA PUNKTOW ZA OCENY]]+punkty_rekrutacyjne35[[#This Row],[DODATKOWE]]</f>
        <v>53.8</v>
      </c>
    </row>
    <row r="389" spans="1:21" hidden="1" x14ac:dyDescent="0.35">
      <c r="A389" s="1" t="s">
        <v>529</v>
      </c>
      <c r="B389" s="1" t="s">
        <v>530</v>
      </c>
      <c r="C389">
        <v>5</v>
      </c>
      <c r="D389">
        <v>5</v>
      </c>
      <c r="E389" s="1">
        <v>5</v>
      </c>
      <c r="F389" s="1">
        <v>5</v>
      </c>
      <c r="G389" s="1">
        <v>5</v>
      </c>
      <c r="H389" s="1">
        <v>3</v>
      </c>
      <c r="I389">
        <v>99</v>
      </c>
      <c r="J389">
        <v>47</v>
      </c>
      <c r="K389">
        <v>3</v>
      </c>
      <c r="L389">
        <v>6</v>
      </c>
      <c r="M389">
        <v>59</v>
      </c>
      <c r="N389" s="6">
        <f>(punkty_rekrutacyjne35[[#This Row],[GHP]]+punkty_rekrutacyjne35[[#This Row],[GHH]]+punkty_rekrutacyjne35[[#This Row],[GMM]]+punkty_rekrutacyjne35[[#This Row],[GMP]]+punkty_rekrutacyjne35[[#This Row],[GJP]])/10</f>
        <v>21.4</v>
      </c>
      <c r="O389">
        <f>VLOOKUP(E389,$X$4:$Y$9,2,0)</f>
        <v>8</v>
      </c>
      <c r="P389">
        <f>VLOOKUP(F389,$X$4:$Y$9,2,0)</f>
        <v>8</v>
      </c>
      <c r="Q389">
        <f>VLOOKUP(G389,$X$4:$Y$9,2,0)</f>
        <v>8</v>
      </c>
      <c r="R389">
        <f>VLOOKUP(H389,$X$4:$Y$9,2,0)</f>
        <v>4</v>
      </c>
      <c r="S389" s="6">
        <f>SUM(punkty_rekrutacyjne35[[#This Row],[punkty za JP]:[GEO]])</f>
        <v>28</v>
      </c>
      <c r="T389" s="6">
        <f>IF(punkty_rekrutacyjne35[[#This Row],[Zachowanie]]=6, 2, 0)+punkty_rekrutacyjne35[[#This Row],[Osiagniecia]]</f>
        <v>5</v>
      </c>
      <c r="U389" s="7">
        <f>punkty_rekrutacyjne35[[#This Row],[punkty za gimnazjalny]]+punkty_rekrutacyjne35[[#This Row],[SUMA PUNKTOW ZA OCENY]]+punkty_rekrutacyjne35[[#This Row],[DODATKOWE]]</f>
        <v>54.4</v>
      </c>
    </row>
    <row r="390" spans="1:21" hidden="1" x14ac:dyDescent="0.35">
      <c r="A390" s="1" t="s">
        <v>531</v>
      </c>
      <c r="B390" s="1" t="s">
        <v>532</v>
      </c>
      <c r="C390">
        <v>5</v>
      </c>
      <c r="D390">
        <v>5</v>
      </c>
      <c r="E390" s="1">
        <v>3</v>
      </c>
      <c r="F390" s="1">
        <v>4</v>
      </c>
      <c r="G390" s="1">
        <v>5</v>
      </c>
      <c r="H390" s="1">
        <v>2</v>
      </c>
      <c r="I390">
        <v>97</v>
      </c>
      <c r="J390">
        <v>87</v>
      </c>
      <c r="K390">
        <v>7</v>
      </c>
      <c r="L390">
        <v>93</v>
      </c>
      <c r="M390">
        <v>19</v>
      </c>
      <c r="N390" s="6">
        <f>(punkty_rekrutacyjne35[[#This Row],[GHP]]+punkty_rekrutacyjne35[[#This Row],[GHH]]+punkty_rekrutacyjne35[[#This Row],[GMM]]+punkty_rekrutacyjne35[[#This Row],[GMP]]+punkty_rekrutacyjne35[[#This Row],[GJP]])/10</f>
        <v>30.3</v>
      </c>
      <c r="O390">
        <f>VLOOKUP(E390,$X$4:$Y$9,2,0)</f>
        <v>4</v>
      </c>
      <c r="P390">
        <f>VLOOKUP(F390,$X$4:$Y$9,2,0)</f>
        <v>6</v>
      </c>
      <c r="Q390">
        <f>VLOOKUP(G390,$X$4:$Y$9,2,0)</f>
        <v>8</v>
      </c>
      <c r="R390">
        <f>VLOOKUP(H390,$X$4:$Y$9,2,0)</f>
        <v>0</v>
      </c>
      <c r="S390" s="6">
        <f>SUM(punkty_rekrutacyjne35[[#This Row],[punkty za JP]:[GEO]])</f>
        <v>18</v>
      </c>
      <c r="T390" s="6">
        <f>IF(punkty_rekrutacyjne35[[#This Row],[Zachowanie]]=6, 2, 0)+punkty_rekrutacyjne35[[#This Row],[Osiagniecia]]</f>
        <v>5</v>
      </c>
      <c r="U390" s="7">
        <f>punkty_rekrutacyjne35[[#This Row],[punkty za gimnazjalny]]+punkty_rekrutacyjne35[[#This Row],[SUMA PUNKTOW ZA OCENY]]+punkty_rekrutacyjne35[[#This Row],[DODATKOWE]]</f>
        <v>53.3</v>
      </c>
    </row>
    <row r="391" spans="1:21" hidden="1" x14ac:dyDescent="0.35">
      <c r="A391" s="1" t="s">
        <v>533</v>
      </c>
      <c r="B391" s="1" t="s">
        <v>45</v>
      </c>
      <c r="C391">
        <v>3</v>
      </c>
      <c r="D391">
        <v>6</v>
      </c>
      <c r="E391" s="1">
        <v>6</v>
      </c>
      <c r="F391" s="1">
        <v>6</v>
      </c>
      <c r="G391" s="1">
        <v>2</v>
      </c>
      <c r="H391" s="1">
        <v>5</v>
      </c>
      <c r="I391">
        <v>57</v>
      </c>
      <c r="J391">
        <v>44</v>
      </c>
      <c r="K391">
        <v>90</v>
      </c>
      <c r="L391">
        <v>33</v>
      </c>
      <c r="M391">
        <v>78</v>
      </c>
      <c r="N391" s="6">
        <f>(punkty_rekrutacyjne35[[#This Row],[GHP]]+punkty_rekrutacyjne35[[#This Row],[GHH]]+punkty_rekrutacyjne35[[#This Row],[GMM]]+punkty_rekrutacyjne35[[#This Row],[GMP]]+punkty_rekrutacyjne35[[#This Row],[GJP]])/10</f>
        <v>30.2</v>
      </c>
      <c r="O391">
        <f>VLOOKUP(E391,$X$4:$Y$9,2,0)</f>
        <v>10</v>
      </c>
      <c r="P391">
        <f>VLOOKUP(F391,$X$4:$Y$9,2,0)</f>
        <v>10</v>
      </c>
      <c r="Q391">
        <f>VLOOKUP(G391,$X$4:$Y$9,2,0)</f>
        <v>0</v>
      </c>
      <c r="R391">
        <f>VLOOKUP(H391,$X$4:$Y$9,2,0)</f>
        <v>8</v>
      </c>
      <c r="S391" s="6">
        <f>SUM(punkty_rekrutacyjne35[[#This Row],[punkty za JP]:[GEO]])</f>
        <v>28</v>
      </c>
      <c r="T391" s="6">
        <f>IF(punkty_rekrutacyjne35[[#This Row],[Zachowanie]]=6, 2, 0)+punkty_rekrutacyjne35[[#This Row],[Osiagniecia]]</f>
        <v>5</v>
      </c>
      <c r="U391" s="7">
        <f>punkty_rekrutacyjne35[[#This Row],[punkty za gimnazjalny]]+punkty_rekrutacyjne35[[#This Row],[SUMA PUNKTOW ZA OCENY]]+punkty_rekrutacyjne35[[#This Row],[DODATKOWE]]</f>
        <v>63.2</v>
      </c>
    </row>
    <row r="392" spans="1:21" hidden="1" x14ac:dyDescent="0.35">
      <c r="A392" s="1" t="s">
        <v>534</v>
      </c>
      <c r="B392" s="1" t="s">
        <v>90</v>
      </c>
      <c r="C392">
        <v>2</v>
      </c>
      <c r="D392">
        <v>4</v>
      </c>
      <c r="E392" s="1">
        <v>5</v>
      </c>
      <c r="F392" s="1">
        <v>3</v>
      </c>
      <c r="G392" s="1">
        <v>2</v>
      </c>
      <c r="H392" s="1">
        <v>2</v>
      </c>
      <c r="I392">
        <v>35</v>
      </c>
      <c r="J392">
        <v>82</v>
      </c>
      <c r="K392">
        <v>52</v>
      </c>
      <c r="L392">
        <v>15</v>
      </c>
      <c r="M392">
        <v>51</v>
      </c>
      <c r="N392" s="6">
        <f>(punkty_rekrutacyjne35[[#This Row],[GHP]]+punkty_rekrutacyjne35[[#This Row],[GHH]]+punkty_rekrutacyjne35[[#This Row],[GMM]]+punkty_rekrutacyjne35[[#This Row],[GMP]]+punkty_rekrutacyjne35[[#This Row],[GJP]])/10</f>
        <v>23.5</v>
      </c>
      <c r="O392">
        <f>VLOOKUP(E392,$X$4:$Y$9,2,0)</f>
        <v>8</v>
      </c>
      <c r="P392">
        <f>VLOOKUP(F392,$X$4:$Y$9,2,0)</f>
        <v>4</v>
      </c>
      <c r="Q392">
        <f>VLOOKUP(G392,$X$4:$Y$9,2,0)</f>
        <v>0</v>
      </c>
      <c r="R392">
        <f>VLOOKUP(H392,$X$4:$Y$9,2,0)</f>
        <v>0</v>
      </c>
      <c r="S392" s="6">
        <f>SUM(punkty_rekrutacyjne35[[#This Row],[punkty za JP]:[GEO]])</f>
        <v>12</v>
      </c>
      <c r="T392" s="6">
        <f>IF(punkty_rekrutacyjne35[[#This Row],[Zachowanie]]=6, 2, 0)+punkty_rekrutacyjne35[[#This Row],[Osiagniecia]]</f>
        <v>2</v>
      </c>
      <c r="U392" s="7">
        <f>punkty_rekrutacyjne35[[#This Row],[punkty za gimnazjalny]]+punkty_rekrutacyjne35[[#This Row],[SUMA PUNKTOW ZA OCENY]]+punkty_rekrutacyjne35[[#This Row],[DODATKOWE]]</f>
        <v>37.5</v>
      </c>
    </row>
    <row r="393" spans="1:21" hidden="1" x14ac:dyDescent="0.35">
      <c r="A393" s="1" t="s">
        <v>535</v>
      </c>
      <c r="B393" s="1" t="s">
        <v>536</v>
      </c>
      <c r="C393">
        <v>1</v>
      </c>
      <c r="D393">
        <v>5</v>
      </c>
      <c r="E393" s="1">
        <v>5</v>
      </c>
      <c r="F393" s="1">
        <v>6</v>
      </c>
      <c r="G393" s="1">
        <v>4</v>
      </c>
      <c r="H393" s="1">
        <v>6</v>
      </c>
      <c r="I393">
        <v>19</v>
      </c>
      <c r="J393">
        <v>32</v>
      </c>
      <c r="K393">
        <v>74</v>
      </c>
      <c r="L393">
        <v>31</v>
      </c>
      <c r="M393">
        <v>58</v>
      </c>
      <c r="N393" s="6">
        <f>(punkty_rekrutacyjne35[[#This Row],[GHP]]+punkty_rekrutacyjne35[[#This Row],[GHH]]+punkty_rekrutacyjne35[[#This Row],[GMM]]+punkty_rekrutacyjne35[[#This Row],[GMP]]+punkty_rekrutacyjne35[[#This Row],[GJP]])/10</f>
        <v>21.4</v>
      </c>
      <c r="O393">
        <f>VLOOKUP(E393,$X$4:$Y$9,2,0)</f>
        <v>8</v>
      </c>
      <c r="P393">
        <f>VLOOKUP(F393,$X$4:$Y$9,2,0)</f>
        <v>10</v>
      </c>
      <c r="Q393">
        <f>VLOOKUP(G393,$X$4:$Y$9,2,0)</f>
        <v>6</v>
      </c>
      <c r="R393">
        <f>VLOOKUP(H393,$X$4:$Y$9,2,0)</f>
        <v>10</v>
      </c>
      <c r="S393" s="6">
        <f>SUM(punkty_rekrutacyjne35[[#This Row],[punkty za JP]:[GEO]])</f>
        <v>34</v>
      </c>
      <c r="T393" s="6">
        <f>IF(punkty_rekrutacyjne35[[#This Row],[Zachowanie]]=6, 2, 0)+punkty_rekrutacyjne35[[#This Row],[Osiagniecia]]</f>
        <v>1</v>
      </c>
      <c r="U393" s="7">
        <f>punkty_rekrutacyjne35[[#This Row],[punkty za gimnazjalny]]+punkty_rekrutacyjne35[[#This Row],[SUMA PUNKTOW ZA OCENY]]+punkty_rekrutacyjne35[[#This Row],[DODATKOWE]]</f>
        <v>56.4</v>
      </c>
    </row>
    <row r="394" spans="1:21" hidden="1" x14ac:dyDescent="0.35">
      <c r="A394" s="1" t="s">
        <v>537</v>
      </c>
      <c r="B394" s="1" t="s">
        <v>538</v>
      </c>
      <c r="C394">
        <v>0</v>
      </c>
      <c r="D394">
        <v>5</v>
      </c>
      <c r="E394" s="1">
        <v>2</v>
      </c>
      <c r="F394" s="1">
        <v>2</v>
      </c>
      <c r="G394" s="1">
        <v>5</v>
      </c>
      <c r="H394" s="1">
        <v>3</v>
      </c>
      <c r="I394">
        <v>45</v>
      </c>
      <c r="J394">
        <v>52</v>
      </c>
      <c r="K394">
        <v>32</v>
      </c>
      <c r="L394">
        <v>42</v>
      </c>
      <c r="M394">
        <v>33</v>
      </c>
      <c r="N394" s="6">
        <f>(punkty_rekrutacyjne35[[#This Row],[GHP]]+punkty_rekrutacyjne35[[#This Row],[GHH]]+punkty_rekrutacyjne35[[#This Row],[GMM]]+punkty_rekrutacyjne35[[#This Row],[GMP]]+punkty_rekrutacyjne35[[#This Row],[GJP]])/10</f>
        <v>20.399999999999999</v>
      </c>
      <c r="O394">
        <f>VLOOKUP(E394,$X$4:$Y$9,2,0)</f>
        <v>0</v>
      </c>
      <c r="P394">
        <f>VLOOKUP(F394,$X$4:$Y$9,2,0)</f>
        <v>0</v>
      </c>
      <c r="Q394">
        <f>VLOOKUP(G394,$X$4:$Y$9,2,0)</f>
        <v>8</v>
      </c>
      <c r="R394">
        <f>VLOOKUP(H394,$X$4:$Y$9,2,0)</f>
        <v>4</v>
      </c>
      <c r="S394" s="6">
        <f>SUM(punkty_rekrutacyjne35[[#This Row],[punkty za JP]:[GEO]])</f>
        <v>12</v>
      </c>
      <c r="T394" s="6">
        <f>IF(punkty_rekrutacyjne35[[#This Row],[Zachowanie]]=6, 2, 0)+punkty_rekrutacyjne35[[#This Row],[Osiagniecia]]</f>
        <v>0</v>
      </c>
      <c r="U394" s="7">
        <f>punkty_rekrutacyjne35[[#This Row],[punkty za gimnazjalny]]+punkty_rekrutacyjne35[[#This Row],[SUMA PUNKTOW ZA OCENY]]+punkty_rekrutacyjne35[[#This Row],[DODATKOWE]]</f>
        <v>32.4</v>
      </c>
    </row>
    <row r="395" spans="1:21" hidden="1" x14ac:dyDescent="0.35">
      <c r="A395" s="1" t="s">
        <v>539</v>
      </c>
      <c r="B395" s="1" t="s">
        <v>540</v>
      </c>
      <c r="C395">
        <v>8</v>
      </c>
      <c r="D395">
        <v>5</v>
      </c>
      <c r="E395" s="1">
        <v>6</v>
      </c>
      <c r="F395" s="1">
        <v>2</v>
      </c>
      <c r="G395" s="1">
        <v>4</v>
      </c>
      <c r="H395" s="1">
        <v>3</v>
      </c>
      <c r="I395">
        <v>78</v>
      </c>
      <c r="J395">
        <v>38</v>
      </c>
      <c r="K395">
        <v>62</v>
      </c>
      <c r="L395">
        <v>45</v>
      </c>
      <c r="M395">
        <v>55</v>
      </c>
      <c r="N395" s="6">
        <f>(punkty_rekrutacyjne35[[#This Row],[GHP]]+punkty_rekrutacyjne35[[#This Row],[GHH]]+punkty_rekrutacyjne35[[#This Row],[GMM]]+punkty_rekrutacyjne35[[#This Row],[GMP]]+punkty_rekrutacyjne35[[#This Row],[GJP]])/10</f>
        <v>27.8</v>
      </c>
      <c r="O395">
        <f>VLOOKUP(E395,$X$4:$Y$9,2,0)</f>
        <v>10</v>
      </c>
      <c r="P395">
        <f>VLOOKUP(F395,$X$4:$Y$9,2,0)</f>
        <v>0</v>
      </c>
      <c r="Q395">
        <f>VLOOKUP(G395,$X$4:$Y$9,2,0)</f>
        <v>6</v>
      </c>
      <c r="R395">
        <f>VLOOKUP(H395,$X$4:$Y$9,2,0)</f>
        <v>4</v>
      </c>
      <c r="S395" s="6">
        <f>SUM(punkty_rekrutacyjne35[[#This Row],[punkty za JP]:[GEO]])</f>
        <v>20</v>
      </c>
      <c r="T395" s="6">
        <f>IF(punkty_rekrutacyjne35[[#This Row],[Zachowanie]]=6, 2, 0)+punkty_rekrutacyjne35[[#This Row],[Osiagniecia]]</f>
        <v>8</v>
      </c>
      <c r="U395" s="7">
        <f>punkty_rekrutacyjne35[[#This Row],[punkty za gimnazjalny]]+punkty_rekrutacyjne35[[#This Row],[SUMA PUNKTOW ZA OCENY]]+punkty_rekrutacyjne35[[#This Row],[DODATKOWE]]</f>
        <v>55.8</v>
      </c>
    </row>
    <row r="396" spans="1:21" hidden="1" x14ac:dyDescent="0.35">
      <c r="A396" s="1" t="s">
        <v>541</v>
      </c>
      <c r="B396" s="1" t="s">
        <v>503</v>
      </c>
      <c r="C396">
        <v>6</v>
      </c>
      <c r="D396">
        <v>4</v>
      </c>
      <c r="E396" s="1">
        <v>2</v>
      </c>
      <c r="F396" s="1">
        <v>6</v>
      </c>
      <c r="G396" s="1">
        <v>2</v>
      </c>
      <c r="H396" s="1">
        <v>6</v>
      </c>
      <c r="I396">
        <v>20</v>
      </c>
      <c r="J396">
        <v>92</v>
      </c>
      <c r="K396">
        <v>44</v>
      </c>
      <c r="L396">
        <v>89</v>
      </c>
      <c r="M396">
        <v>79</v>
      </c>
      <c r="N396" s="6">
        <f>(punkty_rekrutacyjne35[[#This Row],[GHP]]+punkty_rekrutacyjne35[[#This Row],[GHH]]+punkty_rekrutacyjne35[[#This Row],[GMM]]+punkty_rekrutacyjne35[[#This Row],[GMP]]+punkty_rekrutacyjne35[[#This Row],[GJP]])/10</f>
        <v>32.4</v>
      </c>
      <c r="O396">
        <f>VLOOKUP(E396,$X$4:$Y$9,2,0)</f>
        <v>0</v>
      </c>
      <c r="P396">
        <f>VLOOKUP(F396,$X$4:$Y$9,2,0)</f>
        <v>10</v>
      </c>
      <c r="Q396">
        <f>VLOOKUP(G396,$X$4:$Y$9,2,0)</f>
        <v>0</v>
      </c>
      <c r="R396">
        <f>VLOOKUP(H396,$X$4:$Y$9,2,0)</f>
        <v>10</v>
      </c>
      <c r="S396" s="6">
        <f>SUM(punkty_rekrutacyjne35[[#This Row],[punkty za JP]:[GEO]])</f>
        <v>20</v>
      </c>
      <c r="T396" s="6">
        <f>IF(punkty_rekrutacyjne35[[#This Row],[Zachowanie]]=6, 2, 0)+punkty_rekrutacyjne35[[#This Row],[Osiagniecia]]</f>
        <v>6</v>
      </c>
      <c r="U396" s="7">
        <f>punkty_rekrutacyjne35[[#This Row],[punkty za gimnazjalny]]+punkty_rekrutacyjne35[[#This Row],[SUMA PUNKTOW ZA OCENY]]+punkty_rekrutacyjne35[[#This Row],[DODATKOWE]]</f>
        <v>58.4</v>
      </c>
    </row>
    <row r="397" spans="1:21" hidden="1" x14ac:dyDescent="0.35">
      <c r="A397" s="1" t="s">
        <v>542</v>
      </c>
      <c r="B397" s="1" t="s">
        <v>117</v>
      </c>
      <c r="C397">
        <v>4</v>
      </c>
      <c r="D397">
        <v>2</v>
      </c>
      <c r="E397" s="1">
        <v>2</v>
      </c>
      <c r="F397" s="1">
        <v>4</v>
      </c>
      <c r="G397" s="1">
        <v>3</v>
      </c>
      <c r="H397" s="1">
        <v>3</v>
      </c>
      <c r="I397">
        <v>36</v>
      </c>
      <c r="J397">
        <v>79</v>
      </c>
      <c r="K397">
        <v>62</v>
      </c>
      <c r="L397">
        <v>8</v>
      </c>
      <c r="M397">
        <v>47</v>
      </c>
      <c r="N397" s="6">
        <f>(punkty_rekrutacyjne35[[#This Row],[GHP]]+punkty_rekrutacyjne35[[#This Row],[GHH]]+punkty_rekrutacyjne35[[#This Row],[GMM]]+punkty_rekrutacyjne35[[#This Row],[GMP]]+punkty_rekrutacyjne35[[#This Row],[GJP]])/10</f>
        <v>23.2</v>
      </c>
      <c r="O397">
        <f>VLOOKUP(E397,$X$4:$Y$9,2,0)</f>
        <v>0</v>
      </c>
      <c r="P397">
        <f>VLOOKUP(F397,$X$4:$Y$9,2,0)</f>
        <v>6</v>
      </c>
      <c r="Q397">
        <f>VLOOKUP(G397,$X$4:$Y$9,2,0)</f>
        <v>4</v>
      </c>
      <c r="R397">
        <f>VLOOKUP(H397,$X$4:$Y$9,2,0)</f>
        <v>4</v>
      </c>
      <c r="S397" s="6">
        <f>SUM(punkty_rekrutacyjne35[[#This Row],[punkty za JP]:[GEO]])</f>
        <v>14</v>
      </c>
      <c r="T397" s="6">
        <f>IF(punkty_rekrutacyjne35[[#This Row],[Zachowanie]]=6, 2, 0)+punkty_rekrutacyjne35[[#This Row],[Osiagniecia]]</f>
        <v>4</v>
      </c>
      <c r="U397" s="7">
        <f>punkty_rekrutacyjne35[[#This Row],[punkty za gimnazjalny]]+punkty_rekrutacyjne35[[#This Row],[SUMA PUNKTOW ZA OCENY]]+punkty_rekrutacyjne35[[#This Row],[DODATKOWE]]</f>
        <v>41.2</v>
      </c>
    </row>
    <row r="398" spans="1:21" hidden="1" x14ac:dyDescent="0.35">
      <c r="A398" s="1" t="s">
        <v>543</v>
      </c>
      <c r="B398" s="1" t="s">
        <v>41</v>
      </c>
      <c r="C398">
        <v>0</v>
      </c>
      <c r="D398">
        <v>2</v>
      </c>
      <c r="E398" s="1">
        <v>2</v>
      </c>
      <c r="F398" s="1">
        <v>4</v>
      </c>
      <c r="G398" s="1">
        <v>2</v>
      </c>
      <c r="H398" s="1">
        <v>4</v>
      </c>
      <c r="I398">
        <v>24</v>
      </c>
      <c r="J398">
        <v>81</v>
      </c>
      <c r="K398">
        <v>74</v>
      </c>
      <c r="L398">
        <v>4</v>
      </c>
      <c r="M398">
        <v>92</v>
      </c>
      <c r="N398" s="6">
        <f>(punkty_rekrutacyjne35[[#This Row],[GHP]]+punkty_rekrutacyjne35[[#This Row],[GHH]]+punkty_rekrutacyjne35[[#This Row],[GMM]]+punkty_rekrutacyjne35[[#This Row],[GMP]]+punkty_rekrutacyjne35[[#This Row],[GJP]])/10</f>
        <v>27.5</v>
      </c>
      <c r="O398">
        <f>VLOOKUP(E398,$X$4:$Y$9,2,0)</f>
        <v>0</v>
      </c>
      <c r="P398">
        <f>VLOOKUP(F398,$X$4:$Y$9,2,0)</f>
        <v>6</v>
      </c>
      <c r="Q398">
        <f>VLOOKUP(G398,$X$4:$Y$9,2,0)</f>
        <v>0</v>
      </c>
      <c r="R398">
        <f>VLOOKUP(H398,$X$4:$Y$9,2,0)</f>
        <v>6</v>
      </c>
      <c r="S398" s="6">
        <f>SUM(punkty_rekrutacyjne35[[#This Row],[punkty za JP]:[GEO]])</f>
        <v>12</v>
      </c>
      <c r="T398" s="6">
        <f>IF(punkty_rekrutacyjne35[[#This Row],[Zachowanie]]=6, 2, 0)+punkty_rekrutacyjne35[[#This Row],[Osiagniecia]]</f>
        <v>0</v>
      </c>
      <c r="U398" s="7">
        <f>punkty_rekrutacyjne35[[#This Row],[punkty za gimnazjalny]]+punkty_rekrutacyjne35[[#This Row],[SUMA PUNKTOW ZA OCENY]]+punkty_rekrutacyjne35[[#This Row],[DODATKOWE]]</f>
        <v>39.5</v>
      </c>
    </row>
    <row r="399" spans="1:21" hidden="1" x14ac:dyDescent="0.35">
      <c r="A399" s="1" t="s">
        <v>544</v>
      </c>
      <c r="B399" s="1" t="s">
        <v>324</v>
      </c>
      <c r="C399">
        <v>3</v>
      </c>
      <c r="D399">
        <v>3</v>
      </c>
      <c r="E399" s="1">
        <v>5</v>
      </c>
      <c r="F399" s="1">
        <v>6</v>
      </c>
      <c r="G399" s="1">
        <v>4</v>
      </c>
      <c r="H399" s="1">
        <v>3</v>
      </c>
      <c r="I399">
        <v>68</v>
      </c>
      <c r="J399">
        <v>76</v>
      </c>
      <c r="K399">
        <v>21</v>
      </c>
      <c r="L399">
        <v>59</v>
      </c>
      <c r="M399">
        <v>66</v>
      </c>
      <c r="N399" s="6">
        <f>(punkty_rekrutacyjne35[[#This Row],[GHP]]+punkty_rekrutacyjne35[[#This Row],[GHH]]+punkty_rekrutacyjne35[[#This Row],[GMM]]+punkty_rekrutacyjne35[[#This Row],[GMP]]+punkty_rekrutacyjne35[[#This Row],[GJP]])/10</f>
        <v>29</v>
      </c>
      <c r="O399">
        <f>VLOOKUP(E399,$X$4:$Y$9,2,0)</f>
        <v>8</v>
      </c>
      <c r="P399">
        <f>VLOOKUP(F399,$X$4:$Y$9,2,0)</f>
        <v>10</v>
      </c>
      <c r="Q399">
        <f>VLOOKUP(G399,$X$4:$Y$9,2,0)</f>
        <v>6</v>
      </c>
      <c r="R399">
        <f>VLOOKUP(H399,$X$4:$Y$9,2,0)</f>
        <v>4</v>
      </c>
      <c r="S399" s="6">
        <f>SUM(punkty_rekrutacyjne35[[#This Row],[punkty za JP]:[GEO]])</f>
        <v>28</v>
      </c>
      <c r="T399" s="6">
        <f>IF(punkty_rekrutacyjne35[[#This Row],[Zachowanie]]=6, 2, 0)+punkty_rekrutacyjne35[[#This Row],[Osiagniecia]]</f>
        <v>3</v>
      </c>
      <c r="U399" s="7">
        <f>punkty_rekrutacyjne35[[#This Row],[punkty za gimnazjalny]]+punkty_rekrutacyjne35[[#This Row],[SUMA PUNKTOW ZA OCENY]]+punkty_rekrutacyjne35[[#This Row],[DODATKOWE]]</f>
        <v>60</v>
      </c>
    </row>
    <row r="400" spans="1:21" hidden="1" x14ac:dyDescent="0.35">
      <c r="A400" s="1" t="s">
        <v>545</v>
      </c>
      <c r="B400" s="1" t="s">
        <v>253</v>
      </c>
      <c r="C400">
        <v>4</v>
      </c>
      <c r="D400">
        <v>3</v>
      </c>
      <c r="E400" s="1">
        <v>2</v>
      </c>
      <c r="F400" s="1">
        <v>4</v>
      </c>
      <c r="G400" s="1">
        <v>4</v>
      </c>
      <c r="H400" s="1">
        <v>5</v>
      </c>
      <c r="I400">
        <v>70</v>
      </c>
      <c r="J400">
        <v>34</v>
      </c>
      <c r="K400">
        <v>18</v>
      </c>
      <c r="L400">
        <v>27</v>
      </c>
      <c r="M400">
        <v>70</v>
      </c>
      <c r="N400" s="6">
        <f>(punkty_rekrutacyjne35[[#This Row],[GHP]]+punkty_rekrutacyjne35[[#This Row],[GHH]]+punkty_rekrutacyjne35[[#This Row],[GMM]]+punkty_rekrutacyjne35[[#This Row],[GMP]]+punkty_rekrutacyjne35[[#This Row],[GJP]])/10</f>
        <v>21.9</v>
      </c>
      <c r="O400">
        <f>VLOOKUP(E400,$X$4:$Y$9,2,0)</f>
        <v>0</v>
      </c>
      <c r="P400">
        <f>VLOOKUP(F400,$X$4:$Y$9,2,0)</f>
        <v>6</v>
      </c>
      <c r="Q400">
        <f>VLOOKUP(G400,$X$4:$Y$9,2,0)</f>
        <v>6</v>
      </c>
      <c r="R400">
        <f>VLOOKUP(H400,$X$4:$Y$9,2,0)</f>
        <v>8</v>
      </c>
      <c r="S400" s="6">
        <f>SUM(punkty_rekrutacyjne35[[#This Row],[punkty za JP]:[GEO]])</f>
        <v>20</v>
      </c>
      <c r="T400" s="6">
        <f>IF(punkty_rekrutacyjne35[[#This Row],[Zachowanie]]=6, 2, 0)+punkty_rekrutacyjne35[[#This Row],[Osiagniecia]]</f>
        <v>4</v>
      </c>
      <c r="U400" s="7">
        <f>punkty_rekrutacyjne35[[#This Row],[punkty za gimnazjalny]]+punkty_rekrutacyjne35[[#This Row],[SUMA PUNKTOW ZA OCENY]]+punkty_rekrutacyjne35[[#This Row],[DODATKOWE]]</f>
        <v>45.9</v>
      </c>
    </row>
    <row r="401" spans="1:21" hidden="1" x14ac:dyDescent="0.35">
      <c r="A401" s="1" t="s">
        <v>546</v>
      </c>
      <c r="B401" s="1" t="s">
        <v>249</v>
      </c>
      <c r="C401">
        <v>2</v>
      </c>
      <c r="D401">
        <v>4</v>
      </c>
      <c r="E401" s="1">
        <v>2</v>
      </c>
      <c r="F401" s="1">
        <v>4</v>
      </c>
      <c r="G401" s="1">
        <v>5</v>
      </c>
      <c r="H401" s="1">
        <v>2</v>
      </c>
      <c r="I401">
        <v>9</v>
      </c>
      <c r="J401">
        <v>76</v>
      </c>
      <c r="K401">
        <v>35</v>
      </c>
      <c r="L401">
        <v>83</v>
      </c>
      <c r="M401">
        <v>13</v>
      </c>
      <c r="N401" s="6">
        <f>(punkty_rekrutacyjne35[[#This Row],[GHP]]+punkty_rekrutacyjne35[[#This Row],[GHH]]+punkty_rekrutacyjne35[[#This Row],[GMM]]+punkty_rekrutacyjne35[[#This Row],[GMP]]+punkty_rekrutacyjne35[[#This Row],[GJP]])/10</f>
        <v>21.6</v>
      </c>
      <c r="O401">
        <f>VLOOKUP(E401,$X$4:$Y$9,2,0)</f>
        <v>0</v>
      </c>
      <c r="P401">
        <f>VLOOKUP(F401,$X$4:$Y$9,2,0)</f>
        <v>6</v>
      </c>
      <c r="Q401">
        <f>VLOOKUP(G401,$X$4:$Y$9,2,0)</f>
        <v>8</v>
      </c>
      <c r="R401">
        <f>VLOOKUP(H401,$X$4:$Y$9,2,0)</f>
        <v>0</v>
      </c>
      <c r="S401" s="6">
        <f>SUM(punkty_rekrutacyjne35[[#This Row],[punkty za JP]:[GEO]])</f>
        <v>14</v>
      </c>
      <c r="T401" s="6">
        <f>IF(punkty_rekrutacyjne35[[#This Row],[Zachowanie]]=6, 2, 0)+punkty_rekrutacyjne35[[#This Row],[Osiagniecia]]</f>
        <v>2</v>
      </c>
      <c r="U401" s="7">
        <f>punkty_rekrutacyjne35[[#This Row],[punkty za gimnazjalny]]+punkty_rekrutacyjne35[[#This Row],[SUMA PUNKTOW ZA OCENY]]+punkty_rekrutacyjne35[[#This Row],[DODATKOWE]]</f>
        <v>37.6</v>
      </c>
    </row>
    <row r="402" spans="1:21" hidden="1" x14ac:dyDescent="0.35">
      <c r="A402" s="1" t="s">
        <v>547</v>
      </c>
      <c r="B402" s="1" t="s">
        <v>526</v>
      </c>
      <c r="C402">
        <v>6</v>
      </c>
      <c r="D402">
        <v>2</v>
      </c>
      <c r="E402" s="1">
        <v>4</v>
      </c>
      <c r="F402" s="1">
        <v>2</v>
      </c>
      <c r="G402" s="1">
        <v>3</v>
      </c>
      <c r="H402" s="1">
        <v>2</v>
      </c>
      <c r="I402">
        <v>63</v>
      </c>
      <c r="J402">
        <v>31</v>
      </c>
      <c r="K402">
        <v>2</v>
      </c>
      <c r="L402">
        <v>74</v>
      </c>
      <c r="M402">
        <v>15</v>
      </c>
      <c r="N402" s="6">
        <f>(punkty_rekrutacyjne35[[#This Row],[GHP]]+punkty_rekrutacyjne35[[#This Row],[GHH]]+punkty_rekrutacyjne35[[#This Row],[GMM]]+punkty_rekrutacyjne35[[#This Row],[GMP]]+punkty_rekrutacyjne35[[#This Row],[GJP]])/10</f>
        <v>18.5</v>
      </c>
      <c r="O402">
        <f>VLOOKUP(E402,$X$4:$Y$9,2,0)</f>
        <v>6</v>
      </c>
      <c r="P402">
        <f>VLOOKUP(F402,$X$4:$Y$9,2,0)</f>
        <v>0</v>
      </c>
      <c r="Q402">
        <f>VLOOKUP(G402,$X$4:$Y$9,2,0)</f>
        <v>4</v>
      </c>
      <c r="R402">
        <f>VLOOKUP(H402,$X$4:$Y$9,2,0)</f>
        <v>0</v>
      </c>
      <c r="S402" s="6">
        <f>SUM(punkty_rekrutacyjne35[[#This Row],[punkty za JP]:[GEO]])</f>
        <v>10</v>
      </c>
      <c r="T402" s="6">
        <f>IF(punkty_rekrutacyjne35[[#This Row],[Zachowanie]]=6, 2, 0)+punkty_rekrutacyjne35[[#This Row],[Osiagniecia]]</f>
        <v>6</v>
      </c>
      <c r="U402" s="7">
        <f>punkty_rekrutacyjne35[[#This Row],[punkty za gimnazjalny]]+punkty_rekrutacyjne35[[#This Row],[SUMA PUNKTOW ZA OCENY]]+punkty_rekrutacyjne35[[#This Row],[DODATKOWE]]</f>
        <v>34.5</v>
      </c>
    </row>
    <row r="403" spans="1:21" x14ac:dyDescent="0.35">
      <c r="A403" s="13" t="s">
        <v>65</v>
      </c>
      <c r="B403" s="13" t="s">
        <v>66</v>
      </c>
      <c r="C403">
        <v>0</v>
      </c>
      <c r="D403">
        <v>2</v>
      </c>
      <c r="E403" s="1">
        <v>6</v>
      </c>
      <c r="F403" s="1">
        <v>5</v>
      </c>
      <c r="G403" s="1">
        <v>6</v>
      </c>
      <c r="H403" s="1">
        <v>3</v>
      </c>
      <c r="I403">
        <v>89</v>
      </c>
      <c r="J403">
        <v>40</v>
      </c>
      <c r="K403">
        <v>28</v>
      </c>
      <c r="L403">
        <v>32</v>
      </c>
      <c r="M403">
        <v>47</v>
      </c>
      <c r="N403" s="6">
        <f>(punkty_rekrutacyjne35[[#This Row],[GHP]]+punkty_rekrutacyjne35[[#This Row],[GHH]]+punkty_rekrutacyjne35[[#This Row],[GMM]]+punkty_rekrutacyjne35[[#This Row],[GMP]]+punkty_rekrutacyjne35[[#This Row],[GJP]])/10</f>
        <v>23.6</v>
      </c>
      <c r="O403">
        <f>VLOOKUP(E403,$X$4:$Y$9,2,0)</f>
        <v>10</v>
      </c>
      <c r="P403">
        <f>VLOOKUP(F403,$X$4:$Y$9,2,0)</f>
        <v>8</v>
      </c>
      <c r="Q403">
        <f>VLOOKUP(G403,$X$4:$Y$9,2,0)</f>
        <v>10</v>
      </c>
      <c r="R403">
        <f>VLOOKUP(H403,$X$4:$Y$9,2,0)</f>
        <v>4</v>
      </c>
      <c r="S403" s="6">
        <f>SUM(punkty_rekrutacyjne35[[#This Row],[punkty za JP]:[GEO]])</f>
        <v>32</v>
      </c>
      <c r="T403" s="6">
        <f>IF(punkty_rekrutacyjne35[[#This Row],[Zachowanie]]=6, 2, 0)+punkty_rekrutacyjne35[[#This Row],[Osiagniecia]]</f>
        <v>0</v>
      </c>
      <c r="U403" s="7">
        <f>punkty_rekrutacyjne35[[#This Row],[punkty za gimnazjalny]]+punkty_rekrutacyjne35[[#This Row],[SUMA PUNKTOW ZA OCENY]]+punkty_rekrutacyjne35[[#This Row],[DODATKOWE]]</f>
        <v>55.6</v>
      </c>
    </row>
    <row r="404" spans="1:21" hidden="1" x14ac:dyDescent="0.35">
      <c r="A404" s="1" t="s">
        <v>549</v>
      </c>
      <c r="B404" s="1" t="s">
        <v>355</v>
      </c>
      <c r="C404">
        <v>6</v>
      </c>
      <c r="D404">
        <v>4</v>
      </c>
      <c r="E404" s="1">
        <v>4</v>
      </c>
      <c r="F404" s="1">
        <v>2</v>
      </c>
      <c r="G404" s="1">
        <v>2</v>
      </c>
      <c r="H404" s="1">
        <v>2</v>
      </c>
      <c r="I404">
        <v>26</v>
      </c>
      <c r="J404">
        <v>6</v>
      </c>
      <c r="K404">
        <v>12</v>
      </c>
      <c r="L404">
        <v>71</v>
      </c>
      <c r="M404">
        <v>85</v>
      </c>
      <c r="N404" s="6">
        <f>(punkty_rekrutacyjne35[[#This Row],[GHP]]+punkty_rekrutacyjne35[[#This Row],[GHH]]+punkty_rekrutacyjne35[[#This Row],[GMM]]+punkty_rekrutacyjne35[[#This Row],[GMP]]+punkty_rekrutacyjne35[[#This Row],[GJP]])/10</f>
        <v>20</v>
      </c>
      <c r="O404">
        <f>VLOOKUP(E404,$X$4:$Y$9,2,0)</f>
        <v>6</v>
      </c>
      <c r="P404">
        <f>VLOOKUP(F404,$X$4:$Y$9,2,0)</f>
        <v>0</v>
      </c>
      <c r="Q404">
        <f>VLOOKUP(G404,$X$4:$Y$9,2,0)</f>
        <v>0</v>
      </c>
      <c r="R404">
        <f>VLOOKUP(H404,$X$4:$Y$9,2,0)</f>
        <v>0</v>
      </c>
      <c r="S404" s="6">
        <f>SUM(punkty_rekrutacyjne35[[#This Row],[punkty za JP]:[GEO]])</f>
        <v>6</v>
      </c>
      <c r="T404" s="6">
        <f>IF(punkty_rekrutacyjne35[[#This Row],[Zachowanie]]=6, 2, 0)+punkty_rekrutacyjne35[[#This Row],[Osiagniecia]]</f>
        <v>6</v>
      </c>
      <c r="U404" s="7">
        <f>punkty_rekrutacyjne35[[#This Row],[punkty za gimnazjalny]]+punkty_rekrutacyjne35[[#This Row],[SUMA PUNKTOW ZA OCENY]]+punkty_rekrutacyjne35[[#This Row],[DODATKOWE]]</f>
        <v>32</v>
      </c>
    </row>
    <row r="405" spans="1:21" hidden="1" x14ac:dyDescent="0.35">
      <c r="A405" s="1" t="s">
        <v>550</v>
      </c>
      <c r="B405" s="1" t="s">
        <v>551</v>
      </c>
      <c r="C405">
        <v>5</v>
      </c>
      <c r="D405">
        <v>6</v>
      </c>
      <c r="E405" s="1">
        <v>2</v>
      </c>
      <c r="F405" s="1">
        <v>4</v>
      </c>
      <c r="G405" s="1">
        <v>4</v>
      </c>
      <c r="H405" s="1">
        <v>3</v>
      </c>
      <c r="I405">
        <v>3</v>
      </c>
      <c r="J405">
        <v>8</v>
      </c>
      <c r="K405">
        <v>22</v>
      </c>
      <c r="L405">
        <v>75</v>
      </c>
      <c r="M405">
        <v>52</v>
      </c>
      <c r="N405" s="6">
        <f>(punkty_rekrutacyjne35[[#This Row],[GHP]]+punkty_rekrutacyjne35[[#This Row],[GHH]]+punkty_rekrutacyjne35[[#This Row],[GMM]]+punkty_rekrutacyjne35[[#This Row],[GMP]]+punkty_rekrutacyjne35[[#This Row],[GJP]])/10</f>
        <v>16</v>
      </c>
      <c r="O405">
        <f>VLOOKUP(E405,$X$4:$Y$9,2,0)</f>
        <v>0</v>
      </c>
      <c r="P405">
        <f>VLOOKUP(F405,$X$4:$Y$9,2,0)</f>
        <v>6</v>
      </c>
      <c r="Q405">
        <f>VLOOKUP(G405,$X$4:$Y$9,2,0)</f>
        <v>6</v>
      </c>
      <c r="R405">
        <f>VLOOKUP(H405,$X$4:$Y$9,2,0)</f>
        <v>4</v>
      </c>
      <c r="S405" s="6">
        <f>SUM(punkty_rekrutacyjne35[[#This Row],[punkty za JP]:[GEO]])</f>
        <v>16</v>
      </c>
      <c r="T405" s="6">
        <f>IF(punkty_rekrutacyjne35[[#This Row],[Zachowanie]]=6, 2, 0)+punkty_rekrutacyjne35[[#This Row],[Osiagniecia]]</f>
        <v>7</v>
      </c>
      <c r="U405" s="7">
        <f>punkty_rekrutacyjne35[[#This Row],[punkty za gimnazjalny]]+punkty_rekrutacyjne35[[#This Row],[SUMA PUNKTOW ZA OCENY]]+punkty_rekrutacyjne35[[#This Row],[DODATKOWE]]</f>
        <v>39</v>
      </c>
    </row>
    <row r="406" spans="1:21" hidden="1" x14ac:dyDescent="0.35">
      <c r="A406" s="1" t="s">
        <v>552</v>
      </c>
      <c r="B406" s="1" t="s">
        <v>553</v>
      </c>
      <c r="C406">
        <v>0</v>
      </c>
      <c r="D406">
        <v>5</v>
      </c>
      <c r="E406" s="1">
        <v>2</v>
      </c>
      <c r="F406" s="1">
        <v>4</v>
      </c>
      <c r="G406" s="1">
        <v>4</v>
      </c>
      <c r="H406" s="1">
        <v>4</v>
      </c>
      <c r="I406">
        <v>68</v>
      </c>
      <c r="J406">
        <v>77</v>
      </c>
      <c r="K406">
        <v>39</v>
      </c>
      <c r="L406">
        <v>95</v>
      </c>
      <c r="M406">
        <v>42</v>
      </c>
      <c r="N406" s="6">
        <f>(punkty_rekrutacyjne35[[#This Row],[GHP]]+punkty_rekrutacyjne35[[#This Row],[GHH]]+punkty_rekrutacyjne35[[#This Row],[GMM]]+punkty_rekrutacyjne35[[#This Row],[GMP]]+punkty_rekrutacyjne35[[#This Row],[GJP]])/10</f>
        <v>32.1</v>
      </c>
      <c r="O406">
        <f>VLOOKUP(E406,$X$4:$Y$9,2,0)</f>
        <v>0</v>
      </c>
      <c r="P406">
        <f>VLOOKUP(F406,$X$4:$Y$9,2,0)</f>
        <v>6</v>
      </c>
      <c r="Q406">
        <f>VLOOKUP(G406,$X$4:$Y$9,2,0)</f>
        <v>6</v>
      </c>
      <c r="R406">
        <f>VLOOKUP(H406,$X$4:$Y$9,2,0)</f>
        <v>6</v>
      </c>
      <c r="S406" s="6">
        <f>SUM(punkty_rekrutacyjne35[[#This Row],[punkty za JP]:[GEO]])</f>
        <v>18</v>
      </c>
      <c r="T406" s="6">
        <f>IF(punkty_rekrutacyjne35[[#This Row],[Zachowanie]]=6, 2, 0)+punkty_rekrutacyjne35[[#This Row],[Osiagniecia]]</f>
        <v>0</v>
      </c>
      <c r="U406" s="7">
        <f>punkty_rekrutacyjne35[[#This Row],[punkty za gimnazjalny]]+punkty_rekrutacyjne35[[#This Row],[SUMA PUNKTOW ZA OCENY]]+punkty_rekrutacyjne35[[#This Row],[DODATKOWE]]</f>
        <v>50.1</v>
      </c>
    </row>
    <row r="407" spans="1:21" hidden="1" x14ac:dyDescent="0.35">
      <c r="A407" s="1" t="s">
        <v>554</v>
      </c>
      <c r="B407" s="1" t="s">
        <v>16</v>
      </c>
      <c r="C407">
        <v>4</v>
      </c>
      <c r="D407">
        <v>4</v>
      </c>
      <c r="E407" s="1">
        <v>3</v>
      </c>
      <c r="F407" s="1">
        <v>2</v>
      </c>
      <c r="G407" s="1">
        <v>5</v>
      </c>
      <c r="H407" s="1">
        <v>4</v>
      </c>
      <c r="I407">
        <v>65</v>
      </c>
      <c r="J407">
        <v>42</v>
      </c>
      <c r="K407">
        <v>95</v>
      </c>
      <c r="L407">
        <v>95</v>
      </c>
      <c r="M407">
        <v>95</v>
      </c>
      <c r="N407" s="6">
        <f>(punkty_rekrutacyjne35[[#This Row],[GHP]]+punkty_rekrutacyjne35[[#This Row],[GHH]]+punkty_rekrutacyjne35[[#This Row],[GMM]]+punkty_rekrutacyjne35[[#This Row],[GMP]]+punkty_rekrutacyjne35[[#This Row],[GJP]])/10</f>
        <v>39.200000000000003</v>
      </c>
      <c r="O407">
        <f>VLOOKUP(E407,$X$4:$Y$9,2,0)</f>
        <v>4</v>
      </c>
      <c r="P407">
        <f>VLOOKUP(F407,$X$4:$Y$9,2,0)</f>
        <v>0</v>
      </c>
      <c r="Q407">
        <f>VLOOKUP(G407,$X$4:$Y$9,2,0)</f>
        <v>8</v>
      </c>
      <c r="R407">
        <f>VLOOKUP(H407,$X$4:$Y$9,2,0)</f>
        <v>6</v>
      </c>
      <c r="S407" s="6">
        <f>SUM(punkty_rekrutacyjne35[[#This Row],[punkty za JP]:[GEO]])</f>
        <v>18</v>
      </c>
      <c r="T407" s="6">
        <f>IF(punkty_rekrutacyjne35[[#This Row],[Zachowanie]]=6, 2, 0)+punkty_rekrutacyjne35[[#This Row],[Osiagniecia]]</f>
        <v>4</v>
      </c>
      <c r="U407" s="7">
        <f>punkty_rekrutacyjne35[[#This Row],[punkty za gimnazjalny]]+punkty_rekrutacyjne35[[#This Row],[SUMA PUNKTOW ZA OCENY]]+punkty_rekrutacyjne35[[#This Row],[DODATKOWE]]</f>
        <v>61.2</v>
      </c>
    </row>
    <row r="408" spans="1:21" hidden="1" x14ac:dyDescent="0.35">
      <c r="A408" s="1" t="s">
        <v>555</v>
      </c>
      <c r="B408" s="1" t="s">
        <v>64</v>
      </c>
      <c r="C408">
        <v>6</v>
      </c>
      <c r="D408">
        <v>2</v>
      </c>
      <c r="E408" s="1">
        <v>2</v>
      </c>
      <c r="F408" s="1">
        <v>2</v>
      </c>
      <c r="G408" s="1">
        <v>2</v>
      </c>
      <c r="H408" s="1">
        <v>4</v>
      </c>
      <c r="I408">
        <v>32</v>
      </c>
      <c r="J408">
        <v>39</v>
      </c>
      <c r="K408">
        <v>61</v>
      </c>
      <c r="L408">
        <v>67</v>
      </c>
      <c r="M408">
        <v>14</v>
      </c>
      <c r="N408" s="6">
        <f>(punkty_rekrutacyjne35[[#This Row],[GHP]]+punkty_rekrutacyjne35[[#This Row],[GHH]]+punkty_rekrutacyjne35[[#This Row],[GMM]]+punkty_rekrutacyjne35[[#This Row],[GMP]]+punkty_rekrutacyjne35[[#This Row],[GJP]])/10</f>
        <v>21.3</v>
      </c>
      <c r="O408">
        <f>VLOOKUP(E408,$X$4:$Y$9,2,0)</f>
        <v>0</v>
      </c>
      <c r="P408">
        <f>VLOOKUP(F408,$X$4:$Y$9,2,0)</f>
        <v>0</v>
      </c>
      <c r="Q408">
        <f>VLOOKUP(G408,$X$4:$Y$9,2,0)</f>
        <v>0</v>
      </c>
      <c r="R408">
        <f>VLOOKUP(H408,$X$4:$Y$9,2,0)</f>
        <v>6</v>
      </c>
      <c r="S408" s="6">
        <f>SUM(punkty_rekrutacyjne35[[#This Row],[punkty za JP]:[GEO]])</f>
        <v>6</v>
      </c>
      <c r="T408" s="6">
        <f>IF(punkty_rekrutacyjne35[[#This Row],[Zachowanie]]=6, 2, 0)+punkty_rekrutacyjne35[[#This Row],[Osiagniecia]]</f>
        <v>6</v>
      </c>
      <c r="U408" s="7">
        <f>punkty_rekrutacyjne35[[#This Row],[punkty za gimnazjalny]]+punkty_rekrutacyjne35[[#This Row],[SUMA PUNKTOW ZA OCENY]]+punkty_rekrutacyjne35[[#This Row],[DODATKOWE]]</f>
        <v>33.299999999999997</v>
      </c>
    </row>
    <row r="409" spans="1:21" hidden="1" x14ac:dyDescent="0.35">
      <c r="A409" s="1" t="s">
        <v>466</v>
      </c>
      <c r="B409" s="1" t="s">
        <v>16</v>
      </c>
      <c r="C409">
        <v>8</v>
      </c>
      <c r="D409">
        <v>3</v>
      </c>
      <c r="E409" s="1">
        <v>5</v>
      </c>
      <c r="F409" s="1">
        <v>6</v>
      </c>
      <c r="G409" s="1">
        <v>3</v>
      </c>
      <c r="H409" s="1">
        <v>5</v>
      </c>
      <c r="I409">
        <v>7</v>
      </c>
      <c r="J409">
        <v>96</v>
      </c>
      <c r="K409">
        <v>85</v>
      </c>
      <c r="L409">
        <v>8</v>
      </c>
      <c r="M409">
        <v>46</v>
      </c>
      <c r="N409" s="6">
        <f>(punkty_rekrutacyjne35[[#This Row],[GHP]]+punkty_rekrutacyjne35[[#This Row],[GHH]]+punkty_rekrutacyjne35[[#This Row],[GMM]]+punkty_rekrutacyjne35[[#This Row],[GMP]]+punkty_rekrutacyjne35[[#This Row],[GJP]])/10</f>
        <v>24.2</v>
      </c>
      <c r="O409">
        <f>VLOOKUP(E409,$X$4:$Y$9,2,0)</f>
        <v>8</v>
      </c>
      <c r="P409">
        <f>VLOOKUP(F409,$X$4:$Y$9,2,0)</f>
        <v>10</v>
      </c>
      <c r="Q409">
        <f>VLOOKUP(G409,$X$4:$Y$9,2,0)</f>
        <v>4</v>
      </c>
      <c r="R409">
        <f>VLOOKUP(H409,$X$4:$Y$9,2,0)</f>
        <v>8</v>
      </c>
      <c r="S409" s="6">
        <f>SUM(punkty_rekrutacyjne35[[#This Row],[punkty za JP]:[GEO]])</f>
        <v>30</v>
      </c>
      <c r="T409" s="6">
        <f>IF(punkty_rekrutacyjne35[[#This Row],[Zachowanie]]=6, 2, 0)+punkty_rekrutacyjne35[[#This Row],[Osiagniecia]]</f>
        <v>8</v>
      </c>
      <c r="U409" s="7">
        <f>punkty_rekrutacyjne35[[#This Row],[punkty za gimnazjalny]]+punkty_rekrutacyjne35[[#This Row],[SUMA PUNKTOW ZA OCENY]]+punkty_rekrutacyjne35[[#This Row],[DODATKOWE]]</f>
        <v>62.2</v>
      </c>
    </row>
    <row r="410" spans="1:21" hidden="1" x14ac:dyDescent="0.35">
      <c r="A410" s="1" t="s">
        <v>556</v>
      </c>
      <c r="B410" s="1" t="s">
        <v>367</v>
      </c>
      <c r="C410">
        <v>7</v>
      </c>
      <c r="D410">
        <v>5</v>
      </c>
      <c r="E410" s="1">
        <v>5</v>
      </c>
      <c r="F410" s="1">
        <v>5</v>
      </c>
      <c r="G410" s="1">
        <v>2</v>
      </c>
      <c r="H410" s="1">
        <v>2</v>
      </c>
      <c r="I410">
        <v>35</v>
      </c>
      <c r="J410">
        <v>95</v>
      </c>
      <c r="K410">
        <v>11</v>
      </c>
      <c r="L410">
        <v>36</v>
      </c>
      <c r="M410">
        <v>19</v>
      </c>
      <c r="N410" s="6">
        <f>(punkty_rekrutacyjne35[[#This Row],[GHP]]+punkty_rekrutacyjne35[[#This Row],[GHH]]+punkty_rekrutacyjne35[[#This Row],[GMM]]+punkty_rekrutacyjne35[[#This Row],[GMP]]+punkty_rekrutacyjne35[[#This Row],[GJP]])/10</f>
        <v>19.600000000000001</v>
      </c>
      <c r="O410">
        <f>VLOOKUP(E410,$X$4:$Y$9,2,0)</f>
        <v>8</v>
      </c>
      <c r="P410">
        <f>VLOOKUP(F410,$X$4:$Y$9,2,0)</f>
        <v>8</v>
      </c>
      <c r="Q410">
        <f>VLOOKUP(G410,$X$4:$Y$9,2,0)</f>
        <v>0</v>
      </c>
      <c r="R410">
        <f>VLOOKUP(H410,$X$4:$Y$9,2,0)</f>
        <v>0</v>
      </c>
      <c r="S410" s="6">
        <f>SUM(punkty_rekrutacyjne35[[#This Row],[punkty za JP]:[GEO]])</f>
        <v>16</v>
      </c>
      <c r="T410" s="6">
        <f>IF(punkty_rekrutacyjne35[[#This Row],[Zachowanie]]=6, 2, 0)+punkty_rekrutacyjne35[[#This Row],[Osiagniecia]]</f>
        <v>7</v>
      </c>
      <c r="U410" s="7">
        <f>punkty_rekrutacyjne35[[#This Row],[punkty za gimnazjalny]]+punkty_rekrutacyjne35[[#This Row],[SUMA PUNKTOW ZA OCENY]]+punkty_rekrutacyjne35[[#This Row],[DODATKOWE]]</f>
        <v>42.6</v>
      </c>
    </row>
    <row r="411" spans="1:21" hidden="1" x14ac:dyDescent="0.35">
      <c r="A411" s="1" t="s">
        <v>557</v>
      </c>
      <c r="B411" s="1" t="s">
        <v>558</v>
      </c>
      <c r="C411">
        <v>1</v>
      </c>
      <c r="D411">
        <v>4</v>
      </c>
      <c r="E411" s="1">
        <v>4</v>
      </c>
      <c r="F411" s="1">
        <v>6</v>
      </c>
      <c r="G411" s="1">
        <v>3</v>
      </c>
      <c r="H411" s="1">
        <v>4</v>
      </c>
      <c r="I411">
        <v>73</v>
      </c>
      <c r="J411">
        <v>61</v>
      </c>
      <c r="K411">
        <v>49</v>
      </c>
      <c r="L411">
        <v>70</v>
      </c>
      <c r="M411">
        <v>52</v>
      </c>
      <c r="N411" s="6">
        <f>(punkty_rekrutacyjne35[[#This Row],[GHP]]+punkty_rekrutacyjne35[[#This Row],[GHH]]+punkty_rekrutacyjne35[[#This Row],[GMM]]+punkty_rekrutacyjne35[[#This Row],[GMP]]+punkty_rekrutacyjne35[[#This Row],[GJP]])/10</f>
        <v>30.5</v>
      </c>
      <c r="O411">
        <f>VLOOKUP(E411,$X$4:$Y$9,2,0)</f>
        <v>6</v>
      </c>
      <c r="P411">
        <f>VLOOKUP(F411,$X$4:$Y$9,2,0)</f>
        <v>10</v>
      </c>
      <c r="Q411">
        <f>VLOOKUP(G411,$X$4:$Y$9,2,0)</f>
        <v>4</v>
      </c>
      <c r="R411">
        <f>VLOOKUP(H411,$X$4:$Y$9,2,0)</f>
        <v>6</v>
      </c>
      <c r="S411" s="6">
        <f>SUM(punkty_rekrutacyjne35[[#This Row],[punkty za JP]:[GEO]])</f>
        <v>26</v>
      </c>
      <c r="T411" s="6">
        <f>IF(punkty_rekrutacyjne35[[#This Row],[Zachowanie]]=6, 2, 0)+punkty_rekrutacyjne35[[#This Row],[Osiagniecia]]</f>
        <v>1</v>
      </c>
      <c r="U411" s="7">
        <f>punkty_rekrutacyjne35[[#This Row],[punkty za gimnazjalny]]+punkty_rekrutacyjne35[[#This Row],[SUMA PUNKTOW ZA OCENY]]+punkty_rekrutacyjne35[[#This Row],[DODATKOWE]]</f>
        <v>57.5</v>
      </c>
    </row>
    <row r="412" spans="1:21" hidden="1" x14ac:dyDescent="0.35">
      <c r="A412" s="1" t="s">
        <v>559</v>
      </c>
      <c r="B412" s="1" t="s">
        <v>145</v>
      </c>
      <c r="C412">
        <v>8</v>
      </c>
      <c r="D412">
        <v>2</v>
      </c>
      <c r="E412" s="1">
        <v>5</v>
      </c>
      <c r="F412" s="1">
        <v>2</v>
      </c>
      <c r="G412" s="1">
        <v>2</v>
      </c>
      <c r="H412" s="1">
        <v>6</v>
      </c>
      <c r="I412">
        <v>52</v>
      </c>
      <c r="J412">
        <v>90</v>
      </c>
      <c r="K412">
        <v>95</v>
      </c>
      <c r="L412">
        <v>83</v>
      </c>
      <c r="M412">
        <v>23</v>
      </c>
      <c r="N412" s="6">
        <f>(punkty_rekrutacyjne35[[#This Row],[GHP]]+punkty_rekrutacyjne35[[#This Row],[GHH]]+punkty_rekrutacyjne35[[#This Row],[GMM]]+punkty_rekrutacyjne35[[#This Row],[GMP]]+punkty_rekrutacyjne35[[#This Row],[GJP]])/10</f>
        <v>34.299999999999997</v>
      </c>
      <c r="O412">
        <f>VLOOKUP(E412,$X$4:$Y$9,2,0)</f>
        <v>8</v>
      </c>
      <c r="P412">
        <f>VLOOKUP(F412,$X$4:$Y$9,2,0)</f>
        <v>0</v>
      </c>
      <c r="Q412">
        <f>VLOOKUP(G412,$X$4:$Y$9,2,0)</f>
        <v>0</v>
      </c>
      <c r="R412">
        <f>VLOOKUP(H412,$X$4:$Y$9,2,0)</f>
        <v>10</v>
      </c>
      <c r="S412" s="6">
        <f>SUM(punkty_rekrutacyjne35[[#This Row],[punkty za JP]:[GEO]])</f>
        <v>18</v>
      </c>
      <c r="T412" s="6">
        <f>IF(punkty_rekrutacyjne35[[#This Row],[Zachowanie]]=6, 2, 0)+punkty_rekrutacyjne35[[#This Row],[Osiagniecia]]</f>
        <v>8</v>
      </c>
      <c r="U412" s="7">
        <f>punkty_rekrutacyjne35[[#This Row],[punkty za gimnazjalny]]+punkty_rekrutacyjne35[[#This Row],[SUMA PUNKTOW ZA OCENY]]+punkty_rekrutacyjne35[[#This Row],[DODATKOWE]]</f>
        <v>60.3</v>
      </c>
    </row>
    <row r="413" spans="1:21" hidden="1" x14ac:dyDescent="0.35">
      <c r="A413" s="1" t="s">
        <v>418</v>
      </c>
      <c r="B413" s="1" t="s">
        <v>32</v>
      </c>
      <c r="C413">
        <v>8</v>
      </c>
      <c r="D413">
        <v>5</v>
      </c>
      <c r="E413" s="1">
        <v>6</v>
      </c>
      <c r="F413" s="1">
        <v>5</v>
      </c>
      <c r="G413" s="1">
        <v>6</v>
      </c>
      <c r="H413" s="1">
        <v>5</v>
      </c>
      <c r="I413">
        <v>5</v>
      </c>
      <c r="J413">
        <v>84</v>
      </c>
      <c r="K413">
        <v>88</v>
      </c>
      <c r="L413">
        <v>35</v>
      </c>
      <c r="M413">
        <v>40</v>
      </c>
      <c r="N413" s="6">
        <f>(punkty_rekrutacyjne35[[#This Row],[GHP]]+punkty_rekrutacyjne35[[#This Row],[GHH]]+punkty_rekrutacyjne35[[#This Row],[GMM]]+punkty_rekrutacyjne35[[#This Row],[GMP]]+punkty_rekrutacyjne35[[#This Row],[GJP]])/10</f>
        <v>25.2</v>
      </c>
      <c r="O413">
        <f>VLOOKUP(E413,$X$4:$Y$9,2,0)</f>
        <v>10</v>
      </c>
      <c r="P413">
        <f>VLOOKUP(F413,$X$4:$Y$9,2,0)</f>
        <v>8</v>
      </c>
      <c r="Q413">
        <f>VLOOKUP(G413,$X$4:$Y$9,2,0)</f>
        <v>10</v>
      </c>
      <c r="R413">
        <f>VLOOKUP(H413,$X$4:$Y$9,2,0)</f>
        <v>8</v>
      </c>
      <c r="S413" s="6">
        <f>SUM(punkty_rekrutacyjne35[[#This Row],[punkty za JP]:[GEO]])</f>
        <v>36</v>
      </c>
      <c r="T413" s="6">
        <f>IF(punkty_rekrutacyjne35[[#This Row],[Zachowanie]]=6, 2, 0)+punkty_rekrutacyjne35[[#This Row],[Osiagniecia]]</f>
        <v>8</v>
      </c>
      <c r="U413" s="7">
        <f>punkty_rekrutacyjne35[[#This Row],[punkty za gimnazjalny]]+punkty_rekrutacyjne35[[#This Row],[SUMA PUNKTOW ZA OCENY]]+punkty_rekrutacyjne35[[#This Row],[DODATKOWE]]</f>
        <v>69.2</v>
      </c>
    </row>
    <row r="414" spans="1:21" hidden="1" x14ac:dyDescent="0.35">
      <c r="A414" s="1" t="s">
        <v>123</v>
      </c>
      <c r="B414" s="1" t="s">
        <v>273</v>
      </c>
      <c r="C414">
        <v>5</v>
      </c>
      <c r="D414">
        <v>4</v>
      </c>
      <c r="E414" s="1">
        <v>6</v>
      </c>
      <c r="F414" s="1">
        <v>2</v>
      </c>
      <c r="G414" s="1">
        <v>3</v>
      </c>
      <c r="H414" s="1">
        <v>4</v>
      </c>
      <c r="I414">
        <v>53</v>
      </c>
      <c r="J414">
        <v>57</v>
      </c>
      <c r="K414">
        <v>30</v>
      </c>
      <c r="L414">
        <v>7</v>
      </c>
      <c r="M414">
        <v>52</v>
      </c>
      <c r="N414" s="6">
        <f>(punkty_rekrutacyjne35[[#This Row],[GHP]]+punkty_rekrutacyjne35[[#This Row],[GHH]]+punkty_rekrutacyjne35[[#This Row],[GMM]]+punkty_rekrutacyjne35[[#This Row],[GMP]]+punkty_rekrutacyjne35[[#This Row],[GJP]])/10</f>
        <v>19.899999999999999</v>
      </c>
      <c r="O414">
        <f>VLOOKUP(E414,$X$4:$Y$9,2,0)</f>
        <v>10</v>
      </c>
      <c r="P414">
        <f>VLOOKUP(F414,$X$4:$Y$9,2,0)</f>
        <v>0</v>
      </c>
      <c r="Q414">
        <f>VLOOKUP(G414,$X$4:$Y$9,2,0)</f>
        <v>4</v>
      </c>
      <c r="R414">
        <f>VLOOKUP(H414,$X$4:$Y$9,2,0)</f>
        <v>6</v>
      </c>
      <c r="S414" s="6">
        <f>SUM(punkty_rekrutacyjne35[[#This Row],[punkty za JP]:[GEO]])</f>
        <v>20</v>
      </c>
      <c r="T414" s="6">
        <f>IF(punkty_rekrutacyjne35[[#This Row],[Zachowanie]]=6, 2, 0)+punkty_rekrutacyjne35[[#This Row],[Osiagniecia]]</f>
        <v>5</v>
      </c>
      <c r="U414" s="7">
        <f>punkty_rekrutacyjne35[[#This Row],[punkty za gimnazjalny]]+punkty_rekrutacyjne35[[#This Row],[SUMA PUNKTOW ZA OCENY]]+punkty_rekrutacyjne35[[#This Row],[DODATKOWE]]</f>
        <v>44.9</v>
      </c>
    </row>
    <row r="415" spans="1:21" hidden="1" x14ac:dyDescent="0.35">
      <c r="A415" s="1" t="s">
        <v>560</v>
      </c>
      <c r="B415" s="1" t="s">
        <v>145</v>
      </c>
      <c r="C415">
        <v>4</v>
      </c>
      <c r="D415">
        <v>2</v>
      </c>
      <c r="E415" s="1">
        <v>4</v>
      </c>
      <c r="F415" s="1">
        <v>5</v>
      </c>
      <c r="G415" s="1">
        <v>5</v>
      </c>
      <c r="H415" s="1">
        <v>4</v>
      </c>
      <c r="I415">
        <v>52</v>
      </c>
      <c r="J415">
        <v>73</v>
      </c>
      <c r="K415">
        <v>12</v>
      </c>
      <c r="L415">
        <v>3</v>
      </c>
      <c r="M415">
        <v>7</v>
      </c>
      <c r="N415" s="6">
        <f>(punkty_rekrutacyjne35[[#This Row],[GHP]]+punkty_rekrutacyjne35[[#This Row],[GHH]]+punkty_rekrutacyjne35[[#This Row],[GMM]]+punkty_rekrutacyjne35[[#This Row],[GMP]]+punkty_rekrutacyjne35[[#This Row],[GJP]])/10</f>
        <v>14.7</v>
      </c>
      <c r="O415">
        <f>VLOOKUP(E415,$X$4:$Y$9,2,0)</f>
        <v>6</v>
      </c>
      <c r="P415">
        <f>VLOOKUP(F415,$X$4:$Y$9,2,0)</f>
        <v>8</v>
      </c>
      <c r="Q415">
        <f>VLOOKUP(G415,$X$4:$Y$9,2,0)</f>
        <v>8</v>
      </c>
      <c r="R415">
        <f>VLOOKUP(H415,$X$4:$Y$9,2,0)</f>
        <v>6</v>
      </c>
      <c r="S415" s="6">
        <f>SUM(punkty_rekrutacyjne35[[#This Row],[punkty za JP]:[GEO]])</f>
        <v>28</v>
      </c>
      <c r="T415" s="6">
        <f>IF(punkty_rekrutacyjne35[[#This Row],[Zachowanie]]=6, 2, 0)+punkty_rekrutacyjne35[[#This Row],[Osiagniecia]]</f>
        <v>4</v>
      </c>
      <c r="U415" s="7">
        <f>punkty_rekrutacyjne35[[#This Row],[punkty za gimnazjalny]]+punkty_rekrutacyjne35[[#This Row],[SUMA PUNKTOW ZA OCENY]]+punkty_rekrutacyjne35[[#This Row],[DODATKOWE]]</f>
        <v>46.7</v>
      </c>
    </row>
    <row r="416" spans="1:21" hidden="1" x14ac:dyDescent="0.35">
      <c r="A416" s="1" t="s">
        <v>561</v>
      </c>
      <c r="B416" s="1" t="s">
        <v>133</v>
      </c>
      <c r="C416">
        <v>7</v>
      </c>
      <c r="D416">
        <v>4</v>
      </c>
      <c r="E416" s="1">
        <v>3</v>
      </c>
      <c r="F416" s="1">
        <v>2</v>
      </c>
      <c r="G416" s="1">
        <v>5</v>
      </c>
      <c r="H416" s="1">
        <v>5</v>
      </c>
      <c r="I416">
        <v>41</v>
      </c>
      <c r="J416">
        <v>23</v>
      </c>
      <c r="K416">
        <v>84</v>
      </c>
      <c r="L416">
        <v>93</v>
      </c>
      <c r="M416">
        <v>6</v>
      </c>
      <c r="N416" s="6">
        <f>(punkty_rekrutacyjne35[[#This Row],[GHP]]+punkty_rekrutacyjne35[[#This Row],[GHH]]+punkty_rekrutacyjne35[[#This Row],[GMM]]+punkty_rekrutacyjne35[[#This Row],[GMP]]+punkty_rekrutacyjne35[[#This Row],[GJP]])/10</f>
        <v>24.7</v>
      </c>
      <c r="O416">
        <f>VLOOKUP(E416,$X$4:$Y$9,2,0)</f>
        <v>4</v>
      </c>
      <c r="P416">
        <f>VLOOKUP(F416,$X$4:$Y$9,2,0)</f>
        <v>0</v>
      </c>
      <c r="Q416">
        <f>VLOOKUP(G416,$X$4:$Y$9,2,0)</f>
        <v>8</v>
      </c>
      <c r="R416">
        <f>VLOOKUP(H416,$X$4:$Y$9,2,0)</f>
        <v>8</v>
      </c>
      <c r="S416" s="6">
        <f>SUM(punkty_rekrutacyjne35[[#This Row],[punkty za JP]:[GEO]])</f>
        <v>20</v>
      </c>
      <c r="T416" s="6">
        <f>IF(punkty_rekrutacyjne35[[#This Row],[Zachowanie]]=6, 2, 0)+punkty_rekrutacyjne35[[#This Row],[Osiagniecia]]</f>
        <v>7</v>
      </c>
      <c r="U416" s="7">
        <f>punkty_rekrutacyjne35[[#This Row],[punkty za gimnazjalny]]+punkty_rekrutacyjne35[[#This Row],[SUMA PUNKTOW ZA OCENY]]+punkty_rekrutacyjne35[[#This Row],[DODATKOWE]]</f>
        <v>51.7</v>
      </c>
    </row>
    <row r="417" spans="1:21" hidden="1" x14ac:dyDescent="0.35">
      <c r="A417" s="1" t="s">
        <v>562</v>
      </c>
      <c r="B417" s="1" t="s">
        <v>369</v>
      </c>
      <c r="C417">
        <v>3</v>
      </c>
      <c r="D417">
        <v>3</v>
      </c>
      <c r="E417" s="1">
        <v>4</v>
      </c>
      <c r="F417" s="1">
        <v>4</v>
      </c>
      <c r="G417" s="1">
        <v>5</v>
      </c>
      <c r="H417" s="1">
        <v>5</v>
      </c>
      <c r="I417">
        <v>44</v>
      </c>
      <c r="J417">
        <v>90</v>
      </c>
      <c r="K417">
        <v>71</v>
      </c>
      <c r="L417">
        <v>41</v>
      </c>
      <c r="M417">
        <v>60</v>
      </c>
      <c r="N417" s="6">
        <f>(punkty_rekrutacyjne35[[#This Row],[GHP]]+punkty_rekrutacyjne35[[#This Row],[GHH]]+punkty_rekrutacyjne35[[#This Row],[GMM]]+punkty_rekrutacyjne35[[#This Row],[GMP]]+punkty_rekrutacyjne35[[#This Row],[GJP]])/10</f>
        <v>30.6</v>
      </c>
      <c r="O417">
        <f>VLOOKUP(E417,$X$4:$Y$9,2,0)</f>
        <v>6</v>
      </c>
      <c r="P417">
        <f>VLOOKUP(F417,$X$4:$Y$9,2,0)</f>
        <v>6</v>
      </c>
      <c r="Q417">
        <f>VLOOKUP(G417,$X$4:$Y$9,2,0)</f>
        <v>8</v>
      </c>
      <c r="R417">
        <f>VLOOKUP(H417,$X$4:$Y$9,2,0)</f>
        <v>8</v>
      </c>
      <c r="S417" s="6">
        <f>SUM(punkty_rekrutacyjne35[[#This Row],[punkty za JP]:[GEO]])</f>
        <v>28</v>
      </c>
      <c r="T417" s="6">
        <f>IF(punkty_rekrutacyjne35[[#This Row],[Zachowanie]]=6, 2, 0)+punkty_rekrutacyjne35[[#This Row],[Osiagniecia]]</f>
        <v>3</v>
      </c>
      <c r="U417" s="7">
        <f>punkty_rekrutacyjne35[[#This Row],[punkty za gimnazjalny]]+punkty_rekrutacyjne35[[#This Row],[SUMA PUNKTOW ZA OCENY]]+punkty_rekrutacyjne35[[#This Row],[DODATKOWE]]</f>
        <v>61.6</v>
      </c>
    </row>
    <row r="418" spans="1:21" hidden="1" x14ac:dyDescent="0.35">
      <c r="A418" s="1" t="s">
        <v>563</v>
      </c>
      <c r="B418" s="1" t="s">
        <v>101</v>
      </c>
      <c r="C418">
        <v>0</v>
      </c>
      <c r="D418">
        <v>5</v>
      </c>
      <c r="E418" s="1">
        <v>2</v>
      </c>
      <c r="F418" s="1">
        <v>4</v>
      </c>
      <c r="G418" s="1">
        <v>2</v>
      </c>
      <c r="H418" s="1">
        <v>6</v>
      </c>
      <c r="I418">
        <v>27</v>
      </c>
      <c r="J418">
        <v>56</v>
      </c>
      <c r="K418">
        <v>54</v>
      </c>
      <c r="L418">
        <v>99</v>
      </c>
      <c r="M418">
        <v>27</v>
      </c>
      <c r="N418" s="6">
        <f>(punkty_rekrutacyjne35[[#This Row],[GHP]]+punkty_rekrutacyjne35[[#This Row],[GHH]]+punkty_rekrutacyjne35[[#This Row],[GMM]]+punkty_rekrutacyjne35[[#This Row],[GMP]]+punkty_rekrutacyjne35[[#This Row],[GJP]])/10</f>
        <v>26.3</v>
      </c>
      <c r="O418">
        <f>VLOOKUP(E418,$X$4:$Y$9,2,0)</f>
        <v>0</v>
      </c>
      <c r="P418">
        <f>VLOOKUP(F418,$X$4:$Y$9,2,0)</f>
        <v>6</v>
      </c>
      <c r="Q418">
        <f>VLOOKUP(G418,$X$4:$Y$9,2,0)</f>
        <v>0</v>
      </c>
      <c r="R418">
        <f>VLOOKUP(H418,$X$4:$Y$9,2,0)</f>
        <v>10</v>
      </c>
      <c r="S418" s="6">
        <f>SUM(punkty_rekrutacyjne35[[#This Row],[punkty za JP]:[GEO]])</f>
        <v>16</v>
      </c>
      <c r="T418" s="6">
        <f>IF(punkty_rekrutacyjne35[[#This Row],[Zachowanie]]=6, 2, 0)+punkty_rekrutacyjne35[[#This Row],[Osiagniecia]]</f>
        <v>0</v>
      </c>
      <c r="U418" s="7">
        <f>punkty_rekrutacyjne35[[#This Row],[punkty za gimnazjalny]]+punkty_rekrutacyjne35[[#This Row],[SUMA PUNKTOW ZA OCENY]]+punkty_rekrutacyjne35[[#This Row],[DODATKOWE]]</f>
        <v>42.3</v>
      </c>
    </row>
    <row r="419" spans="1:21" hidden="1" x14ac:dyDescent="0.35">
      <c r="A419" s="1" t="s">
        <v>564</v>
      </c>
      <c r="B419" s="1" t="s">
        <v>145</v>
      </c>
      <c r="C419">
        <v>6</v>
      </c>
      <c r="D419">
        <v>4</v>
      </c>
      <c r="E419" s="1">
        <v>5</v>
      </c>
      <c r="F419" s="1">
        <v>6</v>
      </c>
      <c r="G419" s="1">
        <v>2</v>
      </c>
      <c r="H419" s="1">
        <v>5</v>
      </c>
      <c r="I419">
        <v>56</v>
      </c>
      <c r="J419">
        <v>47</v>
      </c>
      <c r="K419">
        <v>34</v>
      </c>
      <c r="L419">
        <v>65</v>
      </c>
      <c r="M419">
        <v>87</v>
      </c>
      <c r="N419" s="6">
        <f>(punkty_rekrutacyjne35[[#This Row],[GHP]]+punkty_rekrutacyjne35[[#This Row],[GHH]]+punkty_rekrutacyjne35[[#This Row],[GMM]]+punkty_rekrutacyjne35[[#This Row],[GMP]]+punkty_rekrutacyjne35[[#This Row],[GJP]])/10</f>
        <v>28.9</v>
      </c>
      <c r="O419">
        <f>VLOOKUP(E419,$X$4:$Y$9,2,0)</f>
        <v>8</v>
      </c>
      <c r="P419">
        <f>VLOOKUP(F419,$X$4:$Y$9,2,0)</f>
        <v>10</v>
      </c>
      <c r="Q419">
        <f>VLOOKUP(G419,$X$4:$Y$9,2,0)</f>
        <v>0</v>
      </c>
      <c r="R419">
        <f>VLOOKUP(H419,$X$4:$Y$9,2,0)</f>
        <v>8</v>
      </c>
      <c r="S419" s="6">
        <f>SUM(punkty_rekrutacyjne35[[#This Row],[punkty za JP]:[GEO]])</f>
        <v>26</v>
      </c>
      <c r="T419" s="6">
        <f>IF(punkty_rekrutacyjne35[[#This Row],[Zachowanie]]=6, 2, 0)+punkty_rekrutacyjne35[[#This Row],[Osiagniecia]]</f>
        <v>6</v>
      </c>
      <c r="U419" s="7">
        <f>punkty_rekrutacyjne35[[#This Row],[punkty za gimnazjalny]]+punkty_rekrutacyjne35[[#This Row],[SUMA PUNKTOW ZA OCENY]]+punkty_rekrutacyjne35[[#This Row],[DODATKOWE]]</f>
        <v>60.9</v>
      </c>
    </row>
    <row r="420" spans="1:21" hidden="1" x14ac:dyDescent="0.35">
      <c r="A420" s="1" t="s">
        <v>565</v>
      </c>
      <c r="B420" s="1" t="s">
        <v>302</v>
      </c>
      <c r="C420">
        <v>3</v>
      </c>
      <c r="D420">
        <v>5</v>
      </c>
      <c r="E420" s="1">
        <v>6</v>
      </c>
      <c r="F420" s="1">
        <v>4</v>
      </c>
      <c r="G420" s="1">
        <v>6</v>
      </c>
      <c r="H420" s="1">
        <v>6</v>
      </c>
      <c r="I420">
        <v>79</v>
      </c>
      <c r="J420">
        <v>52</v>
      </c>
      <c r="K420">
        <v>11</v>
      </c>
      <c r="L420">
        <v>9</v>
      </c>
      <c r="M420">
        <v>83</v>
      </c>
      <c r="N420" s="6">
        <f>(punkty_rekrutacyjne35[[#This Row],[GHP]]+punkty_rekrutacyjne35[[#This Row],[GHH]]+punkty_rekrutacyjne35[[#This Row],[GMM]]+punkty_rekrutacyjne35[[#This Row],[GMP]]+punkty_rekrutacyjne35[[#This Row],[GJP]])/10</f>
        <v>23.4</v>
      </c>
      <c r="O420">
        <f>VLOOKUP(E420,$X$4:$Y$9,2,0)</f>
        <v>10</v>
      </c>
      <c r="P420">
        <f>VLOOKUP(F420,$X$4:$Y$9,2,0)</f>
        <v>6</v>
      </c>
      <c r="Q420">
        <f>VLOOKUP(G420,$X$4:$Y$9,2,0)</f>
        <v>10</v>
      </c>
      <c r="R420">
        <f>VLOOKUP(H420,$X$4:$Y$9,2,0)</f>
        <v>10</v>
      </c>
      <c r="S420" s="6">
        <f>SUM(punkty_rekrutacyjne35[[#This Row],[punkty za JP]:[GEO]])</f>
        <v>36</v>
      </c>
      <c r="T420" s="6">
        <f>IF(punkty_rekrutacyjne35[[#This Row],[Zachowanie]]=6, 2, 0)+punkty_rekrutacyjne35[[#This Row],[Osiagniecia]]</f>
        <v>3</v>
      </c>
      <c r="U420" s="7">
        <f>punkty_rekrutacyjne35[[#This Row],[punkty za gimnazjalny]]+punkty_rekrutacyjne35[[#This Row],[SUMA PUNKTOW ZA OCENY]]+punkty_rekrutacyjne35[[#This Row],[DODATKOWE]]</f>
        <v>62.4</v>
      </c>
    </row>
    <row r="421" spans="1:21" hidden="1" x14ac:dyDescent="0.35">
      <c r="A421" s="1" t="s">
        <v>566</v>
      </c>
      <c r="B421" s="1" t="s">
        <v>174</v>
      </c>
      <c r="C421">
        <v>6</v>
      </c>
      <c r="D421">
        <v>5</v>
      </c>
      <c r="E421" s="1">
        <v>5</v>
      </c>
      <c r="F421" s="1">
        <v>5</v>
      </c>
      <c r="G421" s="1">
        <v>4</v>
      </c>
      <c r="H421" s="1">
        <v>4</v>
      </c>
      <c r="I421">
        <v>34</v>
      </c>
      <c r="J421">
        <v>15</v>
      </c>
      <c r="K421">
        <v>40</v>
      </c>
      <c r="L421">
        <v>85</v>
      </c>
      <c r="M421">
        <v>52</v>
      </c>
      <c r="N421" s="6">
        <f>(punkty_rekrutacyjne35[[#This Row],[GHP]]+punkty_rekrutacyjne35[[#This Row],[GHH]]+punkty_rekrutacyjne35[[#This Row],[GMM]]+punkty_rekrutacyjne35[[#This Row],[GMP]]+punkty_rekrutacyjne35[[#This Row],[GJP]])/10</f>
        <v>22.6</v>
      </c>
      <c r="O421">
        <f>VLOOKUP(E421,$X$4:$Y$9,2,0)</f>
        <v>8</v>
      </c>
      <c r="P421">
        <f>VLOOKUP(F421,$X$4:$Y$9,2,0)</f>
        <v>8</v>
      </c>
      <c r="Q421">
        <f>VLOOKUP(G421,$X$4:$Y$9,2,0)</f>
        <v>6</v>
      </c>
      <c r="R421">
        <f>VLOOKUP(H421,$X$4:$Y$9,2,0)</f>
        <v>6</v>
      </c>
      <c r="S421" s="6">
        <f>SUM(punkty_rekrutacyjne35[[#This Row],[punkty za JP]:[GEO]])</f>
        <v>28</v>
      </c>
      <c r="T421" s="6">
        <f>IF(punkty_rekrutacyjne35[[#This Row],[Zachowanie]]=6, 2, 0)+punkty_rekrutacyjne35[[#This Row],[Osiagniecia]]</f>
        <v>6</v>
      </c>
      <c r="U421" s="7">
        <f>punkty_rekrutacyjne35[[#This Row],[punkty za gimnazjalny]]+punkty_rekrutacyjne35[[#This Row],[SUMA PUNKTOW ZA OCENY]]+punkty_rekrutacyjne35[[#This Row],[DODATKOWE]]</f>
        <v>56.6</v>
      </c>
    </row>
    <row r="422" spans="1:21" hidden="1" x14ac:dyDescent="0.35">
      <c r="A422" s="1" t="s">
        <v>567</v>
      </c>
      <c r="B422" s="1" t="s">
        <v>568</v>
      </c>
      <c r="C422">
        <v>1</v>
      </c>
      <c r="D422">
        <v>3</v>
      </c>
      <c r="E422" s="1">
        <v>4</v>
      </c>
      <c r="F422" s="1">
        <v>6</v>
      </c>
      <c r="G422" s="1">
        <v>6</v>
      </c>
      <c r="H422" s="1">
        <v>3</v>
      </c>
      <c r="I422">
        <v>52</v>
      </c>
      <c r="J422">
        <v>36</v>
      </c>
      <c r="K422">
        <v>41</v>
      </c>
      <c r="L422">
        <v>96</v>
      </c>
      <c r="M422">
        <v>66</v>
      </c>
      <c r="N422" s="6">
        <f>(punkty_rekrutacyjne35[[#This Row],[GHP]]+punkty_rekrutacyjne35[[#This Row],[GHH]]+punkty_rekrutacyjne35[[#This Row],[GMM]]+punkty_rekrutacyjne35[[#This Row],[GMP]]+punkty_rekrutacyjne35[[#This Row],[GJP]])/10</f>
        <v>29.1</v>
      </c>
      <c r="O422">
        <f>VLOOKUP(E422,$X$4:$Y$9,2,0)</f>
        <v>6</v>
      </c>
      <c r="P422">
        <f>VLOOKUP(F422,$X$4:$Y$9,2,0)</f>
        <v>10</v>
      </c>
      <c r="Q422">
        <f>VLOOKUP(G422,$X$4:$Y$9,2,0)</f>
        <v>10</v>
      </c>
      <c r="R422">
        <f>VLOOKUP(H422,$X$4:$Y$9,2,0)</f>
        <v>4</v>
      </c>
      <c r="S422" s="6">
        <f>SUM(punkty_rekrutacyjne35[[#This Row],[punkty za JP]:[GEO]])</f>
        <v>30</v>
      </c>
      <c r="T422" s="6">
        <f>IF(punkty_rekrutacyjne35[[#This Row],[Zachowanie]]=6, 2, 0)+punkty_rekrutacyjne35[[#This Row],[Osiagniecia]]</f>
        <v>1</v>
      </c>
      <c r="U422" s="7">
        <f>punkty_rekrutacyjne35[[#This Row],[punkty za gimnazjalny]]+punkty_rekrutacyjne35[[#This Row],[SUMA PUNKTOW ZA OCENY]]+punkty_rekrutacyjne35[[#This Row],[DODATKOWE]]</f>
        <v>60.1</v>
      </c>
    </row>
    <row r="423" spans="1:21" hidden="1" x14ac:dyDescent="0.35">
      <c r="A423" s="1" t="s">
        <v>569</v>
      </c>
      <c r="B423" s="1" t="s">
        <v>222</v>
      </c>
      <c r="C423">
        <v>5</v>
      </c>
      <c r="D423">
        <v>4</v>
      </c>
      <c r="E423" s="1">
        <v>6</v>
      </c>
      <c r="F423" s="1">
        <v>5</v>
      </c>
      <c r="G423" s="1">
        <v>5</v>
      </c>
      <c r="H423" s="1">
        <v>3</v>
      </c>
      <c r="I423">
        <v>41</v>
      </c>
      <c r="J423">
        <v>35</v>
      </c>
      <c r="K423">
        <v>54</v>
      </c>
      <c r="L423">
        <v>14</v>
      </c>
      <c r="M423">
        <v>29</v>
      </c>
      <c r="N423" s="6">
        <f>(punkty_rekrutacyjne35[[#This Row],[GHP]]+punkty_rekrutacyjne35[[#This Row],[GHH]]+punkty_rekrutacyjne35[[#This Row],[GMM]]+punkty_rekrutacyjne35[[#This Row],[GMP]]+punkty_rekrutacyjne35[[#This Row],[GJP]])/10</f>
        <v>17.3</v>
      </c>
      <c r="O423">
        <f>VLOOKUP(E423,$X$4:$Y$9,2,0)</f>
        <v>10</v>
      </c>
      <c r="P423">
        <f>VLOOKUP(F423,$X$4:$Y$9,2,0)</f>
        <v>8</v>
      </c>
      <c r="Q423">
        <f>VLOOKUP(G423,$X$4:$Y$9,2,0)</f>
        <v>8</v>
      </c>
      <c r="R423">
        <f>VLOOKUP(H423,$X$4:$Y$9,2,0)</f>
        <v>4</v>
      </c>
      <c r="S423" s="6">
        <f>SUM(punkty_rekrutacyjne35[[#This Row],[punkty za JP]:[GEO]])</f>
        <v>30</v>
      </c>
      <c r="T423" s="6">
        <f>IF(punkty_rekrutacyjne35[[#This Row],[Zachowanie]]=6, 2, 0)+punkty_rekrutacyjne35[[#This Row],[Osiagniecia]]</f>
        <v>5</v>
      </c>
      <c r="U423" s="7">
        <f>punkty_rekrutacyjne35[[#This Row],[punkty za gimnazjalny]]+punkty_rekrutacyjne35[[#This Row],[SUMA PUNKTOW ZA OCENY]]+punkty_rekrutacyjne35[[#This Row],[DODATKOWE]]</f>
        <v>52.3</v>
      </c>
    </row>
    <row r="424" spans="1:21" hidden="1" x14ac:dyDescent="0.35">
      <c r="A424" s="1" t="s">
        <v>570</v>
      </c>
      <c r="B424" s="1" t="s">
        <v>571</v>
      </c>
      <c r="C424">
        <v>5</v>
      </c>
      <c r="D424">
        <v>3</v>
      </c>
      <c r="E424" s="1">
        <v>5</v>
      </c>
      <c r="F424" s="1">
        <v>5</v>
      </c>
      <c r="G424" s="1">
        <v>3</v>
      </c>
      <c r="H424" s="1">
        <v>2</v>
      </c>
      <c r="I424">
        <v>25</v>
      </c>
      <c r="J424">
        <v>24</v>
      </c>
      <c r="K424">
        <v>28</v>
      </c>
      <c r="L424">
        <v>21</v>
      </c>
      <c r="M424">
        <v>24</v>
      </c>
      <c r="N424" s="6">
        <f>(punkty_rekrutacyjne35[[#This Row],[GHP]]+punkty_rekrutacyjne35[[#This Row],[GHH]]+punkty_rekrutacyjne35[[#This Row],[GMM]]+punkty_rekrutacyjne35[[#This Row],[GMP]]+punkty_rekrutacyjne35[[#This Row],[GJP]])/10</f>
        <v>12.2</v>
      </c>
      <c r="O424">
        <f>VLOOKUP(E424,$X$4:$Y$9,2,0)</f>
        <v>8</v>
      </c>
      <c r="P424">
        <f>VLOOKUP(F424,$X$4:$Y$9,2,0)</f>
        <v>8</v>
      </c>
      <c r="Q424">
        <f>VLOOKUP(G424,$X$4:$Y$9,2,0)</f>
        <v>4</v>
      </c>
      <c r="R424">
        <f>VLOOKUP(H424,$X$4:$Y$9,2,0)</f>
        <v>0</v>
      </c>
      <c r="S424" s="6">
        <f>SUM(punkty_rekrutacyjne35[[#This Row],[punkty za JP]:[GEO]])</f>
        <v>20</v>
      </c>
      <c r="T424" s="6">
        <f>IF(punkty_rekrutacyjne35[[#This Row],[Zachowanie]]=6, 2, 0)+punkty_rekrutacyjne35[[#This Row],[Osiagniecia]]</f>
        <v>5</v>
      </c>
      <c r="U424" s="7">
        <f>punkty_rekrutacyjne35[[#This Row],[punkty za gimnazjalny]]+punkty_rekrutacyjne35[[#This Row],[SUMA PUNKTOW ZA OCENY]]+punkty_rekrutacyjne35[[#This Row],[DODATKOWE]]</f>
        <v>37.200000000000003</v>
      </c>
    </row>
    <row r="425" spans="1:21" hidden="1" x14ac:dyDescent="0.35">
      <c r="A425" s="1" t="s">
        <v>572</v>
      </c>
      <c r="B425" s="1" t="s">
        <v>177</v>
      </c>
      <c r="C425">
        <v>3</v>
      </c>
      <c r="D425">
        <v>4</v>
      </c>
      <c r="E425" s="1">
        <v>2</v>
      </c>
      <c r="F425" s="1">
        <v>5</v>
      </c>
      <c r="G425" s="1">
        <v>2</v>
      </c>
      <c r="H425" s="1">
        <v>6</v>
      </c>
      <c r="I425">
        <v>80</v>
      </c>
      <c r="J425">
        <v>86</v>
      </c>
      <c r="K425">
        <v>29</v>
      </c>
      <c r="L425">
        <v>32</v>
      </c>
      <c r="M425">
        <v>85</v>
      </c>
      <c r="N425" s="6">
        <f>(punkty_rekrutacyjne35[[#This Row],[GHP]]+punkty_rekrutacyjne35[[#This Row],[GHH]]+punkty_rekrutacyjne35[[#This Row],[GMM]]+punkty_rekrutacyjne35[[#This Row],[GMP]]+punkty_rekrutacyjne35[[#This Row],[GJP]])/10</f>
        <v>31.2</v>
      </c>
      <c r="O425">
        <f>VLOOKUP(E425,$X$4:$Y$9,2,0)</f>
        <v>0</v>
      </c>
      <c r="P425">
        <f>VLOOKUP(F425,$X$4:$Y$9,2,0)</f>
        <v>8</v>
      </c>
      <c r="Q425">
        <f>VLOOKUP(G425,$X$4:$Y$9,2,0)</f>
        <v>0</v>
      </c>
      <c r="R425">
        <f>VLOOKUP(H425,$X$4:$Y$9,2,0)</f>
        <v>10</v>
      </c>
      <c r="S425" s="6">
        <f>SUM(punkty_rekrutacyjne35[[#This Row],[punkty za JP]:[GEO]])</f>
        <v>18</v>
      </c>
      <c r="T425" s="6">
        <f>IF(punkty_rekrutacyjne35[[#This Row],[Zachowanie]]=6, 2, 0)+punkty_rekrutacyjne35[[#This Row],[Osiagniecia]]</f>
        <v>3</v>
      </c>
      <c r="U425" s="7">
        <f>punkty_rekrutacyjne35[[#This Row],[punkty za gimnazjalny]]+punkty_rekrutacyjne35[[#This Row],[SUMA PUNKTOW ZA OCENY]]+punkty_rekrutacyjne35[[#This Row],[DODATKOWE]]</f>
        <v>52.2</v>
      </c>
    </row>
    <row r="426" spans="1:21" hidden="1" x14ac:dyDescent="0.35">
      <c r="A426" s="1" t="s">
        <v>573</v>
      </c>
      <c r="B426" s="1" t="s">
        <v>526</v>
      </c>
      <c r="C426">
        <v>4</v>
      </c>
      <c r="D426">
        <v>3</v>
      </c>
      <c r="E426" s="1">
        <v>5</v>
      </c>
      <c r="F426" s="1">
        <v>6</v>
      </c>
      <c r="G426" s="1">
        <v>3</v>
      </c>
      <c r="H426" s="1">
        <v>4</v>
      </c>
      <c r="I426">
        <v>68</v>
      </c>
      <c r="J426">
        <v>19</v>
      </c>
      <c r="K426">
        <v>94</v>
      </c>
      <c r="L426">
        <v>92</v>
      </c>
      <c r="M426">
        <v>62</v>
      </c>
      <c r="N426" s="6">
        <f>(punkty_rekrutacyjne35[[#This Row],[GHP]]+punkty_rekrutacyjne35[[#This Row],[GHH]]+punkty_rekrutacyjne35[[#This Row],[GMM]]+punkty_rekrutacyjne35[[#This Row],[GMP]]+punkty_rekrutacyjne35[[#This Row],[GJP]])/10</f>
        <v>33.5</v>
      </c>
      <c r="O426">
        <f>VLOOKUP(E426,$X$4:$Y$9,2,0)</f>
        <v>8</v>
      </c>
      <c r="P426">
        <f>VLOOKUP(F426,$X$4:$Y$9,2,0)</f>
        <v>10</v>
      </c>
      <c r="Q426">
        <f>VLOOKUP(G426,$X$4:$Y$9,2,0)</f>
        <v>4</v>
      </c>
      <c r="R426">
        <f>VLOOKUP(H426,$X$4:$Y$9,2,0)</f>
        <v>6</v>
      </c>
      <c r="S426" s="6">
        <f>SUM(punkty_rekrutacyjne35[[#This Row],[punkty za JP]:[GEO]])</f>
        <v>28</v>
      </c>
      <c r="T426" s="6">
        <f>IF(punkty_rekrutacyjne35[[#This Row],[Zachowanie]]=6, 2, 0)+punkty_rekrutacyjne35[[#This Row],[Osiagniecia]]</f>
        <v>4</v>
      </c>
      <c r="U426" s="7">
        <f>punkty_rekrutacyjne35[[#This Row],[punkty za gimnazjalny]]+punkty_rekrutacyjne35[[#This Row],[SUMA PUNKTOW ZA OCENY]]+punkty_rekrutacyjne35[[#This Row],[DODATKOWE]]</f>
        <v>65.5</v>
      </c>
    </row>
    <row r="427" spans="1:21" hidden="1" x14ac:dyDescent="0.35">
      <c r="A427" s="1" t="s">
        <v>574</v>
      </c>
      <c r="B427" s="1" t="s">
        <v>575</v>
      </c>
      <c r="C427">
        <v>4</v>
      </c>
      <c r="D427">
        <v>2</v>
      </c>
      <c r="E427" s="1">
        <v>5</v>
      </c>
      <c r="F427" s="1">
        <v>2</v>
      </c>
      <c r="G427" s="1">
        <v>5</v>
      </c>
      <c r="H427" s="1">
        <v>4</v>
      </c>
      <c r="I427">
        <v>74</v>
      </c>
      <c r="J427">
        <v>85</v>
      </c>
      <c r="K427">
        <v>21</v>
      </c>
      <c r="L427">
        <v>33</v>
      </c>
      <c r="M427">
        <v>9</v>
      </c>
      <c r="N427" s="6">
        <f>(punkty_rekrutacyjne35[[#This Row],[GHP]]+punkty_rekrutacyjne35[[#This Row],[GHH]]+punkty_rekrutacyjne35[[#This Row],[GMM]]+punkty_rekrutacyjne35[[#This Row],[GMP]]+punkty_rekrutacyjne35[[#This Row],[GJP]])/10</f>
        <v>22.2</v>
      </c>
      <c r="O427">
        <f>VLOOKUP(E427,$X$4:$Y$9,2,0)</f>
        <v>8</v>
      </c>
      <c r="P427">
        <f>VLOOKUP(F427,$X$4:$Y$9,2,0)</f>
        <v>0</v>
      </c>
      <c r="Q427">
        <f>VLOOKUP(G427,$X$4:$Y$9,2,0)</f>
        <v>8</v>
      </c>
      <c r="R427">
        <f>VLOOKUP(H427,$X$4:$Y$9,2,0)</f>
        <v>6</v>
      </c>
      <c r="S427" s="6">
        <f>SUM(punkty_rekrutacyjne35[[#This Row],[punkty za JP]:[GEO]])</f>
        <v>22</v>
      </c>
      <c r="T427" s="6">
        <f>IF(punkty_rekrutacyjne35[[#This Row],[Zachowanie]]=6, 2, 0)+punkty_rekrutacyjne35[[#This Row],[Osiagniecia]]</f>
        <v>4</v>
      </c>
      <c r="U427" s="7">
        <f>punkty_rekrutacyjne35[[#This Row],[punkty za gimnazjalny]]+punkty_rekrutacyjne35[[#This Row],[SUMA PUNKTOW ZA OCENY]]+punkty_rekrutacyjne35[[#This Row],[DODATKOWE]]</f>
        <v>48.2</v>
      </c>
    </row>
    <row r="428" spans="1:21" hidden="1" x14ac:dyDescent="0.35">
      <c r="A428" s="1" t="s">
        <v>403</v>
      </c>
      <c r="B428" s="1" t="s">
        <v>64</v>
      </c>
      <c r="C428">
        <v>0</v>
      </c>
      <c r="D428">
        <v>2</v>
      </c>
      <c r="E428" s="1">
        <v>3</v>
      </c>
      <c r="F428" s="1">
        <v>5</v>
      </c>
      <c r="G428" s="1">
        <v>4</v>
      </c>
      <c r="H428" s="1">
        <v>6</v>
      </c>
      <c r="I428">
        <v>40</v>
      </c>
      <c r="J428">
        <v>46</v>
      </c>
      <c r="K428">
        <v>1</v>
      </c>
      <c r="L428">
        <v>98</v>
      </c>
      <c r="M428">
        <v>39</v>
      </c>
      <c r="N428" s="6">
        <f>(punkty_rekrutacyjne35[[#This Row],[GHP]]+punkty_rekrutacyjne35[[#This Row],[GHH]]+punkty_rekrutacyjne35[[#This Row],[GMM]]+punkty_rekrutacyjne35[[#This Row],[GMP]]+punkty_rekrutacyjne35[[#This Row],[GJP]])/10</f>
        <v>22.4</v>
      </c>
      <c r="O428">
        <f>VLOOKUP(E428,$X$4:$Y$9,2,0)</f>
        <v>4</v>
      </c>
      <c r="P428">
        <f>VLOOKUP(F428,$X$4:$Y$9,2,0)</f>
        <v>8</v>
      </c>
      <c r="Q428">
        <f>VLOOKUP(G428,$X$4:$Y$9,2,0)</f>
        <v>6</v>
      </c>
      <c r="R428">
        <f>VLOOKUP(H428,$X$4:$Y$9,2,0)</f>
        <v>10</v>
      </c>
      <c r="S428" s="6">
        <f>SUM(punkty_rekrutacyjne35[[#This Row],[punkty za JP]:[GEO]])</f>
        <v>28</v>
      </c>
      <c r="T428" s="6">
        <f>IF(punkty_rekrutacyjne35[[#This Row],[Zachowanie]]=6, 2, 0)+punkty_rekrutacyjne35[[#This Row],[Osiagniecia]]</f>
        <v>0</v>
      </c>
      <c r="U428" s="7">
        <f>punkty_rekrutacyjne35[[#This Row],[punkty za gimnazjalny]]+punkty_rekrutacyjne35[[#This Row],[SUMA PUNKTOW ZA OCENY]]+punkty_rekrutacyjne35[[#This Row],[DODATKOWE]]</f>
        <v>50.4</v>
      </c>
    </row>
    <row r="429" spans="1:21" hidden="1" x14ac:dyDescent="0.35">
      <c r="A429" s="1" t="s">
        <v>576</v>
      </c>
      <c r="B429" s="1" t="s">
        <v>430</v>
      </c>
      <c r="C429">
        <v>7</v>
      </c>
      <c r="D429">
        <v>2</v>
      </c>
      <c r="E429" s="1">
        <v>2</v>
      </c>
      <c r="F429" s="1">
        <v>2</v>
      </c>
      <c r="G429" s="1">
        <v>2</v>
      </c>
      <c r="H429" s="1">
        <v>2</v>
      </c>
      <c r="I429">
        <v>1</v>
      </c>
      <c r="J429">
        <v>25</v>
      </c>
      <c r="K429">
        <v>33</v>
      </c>
      <c r="L429">
        <v>91</v>
      </c>
      <c r="M429">
        <v>60</v>
      </c>
      <c r="N429" s="6">
        <f>(punkty_rekrutacyjne35[[#This Row],[GHP]]+punkty_rekrutacyjne35[[#This Row],[GHH]]+punkty_rekrutacyjne35[[#This Row],[GMM]]+punkty_rekrutacyjne35[[#This Row],[GMP]]+punkty_rekrutacyjne35[[#This Row],[GJP]])/10</f>
        <v>21</v>
      </c>
      <c r="O429">
        <f>VLOOKUP(E429,$X$4:$Y$9,2,0)</f>
        <v>0</v>
      </c>
      <c r="P429">
        <f>VLOOKUP(F429,$X$4:$Y$9,2,0)</f>
        <v>0</v>
      </c>
      <c r="Q429">
        <f>VLOOKUP(G429,$X$4:$Y$9,2,0)</f>
        <v>0</v>
      </c>
      <c r="R429">
        <f>VLOOKUP(H429,$X$4:$Y$9,2,0)</f>
        <v>0</v>
      </c>
      <c r="S429" s="6">
        <f>SUM(punkty_rekrutacyjne35[[#This Row],[punkty za JP]:[GEO]])</f>
        <v>0</v>
      </c>
      <c r="T429" s="6">
        <f>IF(punkty_rekrutacyjne35[[#This Row],[Zachowanie]]=6, 2, 0)+punkty_rekrutacyjne35[[#This Row],[Osiagniecia]]</f>
        <v>7</v>
      </c>
      <c r="U429" s="7">
        <f>punkty_rekrutacyjne35[[#This Row],[punkty za gimnazjalny]]+punkty_rekrutacyjne35[[#This Row],[SUMA PUNKTOW ZA OCENY]]+punkty_rekrutacyjne35[[#This Row],[DODATKOWE]]</f>
        <v>28</v>
      </c>
    </row>
    <row r="430" spans="1:21" hidden="1" x14ac:dyDescent="0.35">
      <c r="A430" s="1" t="s">
        <v>577</v>
      </c>
      <c r="B430" s="1" t="s">
        <v>360</v>
      </c>
      <c r="C430">
        <v>3</v>
      </c>
      <c r="D430">
        <v>3</v>
      </c>
      <c r="E430" s="1">
        <v>6</v>
      </c>
      <c r="F430" s="1">
        <v>4</v>
      </c>
      <c r="G430" s="1">
        <v>4</v>
      </c>
      <c r="H430" s="1">
        <v>3</v>
      </c>
      <c r="I430">
        <v>87</v>
      </c>
      <c r="J430">
        <v>50</v>
      </c>
      <c r="K430">
        <v>61</v>
      </c>
      <c r="L430">
        <v>48</v>
      </c>
      <c r="M430">
        <v>86</v>
      </c>
      <c r="N430" s="6">
        <f>(punkty_rekrutacyjne35[[#This Row],[GHP]]+punkty_rekrutacyjne35[[#This Row],[GHH]]+punkty_rekrutacyjne35[[#This Row],[GMM]]+punkty_rekrutacyjne35[[#This Row],[GMP]]+punkty_rekrutacyjne35[[#This Row],[GJP]])/10</f>
        <v>33.200000000000003</v>
      </c>
      <c r="O430">
        <f>VLOOKUP(E430,$X$4:$Y$9,2,0)</f>
        <v>10</v>
      </c>
      <c r="P430">
        <f>VLOOKUP(F430,$X$4:$Y$9,2,0)</f>
        <v>6</v>
      </c>
      <c r="Q430">
        <f>VLOOKUP(G430,$X$4:$Y$9,2,0)</f>
        <v>6</v>
      </c>
      <c r="R430">
        <f>VLOOKUP(H430,$X$4:$Y$9,2,0)</f>
        <v>4</v>
      </c>
      <c r="S430" s="6">
        <f>SUM(punkty_rekrutacyjne35[[#This Row],[punkty za JP]:[GEO]])</f>
        <v>26</v>
      </c>
      <c r="T430" s="6">
        <f>IF(punkty_rekrutacyjne35[[#This Row],[Zachowanie]]=6, 2, 0)+punkty_rekrutacyjne35[[#This Row],[Osiagniecia]]</f>
        <v>3</v>
      </c>
      <c r="U430" s="7">
        <f>punkty_rekrutacyjne35[[#This Row],[punkty za gimnazjalny]]+punkty_rekrutacyjne35[[#This Row],[SUMA PUNKTOW ZA OCENY]]+punkty_rekrutacyjne35[[#This Row],[DODATKOWE]]</f>
        <v>62.2</v>
      </c>
    </row>
    <row r="431" spans="1:21" x14ac:dyDescent="0.35">
      <c r="A431" s="13" t="s">
        <v>578</v>
      </c>
      <c r="B431" s="13" t="s">
        <v>579</v>
      </c>
      <c r="C431">
        <v>5</v>
      </c>
      <c r="D431">
        <v>6</v>
      </c>
      <c r="E431" s="1">
        <v>4</v>
      </c>
      <c r="F431" s="1">
        <v>2</v>
      </c>
      <c r="G431" s="1">
        <v>4</v>
      </c>
      <c r="H431" s="1">
        <v>3</v>
      </c>
      <c r="I431">
        <v>100</v>
      </c>
      <c r="J431">
        <v>74</v>
      </c>
      <c r="K431">
        <v>76</v>
      </c>
      <c r="L431">
        <v>47</v>
      </c>
      <c r="M431">
        <v>29</v>
      </c>
      <c r="N431" s="6">
        <f>(punkty_rekrutacyjne35[[#This Row],[GHP]]+punkty_rekrutacyjne35[[#This Row],[GHH]]+punkty_rekrutacyjne35[[#This Row],[GMM]]+punkty_rekrutacyjne35[[#This Row],[GMP]]+punkty_rekrutacyjne35[[#This Row],[GJP]])/10</f>
        <v>32.6</v>
      </c>
      <c r="O431">
        <f>VLOOKUP(E431,$X$4:$Y$9,2,0)</f>
        <v>6</v>
      </c>
      <c r="P431">
        <f>VLOOKUP(F431,$X$4:$Y$9,2,0)</f>
        <v>0</v>
      </c>
      <c r="Q431">
        <f>VLOOKUP(G431,$X$4:$Y$9,2,0)</f>
        <v>6</v>
      </c>
      <c r="R431">
        <f>VLOOKUP(H431,$X$4:$Y$9,2,0)</f>
        <v>4</v>
      </c>
      <c r="S431" s="6">
        <f>SUM(punkty_rekrutacyjne35[[#This Row],[punkty za JP]:[GEO]])</f>
        <v>16</v>
      </c>
      <c r="T431" s="6">
        <f>IF(punkty_rekrutacyjne35[[#This Row],[Zachowanie]]=6, 2, 0)+punkty_rekrutacyjne35[[#This Row],[Osiagniecia]]</f>
        <v>7</v>
      </c>
      <c r="U431" s="7">
        <f>punkty_rekrutacyjne35[[#This Row],[punkty za gimnazjalny]]+punkty_rekrutacyjne35[[#This Row],[SUMA PUNKTOW ZA OCENY]]+punkty_rekrutacyjne35[[#This Row],[DODATKOWE]]</f>
        <v>55.6</v>
      </c>
    </row>
    <row r="432" spans="1:21" hidden="1" x14ac:dyDescent="0.35">
      <c r="A432" s="1" t="s">
        <v>580</v>
      </c>
      <c r="B432" s="1" t="s">
        <v>14</v>
      </c>
      <c r="C432">
        <v>1</v>
      </c>
      <c r="D432">
        <v>6</v>
      </c>
      <c r="E432" s="1">
        <v>5</v>
      </c>
      <c r="F432" s="1">
        <v>2</v>
      </c>
      <c r="G432" s="1">
        <v>5</v>
      </c>
      <c r="H432" s="1">
        <v>5</v>
      </c>
      <c r="I432">
        <v>59</v>
      </c>
      <c r="J432">
        <v>30</v>
      </c>
      <c r="K432">
        <v>96</v>
      </c>
      <c r="L432">
        <v>53</v>
      </c>
      <c r="M432">
        <v>87</v>
      </c>
      <c r="N432" s="6">
        <f>(punkty_rekrutacyjne35[[#This Row],[GHP]]+punkty_rekrutacyjne35[[#This Row],[GHH]]+punkty_rekrutacyjne35[[#This Row],[GMM]]+punkty_rekrutacyjne35[[#This Row],[GMP]]+punkty_rekrutacyjne35[[#This Row],[GJP]])/10</f>
        <v>32.5</v>
      </c>
      <c r="O432">
        <f t="shared" ref="O387:R450" si="1">VLOOKUP(E432,$X$4:$Y$9,2,0)</f>
        <v>8</v>
      </c>
      <c r="P432">
        <f t="shared" si="1"/>
        <v>0</v>
      </c>
      <c r="Q432">
        <f t="shared" si="1"/>
        <v>8</v>
      </c>
      <c r="R432">
        <f t="shared" si="1"/>
        <v>8</v>
      </c>
      <c r="S432" s="6">
        <f>SUM(punkty_rekrutacyjne35[[#This Row],[punkty za JP]:[GEO]])</f>
        <v>24</v>
      </c>
      <c r="T432" s="6">
        <f>IF(punkty_rekrutacyjne35[[#This Row],[Zachowanie]]=6, 2, 0)+punkty_rekrutacyjne35[[#This Row],[Osiagniecia]]</f>
        <v>3</v>
      </c>
      <c r="U432" s="7">
        <f>punkty_rekrutacyjne35[[#This Row],[punkty za gimnazjalny]]+punkty_rekrutacyjne35[[#This Row],[SUMA PUNKTOW ZA OCENY]]+punkty_rekrutacyjne35[[#This Row],[DODATKOWE]]</f>
        <v>59.5</v>
      </c>
    </row>
    <row r="433" spans="1:21" hidden="1" x14ac:dyDescent="0.35">
      <c r="A433" s="1" t="s">
        <v>581</v>
      </c>
      <c r="B433" s="1" t="s">
        <v>70</v>
      </c>
      <c r="C433">
        <v>6</v>
      </c>
      <c r="D433">
        <v>2</v>
      </c>
      <c r="E433" s="1">
        <v>6</v>
      </c>
      <c r="F433" s="1">
        <v>4</v>
      </c>
      <c r="G433" s="1">
        <v>4</v>
      </c>
      <c r="H433" s="1">
        <v>6</v>
      </c>
      <c r="I433">
        <v>51</v>
      </c>
      <c r="J433">
        <v>98</v>
      </c>
      <c r="K433">
        <v>20</v>
      </c>
      <c r="L433">
        <v>37</v>
      </c>
      <c r="M433">
        <v>54</v>
      </c>
      <c r="N433" s="6">
        <f>(punkty_rekrutacyjne35[[#This Row],[GHP]]+punkty_rekrutacyjne35[[#This Row],[GHH]]+punkty_rekrutacyjne35[[#This Row],[GMM]]+punkty_rekrutacyjne35[[#This Row],[GMP]]+punkty_rekrutacyjne35[[#This Row],[GJP]])/10</f>
        <v>26</v>
      </c>
      <c r="O433">
        <f t="shared" si="1"/>
        <v>10</v>
      </c>
      <c r="P433">
        <f t="shared" si="1"/>
        <v>6</v>
      </c>
      <c r="Q433">
        <f t="shared" si="1"/>
        <v>6</v>
      </c>
      <c r="R433">
        <f t="shared" si="1"/>
        <v>10</v>
      </c>
      <c r="S433" s="6">
        <f>SUM(punkty_rekrutacyjne35[[#This Row],[punkty za JP]:[GEO]])</f>
        <v>32</v>
      </c>
      <c r="T433" s="6">
        <f>IF(punkty_rekrutacyjne35[[#This Row],[Zachowanie]]=6, 2, 0)+punkty_rekrutacyjne35[[#This Row],[Osiagniecia]]</f>
        <v>6</v>
      </c>
      <c r="U433" s="7">
        <f>punkty_rekrutacyjne35[[#This Row],[punkty za gimnazjalny]]+punkty_rekrutacyjne35[[#This Row],[SUMA PUNKTOW ZA OCENY]]+punkty_rekrutacyjne35[[#This Row],[DODATKOWE]]</f>
        <v>64</v>
      </c>
    </row>
    <row r="434" spans="1:21" hidden="1" x14ac:dyDescent="0.35">
      <c r="A434" s="1" t="s">
        <v>380</v>
      </c>
      <c r="B434" s="1" t="s">
        <v>126</v>
      </c>
      <c r="C434">
        <v>7</v>
      </c>
      <c r="D434">
        <v>6</v>
      </c>
      <c r="E434" s="1">
        <v>2</v>
      </c>
      <c r="F434" s="1">
        <v>6</v>
      </c>
      <c r="G434" s="1">
        <v>2</v>
      </c>
      <c r="H434" s="1">
        <v>6</v>
      </c>
      <c r="I434">
        <v>75</v>
      </c>
      <c r="J434">
        <v>60</v>
      </c>
      <c r="K434">
        <v>80</v>
      </c>
      <c r="L434">
        <v>86</v>
      </c>
      <c r="M434">
        <v>91</v>
      </c>
      <c r="N434" s="6">
        <f>(punkty_rekrutacyjne35[[#This Row],[GHP]]+punkty_rekrutacyjne35[[#This Row],[GHH]]+punkty_rekrutacyjne35[[#This Row],[GMM]]+punkty_rekrutacyjne35[[#This Row],[GMP]]+punkty_rekrutacyjne35[[#This Row],[GJP]])/10</f>
        <v>39.200000000000003</v>
      </c>
      <c r="O434">
        <f t="shared" si="1"/>
        <v>0</v>
      </c>
      <c r="P434">
        <f t="shared" si="1"/>
        <v>10</v>
      </c>
      <c r="Q434">
        <f t="shared" si="1"/>
        <v>0</v>
      </c>
      <c r="R434">
        <f t="shared" si="1"/>
        <v>10</v>
      </c>
      <c r="S434" s="6">
        <f>SUM(punkty_rekrutacyjne35[[#This Row],[punkty za JP]:[GEO]])</f>
        <v>20</v>
      </c>
      <c r="T434" s="6">
        <f>IF(punkty_rekrutacyjne35[[#This Row],[Zachowanie]]=6, 2, 0)+punkty_rekrutacyjne35[[#This Row],[Osiagniecia]]</f>
        <v>9</v>
      </c>
      <c r="U434" s="7">
        <f>punkty_rekrutacyjne35[[#This Row],[punkty za gimnazjalny]]+punkty_rekrutacyjne35[[#This Row],[SUMA PUNKTOW ZA OCENY]]+punkty_rekrutacyjne35[[#This Row],[DODATKOWE]]</f>
        <v>68.2</v>
      </c>
    </row>
    <row r="435" spans="1:21" hidden="1" x14ac:dyDescent="0.35">
      <c r="A435" s="1" t="s">
        <v>582</v>
      </c>
      <c r="B435" s="1" t="s">
        <v>367</v>
      </c>
      <c r="C435">
        <v>5</v>
      </c>
      <c r="D435">
        <v>3</v>
      </c>
      <c r="E435" s="1">
        <v>2</v>
      </c>
      <c r="F435" s="1">
        <v>6</v>
      </c>
      <c r="G435" s="1">
        <v>2</v>
      </c>
      <c r="H435" s="1">
        <v>2</v>
      </c>
      <c r="I435">
        <v>28</v>
      </c>
      <c r="J435">
        <v>28</v>
      </c>
      <c r="K435">
        <v>14</v>
      </c>
      <c r="L435">
        <v>52</v>
      </c>
      <c r="M435">
        <v>35</v>
      </c>
      <c r="N435" s="6">
        <f>(punkty_rekrutacyjne35[[#This Row],[GHP]]+punkty_rekrutacyjne35[[#This Row],[GHH]]+punkty_rekrutacyjne35[[#This Row],[GMM]]+punkty_rekrutacyjne35[[#This Row],[GMP]]+punkty_rekrutacyjne35[[#This Row],[GJP]])/10</f>
        <v>15.7</v>
      </c>
      <c r="O435">
        <f t="shared" si="1"/>
        <v>0</v>
      </c>
      <c r="P435">
        <f t="shared" si="1"/>
        <v>10</v>
      </c>
      <c r="Q435">
        <f t="shared" si="1"/>
        <v>0</v>
      </c>
      <c r="R435">
        <f t="shared" si="1"/>
        <v>0</v>
      </c>
      <c r="S435" s="6">
        <f>SUM(punkty_rekrutacyjne35[[#This Row],[punkty za JP]:[GEO]])</f>
        <v>10</v>
      </c>
      <c r="T435" s="6">
        <f>IF(punkty_rekrutacyjne35[[#This Row],[Zachowanie]]=6, 2, 0)+punkty_rekrutacyjne35[[#This Row],[Osiagniecia]]</f>
        <v>5</v>
      </c>
      <c r="U435" s="7">
        <f>punkty_rekrutacyjne35[[#This Row],[punkty za gimnazjalny]]+punkty_rekrutacyjne35[[#This Row],[SUMA PUNKTOW ZA OCENY]]+punkty_rekrutacyjne35[[#This Row],[DODATKOWE]]</f>
        <v>30.7</v>
      </c>
    </row>
    <row r="436" spans="1:21" hidden="1" x14ac:dyDescent="0.35">
      <c r="A436" s="1" t="s">
        <v>583</v>
      </c>
      <c r="B436" s="1" t="s">
        <v>133</v>
      </c>
      <c r="C436">
        <v>8</v>
      </c>
      <c r="D436">
        <v>3</v>
      </c>
      <c r="E436" s="1">
        <v>5</v>
      </c>
      <c r="F436" s="1">
        <v>5</v>
      </c>
      <c r="G436" s="1">
        <v>5</v>
      </c>
      <c r="H436" s="1">
        <v>6</v>
      </c>
      <c r="I436">
        <v>63</v>
      </c>
      <c r="J436">
        <v>66</v>
      </c>
      <c r="K436">
        <v>71</v>
      </c>
      <c r="L436">
        <v>11</v>
      </c>
      <c r="M436">
        <v>57</v>
      </c>
      <c r="N436" s="6">
        <f>(punkty_rekrutacyjne35[[#This Row],[GHP]]+punkty_rekrutacyjne35[[#This Row],[GHH]]+punkty_rekrutacyjne35[[#This Row],[GMM]]+punkty_rekrutacyjne35[[#This Row],[GMP]]+punkty_rekrutacyjne35[[#This Row],[GJP]])/10</f>
        <v>26.8</v>
      </c>
      <c r="O436">
        <f t="shared" si="1"/>
        <v>8</v>
      </c>
      <c r="P436">
        <f t="shared" si="1"/>
        <v>8</v>
      </c>
      <c r="Q436">
        <f t="shared" si="1"/>
        <v>8</v>
      </c>
      <c r="R436">
        <f t="shared" si="1"/>
        <v>10</v>
      </c>
      <c r="S436" s="6">
        <f>SUM(punkty_rekrutacyjne35[[#This Row],[punkty za JP]:[GEO]])</f>
        <v>34</v>
      </c>
      <c r="T436" s="6">
        <f>IF(punkty_rekrutacyjne35[[#This Row],[Zachowanie]]=6, 2, 0)+punkty_rekrutacyjne35[[#This Row],[Osiagniecia]]</f>
        <v>8</v>
      </c>
      <c r="U436" s="7">
        <f>punkty_rekrutacyjne35[[#This Row],[punkty za gimnazjalny]]+punkty_rekrutacyjne35[[#This Row],[SUMA PUNKTOW ZA OCENY]]+punkty_rekrutacyjne35[[#This Row],[DODATKOWE]]</f>
        <v>68.8</v>
      </c>
    </row>
    <row r="437" spans="1:21" hidden="1" x14ac:dyDescent="0.35">
      <c r="A437" s="1" t="s">
        <v>584</v>
      </c>
      <c r="B437" s="1" t="s">
        <v>171</v>
      </c>
      <c r="C437">
        <v>5</v>
      </c>
      <c r="D437">
        <v>5</v>
      </c>
      <c r="E437" s="1">
        <v>5</v>
      </c>
      <c r="F437" s="1">
        <v>5</v>
      </c>
      <c r="G437" s="1">
        <v>2</v>
      </c>
      <c r="H437" s="1">
        <v>6</v>
      </c>
      <c r="I437">
        <v>45</v>
      </c>
      <c r="J437">
        <v>94</v>
      </c>
      <c r="K437">
        <v>45</v>
      </c>
      <c r="L437">
        <v>100</v>
      </c>
      <c r="M437">
        <v>98</v>
      </c>
      <c r="N437" s="6">
        <f>(punkty_rekrutacyjne35[[#This Row],[GHP]]+punkty_rekrutacyjne35[[#This Row],[GHH]]+punkty_rekrutacyjne35[[#This Row],[GMM]]+punkty_rekrutacyjne35[[#This Row],[GMP]]+punkty_rekrutacyjne35[[#This Row],[GJP]])/10</f>
        <v>38.200000000000003</v>
      </c>
      <c r="O437">
        <f t="shared" si="1"/>
        <v>8</v>
      </c>
      <c r="P437">
        <f t="shared" si="1"/>
        <v>8</v>
      </c>
      <c r="Q437">
        <f t="shared" si="1"/>
        <v>0</v>
      </c>
      <c r="R437">
        <f t="shared" si="1"/>
        <v>10</v>
      </c>
      <c r="S437" s="6">
        <f>SUM(punkty_rekrutacyjne35[[#This Row],[punkty za JP]:[GEO]])</f>
        <v>26</v>
      </c>
      <c r="T437" s="6">
        <f>IF(punkty_rekrutacyjne35[[#This Row],[Zachowanie]]=6, 2, 0)+punkty_rekrutacyjne35[[#This Row],[Osiagniecia]]</f>
        <v>5</v>
      </c>
      <c r="U437" s="7">
        <f>punkty_rekrutacyjne35[[#This Row],[punkty za gimnazjalny]]+punkty_rekrutacyjne35[[#This Row],[SUMA PUNKTOW ZA OCENY]]+punkty_rekrutacyjne35[[#This Row],[DODATKOWE]]</f>
        <v>69.2</v>
      </c>
    </row>
    <row r="438" spans="1:21" hidden="1" x14ac:dyDescent="0.35">
      <c r="A438" s="1" t="s">
        <v>585</v>
      </c>
      <c r="B438" s="1" t="s">
        <v>586</v>
      </c>
      <c r="C438">
        <v>6</v>
      </c>
      <c r="D438">
        <v>5</v>
      </c>
      <c r="E438" s="1">
        <v>4</v>
      </c>
      <c r="F438" s="1">
        <v>5</v>
      </c>
      <c r="G438" s="1">
        <v>6</v>
      </c>
      <c r="H438" s="1">
        <v>3</v>
      </c>
      <c r="I438">
        <v>90</v>
      </c>
      <c r="J438">
        <v>98</v>
      </c>
      <c r="K438">
        <v>10</v>
      </c>
      <c r="L438">
        <v>95</v>
      </c>
      <c r="M438">
        <v>63</v>
      </c>
      <c r="N438" s="6">
        <f>(punkty_rekrutacyjne35[[#This Row],[GHP]]+punkty_rekrutacyjne35[[#This Row],[GHH]]+punkty_rekrutacyjne35[[#This Row],[GMM]]+punkty_rekrutacyjne35[[#This Row],[GMP]]+punkty_rekrutacyjne35[[#This Row],[GJP]])/10</f>
        <v>35.6</v>
      </c>
      <c r="O438">
        <f t="shared" si="1"/>
        <v>6</v>
      </c>
      <c r="P438">
        <f t="shared" si="1"/>
        <v>8</v>
      </c>
      <c r="Q438">
        <f t="shared" si="1"/>
        <v>10</v>
      </c>
      <c r="R438">
        <f t="shared" si="1"/>
        <v>4</v>
      </c>
      <c r="S438" s="6">
        <f>SUM(punkty_rekrutacyjne35[[#This Row],[punkty za JP]:[GEO]])</f>
        <v>28</v>
      </c>
      <c r="T438" s="6">
        <f>IF(punkty_rekrutacyjne35[[#This Row],[Zachowanie]]=6, 2, 0)+punkty_rekrutacyjne35[[#This Row],[Osiagniecia]]</f>
        <v>6</v>
      </c>
      <c r="U438" s="7">
        <f>punkty_rekrutacyjne35[[#This Row],[punkty za gimnazjalny]]+punkty_rekrutacyjne35[[#This Row],[SUMA PUNKTOW ZA OCENY]]+punkty_rekrutacyjne35[[#This Row],[DODATKOWE]]</f>
        <v>69.599999999999994</v>
      </c>
    </row>
    <row r="439" spans="1:21" hidden="1" x14ac:dyDescent="0.35">
      <c r="A439" s="1" t="s">
        <v>587</v>
      </c>
      <c r="B439" s="1" t="s">
        <v>495</v>
      </c>
      <c r="C439">
        <v>7</v>
      </c>
      <c r="D439">
        <v>4</v>
      </c>
      <c r="E439" s="1">
        <v>6</v>
      </c>
      <c r="F439" s="1">
        <v>5</v>
      </c>
      <c r="G439" s="1">
        <v>4</v>
      </c>
      <c r="H439" s="1">
        <v>6</v>
      </c>
      <c r="I439">
        <v>3</v>
      </c>
      <c r="J439">
        <v>73</v>
      </c>
      <c r="K439">
        <v>19</v>
      </c>
      <c r="L439">
        <v>42</v>
      </c>
      <c r="M439">
        <v>88</v>
      </c>
      <c r="N439" s="6">
        <f>(punkty_rekrutacyjne35[[#This Row],[GHP]]+punkty_rekrutacyjne35[[#This Row],[GHH]]+punkty_rekrutacyjne35[[#This Row],[GMM]]+punkty_rekrutacyjne35[[#This Row],[GMP]]+punkty_rekrutacyjne35[[#This Row],[GJP]])/10</f>
        <v>22.5</v>
      </c>
      <c r="O439">
        <f t="shared" si="1"/>
        <v>10</v>
      </c>
      <c r="P439">
        <f t="shared" si="1"/>
        <v>8</v>
      </c>
      <c r="Q439">
        <f t="shared" si="1"/>
        <v>6</v>
      </c>
      <c r="R439">
        <f t="shared" si="1"/>
        <v>10</v>
      </c>
      <c r="S439" s="6">
        <f>SUM(punkty_rekrutacyjne35[[#This Row],[punkty za JP]:[GEO]])</f>
        <v>34</v>
      </c>
      <c r="T439" s="6">
        <f>IF(punkty_rekrutacyjne35[[#This Row],[Zachowanie]]=6, 2, 0)+punkty_rekrutacyjne35[[#This Row],[Osiagniecia]]</f>
        <v>7</v>
      </c>
      <c r="U439" s="7">
        <f>punkty_rekrutacyjne35[[#This Row],[punkty za gimnazjalny]]+punkty_rekrutacyjne35[[#This Row],[SUMA PUNKTOW ZA OCENY]]+punkty_rekrutacyjne35[[#This Row],[DODATKOWE]]</f>
        <v>63.5</v>
      </c>
    </row>
    <row r="440" spans="1:21" hidden="1" x14ac:dyDescent="0.35">
      <c r="A440" s="1" t="s">
        <v>588</v>
      </c>
      <c r="B440" s="1" t="s">
        <v>586</v>
      </c>
      <c r="C440">
        <v>0</v>
      </c>
      <c r="D440">
        <v>2</v>
      </c>
      <c r="E440" s="1">
        <v>3</v>
      </c>
      <c r="F440" s="1">
        <v>3</v>
      </c>
      <c r="G440" s="1">
        <v>5</v>
      </c>
      <c r="H440" s="1">
        <v>2</v>
      </c>
      <c r="I440">
        <v>82</v>
      </c>
      <c r="J440">
        <v>61</v>
      </c>
      <c r="K440">
        <v>59</v>
      </c>
      <c r="L440">
        <v>51</v>
      </c>
      <c r="M440">
        <v>71</v>
      </c>
      <c r="N440" s="6">
        <f>(punkty_rekrutacyjne35[[#This Row],[GHP]]+punkty_rekrutacyjne35[[#This Row],[GHH]]+punkty_rekrutacyjne35[[#This Row],[GMM]]+punkty_rekrutacyjne35[[#This Row],[GMP]]+punkty_rekrutacyjne35[[#This Row],[GJP]])/10</f>
        <v>32.4</v>
      </c>
      <c r="O440">
        <f t="shared" si="1"/>
        <v>4</v>
      </c>
      <c r="P440">
        <f t="shared" si="1"/>
        <v>4</v>
      </c>
      <c r="Q440">
        <f t="shared" si="1"/>
        <v>8</v>
      </c>
      <c r="R440">
        <f t="shared" si="1"/>
        <v>0</v>
      </c>
      <c r="S440" s="6">
        <f>SUM(punkty_rekrutacyjne35[[#This Row],[punkty za JP]:[GEO]])</f>
        <v>16</v>
      </c>
      <c r="T440" s="6">
        <f>IF(punkty_rekrutacyjne35[[#This Row],[Zachowanie]]=6, 2, 0)+punkty_rekrutacyjne35[[#This Row],[Osiagniecia]]</f>
        <v>0</v>
      </c>
      <c r="U440" s="7">
        <f>punkty_rekrutacyjne35[[#This Row],[punkty za gimnazjalny]]+punkty_rekrutacyjne35[[#This Row],[SUMA PUNKTOW ZA OCENY]]+punkty_rekrutacyjne35[[#This Row],[DODATKOWE]]</f>
        <v>48.4</v>
      </c>
    </row>
    <row r="441" spans="1:21" hidden="1" x14ac:dyDescent="0.35">
      <c r="A441" s="1" t="s">
        <v>235</v>
      </c>
      <c r="B441" s="1" t="s">
        <v>110</v>
      </c>
      <c r="C441">
        <v>0</v>
      </c>
      <c r="D441">
        <v>5</v>
      </c>
      <c r="E441" s="1">
        <v>6</v>
      </c>
      <c r="F441" s="1">
        <v>4</v>
      </c>
      <c r="G441" s="1">
        <v>2</v>
      </c>
      <c r="H441" s="1">
        <v>6</v>
      </c>
      <c r="I441">
        <v>8</v>
      </c>
      <c r="J441">
        <v>13</v>
      </c>
      <c r="K441">
        <v>38</v>
      </c>
      <c r="L441">
        <v>1</v>
      </c>
      <c r="M441">
        <v>39</v>
      </c>
      <c r="N441" s="6">
        <f>(punkty_rekrutacyjne35[[#This Row],[GHP]]+punkty_rekrutacyjne35[[#This Row],[GHH]]+punkty_rekrutacyjne35[[#This Row],[GMM]]+punkty_rekrutacyjne35[[#This Row],[GMP]]+punkty_rekrutacyjne35[[#This Row],[GJP]])/10</f>
        <v>9.9</v>
      </c>
      <c r="O441">
        <f t="shared" si="1"/>
        <v>10</v>
      </c>
      <c r="P441">
        <f t="shared" si="1"/>
        <v>6</v>
      </c>
      <c r="Q441">
        <f t="shared" si="1"/>
        <v>0</v>
      </c>
      <c r="R441">
        <f t="shared" si="1"/>
        <v>10</v>
      </c>
      <c r="S441" s="6">
        <f>SUM(punkty_rekrutacyjne35[[#This Row],[punkty za JP]:[GEO]])</f>
        <v>26</v>
      </c>
      <c r="T441" s="6">
        <f>IF(punkty_rekrutacyjne35[[#This Row],[Zachowanie]]=6, 2, 0)+punkty_rekrutacyjne35[[#This Row],[Osiagniecia]]</f>
        <v>0</v>
      </c>
      <c r="U441" s="7">
        <f>punkty_rekrutacyjne35[[#This Row],[punkty za gimnazjalny]]+punkty_rekrutacyjne35[[#This Row],[SUMA PUNKTOW ZA OCENY]]+punkty_rekrutacyjne35[[#This Row],[DODATKOWE]]</f>
        <v>35.9</v>
      </c>
    </row>
    <row r="442" spans="1:21" hidden="1" x14ac:dyDescent="0.35">
      <c r="A442" s="1" t="s">
        <v>589</v>
      </c>
      <c r="B442" s="1" t="s">
        <v>590</v>
      </c>
      <c r="C442">
        <v>4</v>
      </c>
      <c r="D442">
        <v>2</v>
      </c>
      <c r="E442" s="1">
        <v>4</v>
      </c>
      <c r="F442" s="1">
        <v>4</v>
      </c>
      <c r="G442" s="1">
        <v>4</v>
      </c>
      <c r="H442" s="1">
        <v>3</v>
      </c>
      <c r="I442">
        <v>25</v>
      </c>
      <c r="J442">
        <v>86</v>
      </c>
      <c r="K442">
        <v>7</v>
      </c>
      <c r="L442">
        <v>3</v>
      </c>
      <c r="M442">
        <v>94</v>
      </c>
      <c r="N442" s="6">
        <f>(punkty_rekrutacyjne35[[#This Row],[GHP]]+punkty_rekrutacyjne35[[#This Row],[GHH]]+punkty_rekrutacyjne35[[#This Row],[GMM]]+punkty_rekrutacyjne35[[#This Row],[GMP]]+punkty_rekrutacyjne35[[#This Row],[GJP]])/10</f>
        <v>21.5</v>
      </c>
      <c r="O442">
        <f t="shared" si="1"/>
        <v>6</v>
      </c>
      <c r="P442">
        <f t="shared" si="1"/>
        <v>6</v>
      </c>
      <c r="Q442">
        <f t="shared" si="1"/>
        <v>6</v>
      </c>
      <c r="R442">
        <f t="shared" si="1"/>
        <v>4</v>
      </c>
      <c r="S442" s="6">
        <f>SUM(punkty_rekrutacyjne35[[#This Row],[punkty za JP]:[GEO]])</f>
        <v>22</v>
      </c>
      <c r="T442" s="6">
        <f>IF(punkty_rekrutacyjne35[[#This Row],[Zachowanie]]=6, 2, 0)+punkty_rekrutacyjne35[[#This Row],[Osiagniecia]]</f>
        <v>4</v>
      </c>
      <c r="U442" s="7">
        <f>punkty_rekrutacyjne35[[#This Row],[punkty za gimnazjalny]]+punkty_rekrutacyjne35[[#This Row],[SUMA PUNKTOW ZA OCENY]]+punkty_rekrutacyjne35[[#This Row],[DODATKOWE]]</f>
        <v>47.5</v>
      </c>
    </row>
    <row r="443" spans="1:21" hidden="1" x14ac:dyDescent="0.35">
      <c r="A443" s="1" t="s">
        <v>591</v>
      </c>
      <c r="B443" s="1" t="s">
        <v>197</v>
      </c>
      <c r="C443">
        <v>6</v>
      </c>
      <c r="D443">
        <v>3</v>
      </c>
      <c r="E443" s="1">
        <v>3</v>
      </c>
      <c r="F443" s="1">
        <v>3</v>
      </c>
      <c r="G443" s="1">
        <v>2</v>
      </c>
      <c r="H443" s="1">
        <v>3</v>
      </c>
      <c r="I443">
        <v>53</v>
      </c>
      <c r="J443">
        <v>53</v>
      </c>
      <c r="K443">
        <v>15</v>
      </c>
      <c r="L443">
        <v>53</v>
      </c>
      <c r="M443">
        <v>80</v>
      </c>
      <c r="N443" s="6">
        <f>(punkty_rekrutacyjne35[[#This Row],[GHP]]+punkty_rekrutacyjne35[[#This Row],[GHH]]+punkty_rekrutacyjne35[[#This Row],[GMM]]+punkty_rekrutacyjne35[[#This Row],[GMP]]+punkty_rekrutacyjne35[[#This Row],[GJP]])/10</f>
        <v>25.4</v>
      </c>
      <c r="O443">
        <f t="shared" si="1"/>
        <v>4</v>
      </c>
      <c r="P443">
        <f t="shared" si="1"/>
        <v>4</v>
      </c>
      <c r="Q443">
        <f t="shared" si="1"/>
        <v>0</v>
      </c>
      <c r="R443">
        <f t="shared" si="1"/>
        <v>4</v>
      </c>
      <c r="S443" s="6">
        <f>SUM(punkty_rekrutacyjne35[[#This Row],[punkty za JP]:[GEO]])</f>
        <v>12</v>
      </c>
      <c r="T443" s="6">
        <f>IF(punkty_rekrutacyjne35[[#This Row],[Zachowanie]]=6, 2, 0)+punkty_rekrutacyjne35[[#This Row],[Osiagniecia]]</f>
        <v>6</v>
      </c>
      <c r="U443" s="7">
        <f>punkty_rekrutacyjne35[[#This Row],[punkty za gimnazjalny]]+punkty_rekrutacyjne35[[#This Row],[SUMA PUNKTOW ZA OCENY]]+punkty_rekrutacyjne35[[#This Row],[DODATKOWE]]</f>
        <v>43.4</v>
      </c>
    </row>
    <row r="444" spans="1:21" hidden="1" x14ac:dyDescent="0.35">
      <c r="A444" s="1" t="s">
        <v>592</v>
      </c>
      <c r="B444" s="1" t="s">
        <v>593</v>
      </c>
      <c r="C444">
        <v>3</v>
      </c>
      <c r="D444">
        <v>3</v>
      </c>
      <c r="E444" s="1">
        <v>4</v>
      </c>
      <c r="F444" s="1">
        <v>2</v>
      </c>
      <c r="G444" s="1">
        <v>6</v>
      </c>
      <c r="H444" s="1">
        <v>4</v>
      </c>
      <c r="I444">
        <v>22</v>
      </c>
      <c r="J444">
        <v>48</v>
      </c>
      <c r="K444">
        <v>26</v>
      </c>
      <c r="L444">
        <v>43</v>
      </c>
      <c r="M444">
        <v>10</v>
      </c>
      <c r="N444" s="6">
        <f>(punkty_rekrutacyjne35[[#This Row],[GHP]]+punkty_rekrutacyjne35[[#This Row],[GHH]]+punkty_rekrutacyjne35[[#This Row],[GMM]]+punkty_rekrutacyjne35[[#This Row],[GMP]]+punkty_rekrutacyjne35[[#This Row],[GJP]])/10</f>
        <v>14.9</v>
      </c>
      <c r="O444">
        <f t="shared" si="1"/>
        <v>6</v>
      </c>
      <c r="P444">
        <f t="shared" si="1"/>
        <v>0</v>
      </c>
      <c r="Q444">
        <f t="shared" si="1"/>
        <v>10</v>
      </c>
      <c r="R444">
        <f t="shared" si="1"/>
        <v>6</v>
      </c>
      <c r="S444" s="6">
        <f>SUM(punkty_rekrutacyjne35[[#This Row],[punkty za JP]:[GEO]])</f>
        <v>22</v>
      </c>
      <c r="T444" s="6">
        <f>IF(punkty_rekrutacyjne35[[#This Row],[Zachowanie]]=6, 2, 0)+punkty_rekrutacyjne35[[#This Row],[Osiagniecia]]</f>
        <v>3</v>
      </c>
      <c r="U444" s="7">
        <f>punkty_rekrutacyjne35[[#This Row],[punkty za gimnazjalny]]+punkty_rekrutacyjne35[[#This Row],[SUMA PUNKTOW ZA OCENY]]+punkty_rekrutacyjne35[[#This Row],[DODATKOWE]]</f>
        <v>39.9</v>
      </c>
    </row>
    <row r="445" spans="1:21" hidden="1" x14ac:dyDescent="0.35">
      <c r="A445" s="1" t="s">
        <v>594</v>
      </c>
      <c r="B445" s="1" t="s">
        <v>32</v>
      </c>
      <c r="C445">
        <v>3</v>
      </c>
      <c r="D445">
        <v>2</v>
      </c>
      <c r="E445" s="1">
        <v>4</v>
      </c>
      <c r="F445" s="1">
        <v>3</v>
      </c>
      <c r="G445" s="1">
        <v>2</v>
      </c>
      <c r="H445" s="1">
        <v>5</v>
      </c>
      <c r="I445">
        <v>90</v>
      </c>
      <c r="J445">
        <v>97</v>
      </c>
      <c r="K445">
        <v>7</v>
      </c>
      <c r="L445">
        <v>59</v>
      </c>
      <c r="M445">
        <v>100</v>
      </c>
      <c r="N445" s="6">
        <f>(punkty_rekrutacyjne35[[#This Row],[GHP]]+punkty_rekrutacyjne35[[#This Row],[GHH]]+punkty_rekrutacyjne35[[#This Row],[GMM]]+punkty_rekrutacyjne35[[#This Row],[GMP]]+punkty_rekrutacyjne35[[#This Row],[GJP]])/10</f>
        <v>35.299999999999997</v>
      </c>
      <c r="O445">
        <f t="shared" si="1"/>
        <v>6</v>
      </c>
      <c r="P445">
        <f t="shared" si="1"/>
        <v>4</v>
      </c>
      <c r="Q445">
        <f t="shared" si="1"/>
        <v>0</v>
      </c>
      <c r="R445">
        <f t="shared" si="1"/>
        <v>8</v>
      </c>
      <c r="S445" s="6">
        <f>SUM(punkty_rekrutacyjne35[[#This Row],[punkty za JP]:[GEO]])</f>
        <v>18</v>
      </c>
      <c r="T445" s="6">
        <f>IF(punkty_rekrutacyjne35[[#This Row],[Zachowanie]]=6, 2, 0)+punkty_rekrutacyjne35[[#This Row],[Osiagniecia]]</f>
        <v>3</v>
      </c>
      <c r="U445" s="7">
        <f>punkty_rekrutacyjne35[[#This Row],[punkty za gimnazjalny]]+punkty_rekrutacyjne35[[#This Row],[SUMA PUNKTOW ZA OCENY]]+punkty_rekrutacyjne35[[#This Row],[DODATKOWE]]</f>
        <v>56.3</v>
      </c>
    </row>
    <row r="446" spans="1:21" hidden="1" x14ac:dyDescent="0.35">
      <c r="A446" s="1" t="s">
        <v>595</v>
      </c>
      <c r="B446" s="1" t="s">
        <v>177</v>
      </c>
      <c r="C446">
        <v>4</v>
      </c>
      <c r="D446">
        <v>2</v>
      </c>
      <c r="E446" s="1">
        <v>4</v>
      </c>
      <c r="F446" s="1">
        <v>5</v>
      </c>
      <c r="G446" s="1">
        <v>4</v>
      </c>
      <c r="H446" s="1">
        <v>2</v>
      </c>
      <c r="I446">
        <v>9</v>
      </c>
      <c r="J446">
        <v>47</v>
      </c>
      <c r="K446">
        <v>56</v>
      </c>
      <c r="L446">
        <v>89</v>
      </c>
      <c r="M446">
        <v>55</v>
      </c>
      <c r="N446" s="6">
        <f>(punkty_rekrutacyjne35[[#This Row],[GHP]]+punkty_rekrutacyjne35[[#This Row],[GHH]]+punkty_rekrutacyjne35[[#This Row],[GMM]]+punkty_rekrutacyjne35[[#This Row],[GMP]]+punkty_rekrutacyjne35[[#This Row],[GJP]])/10</f>
        <v>25.6</v>
      </c>
      <c r="O446">
        <f t="shared" si="1"/>
        <v>6</v>
      </c>
      <c r="P446">
        <f t="shared" si="1"/>
        <v>8</v>
      </c>
      <c r="Q446">
        <f t="shared" si="1"/>
        <v>6</v>
      </c>
      <c r="R446">
        <f t="shared" si="1"/>
        <v>0</v>
      </c>
      <c r="S446" s="6">
        <f>SUM(punkty_rekrutacyjne35[[#This Row],[punkty za JP]:[GEO]])</f>
        <v>20</v>
      </c>
      <c r="T446" s="6">
        <f>IF(punkty_rekrutacyjne35[[#This Row],[Zachowanie]]=6, 2, 0)+punkty_rekrutacyjne35[[#This Row],[Osiagniecia]]</f>
        <v>4</v>
      </c>
      <c r="U446" s="7">
        <f>punkty_rekrutacyjne35[[#This Row],[punkty za gimnazjalny]]+punkty_rekrutacyjne35[[#This Row],[SUMA PUNKTOW ZA OCENY]]+punkty_rekrutacyjne35[[#This Row],[DODATKOWE]]</f>
        <v>49.6</v>
      </c>
    </row>
    <row r="447" spans="1:21" hidden="1" x14ac:dyDescent="0.35">
      <c r="A447" s="1" t="s">
        <v>596</v>
      </c>
      <c r="B447" s="1" t="s">
        <v>180</v>
      </c>
      <c r="C447">
        <v>4</v>
      </c>
      <c r="D447">
        <v>2</v>
      </c>
      <c r="E447" s="1">
        <v>2</v>
      </c>
      <c r="F447" s="1">
        <v>6</v>
      </c>
      <c r="G447" s="1">
        <v>4</v>
      </c>
      <c r="H447" s="1">
        <v>3</v>
      </c>
      <c r="I447">
        <v>47</v>
      </c>
      <c r="J447">
        <v>8</v>
      </c>
      <c r="K447">
        <v>77</v>
      </c>
      <c r="L447">
        <v>85</v>
      </c>
      <c r="M447">
        <v>10</v>
      </c>
      <c r="N447" s="6">
        <f>(punkty_rekrutacyjne35[[#This Row],[GHP]]+punkty_rekrutacyjne35[[#This Row],[GHH]]+punkty_rekrutacyjne35[[#This Row],[GMM]]+punkty_rekrutacyjne35[[#This Row],[GMP]]+punkty_rekrutacyjne35[[#This Row],[GJP]])/10</f>
        <v>22.7</v>
      </c>
      <c r="O447">
        <f t="shared" si="1"/>
        <v>0</v>
      </c>
      <c r="P447">
        <f t="shared" si="1"/>
        <v>10</v>
      </c>
      <c r="Q447">
        <f t="shared" si="1"/>
        <v>6</v>
      </c>
      <c r="R447">
        <f t="shared" si="1"/>
        <v>4</v>
      </c>
      <c r="S447" s="6">
        <f>SUM(punkty_rekrutacyjne35[[#This Row],[punkty za JP]:[GEO]])</f>
        <v>20</v>
      </c>
      <c r="T447" s="6">
        <f>IF(punkty_rekrutacyjne35[[#This Row],[Zachowanie]]=6, 2, 0)+punkty_rekrutacyjne35[[#This Row],[Osiagniecia]]</f>
        <v>4</v>
      </c>
      <c r="U447" s="7">
        <f>punkty_rekrutacyjne35[[#This Row],[punkty za gimnazjalny]]+punkty_rekrutacyjne35[[#This Row],[SUMA PUNKTOW ZA OCENY]]+punkty_rekrutacyjne35[[#This Row],[DODATKOWE]]</f>
        <v>46.7</v>
      </c>
    </row>
    <row r="448" spans="1:21" hidden="1" x14ac:dyDescent="0.35">
      <c r="A448" s="1" t="s">
        <v>597</v>
      </c>
      <c r="B448" s="1" t="s">
        <v>218</v>
      </c>
      <c r="C448">
        <v>4</v>
      </c>
      <c r="D448">
        <v>5</v>
      </c>
      <c r="E448" s="1">
        <v>4</v>
      </c>
      <c r="F448" s="1">
        <v>4</v>
      </c>
      <c r="G448" s="1">
        <v>5</v>
      </c>
      <c r="H448" s="1">
        <v>3</v>
      </c>
      <c r="I448">
        <v>59</v>
      </c>
      <c r="J448">
        <v>89</v>
      </c>
      <c r="K448">
        <v>32</v>
      </c>
      <c r="L448">
        <v>80</v>
      </c>
      <c r="M448">
        <v>38</v>
      </c>
      <c r="N448" s="6">
        <f>(punkty_rekrutacyjne35[[#This Row],[GHP]]+punkty_rekrutacyjne35[[#This Row],[GHH]]+punkty_rekrutacyjne35[[#This Row],[GMM]]+punkty_rekrutacyjne35[[#This Row],[GMP]]+punkty_rekrutacyjne35[[#This Row],[GJP]])/10</f>
        <v>29.8</v>
      </c>
      <c r="O448">
        <f t="shared" si="1"/>
        <v>6</v>
      </c>
      <c r="P448">
        <f t="shared" si="1"/>
        <v>6</v>
      </c>
      <c r="Q448">
        <f t="shared" si="1"/>
        <v>8</v>
      </c>
      <c r="R448">
        <f t="shared" si="1"/>
        <v>4</v>
      </c>
      <c r="S448" s="6">
        <f>SUM(punkty_rekrutacyjne35[[#This Row],[punkty za JP]:[GEO]])</f>
        <v>24</v>
      </c>
      <c r="T448" s="6">
        <f>IF(punkty_rekrutacyjne35[[#This Row],[Zachowanie]]=6, 2, 0)+punkty_rekrutacyjne35[[#This Row],[Osiagniecia]]</f>
        <v>4</v>
      </c>
      <c r="U448" s="7">
        <f>punkty_rekrutacyjne35[[#This Row],[punkty za gimnazjalny]]+punkty_rekrutacyjne35[[#This Row],[SUMA PUNKTOW ZA OCENY]]+punkty_rekrutacyjne35[[#This Row],[DODATKOWE]]</f>
        <v>57.8</v>
      </c>
    </row>
    <row r="449" spans="1:21" hidden="1" x14ac:dyDescent="0.35">
      <c r="A449" s="1" t="s">
        <v>598</v>
      </c>
      <c r="B449" s="1" t="s">
        <v>166</v>
      </c>
      <c r="C449">
        <v>8</v>
      </c>
      <c r="D449">
        <v>5</v>
      </c>
      <c r="E449" s="1">
        <v>5</v>
      </c>
      <c r="F449" s="1">
        <v>4</v>
      </c>
      <c r="G449" s="1">
        <v>6</v>
      </c>
      <c r="H449" s="1">
        <v>2</v>
      </c>
      <c r="I449">
        <v>60</v>
      </c>
      <c r="J449">
        <v>31</v>
      </c>
      <c r="K449">
        <v>86</v>
      </c>
      <c r="L449">
        <v>76</v>
      </c>
      <c r="M449">
        <v>64</v>
      </c>
      <c r="N449" s="6">
        <f>(punkty_rekrutacyjne35[[#This Row],[GHP]]+punkty_rekrutacyjne35[[#This Row],[GHH]]+punkty_rekrutacyjne35[[#This Row],[GMM]]+punkty_rekrutacyjne35[[#This Row],[GMP]]+punkty_rekrutacyjne35[[#This Row],[GJP]])/10</f>
        <v>31.7</v>
      </c>
      <c r="O449">
        <f t="shared" si="1"/>
        <v>8</v>
      </c>
      <c r="P449">
        <f t="shared" si="1"/>
        <v>6</v>
      </c>
      <c r="Q449">
        <f t="shared" si="1"/>
        <v>10</v>
      </c>
      <c r="R449">
        <f t="shared" si="1"/>
        <v>0</v>
      </c>
      <c r="S449" s="6">
        <f>SUM(punkty_rekrutacyjne35[[#This Row],[punkty za JP]:[GEO]])</f>
        <v>24</v>
      </c>
      <c r="T449" s="6">
        <f>IF(punkty_rekrutacyjne35[[#This Row],[Zachowanie]]=6, 2, 0)+punkty_rekrutacyjne35[[#This Row],[Osiagniecia]]</f>
        <v>8</v>
      </c>
      <c r="U449" s="7">
        <f>punkty_rekrutacyjne35[[#This Row],[punkty za gimnazjalny]]+punkty_rekrutacyjne35[[#This Row],[SUMA PUNKTOW ZA OCENY]]+punkty_rekrutacyjne35[[#This Row],[DODATKOWE]]</f>
        <v>63.7</v>
      </c>
    </row>
    <row r="450" spans="1:21" hidden="1" x14ac:dyDescent="0.35">
      <c r="A450" s="1" t="s">
        <v>599</v>
      </c>
      <c r="B450" s="1" t="s">
        <v>600</v>
      </c>
      <c r="C450">
        <v>3</v>
      </c>
      <c r="D450">
        <v>4</v>
      </c>
      <c r="E450" s="1">
        <v>3</v>
      </c>
      <c r="F450" s="1">
        <v>5</v>
      </c>
      <c r="G450" s="1">
        <v>5</v>
      </c>
      <c r="H450" s="1">
        <v>5</v>
      </c>
      <c r="I450">
        <v>53</v>
      </c>
      <c r="J450">
        <v>78</v>
      </c>
      <c r="K450">
        <v>73</v>
      </c>
      <c r="L450">
        <v>89</v>
      </c>
      <c r="M450">
        <v>32</v>
      </c>
      <c r="N450" s="6">
        <f>(punkty_rekrutacyjne35[[#This Row],[GHP]]+punkty_rekrutacyjne35[[#This Row],[GHH]]+punkty_rekrutacyjne35[[#This Row],[GMM]]+punkty_rekrutacyjne35[[#This Row],[GMP]]+punkty_rekrutacyjne35[[#This Row],[GJP]])/10</f>
        <v>32.5</v>
      </c>
      <c r="O450">
        <f t="shared" si="1"/>
        <v>4</v>
      </c>
      <c r="P450">
        <f t="shared" si="1"/>
        <v>8</v>
      </c>
      <c r="Q450">
        <f t="shared" si="1"/>
        <v>8</v>
      </c>
      <c r="R450">
        <f t="shared" ref="R450:R513" si="2">VLOOKUP(H450,$X$4:$Y$9,2,0)</f>
        <v>8</v>
      </c>
      <c r="S450" s="6">
        <f>SUM(punkty_rekrutacyjne35[[#This Row],[punkty za JP]:[GEO]])</f>
        <v>28</v>
      </c>
      <c r="T450" s="6">
        <f>IF(punkty_rekrutacyjne35[[#This Row],[Zachowanie]]=6, 2, 0)+punkty_rekrutacyjne35[[#This Row],[Osiagniecia]]</f>
        <v>3</v>
      </c>
      <c r="U450" s="7">
        <f>punkty_rekrutacyjne35[[#This Row],[punkty za gimnazjalny]]+punkty_rekrutacyjne35[[#This Row],[SUMA PUNKTOW ZA OCENY]]+punkty_rekrutacyjne35[[#This Row],[DODATKOWE]]</f>
        <v>63.5</v>
      </c>
    </row>
    <row r="451" spans="1:21" hidden="1" x14ac:dyDescent="0.35">
      <c r="A451" s="1" t="s">
        <v>601</v>
      </c>
      <c r="B451" s="1" t="s">
        <v>121</v>
      </c>
      <c r="C451">
        <v>0</v>
      </c>
      <c r="D451">
        <v>4</v>
      </c>
      <c r="E451" s="1">
        <v>2</v>
      </c>
      <c r="F451" s="1">
        <v>2</v>
      </c>
      <c r="G451" s="1">
        <v>2</v>
      </c>
      <c r="H451" s="1">
        <v>6</v>
      </c>
      <c r="I451">
        <v>88</v>
      </c>
      <c r="J451">
        <v>43</v>
      </c>
      <c r="K451">
        <v>91</v>
      </c>
      <c r="L451">
        <v>4</v>
      </c>
      <c r="M451">
        <v>78</v>
      </c>
      <c r="N451" s="6">
        <f>(punkty_rekrutacyjne35[[#This Row],[GHP]]+punkty_rekrutacyjne35[[#This Row],[GHH]]+punkty_rekrutacyjne35[[#This Row],[GMM]]+punkty_rekrutacyjne35[[#This Row],[GMP]]+punkty_rekrutacyjne35[[#This Row],[GJP]])/10</f>
        <v>30.4</v>
      </c>
      <c r="O451">
        <f t="shared" ref="O451:R514" si="3">VLOOKUP(E451,$X$4:$Y$9,2,0)</f>
        <v>0</v>
      </c>
      <c r="P451">
        <f t="shared" si="3"/>
        <v>0</v>
      </c>
      <c r="Q451">
        <f t="shared" si="3"/>
        <v>0</v>
      </c>
      <c r="R451">
        <f t="shared" si="2"/>
        <v>10</v>
      </c>
      <c r="S451" s="6">
        <f>SUM(punkty_rekrutacyjne35[[#This Row],[punkty za JP]:[GEO]])</f>
        <v>10</v>
      </c>
      <c r="T451" s="6">
        <f>IF(punkty_rekrutacyjne35[[#This Row],[Zachowanie]]=6, 2, 0)+punkty_rekrutacyjne35[[#This Row],[Osiagniecia]]</f>
        <v>0</v>
      </c>
      <c r="U451" s="7">
        <f>punkty_rekrutacyjne35[[#This Row],[punkty za gimnazjalny]]+punkty_rekrutacyjne35[[#This Row],[SUMA PUNKTOW ZA OCENY]]+punkty_rekrutacyjne35[[#This Row],[DODATKOWE]]</f>
        <v>40.4</v>
      </c>
    </row>
    <row r="452" spans="1:21" hidden="1" x14ac:dyDescent="0.35">
      <c r="A452" s="1" t="s">
        <v>602</v>
      </c>
      <c r="B452" s="1" t="s">
        <v>58</v>
      </c>
      <c r="C452">
        <v>1</v>
      </c>
      <c r="D452">
        <v>5</v>
      </c>
      <c r="E452" s="1">
        <v>4</v>
      </c>
      <c r="F452" s="1">
        <v>6</v>
      </c>
      <c r="G452" s="1">
        <v>4</v>
      </c>
      <c r="H452" s="1">
        <v>2</v>
      </c>
      <c r="I452">
        <v>4</v>
      </c>
      <c r="J452">
        <v>97</v>
      </c>
      <c r="K452">
        <v>75</v>
      </c>
      <c r="L452">
        <v>86</v>
      </c>
      <c r="M452">
        <v>10</v>
      </c>
      <c r="N452" s="6">
        <f>(punkty_rekrutacyjne35[[#This Row],[GHP]]+punkty_rekrutacyjne35[[#This Row],[GHH]]+punkty_rekrutacyjne35[[#This Row],[GMM]]+punkty_rekrutacyjne35[[#This Row],[GMP]]+punkty_rekrutacyjne35[[#This Row],[GJP]])/10</f>
        <v>27.2</v>
      </c>
      <c r="O452">
        <f t="shared" si="3"/>
        <v>6</v>
      </c>
      <c r="P452">
        <f t="shared" si="3"/>
        <v>10</v>
      </c>
      <c r="Q452">
        <f t="shared" si="3"/>
        <v>6</v>
      </c>
      <c r="R452">
        <f t="shared" si="2"/>
        <v>0</v>
      </c>
      <c r="S452" s="6">
        <f>SUM(punkty_rekrutacyjne35[[#This Row],[punkty za JP]:[GEO]])</f>
        <v>22</v>
      </c>
      <c r="T452" s="6">
        <f>IF(punkty_rekrutacyjne35[[#This Row],[Zachowanie]]=6, 2, 0)+punkty_rekrutacyjne35[[#This Row],[Osiagniecia]]</f>
        <v>1</v>
      </c>
      <c r="U452" s="7">
        <f>punkty_rekrutacyjne35[[#This Row],[punkty za gimnazjalny]]+punkty_rekrutacyjne35[[#This Row],[SUMA PUNKTOW ZA OCENY]]+punkty_rekrutacyjne35[[#This Row],[DODATKOWE]]</f>
        <v>50.2</v>
      </c>
    </row>
    <row r="453" spans="1:21" hidden="1" x14ac:dyDescent="0.35">
      <c r="A453" s="1" t="s">
        <v>603</v>
      </c>
      <c r="B453" s="1" t="s">
        <v>604</v>
      </c>
      <c r="C453">
        <v>7</v>
      </c>
      <c r="D453">
        <v>4</v>
      </c>
      <c r="E453" s="1">
        <v>3</v>
      </c>
      <c r="F453" s="1">
        <v>6</v>
      </c>
      <c r="G453" s="1">
        <v>3</v>
      </c>
      <c r="H453" s="1">
        <v>2</v>
      </c>
      <c r="I453">
        <v>28</v>
      </c>
      <c r="J453">
        <v>75</v>
      </c>
      <c r="K453">
        <v>15</v>
      </c>
      <c r="L453">
        <v>6</v>
      </c>
      <c r="M453">
        <v>33</v>
      </c>
      <c r="N453" s="6">
        <f>(punkty_rekrutacyjne35[[#This Row],[GHP]]+punkty_rekrutacyjne35[[#This Row],[GHH]]+punkty_rekrutacyjne35[[#This Row],[GMM]]+punkty_rekrutacyjne35[[#This Row],[GMP]]+punkty_rekrutacyjne35[[#This Row],[GJP]])/10</f>
        <v>15.7</v>
      </c>
      <c r="O453">
        <f t="shared" si="3"/>
        <v>4</v>
      </c>
      <c r="P453">
        <f t="shared" si="3"/>
        <v>10</v>
      </c>
      <c r="Q453">
        <f t="shared" si="3"/>
        <v>4</v>
      </c>
      <c r="R453">
        <f t="shared" si="2"/>
        <v>0</v>
      </c>
      <c r="S453" s="6">
        <f>SUM(punkty_rekrutacyjne35[[#This Row],[punkty za JP]:[GEO]])</f>
        <v>18</v>
      </c>
      <c r="T453" s="6">
        <f>IF(punkty_rekrutacyjne35[[#This Row],[Zachowanie]]=6, 2, 0)+punkty_rekrutacyjne35[[#This Row],[Osiagniecia]]</f>
        <v>7</v>
      </c>
      <c r="U453" s="7">
        <f>punkty_rekrutacyjne35[[#This Row],[punkty za gimnazjalny]]+punkty_rekrutacyjne35[[#This Row],[SUMA PUNKTOW ZA OCENY]]+punkty_rekrutacyjne35[[#This Row],[DODATKOWE]]</f>
        <v>40.700000000000003</v>
      </c>
    </row>
    <row r="454" spans="1:21" hidden="1" x14ac:dyDescent="0.35">
      <c r="A454" s="1" t="s">
        <v>605</v>
      </c>
      <c r="B454" s="1" t="s">
        <v>110</v>
      </c>
      <c r="C454">
        <v>4</v>
      </c>
      <c r="D454">
        <v>2</v>
      </c>
      <c r="E454" s="1">
        <v>4</v>
      </c>
      <c r="F454" s="1">
        <v>6</v>
      </c>
      <c r="G454" s="1">
        <v>5</v>
      </c>
      <c r="H454" s="1">
        <v>5</v>
      </c>
      <c r="I454">
        <v>29</v>
      </c>
      <c r="J454">
        <v>92</v>
      </c>
      <c r="K454">
        <v>99</v>
      </c>
      <c r="L454">
        <v>79</v>
      </c>
      <c r="M454">
        <v>8</v>
      </c>
      <c r="N454" s="6">
        <f>(punkty_rekrutacyjne35[[#This Row],[GHP]]+punkty_rekrutacyjne35[[#This Row],[GHH]]+punkty_rekrutacyjne35[[#This Row],[GMM]]+punkty_rekrutacyjne35[[#This Row],[GMP]]+punkty_rekrutacyjne35[[#This Row],[GJP]])/10</f>
        <v>30.7</v>
      </c>
      <c r="O454">
        <f t="shared" si="3"/>
        <v>6</v>
      </c>
      <c r="P454">
        <f t="shared" si="3"/>
        <v>10</v>
      </c>
      <c r="Q454">
        <f t="shared" si="3"/>
        <v>8</v>
      </c>
      <c r="R454">
        <f t="shared" si="2"/>
        <v>8</v>
      </c>
      <c r="S454" s="6">
        <f>SUM(punkty_rekrutacyjne35[[#This Row],[punkty za JP]:[GEO]])</f>
        <v>32</v>
      </c>
      <c r="T454" s="6">
        <f>IF(punkty_rekrutacyjne35[[#This Row],[Zachowanie]]=6, 2, 0)+punkty_rekrutacyjne35[[#This Row],[Osiagniecia]]</f>
        <v>4</v>
      </c>
      <c r="U454" s="7">
        <f>punkty_rekrutacyjne35[[#This Row],[punkty za gimnazjalny]]+punkty_rekrutacyjne35[[#This Row],[SUMA PUNKTOW ZA OCENY]]+punkty_rekrutacyjne35[[#This Row],[DODATKOWE]]</f>
        <v>66.7</v>
      </c>
    </row>
    <row r="455" spans="1:21" hidden="1" x14ac:dyDescent="0.35">
      <c r="A455" s="1" t="s">
        <v>606</v>
      </c>
      <c r="B455" s="1" t="s">
        <v>242</v>
      </c>
      <c r="C455">
        <v>2</v>
      </c>
      <c r="D455">
        <v>5</v>
      </c>
      <c r="E455" s="1">
        <v>3</v>
      </c>
      <c r="F455" s="1">
        <v>2</v>
      </c>
      <c r="G455" s="1">
        <v>3</v>
      </c>
      <c r="H455" s="1">
        <v>6</v>
      </c>
      <c r="I455">
        <v>59</v>
      </c>
      <c r="J455">
        <v>29</v>
      </c>
      <c r="K455">
        <v>92</v>
      </c>
      <c r="L455">
        <v>96</v>
      </c>
      <c r="M455">
        <v>77</v>
      </c>
      <c r="N455" s="6">
        <f>(punkty_rekrutacyjne35[[#This Row],[GHP]]+punkty_rekrutacyjne35[[#This Row],[GHH]]+punkty_rekrutacyjne35[[#This Row],[GMM]]+punkty_rekrutacyjne35[[#This Row],[GMP]]+punkty_rekrutacyjne35[[#This Row],[GJP]])/10</f>
        <v>35.299999999999997</v>
      </c>
      <c r="O455">
        <f t="shared" si="3"/>
        <v>4</v>
      </c>
      <c r="P455">
        <f t="shared" si="3"/>
        <v>0</v>
      </c>
      <c r="Q455">
        <f t="shared" si="3"/>
        <v>4</v>
      </c>
      <c r="R455">
        <f t="shared" si="2"/>
        <v>10</v>
      </c>
      <c r="S455" s="6">
        <f>SUM(punkty_rekrutacyjne35[[#This Row],[punkty za JP]:[GEO]])</f>
        <v>18</v>
      </c>
      <c r="T455" s="6">
        <f>IF(punkty_rekrutacyjne35[[#This Row],[Zachowanie]]=6, 2, 0)+punkty_rekrutacyjne35[[#This Row],[Osiagniecia]]</f>
        <v>2</v>
      </c>
      <c r="U455" s="7">
        <f>punkty_rekrutacyjne35[[#This Row],[punkty za gimnazjalny]]+punkty_rekrutacyjne35[[#This Row],[SUMA PUNKTOW ZA OCENY]]+punkty_rekrutacyjne35[[#This Row],[DODATKOWE]]</f>
        <v>55.3</v>
      </c>
    </row>
    <row r="456" spans="1:21" hidden="1" x14ac:dyDescent="0.35">
      <c r="A456" s="1" t="s">
        <v>423</v>
      </c>
      <c r="B456" s="1" t="s">
        <v>76</v>
      </c>
      <c r="C456">
        <v>0</v>
      </c>
      <c r="D456">
        <v>6</v>
      </c>
      <c r="E456" s="1">
        <v>6</v>
      </c>
      <c r="F456" s="1">
        <v>5</v>
      </c>
      <c r="G456" s="1">
        <v>4</v>
      </c>
      <c r="H456" s="1">
        <v>3</v>
      </c>
      <c r="I456">
        <v>98</v>
      </c>
      <c r="J456">
        <v>79</v>
      </c>
      <c r="K456">
        <v>65</v>
      </c>
      <c r="L456">
        <v>41</v>
      </c>
      <c r="M456">
        <v>48</v>
      </c>
      <c r="N456" s="6">
        <f>(punkty_rekrutacyjne35[[#This Row],[GHP]]+punkty_rekrutacyjne35[[#This Row],[GHH]]+punkty_rekrutacyjne35[[#This Row],[GMM]]+punkty_rekrutacyjne35[[#This Row],[GMP]]+punkty_rekrutacyjne35[[#This Row],[GJP]])/10</f>
        <v>33.1</v>
      </c>
      <c r="O456">
        <f t="shared" si="3"/>
        <v>10</v>
      </c>
      <c r="P456">
        <f t="shared" si="3"/>
        <v>8</v>
      </c>
      <c r="Q456">
        <f t="shared" si="3"/>
        <v>6</v>
      </c>
      <c r="R456">
        <f t="shared" si="2"/>
        <v>4</v>
      </c>
      <c r="S456" s="6">
        <f>SUM(punkty_rekrutacyjne35[[#This Row],[punkty za JP]:[GEO]])</f>
        <v>28</v>
      </c>
      <c r="T456" s="6">
        <f>IF(punkty_rekrutacyjne35[[#This Row],[Zachowanie]]=6, 2, 0)+punkty_rekrutacyjne35[[#This Row],[Osiagniecia]]</f>
        <v>2</v>
      </c>
      <c r="U456" s="7">
        <f>punkty_rekrutacyjne35[[#This Row],[punkty za gimnazjalny]]+punkty_rekrutacyjne35[[#This Row],[SUMA PUNKTOW ZA OCENY]]+punkty_rekrutacyjne35[[#This Row],[DODATKOWE]]</f>
        <v>63.1</v>
      </c>
    </row>
    <row r="457" spans="1:21" hidden="1" x14ac:dyDescent="0.35">
      <c r="A457" s="1" t="s">
        <v>607</v>
      </c>
      <c r="B457" s="1" t="s">
        <v>608</v>
      </c>
      <c r="C457">
        <v>2</v>
      </c>
      <c r="D457">
        <v>2</v>
      </c>
      <c r="E457" s="1">
        <v>6</v>
      </c>
      <c r="F457" s="1">
        <v>5</v>
      </c>
      <c r="G457" s="1">
        <v>6</v>
      </c>
      <c r="H457" s="1">
        <v>3</v>
      </c>
      <c r="I457">
        <v>74</v>
      </c>
      <c r="J457">
        <v>25</v>
      </c>
      <c r="K457">
        <v>78</v>
      </c>
      <c r="L457">
        <v>6</v>
      </c>
      <c r="M457">
        <v>69</v>
      </c>
      <c r="N457" s="6">
        <f>(punkty_rekrutacyjne35[[#This Row],[GHP]]+punkty_rekrutacyjne35[[#This Row],[GHH]]+punkty_rekrutacyjne35[[#This Row],[GMM]]+punkty_rekrutacyjne35[[#This Row],[GMP]]+punkty_rekrutacyjne35[[#This Row],[GJP]])/10</f>
        <v>25.2</v>
      </c>
      <c r="O457">
        <f t="shared" si="3"/>
        <v>10</v>
      </c>
      <c r="P457">
        <f t="shared" si="3"/>
        <v>8</v>
      </c>
      <c r="Q457">
        <f t="shared" si="3"/>
        <v>10</v>
      </c>
      <c r="R457">
        <f t="shared" si="2"/>
        <v>4</v>
      </c>
      <c r="S457" s="6">
        <f>SUM(punkty_rekrutacyjne35[[#This Row],[punkty za JP]:[GEO]])</f>
        <v>32</v>
      </c>
      <c r="T457" s="6">
        <f>IF(punkty_rekrutacyjne35[[#This Row],[Zachowanie]]=6, 2, 0)+punkty_rekrutacyjne35[[#This Row],[Osiagniecia]]</f>
        <v>2</v>
      </c>
      <c r="U457" s="7">
        <f>punkty_rekrutacyjne35[[#This Row],[punkty za gimnazjalny]]+punkty_rekrutacyjne35[[#This Row],[SUMA PUNKTOW ZA OCENY]]+punkty_rekrutacyjne35[[#This Row],[DODATKOWE]]</f>
        <v>59.2</v>
      </c>
    </row>
    <row r="458" spans="1:21" hidden="1" x14ac:dyDescent="0.35">
      <c r="A458" s="1" t="s">
        <v>609</v>
      </c>
      <c r="B458" s="1" t="s">
        <v>242</v>
      </c>
      <c r="C458">
        <v>3</v>
      </c>
      <c r="D458">
        <v>2</v>
      </c>
      <c r="E458" s="1">
        <v>4</v>
      </c>
      <c r="F458" s="1">
        <v>5</v>
      </c>
      <c r="G458" s="1">
        <v>2</v>
      </c>
      <c r="H458" s="1">
        <v>5</v>
      </c>
      <c r="I458">
        <v>12</v>
      </c>
      <c r="J458">
        <v>96</v>
      </c>
      <c r="K458">
        <v>66</v>
      </c>
      <c r="L458">
        <v>17</v>
      </c>
      <c r="M458">
        <v>86</v>
      </c>
      <c r="N458" s="6">
        <f>(punkty_rekrutacyjne35[[#This Row],[GHP]]+punkty_rekrutacyjne35[[#This Row],[GHH]]+punkty_rekrutacyjne35[[#This Row],[GMM]]+punkty_rekrutacyjne35[[#This Row],[GMP]]+punkty_rekrutacyjne35[[#This Row],[GJP]])/10</f>
        <v>27.7</v>
      </c>
      <c r="O458">
        <f t="shared" si="3"/>
        <v>6</v>
      </c>
      <c r="P458">
        <f t="shared" si="3"/>
        <v>8</v>
      </c>
      <c r="Q458">
        <f t="shared" si="3"/>
        <v>0</v>
      </c>
      <c r="R458">
        <f t="shared" si="2"/>
        <v>8</v>
      </c>
      <c r="S458" s="6">
        <f>SUM(punkty_rekrutacyjne35[[#This Row],[punkty za JP]:[GEO]])</f>
        <v>22</v>
      </c>
      <c r="T458" s="6">
        <f>IF(punkty_rekrutacyjne35[[#This Row],[Zachowanie]]=6, 2, 0)+punkty_rekrutacyjne35[[#This Row],[Osiagniecia]]</f>
        <v>3</v>
      </c>
      <c r="U458" s="7">
        <f>punkty_rekrutacyjne35[[#This Row],[punkty za gimnazjalny]]+punkty_rekrutacyjne35[[#This Row],[SUMA PUNKTOW ZA OCENY]]+punkty_rekrutacyjne35[[#This Row],[DODATKOWE]]</f>
        <v>52.7</v>
      </c>
    </row>
    <row r="459" spans="1:21" hidden="1" x14ac:dyDescent="0.35">
      <c r="A459" s="1" t="s">
        <v>514</v>
      </c>
      <c r="B459" s="1" t="s">
        <v>316</v>
      </c>
      <c r="C459">
        <v>3</v>
      </c>
      <c r="D459">
        <v>5</v>
      </c>
      <c r="E459" s="1">
        <v>5</v>
      </c>
      <c r="F459" s="1">
        <v>3</v>
      </c>
      <c r="G459" s="1">
        <v>2</v>
      </c>
      <c r="H459" s="1">
        <v>2</v>
      </c>
      <c r="I459">
        <v>53</v>
      </c>
      <c r="J459">
        <v>89</v>
      </c>
      <c r="K459">
        <v>16</v>
      </c>
      <c r="L459">
        <v>27</v>
      </c>
      <c r="M459">
        <v>62</v>
      </c>
      <c r="N459" s="6">
        <f>(punkty_rekrutacyjne35[[#This Row],[GHP]]+punkty_rekrutacyjne35[[#This Row],[GHH]]+punkty_rekrutacyjne35[[#This Row],[GMM]]+punkty_rekrutacyjne35[[#This Row],[GMP]]+punkty_rekrutacyjne35[[#This Row],[GJP]])/10</f>
        <v>24.7</v>
      </c>
      <c r="O459">
        <f t="shared" si="3"/>
        <v>8</v>
      </c>
      <c r="P459">
        <f t="shared" si="3"/>
        <v>4</v>
      </c>
      <c r="Q459">
        <f t="shared" si="3"/>
        <v>0</v>
      </c>
      <c r="R459">
        <f t="shared" si="2"/>
        <v>0</v>
      </c>
      <c r="S459" s="6">
        <f>SUM(punkty_rekrutacyjne35[[#This Row],[punkty za JP]:[GEO]])</f>
        <v>12</v>
      </c>
      <c r="T459" s="6">
        <f>IF(punkty_rekrutacyjne35[[#This Row],[Zachowanie]]=6, 2, 0)+punkty_rekrutacyjne35[[#This Row],[Osiagniecia]]</f>
        <v>3</v>
      </c>
      <c r="U459" s="7">
        <f>punkty_rekrutacyjne35[[#This Row],[punkty za gimnazjalny]]+punkty_rekrutacyjne35[[#This Row],[SUMA PUNKTOW ZA OCENY]]+punkty_rekrutacyjne35[[#This Row],[DODATKOWE]]</f>
        <v>39.700000000000003</v>
      </c>
    </row>
    <row r="460" spans="1:21" hidden="1" x14ac:dyDescent="0.35">
      <c r="A460" s="1" t="s">
        <v>610</v>
      </c>
      <c r="B460" s="1" t="s">
        <v>395</v>
      </c>
      <c r="C460">
        <v>4</v>
      </c>
      <c r="D460">
        <v>3</v>
      </c>
      <c r="E460" s="1">
        <v>6</v>
      </c>
      <c r="F460" s="1">
        <v>4</v>
      </c>
      <c r="G460" s="1">
        <v>6</v>
      </c>
      <c r="H460" s="1">
        <v>6</v>
      </c>
      <c r="I460">
        <v>90</v>
      </c>
      <c r="J460">
        <v>31</v>
      </c>
      <c r="K460">
        <v>75</v>
      </c>
      <c r="L460">
        <v>1</v>
      </c>
      <c r="M460">
        <v>58</v>
      </c>
      <c r="N460" s="6">
        <f>(punkty_rekrutacyjne35[[#This Row],[GHP]]+punkty_rekrutacyjne35[[#This Row],[GHH]]+punkty_rekrutacyjne35[[#This Row],[GMM]]+punkty_rekrutacyjne35[[#This Row],[GMP]]+punkty_rekrutacyjne35[[#This Row],[GJP]])/10</f>
        <v>25.5</v>
      </c>
      <c r="O460">
        <f t="shared" si="3"/>
        <v>10</v>
      </c>
      <c r="P460">
        <f t="shared" si="3"/>
        <v>6</v>
      </c>
      <c r="Q460">
        <f t="shared" si="3"/>
        <v>10</v>
      </c>
      <c r="R460">
        <f t="shared" si="2"/>
        <v>10</v>
      </c>
      <c r="S460" s="6">
        <f>SUM(punkty_rekrutacyjne35[[#This Row],[punkty za JP]:[GEO]])</f>
        <v>36</v>
      </c>
      <c r="T460" s="6">
        <f>IF(punkty_rekrutacyjne35[[#This Row],[Zachowanie]]=6, 2, 0)+punkty_rekrutacyjne35[[#This Row],[Osiagniecia]]</f>
        <v>4</v>
      </c>
      <c r="U460" s="7">
        <f>punkty_rekrutacyjne35[[#This Row],[punkty za gimnazjalny]]+punkty_rekrutacyjne35[[#This Row],[SUMA PUNKTOW ZA OCENY]]+punkty_rekrutacyjne35[[#This Row],[DODATKOWE]]</f>
        <v>65.5</v>
      </c>
    </row>
    <row r="461" spans="1:21" hidden="1" x14ac:dyDescent="0.35">
      <c r="A461" s="1" t="s">
        <v>611</v>
      </c>
      <c r="B461" s="1" t="s">
        <v>395</v>
      </c>
      <c r="C461">
        <v>0</v>
      </c>
      <c r="D461">
        <v>3</v>
      </c>
      <c r="E461" s="1">
        <v>3</v>
      </c>
      <c r="F461" s="1">
        <v>4</v>
      </c>
      <c r="G461" s="1">
        <v>2</v>
      </c>
      <c r="H461" s="1">
        <v>4</v>
      </c>
      <c r="I461">
        <v>92</v>
      </c>
      <c r="J461">
        <v>47</v>
      </c>
      <c r="K461">
        <v>27</v>
      </c>
      <c r="L461">
        <v>40</v>
      </c>
      <c r="M461">
        <v>35</v>
      </c>
      <c r="N461" s="6">
        <f>(punkty_rekrutacyjne35[[#This Row],[GHP]]+punkty_rekrutacyjne35[[#This Row],[GHH]]+punkty_rekrutacyjne35[[#This Row],[GMM]]+punkty_rekrutacyjne35[[#This Row],[GMP]]+punkty_rekrutacyjne35[[#This Row],[GJP]])/10</f>
        <v>24.1</v>
      </c>
      <c r="O461">
        <f t="shared" si="3"/>
        <v>4</v>
      </c>
      <c r="P461">
        <f t="shared" si="3"/>
        <v>6</v>
      </c>
      <c r="Q461">
        <f t="shared" si="3"/>
        <v>0</v>
      </c>
      <c r="R461">
        <f t="shared" si="2"/>
        <v>6</v>
      </c>
      <c r="S461" s="6">
        <f>SUM(punkty_rekrutacyjne35[[#This Row],[punkty za JP]:[GEO]])</f>
        <v>16</v>
      </c>
      <c r="T461" s="6">
        <f>IF(punkty_rekrutacyjne35[[#This Row],[Zachowanie]]=6, 2, 0)+punkty_rekrutacyjne35[[#This Row],[Osiagniecia]]</f>
        <v>0</v>
      </c>
      <c r="U461" s="7">
        <f>punkty_rekrutacyjne35[[#This Row],[punkty za gimnazjalny]]+punkty_rekrutacyjne35[[#This Row],[SUMA PUNKTOW ZA OCENY]]+punkty_rekrutacyjne35[[#This Row],[DODATKOWE]]</f>
        <v>40.1</v>
      </c>
    </row>
    <row r="462" spans="1:21" hidden="1" x14ac:dyDescent="0.35">
      <c r="A462" s="1" t="s">
        <v>612</v>
      </c>
      <c r="B462" s="1" t="s">
        <v>164</v>
      </c>
      <c r="C462">
        <v>6</v>
      </c>
      <c r="D462">
        <v>4</v>
      </c>
      <c r="E462" s="1">
        <v>3</v>
      </c>
      <c r="F462" s="1">
        <v>2</v>
      </c>
      <c r="G462" s="1">
        <v>3</v>
      </c>
      <c r="H462" s="1">
        <v>5</v>
      </c>
      <c r="I462">
        <v>57</v>
      </c>
      <c r="J462">
        <v>67</v>
      </c>
      <c r="K462">
        <v>51</v>
      </c>
      <c r="L462">
        <v>92</v>
      </c>
      <c r="M462">
        <v>72</v>
      </c>
      <c r="N462" s="6">
        <f>(punkty_rekrutacyjne35[[#This Row],[GHP]]+punkty_rekrutacyjne35[[#This Row],[GHH]]+punkty_rekrutacyjne35[[#This Row],[GMM]]+punkty_rekrutacyjne35[[#This Row],[GMP]]+punkty_rekrutacyjne35[[#This Row],[GJP]])/10</f>
        <v>33.9</v>
      </c>
      <c r="O462">
        <f t="shared" si="3"/>
        <v>4</v>
      </c>
      <c r="P462">
        <f t="shared" si="3"/>
        <v>0</v>
      </c>
      <c r="Q462">
        <f t="shared" si="3"/>
        <v>4</v>
      </c>
      <c r="R462">
        <f t="shared" si="2"/>
        <v>8</v>
      </c>
      <c r="S462" s="6">
        <f>SUM(punkty_rekrutacyjne35[[#This Row],[punkty za JP]:[GEO]])</f>
        <v>16</v>
      </c>
      <c r="T462" s="6">
        <f>IF(punkty_rekrutacyjne35[[#This Row],[Zachowanie]]=6, 2, 0)+punkty_rekrutacyjne35[[#This Row],[Osiagniecia]]</f>
        <v>6</v>
      </c>
      <c r="U462" s="7">
        <f>punkty_rekrutacyjne35[[#This Row],[punkty za gimnazjalny]]+punkty_rekrutacyjne35[[#This Row],[SUMA PUNKTOW ZA OCENY]]+punkty_rekrutacyjne35[[#This Row],[DODATKOWE]]</f>
        <v>55.9</v>
      </c>
    </row>
    <row r="463" spans="1:21" hidden="1" x14ac:dyDescent="0.35">
      <c r="A463" s="1" t="s">
        <v>613</v>
      </c>
      <c r="B463" s="1" t="s">
        <v>412</v>
      </c>
      <c r="C463">
        <v>0</v>
      </c>
      <c r="D463">
        <v>6</v>
      </c>
      <c r="E463" s="1">
        <v>3</v>
      </c>
      <c r="F463" s="1">
        <v>6</v>
      </c>
      <c r="G463" s="1">
        <v>6</v>
      </c>
      <c r="H463" s="1">
        <v>4</v>
      </c>
      <c r="I463">
        <v>74</v>
      </c>
      <c r="J463">
        <v>60</v>
      </c>
      <c r="K463">
        <v>83</v>
      </c>
      <c r="L463">
        <v>39</v>
      </c>
      <c r="M463">
        <v>97</v>
      </c>
      <c r="N463" s="6">
        <f>(punkty_rekrutacyjne35[[#This Row],[GHP]]+punkty_rekrutacyjne35[[#This Row],[GHH]]+punkty_rekrutacyjne35[[#This Row],[GMM]]+punkty_rekrutacyjne35[[#This Row],[GMP]]+punkty_rekrutacyjne35[[#This Row],[GJP]])/10</f>
        <v>35.299999999999997</v>
      </c>
      <c r="O463">
        <f t="shared" si="3"/>
        <v>4</v>
      </c>
      <c r="P463">
        <f t="shared" si="3"/>
        <v>10</v>
      </c>
      <c r="Q463">
        <f t="shared" si="3"/>
        <v>10</v>
      </c>
      <c r="R463">
        <f t="shared" si="2"/>
        <v>6</v>
      </c>
      <c r="S463" s="6">
        <f>SUM(punkty_rekrutacyjne35[[#This Row],[punkty za JP]:[GEO]])</f>
        <v>30</v>
      </c>
      <c r="T463" s="6">
        <f>IF(punkty_rekrutacyjne35[[#This Row],[Zachowanie]]=6, 2, 0)+punkty_rekrutacyjne35[[#This Row],[Osiagniecia]]</f>
        <v>2</v>
      </c>
      <c r="U463" s="7">
        <f>punkty_rekrutacyjne35[[#This Row],[punkty za gimnazjalny]]+punkty_rekrutacyjne35[[#This Row],[SUMA PUNKTOW ZA OCENY]]+punkty_rekrutacyjne35[[#This Row],[DODATKOWE]]</f>
        <v>67.3</v>
      </c>
    </row>
    <row r="464" spans="1:21" hidden="1" x14ac:dyDescent="0.35">
      <c r="A464" s="1" t="s">
        <v>614</v>
      </c>
      <c r="B464" s="1" t="s">
        <v>615</v>
      </c>
      <c r="C464">
        <v>7</v>
      </c>
      <c r="D464">
        <v>6</v>
      </c>
      <c r="E464" s="1">
        <v>2</v>
      </c>
      <c r="F464" s="1">
        <v>3</v>
      </c>
      <c r="G464" s="1">
        <v>2</v>
      </c>
      <c r="H464" s="1">
        <v>3</v>
      </c>
      <c r="I464">
        <v>21</v>
      </c>
      <c r="J464">
        <v>16</v>
      </c>
      <c r="K464">
        <v>9</v>
      </c>
      <c r="L464">
        <v>49</v>
      </c>
      <c r="M464">
        <v>47</v>
      </c>
      <c r="N464" s="6">
        <f>(punkty_rekrutacyjne35[[#This Row],[GHP]]+punkty_rekrutacyjne35[[#This Row],[GHH]]+punkty_rekrutacyjne35[[#This Row],[GMM]]+punkty_rekrutacyjne35[[#This Row],[GMP]]+punkty_rekrutacyjne35[[#This Row],[GJP]])/10</f>
        <v>14.2</v>
      </c>
      <c r="O464">
        <f t="shared" si="3"/>
        <v>0</v>
      </c>
      <c r="P464">
        <f t="shared" si="3"/>
        <v>4</v>
      </c>
      <c r="Q464">
        <f t="shared" si="3"/>
        <v>0</v>
      </c>
      <c r="R464">
        <f t="shared" si="2"/>
        <v>4</v>
      </c>
      <c r="S464" s="6">
        <f>SUM(punkty_rekrutacyjne35[[#This Row],[punkty za JP]:[GEO]])</f>
        <v>8</v>
      </c>
      <c r="T464" s="6">
        <f>IF(punkty_rekrutacyjne35[[#This Row],[Zachowanie]]=6, 2, 0)+punkty_rekrutacyjne35[[#This Row],[Osiagniecia]]</f>
        <v>9</v>
      </c>
      <c r="U464" s="7">
        <f>punkty_rekrutacyjne35[[#This Row],[punkty za gimnazjalny]]+punkty_rekrutacyjne35[[#This Row],[SUMA PUNKTOW ZA OCENY]]+punkty_rekrutacyjne35[[#This Row],[DODATKOWE]]</f>
        <v>31.2</v>
      </c>
    </row>
    <row r="465" spans="1:21" hidden="1" x14ac:dyDescent="0.35">
      <c r="A465" s="1" t="s">
        <v>616</v>
      </c>
      <c r="B465" s="1" t="s">
        <v>249</v>
      </c>
      <c r="C465">
        <v>8</v>
      </c>
      <c r="D465">
        <v>3</v>
      </c>
      <c r="E465" s="1">
        <v>5</v>
      </c>
      <c r="F465" s="1">
        <v>6</v>
      </c>
      <c r="G465" s="1">
        <v>2</v>
      </c>
      <c r="H465" s="1">
        <v>4</v>
      </c>
      <c r="I465">
        <v>73</v>
      </c>
      <c r="J465">
        <v>70</v>
      </c>
      <c r="K465">
        <v>71</v>
      </c>
      <c r="L465">
        <v>84</v>
      </c>
      <c r="M465">
        <v>81</v>
      </c>
      <c r="N465" s="6">
        <f>(punkty_rekrutacyjne35[[#This Row],[GHP]]+punkty_rekrutacyjne35[[#This Row],[GHH]]+punkty_rekrutacyjne35[[#This Row],[GMM]]+punkty_rekrutacyjne35[[#This Row],[GMP]]+punkty_rekrutacyjne35[[#This Row],[GJP]])/10</f>
        <v>37.9</v>
      </c>
      <c r="O465">
        <f t="shared" si="3"/>
        <v>8</v>
      </c>
      <c r="P465">
        <f t="shared" si="3"/>
        <v>10</v>
      </c>
      <c r="Q465">
        <f t="shared" si="3"/>
        <v>0</v>
      </c>
      <c r="R465">
        <f t="shared" si="2"/>
        <v>6</v>
      </c>
      <c r="S465" s="6">
        <f>SUM(punkty_rekrutacyjne35[[#This Row],[punkty za JP]:[GEO]])</f>
        <v>24</v>
      </c>
      <c r="T465" s="6">
        <f>IF(punkty_rekrutacyjne35[[#This Row],[Zachowanie]]=6, 2, 0)+punkty_rekrutacyjne35[[#This Row],[Osiagniecia]]</f>
        <v>8</v>
      </c>
      <c r="U465" s="7">
        <f>punkty_rekrutacyjne35[[#This Row],[punkty za gimnazjalny]]+punkty_rekrutacyjne35[[#This Row],[SUMA PUNKTOW ZA OCENY]]+punkty_rekrutacyjne35[[#This Row],[DODATKOWE]]</f>
        <v>69.900000000000006</v>
      </c>
    </row>
    <row r="466" spans="1:21" hidden="1" x14ac:dyDescent="0.35">
      <c r="A466" s="1" t="s">
        <v>617</v>
      </c>
      <c r="B466" s="1" t="s">
        <v>397</v>
      </c>
      <c r="C466">
        <v>2</v>
      </c>
      <c r="D466">
        <v>4</v>
      </c>
      <c r="E466" s="1">
        <v>6</v>
      </c>
      <c r="F466" s="1">
        <v>4</v>
      </c>
      <c r="G466" s="1">
        <v>5</v>
      </c>
      <c r="H466" s="1">
        <v>2</v>
      </c>
      <c r="I466">
        <v>44</v>
      </c>
      <c r="J466">
        <v>8</v>
      </c>
      <c r="K466">
        <v>100</v>
      </c>
      <c r="L466">
        <v>54</v>
      </c>
      <c r="M466">
        <v>77</v>
      </c>
      <c r="N466" s="6">
        <f>(punkty_rekrutacyjne35[[#This Row],[GHP]]+punkty_rekrutacyjne35[[#This Row],[GHH]]+punkty_rekrutacyjne35[[#This Row],[GMM]]+punkty_rekrutacyjne35[[#This Row],[GMP]]+punkty_rekrutacyjne35[[#This Row],[GJP]])/10</f>
        <v>28.3</v>
      </c>
      <c r="O466">
        <f t="shared" si="3"/>
        <v>10</v>
      </c>
      <c r="P466">
        <f t="shared" si="3"/>
        <v>6</v>
      </c>
      <c r="Q466">
        <f t="shared" si="3"/>
        <v>8</v>
      </c>
      <c r="R466">
        <f t="shared" si="2"/>
        <v>0</v>
      </c>
      <c r="S466" s="6">
        <f>SUM(punkty_rekrutacyjne35[[#This Row],[punkty za JP]:[GEO]])</f>
        <v>24</v>
      </c>
      <c r="T466" s="6">
        <f>IF(punkty_rekrutacyjne35[[#This Row],[Zachowanie]]=6, 2, 0)+punkty_rekrutacyjne35[[#This Row],[Osiagniecia]]</f>
        <v>2</v>
      </c>
      <c r="U466" s="7">
        <f>punkty_rekrutacyjne35[[#This Row],[punkty za gimnazjalny]]+punkty_rekrutacyjne35[[#This Row],[SUMA PUNKTOW ZA OCENY]]+punkty_rekrutacyjne35[[#This Row],[DODATKOWE]]</f>
        <v>54.3</v>
      </c>
    </row>
    <row r="467" spans="1:21" hidden="1" x14ac:dyDescent="0.35">
      <c r="A467" s="1" t="s">
        <v>618</v>
      </c>
      <c r="B467" s="1" t="s">
        <v>180</v>
      </c>
      <c r="C467">
        <v>6</v>
      </c>
      <c r="D467">
        <v>3</v>
      </c>
      <c r="E467" s="1">
        <v>5</v>
      </c>
      <c r="F467" s="1">
        <v>4</v>
      </c>
      <c r="G467" s="1">
        <v>3</v>
      </c>
      <c r="H467" s="1">
        <v>2</v>
      </c>
      <c r="I467">
        <v>78</v>
      </c>
      <c r="J467">
        <v>17</v>
      </c>
      <c r="K467">
        <v>48</v>
      </c>
      <c r="L467">
        <v>42</v>
      </c>
      <c r="M467">
        <v>85</v>
      </c>
      <c r="N467" s="6">
        <f>(punkty_rekrutacyjne35[[#This Row],[GHP]]+punkty_rekrutacyjne35[[#This Row],[GHH]]+punkty_rekrutacyjne35[[#This Row],[GMM]]+punkty_rekrutacyjne35[[#This Row],[GMP]]+punkty_rekrutacyjne35[[#This Row],[GJP]])/10</f>
        <v>27</v>
      </c>
      <c r="O467">
        <f t="shared" si="3"/>
        <v>8</v>
      </c>
      <c r="P467">
        <f t="shared" si="3"/>
        <v>6</v>
      </c>
      <c r="Q467">
        <f t="shared" si="3"/>
        <v>4</v>
      </c>
      <c r="R467">
        <f t="shared" si="2"/>
        <v>0</v>
      </c>
      <c r="S467" s="6">
        <f>SUM(punkty_rekrutacyjne35[[#This Row],[punkty za JP]:[GEO]])</f>
        <v>18</v>
      </c>
      <c r="T467" s="6">
        <f>IF(punkty_rekrutacyjne35[[#This Row],[Zachowanie]]=6, 2, 0)+punkty_rekrutacyjne35[[#This Row],[Osiagniecia]]</f>
        <v>6</v>
      </c>
      <c r="U467" s="7">
        <f>punkty_rekrutacyjne35[[#This Row],[punkty za gimnazjalny]]+punkty_rekrutacyjne35[[#This Row],[SUMA PUNKTOW ZA OCENY]]+punkty_rekrutacyjne35[[#This Row],[DODATKOWE]]</f>
        <v>51</v>
      </c>
    </row>
    <row r="468" spans="1:21" hidden="1" x14ac:dyDescent="0.35">
      <c r="A468" s="1" t="s">
        <v>619</v>
      </c>
      <c r="B468" s="1" t="s">
        <v>620</v>
      </c>
      <c r="C468">
        <v>0</v>
      </c>
      <c r="D468">
        <v>3</v>
      </c>
      <c r="E468" s="1">
        <v>6</v>
      </c>
      <c r="F468" s="1">
        <v>2</v>
      </c>
      <c r="G468" s="1">
        <v>5</v>
      </c>
      <c r="H468" s="1">
        <v>2</v>
      </c>
      <c r="I468">
        <v>72</v>
      </c>
      <c r="J468">
        <v>53</v>
      </c>
      <c r="K468">
        <v>43</v>
      </c>
      <c r="L468">
        <v>72</v>
      </c>
      <c r="M468">
        <v>52</v>
      </c>
      <c r="N468" s="6">
        <f>(punkty_rekrutacyjne35[[#This Row],[GHP]]+punkty_rekrutacyjne35[[#This Row],[GHH]]+punkty_rekrutacyjne35[[#This Row],[GMM]]+punkty_rekrutacyjne35[[#This Row],[GMP]]+punkty_rekrutacyjne35[[#This Row],[GJP]])/10</f>
        <v>29.2</v>
      </c>
      <c r="O468">
        <f t="shared" si="3"/>
        <v>10</v>
      </c>
      <c r="P468">
        <f t="shared" si="3"/>
        <v>0</v>
      </c>
      <c r="Q468">
        <f t="shared" si="3"/>
        <v>8</v>
      </c>
      <c r="R468">
        <f t="shared" si="2"/>
        <v>0</v>
      </c>
      <c r="S468" s="6">
        <f>SUM(punkty_rekrutacyjne35[[#This Row],[punkty za JP]:[GEO]])</f>
        <v>18</v>
      </c>
      <c r="T468" s="6">
        <f>IF(punkty_rekrutacyjne35[[#This Row],[Zachowanie]]=6, 2, 0)+punkty_rekrutacyjne35[[#This Row],[Osiagniecia]]</f>
        <v>0</v>
      </c>
      <c r="U468" s="7">
        <f>punkty_rekrutacyjne35[[#This Row],[punkty za gimnazjalny]]+punkty_rekrutacyjne35[[#This Row],[SUMA PUNKTOW ZA OCENY]]+punkty_rekrutacyjne35[[#This Row],[DODATKOWE]]</f>
        <v>47.2</v>
      </c>
    </row>
    <row r="469" spans="1:21" hidden="1" x14ac:dyDescent="0.35">
      <c r="A469" s="1" t="s">
        <v>621</v>
      </c>
      <c r="B469" s="1" t="s">
        <v>210</v>
      </c>
      <c r="C469">
        <v>7</v>
      </c>
      <c r="D469">
        <v>5</v>
      </c>
      <c r="E469" s="1">
        <v>6</v>
      </c>
      <c r="F469" s="1">
        <v>2</v>
      </c>
      <c r="G469" s="1">
        <v>5</v>
      </c>
      <c r="H469" s="1">
        <v>4</v>
      </c>
      <c r="I469">
        <v>15</v>
      </c>
      <c r="J469">
        <v>64</v>
      </c>
      <c r="K469">
        <v>20</v>
      </c>
      <c r="L469">
        <v>59</v>
      </c>
      <c r="M469">
        <v>52</v>
      </c>
      <c r="N469" s="6">
        <f>(punkty_rekrutacyjne35[[#This Row],[GHP]]+punkty_rekrutacyjne35[[#This Row],[GHH]]+punkty_rekrutacyjne35[[#This Row],[GMM]]+punkty_rekrutacyjne35[[#This Row],[GMP]]+punkty_rekrutacyjne35[[#This Row],[GJP]])/10</f>
        <v>21</v>
      </c>
      <c r="O469">
        <f t="shared" si="3"/>
        <v>10</v>
      </c>
      <c r="P469">
        <f t="shared" si="3"/>
        <v>0</v>
      </c>
      <c r="Q469">
        <f t="shared" si="3"/>
        <v>8</v>
      </c>
      <c r="R469">
        <f t="shared" si="2"/>
        <v>6</v>
      </c>
      <c r="S469" s="6">
        <f>SUM(punkty_rekrutacyjne35[[#This Row],[punkty za JP]:[GEO]])</f>
        <v>24</v>
      </c>
      <c r="T469" s="6">
        <f>IF(punkty_rekrutacyjne35[[#This Row],[Zachowanie]]=6, 2, 0)+punkty_rekrutacyjne35[[#This Row],[Osiagniecia]]</f>
        <v>7</v>
      </c>
      <c r="U469" s="7">
        <f>punkty_rekrutacyjne35[[#This Row],[punkty za gimnazjalny]]+punkty_rekrutacyjne35[[#This Row],[SUMA PUNKTOW ZA OCENY]]+punkty_rekrutacyjne35[[#This Row],[DODATKOWE]]</f>
        <v>52</v>
      </c>
    </row>
    <row r="470" spans="1:21" hidden="1" x14ac:dyDescent="0.35">
      <c r="A470" s="1" t="s">
        <v>622</v>
      </c>
      <c r="B470" s="1" t="s">
        <v>448</v>
      </c>
      <c r="C470">
        <v>1</v>
      </c>
      <c r="D470">
        <v>2</v>
      </c>
      <c r="E470" s="1">
        <v>3</v>
      </c>
      <c r="F470" s="1">
        <v>3</v>
      </c>
      <c r="G470" s="1">
        <v>2</v>
      </c>
      <c r="H470" s="1">
        <v>6</v>
      </c>
      <c r="I470">
        <v>35</v>
      </c>
      <c r="J470">
        <v>20</v>
      </c>
      <c r="K470">
        <v>46</v>
      </c>
      <c r="L470">
        <v>84</v>
      </c>
      <c r="M470">
        <v>11</v>
      </c>
      <c r="N470" s="6">
        <f>(punkty_rekrutacyjne35[[#This Row],[GHP]]+punkty_rekrutacyjne35[[#This Row],[GHH]]+punkty_rekrutacyjne35[[#This Row],[GMM]]+punkty_rekrutacyjne35[[#This Row],[GMP]]+punkty_rekrutacyjne35[[#This Row],[GJP]])/10</f>
        <v>19.600000000000001</v>
      </c>
      <c r="O470">
        <f t="shared" si="3"/>
        <v>4</v>
      </c>
      <c r="P470">
        <f t="shared" si="3"/>
        <v>4</v>
      </c>
      <c r="Q470">
        <f t="shared" si="3"/>
        <v>0</v>
      </c>
      <c r="R470">
        <f t="shared" si="2"/>
        <v>10</v>
      </c>
      <c r="S470" s="6">
        <f>SUM(punkty_rekrutacyjne35[[#This Row],[punkty za JP]:[GEO]])</f>
        <v>18</v>
      </c>
      <c r="T470" s="6">
        <f>IF(punkty_rekrutacyjne35[[#This Row],[Zachowanie]]=6, 2, 0)+punkty_rekrutacyjne35[[#This Row],[Osiagniecia]]</f>
        <v>1</v>
      </c>
      <c r="U470" s="7">
        <f>punkty_rekrutacyjne35[[#This Row],[punkty za gimnazjalny]]+punkty_rekrutacyjne35[[#This Row],[SUMA PUNKTOW ZA OCENY]]+punkty_rekrutacyjne35[[#This Row],[DODATKOWE]]</f>
        <v>38.6</v>
      </c>
    </row>
    <row r="471" spans="1:21" hidden="1" x14ac:dyDescent="0.35">
      <c r="A471" s="1" t="s">
        <v>623</v>
      </c>
      <c r="B471" s="1" t="s">
        <v>239</v>
      </c>
      <c r="C471">
        <v>0</v>
      </c>
      <c r="D471">
        <v>2</v>
      </c>
      <c r="E471" s="1">
        <v>2</v>
      </c>
      <c r="F471" s="1">
        <v>5</v>
      </c>
      <c r="G471" s="1">
        <v>6</v>
      </c>
      <c r="H471" s="1">
        <v>2</v>
      </c>
      <c r="I471">
        <v>87</v>
      </c>
      <c r="J471">
        <v>18</v>
      </c>
      <c r="K471">
        <v>93</v>
      </c>
      <c r="L471">
        <v>62</v>
      </c>
      <c r="M471">
        <v>95</v>
      </c>
      <c r="N471" s="6">
        <f>(punkty_rekrutacyjne35[[#This Row],[GHP]]+punkty_rekrutacyjne35[[#This Row],[GHH]]+punkty_rekrutacyjne35[[#This Row],[GMM]]+punkty_rekrutacyjne35[[#This Row],[GMP]]+punkty_rekrutacyjne35[[#This Row],[GJP]])/10</f>
        <v>35.5</v>
      </c>
      <c r="O471">
        <f t="shared" si="3"/>
        <v>0</v>
      </c>
      <c r="P471">
        <f t="shared" si="3"/>
        <v>8</v>
      </c>
      <c r="Q471">
        <f t="shared" si="3"/>
        <v>10</v>
      </c>
      <c r="R471">
        <f t="shared" si="2"/>
        <v>0</v>
      </c>
      <c r="S471" s="6">
        <f>SUM(punkty_rekrutacyjne35[[#This Row],[punkty za JP]:[GEO]])</f>
        <v>18</v>
      </c>
      <c r="T471" s="6">
        <f>IF(punkty_rekrutacyjne35[[#This Row],[Zachowanie]]=6, 2, 0)+punkty_rekrutacyjne35[[#This Row],[Osiagniecia]]</f>
        <v>0</v>
      </c>
      <c r="U471" s="7">
        <f>punkty_rekrutacyjne35[[#This Row],[punkty za gimnazjalny]]+punkty_rekrutacyjne35[[#This Row],[SUMA PUNKTOW ZA OCENY]]+punkty_rekrutacyjne35[[#This Row],[DODATKOWE]]</f>
        <v>53.5</v>
      </c>
    </row>
    <row r="472" spans="1:21" hidden="1" x14ac:dyDescent="0.35">
      <c r="A472" s="1" t="s">
        <v>624</v>
      </c>
      <c r="B472" s="1" t="s">
        <v>414</v>
      </c>
      <c r="C472">
        <v>6</v>
      </c>
      <c r="D472">
        <v>2</v>
      </c>
      <c r="E472" s="1">
        <v>4</v>
      </c>
      <c r="F472" s="1">
        <v>3</v>
      </c>
      <c r="G472" s="1">
        <v>3</v>
      </c>
      <c r="H472" s="1">
        <v>2</v>
      </c>
      <c r="I472">
        <v>72</v>
      </c>
      <c r="J472">
        <v>79</v>
      </c>
      <c r="K472">
        <v>98</v>
      </c>
      <c r="L472">
        <v>86</v>
      </c>
      <c r="M472">
        <v>31</v>
      </c>
      <c r="N472" s="6">
        <f>(punkty_rekrutacyjne35[[#This Row],[GHP]]+punkty_rekrutacyjne35[[#This Row],[GHH]]+punkty_rekrutacyjne35[[#This Row],[GMM]]+punkty_rekrutacyjne35[[#This Row],[GMP]]+punkty_rekrutacyjne35[[#This Row],[GJP]])/10</f>
        <v>36.6</v>
      </c>
      <c r="O472">
        <f t="shared" si="3"/>
        <v>6</v>
      </c>
      <c r="P472">
        <f t="shared" si="3"/>
        <v>4</v>
      </c>
      <c r="Q472">
        <f t="shared" si="3"/>
        <v>4</v>
      </c>
      <c r="R472">
        <f t="shared" si="2"/>
        <v>0</v>
      </c>
      <c r="S472" s="6">
        <f>SUM(punkty_rekrutacyjne35[[#This Row],[punkty za JP]:[GEO]])</f>
        <v>14</v>
      </c>
      <c r="T472" s="6">
        <f>IF(punkty_rekrutacyjne35[[#This Row],[Zachowanie]]=6, 2, 0)+punkty_rekrutacyjne35[[#This Row],[Osiagniecia]]</f>
        <v>6</v>
      </c>
      <c r="U472" s="7">
        <f>punkty_rekrutacyjne35[[#This Row],[punkty za gimnazjalny]]+punkty_rekrutacyjne35[[#This Row],[SUMA PUNKTOW ZA OCENY]]+punkty_rekrutacyjne35[[#This Row],[DODATKOWE]]</f>
        <v>56.6</v>
      </c>
    </row>
    <row r="473" spans="1:21" hidden="1" x14ac:dyDescent="0.35">
      <c r="A473" s="1" t="s">
        <v>625</v>
      </c>
      <c r="B473" s="1" t="s">
        <v>161</v>
      </c>
      <c r="C473">
        <v>3</v>
      </c>
      <c r="D473">
        <v>3</v>
      </c>
      <c r="E473" s="1">
        <v>3</v>
      </c>
      <c r="F473" s="1">
        <v>3</v>
      </c>
      <c r="G473" s="1">
        <v>5</v>
      </c>
      <c r="H473" s="1">
        <v>4</v>
      </c>
      <c r="I473">
        <v>71</v>
      </c>
      <c r="J473">
        <v>68</v>
      </c>
      <c r="K473">
        <v>38</v>
      </c>
      <c r="L473">
        <v>8</v>
      </c>
      <c r="M473">
        <v>98</v>
      </c>
      <c r="N473" s="6">
        <f>(punkty_rekrutacyjne35[[#This Row],[GHP]]+punkty_rekrutacyjne35[[#This Row],[GHH]]+punkty_rekrutacyjne35[[#This Row],[GMM]]+punkty_rekrutacyjne35[[#This Row],[GMP]]+punkty_rekrutacyjne35[[#This Row],[GJP]])/10</f>
        <v>28.3</v>
      </c>
      <c r="O473">
        <f t="shared" si="3"/>
        <v>4</v>
      </c>
      <c r="P473">
        <f t="shared" si="3"/>
        <v>4</v>
      </c>
      <c r="Q473">
        <f t="shared" si="3"/>
        <v>8</v>
      </c>
      <c r="R473">
        <f t="shared" si="2"/>
        <v>6</v>
      </c>
      <c r="S473" s="6">
        <f>SUM(punkty_rekrutacyjne35[[#This Row],[punkty za JP]:[GEO]])</f>
        <v>22</v>
      </c>
      <c r="T473" s="6">
        <f>IF(punkty_rekrutacyjne35[[#This Row],[Zachowanie]]=6, 2, 0)+punkty_rekrutacyjne35[[#This Row],[Osiagniecia]]</f>
        <v>3</v>
      </c>
      <c r="U473" s="7">
        <f>punkty_rekrutacyjne35[[#This Row],[punkty za gimnazjalny]]+punkty_rekrutacyjne35[[#This Row],[SUMA PUNKTOW ZA OCENY]]+punkty_rekrutacyjne35[[#This Row],[DODATKOWE]]</f>
        <v>53.3</v>
      </c>
    </row>
    <row r="474" spans="1:21" hidden="1" x14ac:dyDescent="0.35">
      <c r="A474" s="1" t="s">
        <v>626</v>
      </c>
      <c r="B474" s="1" t="s">
        <v>38</v>
      </c>
      <c r="C474">
        <v>8</v>
      </c>
      <c r="D474">
        <v>2</v>
      </c>
      <c r="E474" s="1">
        <v>2</v>
      </c>
      <c r="F474" s="1">
        <v>3</v>
      </c>
      <c r="G474" s="1">
        <v>4</v>
      </c>
      <c r="H474" s="1">
        <v>4</v>
      </c>
      <c r="I474">
        <v>96</v>
      </c>
      <c r="J474">
        <v>47</v>
      </c>
      <c r="K474">
        <v>90</v>
      </c>
      <c r="L474">
        <v>24</v>
      </c>
      <c r="M474">
        <v>96</v>
      </c>
      <c r="N474" s="6">
        <f>(punkty_rekrutacyjne35[[#This Row],[GHP]]+punkty_rekrutacyjne35[[#This Row],[GHH]]+punkty_rekrutacyjne35[[#This Row],[GMM]]+punkty_rekrutacyjne35[[#This Row],[GMP]]+punkty_rekrutacyjne35[[#This Row],[GJP]])/10</f>
        <v>35.299999999999997</v>
      </c>
      <c r="O474">
        <f t="shared" si="3"/>
        <v>0</v>
      </c>
      <c r="P474">
        <f t="shared" si="3"/>
        <v>4</v>
      </c>
      <c r="Q474">
        <f t="shared" si="3"/>
        <v>6</v>
      </c>
      <c r="R474">
        <f t="shared" si="2"/>
        <v>6</v>
      </c>
      <c r="S474" s="6">
        <f>SUM(punkty_rekrutacyjne35[[#This Row],[punkty za JP]:[GEO]])</f>
        <v>16</v>
      </c>
      <c r="T474" s="6">
        <f>IF(punkty_rekrutacyjne35[[#This Row],[Zachowanie]]=6, 2, 0)+punkty_rekrutacyjne35[[#This Row],[Osiagniecia]]</f>
        <v>8</v>
      </c>
      <c r="U474" s="7">
        <f>punkty_rekrutacyjne35[[#This Row],[punkty za gimnazjalny]]+punkty_rekrutacyjne35[[#This Row],[SUMA PUNKTOW ZA OCENY]]+punkty_rekrutacyjne35[[#This Row],[DODATKOWE]]</f>
        <v>59.3</v>
      </c>
    </row>
    <row r="475" spans="1:21" hidden="1" x14ac:dyDescent="0.35">
      <c r="A475" s="1" t="s">
        <v>627</v>
      </c>
      <c r="B475" s="1" t="s">
        <v>133</v>
      </c>
      <c r="C475">
        <v>3</v>
      </c>
      <c r="D475">
        <v>3</v>
      </c>
      <c r="E475" s="1">
        <v>3</v>
      </c>
      <c r="F475" s="1">
        <v>3</v>
      </c>
      <c r="G475" s="1">
        <v>4</v>
      </c>
      <c r="H475" s="1">
        <v>5</v>
      </c>
      <c r="I475">
        <v>18</v>
      </c>
      <c r="J475">
        <v>94</v>
      </c>
      <c r="K475">
        <v>29</v>
      </c>
      <c r="L475">
        <v>50</v>
      </c>
      <c r="M475">
        <v>54</v>
      </c>
      <c r="N475" s="6">
        <f>(punkty_rekrutacyjne35[[#This Row],[GHP]]+punkty_rekrutacyjne35[[#This Row],[GHH]]+punkty_rekrutacyjne35[[#This Row],[GMM]]+punkty_rekrutacyjne35[[#This Row],[GMP]]+punkty_rekrutacyjne35[[#This Row],[GJP]])/10</f>
        <v>24.5</v>
      </c>
      <c r="O475">
        <f t="shared" si="3"/>
        <v>4</v>
      </c>
      <c r="P475">
        <f t="shared" si="3"/>
        <v>4</v>
      </c>
      <c r="Q475">
        <f t="shared" si="3"/>
        <v>6</v>
      </c>
      <c r="R475">
        <f t="shared" si="2"/>
        <v>8</v>
      </c>
      <c r="S475" s="6">
        <f>SUM(punkty_rekrutacyjne35[[#This Row],[punkty za JP]:[GEO]])</f>
        <v>22</v>
      </c>
      <c r="T475" s="6">
        <f>IF(punkty_rekrutacyjne35[[#This Row],[Zachowanie]]=6, 2, 0)+punkty_rekrutacyjne35[[#This Row],[Osiagniecia]]</f>
        <v>3</v>
      </c>
      <c r="U475" s="7">
        <f>punkty_rekrutacyjne35[[#This Row],[punkty za gimnazjalny]]+punkty_rekrutacyjne35[[#This Row],[SUMA PUNKTOW ZA OCENY]]+punkty_rekrutacyjne35[[#This Row],[DODATKOWE]]</f>
        <v>49.5</v>
      </c>
    </row>
    <row r="476" spans="1:21" hidden="1" x14ac:dyDescent="0.35">
      <c r="A476" s="1" t="s">
        <v>628</v>
      </c>
      <c r="B476" s="1" t="s">
        <v>251</v>
      </c>
      <c r="C476">
        <v>0</v>
      </c>
      <c r="D476">
        <v>5</v>
      </c>
      <c r="E476" s="1">
        <v>5</v>
      </c>
      <c r="F476" s="1">
        <v>6</v>
      </c>
      <c r="G476" s="1">
        <v>2</v>
      </c>
      <c r="H476" s="1">
        <v>5</v>
      </c>
      <c r="I476">
        <v>47</v>
      </c>
      <c r="J476">
        <v>34</v>
      </c>
      <c r="K476">
        <v>86</v>
      </c>
      <c r="L476">
        <v>56</v>
      </c>
      <c r="M476">
        <v>39</v>
      </c>
      <c r="N476" s="6">
        <f>(punkty_rekrutacyjne35[[#This Row],[GHP]]+punkty_rekrutacyjne35[[#This Row],[GHH]]+punkty_rekrutacyjne35[[#This Row],[GMM]]+punkty_rekrutacyjne35[[#This Row],[GMP]]+punkty_rekrutacyjne35[[#This Row],[GJP]])/10</f>
        <v>26.2</v>
      </c>
      <c r="O476">
        <f t="shared" si="3"/>
        <v>8</v>
      </c>
      <c r="P476">
        <f t="shared" si="3"/>
        <v>10</v>
      </c>
      <c r="Q476">
        <f t="shared" si="3"/>
        <v>0</v>
      </c>
      <c r="R476">
        <f t="shared" si="2"/>
        <v>8</v>
      </c>
      <c r="S476" s="6">
        <f>SUM(punkty_rekrutacyjne35[[#This Row],[punkty za JP]:[GEO]])</f>
        <v>26</v>
      </c>
      <c r="T476" s="6">
        <f>IF(punkty_rekrutacyjne35[[#This Row],[Zachowanie]]=6, 2, 0)+punkty_rekrutacyjne35[[#This Row],[Osiagniecia]]</f>
        <v>0</v>
      </c>
      <c r="U476" s="7">
        <f>punkty_rekrutacyjne35[[#This Row],[punkty za gimnazjalny]]+punkty_rekrutacyjne35[[#This Row],[SUMA PUNKTOW ZA OCENY]]+punkty_rekrutacyjne35[[#This Row],[DODATKOWE]]</f>
        <v>52.2</v>
      </c>
    </row>
    <row r="477" spans="1:21" hidden="1" x14ac:dyDescent="0.35">
      <c r="A477" s="1" t="s">
        <v>629</v>
      </c>
      <c r="B477" s="1" t="s">
        <v>430</v>
      </c>
      <c r="C477">
        <v>7</v>
      </c>
      <c r="D477">
        <v>5</v>
      </c>
      <c r="E477" s="1">
        <v>5</v>
      </c>
      <c r="F477" s="1">
        <v>2</v>
      </c>
      <c r="G477" s="1">
        <v>6</v>
      </c>
      <c r="H477" s="1">
        <v>6</v>
      </c>
      <c r="I477">
        <v>6</v>
      </c>
      <c r="J477">
        <v>88</v>
      </c>
      <c r="K477">
        <v>24</v>
      </c>
      <c r="L477">
        <v>3</v>
      </c>
      <c r="M477">
        <v>43</v>
      </c>
      <c r="N477" s="6">
        <f>(punkty_rekrutacyjne35[[#This Row],[GHP]]+punkty_rekrutacyjne35[[#This Row],[GHH]]+punkty_rekrutacyjne35[[#This Row],[GMM]]+punkty_rekrutacyjne35[[#This Row],[GMP]]+punkty_rekrutacyjne35[[#This Row],[GJP]])/10</f>
        <v>16.399999999999999</v>
      </c>
      <c r="O477">
        <f t="shared" si="3"/>
        <v>8</v>
      </c>
      <c r="P477">
        <f t="shared" si="3"/>
        <v>0</v>
      </c>
      <c r="Q477">
        <f t="shared" si="3"/>
        <v>10</v>
      </c>
      <c r="R477">
        <f t="shared" si="2"/>
        <v>10</v>
      </c>
      <c r="S477" s="6">
        <f>SUM(punkty_rekrutacyjne35[[#This Row],[punkty za JP]:[GEO]])</f>
        <v>28</v>
      </c>
      <c r="T477" s="6">
        <f>IF(punkty_rekrutacyjne35[[#This Row],[Zachowanie]]=6, 2, 0)+punkty_rekrutacyjne35[[#This Row],[Osiagniecia]]</f>
        <v>7</v>
      </c>
      <c r="U477" s="7">
        <f>punkty_rekrutacyjne35[[#This Row],[punkty za gimnazjalny]]+punkty_rekrutacyjne35[[#This Row],[SUMA PUNKTOW ZA OCENY]]+punkty_rekrutacyjne35[[#This Row],[DODATKOWE]]</f>
        <v>51.4</v>
      </c>
    </row>
    <row r="478" spans="1:21" hidden="1" x14ac:dyDescent="0.35">
      <c r="A478" s="1" t="s">
        <v>630</v>
      </c>
      <c r="B478" s="1" t="s">
        <v>273</v>
      </c>
      <c r="C478">
        <v>8</v>
      </c>
      <c r="D478">
        <v>4</v>
      </c>
      <c r="E478" s="1">
        <v>3</v>
      </c>
      <c r="F478" s="1">
        <v>6</v>
      </c>
      <c r="G478" s="1">
        <v>2</v>
      </c>
      <c r="H478" s="1">
        <v>6</v>
      </c>
      <c r="I478">
        <v>87</v>
      </c>
      <c r="J478">
        <v>54</v>
      </c>
      <c r="K478">
        <v>69</v>
      </c>
      <c r="L478">
        <v>96</v>
      </c>
      <c r="M478">
        <v>7</v>
      </c>
      <c r="N478" s="6">
        <f>(punkty_rekrutacyjne35[[#This Row],[GHP]]+punkty_rekrutacyjne35[[#This Row],[GHH]]+punkty_rekrutacyjne35[[#This Row],[GMM]]+punkty_rekrutacyjne35[[#This Row],[GMP]]+punkty_rekrutacyjne35[[#This Row],[GJP]])/10</f>
        <v>31.3</v>
      </c>
      <c r="O478">
        <f t="shared" si="3"/>
        <v>4</v>
      </c>
      <c r="P478">
        <f t="shared" si="3"/>
        <v>10</v>
      </c>
      <c r="Q478">
        <f t="shared" si="3"/>
        <v>0</v>
      </c>
      <c r="R478">
        <f t="shared" si="2"/>
        <v>10</v>
      </c>
      <c r="S478" s="6">
        <f>SUM(punkty_rekrutacyjne35[[#This Row],[punkty za JP]:[GEO]])</f>
        <v>24</v>
      </c>
      <c r="T478" s="6">
        <f>IF(punkty_rekrutacyjne35[[#This Row],[Zachowanie]]=6, 2, 0)+punkty_rekrutacyjne35[[#This Row],[Osiagniecia]]</f>
        <v>8</v>
      </c>
      <c r="U478" s="7">
        <f>punkty_rekrutacyjne35[[#This Row],[punkty za gimnazjalny]]+punkty_rekrutacyjne35[[#This Row],[SUMA PUNKTOW ZA OCENY]]+punkty_rekrutacyjne35[[#This Row],[DODATKOWE]]</f>
        <v>63.3</v>
      </c>
    </row>
    <row r="479" spans="1:21" hidden="1" x14ac:dyDescent="0.35">
      <c r="A479" s="1" t="s">
        <v>631</v>
      </c>
      <c r="B479" s="1" t="s">
        <v>288</v>
      </c>
      <c r="C479">
        <v>8</v>
      </c>
      <c r="D479">
        <v>3</v>
      </c>
      <c r="E479" s="1">
        <v>2</v>
      </c>
      <c r="F479" s="1">
        <v>4</v>
      </c>
      <c r="G479" s="1">
        <v>6</v>
      </c>
      <c r="H479" s="1">
        <v>6</v>
      </c>
      <c r="I479">
        <v>99</v>
      </c>
      <c r="J479">
        <v>51</v>
      </c>
      <c r="K479">
        <v>25</v>
      </c>
      <c r="L479">
        <v>89</v>
      </c>
      <c r="M479">
        <v>73</v>
      </c>
      <c r="N479" s="6">
        <f>(punkty_rekrutacyjne35[[#This Row],[GHP]]+punkty_rekrutacyjne35[[#This Row],[GHH]]+punkty_rekrutacyjne35[[#This Row],[GMM]]+punkty_rekrutacyjne35[[#This Row],[GMP]]+punkty_rekrutacyjne35[[#This Row],[GJP]])/10</f>
        <v>33.700000000000003</v>
      </c>
      <c r="O479">
        <f t="shared" si="3"/>
        <v>0</v>
      </c>
      <c r="P479">
        <f t="shared" si="3"/>
        <v>6</v>
      </c>
      <c r="Q479">
        <f t="shared" si="3"/>
        <v>10</v>
      </c>
      <c r="R479">
        <f t="shared" si="2"/>
        <v>10</v>
      </c>
      <c r="S479" s="6">
        <f>SUM(punkty_rekrutacyjne35[[#This Row],[punkty za JP]:[GEO]])</f>
        <v>26</v>
      </c>
      <c r="T479" s="6">
        <f>IF(punkty_rekrutacyjne35[[#This Row],[Zachowanie]]=6, 2, 0)+punkty_rekrutacyjne35[[#This Row],[Osiagniecia]]</f>
        <v>8</v>
      </c>
      <c r="U479" s="7">
        <f>punkty_rekrutacyjne35[[#This Row],[punkty za gimnazjalny]]+punkty_rekrutacyjne35[[#This Row],[SUMA PUNKTOW ZA OCENY]]+punkty_rekrutacyjne35[[#This Row],[DODATKOWE]]</f>
        <v>67.7</v>
      </c>
    </row>
    <row r="480" spans="1:21" hidden="1" x14ac:dyDescent="0.35">
      <c r="A480" s="1" t="s">
        <v>632</v>
      </c>
      <c r="B480" s="1" t="s">
        <v>633</v>
      </c>
      <c r="C480">
        <v>0</v>
      </c>
      <c r="D480">
        <v>4</v>
      </c>
      <c r="E480" s="1">
        <v>6</v>
      </c>
      <c r="F480" s="1">
        <v>5</v>
      </c>
      <c r="G480" s="1">
        <v>2</v>
      </c>
      <c r="H480" s="1">
        <v>4</v>
      </c>
      <c r="I480">
        <v>72</v>
      </c>
      <c r="J480">
        <v>33</v>
      </c>
      <c r="K480">
        <v>40</v>
      </c>
      <c r="L480">
        <v>62</v>
      </c>
      <c r="M480">
        <v>19</v>
      </c>
      <c r="N480" s="6">
        <f>(punkty_rekrutacyjne35[[#This Row],[GHP]]+punkty_rekrutacyjne35[[#This Row],[GHH]]+punkty_rekrutacyjne35[[#This Row],[GMM]]+punkty_rekrutacyjne35[[#This Row],[GMP]]+punkty_rekrutacyjne35[[#This Row],[GJP]])/10</f>
        <v>22.6</v>
      </c>
      <c r="O480">
        <f t="shared" si="3"/>
        <v>10</v>
      </c>
      <c r="P480">
        <f t="shared" si="3"/>
        <v>8</v>
      </c>
      <c r="Q480">
        <f t="shared" si="3"/>
        <v>0</v>
      </c>
      <c r="R480">
        <f t="shared" si="2"/>
        <v>6</v>
      </c>
      <c r="S480" s="6">
        <f>SUM(punkty_rekrutacyjne35[[#This Row],[punkty za JP]:[GEO]])</f>
        <v>24</v>
      </c>
      <c r="T480" s="6">
        <f>IF(punkty_rekrutacyjne35[[#This Row],[Zachowanie]]=6, 2, 0)+punkty_rekrutacyjne35[[#This Row],[Osiagniecia]]</f>
        <v>0</v>
      </c>
      <c r="U480" s="7">
        <f>punkty_rekrutacyjne35[[#This Row],[punkty za gimnazjalny]]+punkty_rekrutacyjne35[[#This Row],[SUMA PUNKTOW ZA OCENY]]+punkty_rekrutacyjne35[[#This Row],[DODATKOWE]]</f>
        <v>46.6</v>
      </c>
    </row>
    <row r="481" spans="1:21" hidden="1" x14ac:dyDescent="0.35">
      <c r="A481" s="1" t="s">
        <v>634</v>
      </c>
      <c r="B481" s="1" t="s">
        <v>635</v>
      </c>
      <c r="C481">
        <v>0</v>
      </c>
      <c r="D481">
        <v>4</v>
      </c>
      <c r="E481" s="1">
        <v>2</v>
      </c>
      <c r="F481" s="1">
        <v>6</v>
      </c>
      <c r="G481" s="1">
        <v>2</v>
      </c>
      <c r="H481" s="1">
        <v>5</v>
      </c>
      <c r="I481">
        <v>57</v>
      </c>
      <c r="J481">
        <v>88</v>
      </c>
      <c r="K481">
        <v>53</v>
      </c>
      <c r="L481">
        <v>42</v>
      </c>
      <c r="M481">
        <v>49</v>
      </c>
      <c r="N481" s="6">
        <f>(punkty_rekrutacyjne35[[#This Row],[GHP]]+punkty_rekrutacyjne35[[#This Row],[GHH]]+punkty_rekrutacyjne35[[#This Row],[GMM]]+punkty_rekrutacyjne35[[#This Row],[GMP]]+punkty_rekrutacyjne35[[#This Row],[GJP]])/10</f>
        <v>28.9</v>
      </c>
      <c r="O481">
        <f t="shared" si="3"/>
        <v>0</v>
      </c>
      <c r="P481">
        <f t="shared" si="3"/>
        <v>10</v>
      </c>
      <c r="Q481">
        <f t="shared" si="3"/>
        <v>0</v>
      </c>
      <c r="R481">
        <f t="shared" si="2"/>
        <v>8</v>
      </c>
      <c r="S481" s="6">
        <f>SUM(punkty_rekrutacyjne35[[#This Row],[punkty za JP]:[GEO]])</f>
        <v>18</v>
      </c>
      <c r="T481" s="6">
        <f>IF(punkty_rekrutacyjne35[[#This Row],[Zachowanie]]=6, 2, 0)+punkty_rekrutacyjne35[[#This Row],[Osiagniecia]]</f>
        <v>0</v>
      </c>
      <c r="U481" s="7">
        <f>punkty_rekrutacyjne35[[#This Row],[punkty za gimnazjalny]]+punkty_rekrutacyjne35[[#This Row],[SUMA PUNKTOW ZA OCENY]]+punkty_rekrutacyjne35[[#This Row],[DODATKOWE]]</f>
        <v>46.9</v>
      </c>
    </row>
    <row r="482" spans="1:21" hidden="1" x14ac:dyDescent="0.35">
      <c r="A482" s="1" t="s">
        <v>636</v>
      </c>
      <c r="B482" s="1" t="s">
        <v>340</v>
      </c>
      <c r="C482">
        <v>1</v>
      </c>
      <c r="D482">
        <v>4</v>
      </c>
      <c r="E482" s="1">
        <v>2</v>
      </c>
      <c r="F482" s="1">
        <v>2</v>
      </c>
      <c r="G482" s="1">
        <v>4</v>
      </c>
      <c r="H482" s="1">
        <v>2</v>
      </c>
      <c r="I482">
        <v>68</v>
      </c>
      <c r="J482">
        <v>81</v>
      </c>
      <c r="K482">
        <v>24</v>
      </c>
      <c r="L482">
        <v>15</v>
      </c>
      <c r="M482">
        <v>48</v>
      </c>
      <c r="N482" s="6">
        <f>(punkty_rekrutacyjne35[[#This Row],[GHP]]+punkty_rekrutacyjne35[[#This Row],[GHH]]+punkty_rekrutacyjne35[[#This Row],[GMM]]+punkty_rekrutacyjne35[[#This Row],[GMP]]+punkty_rekrutacyjne35[[#This Row],[GJP]])/10</f>
        <v>23.6</v>
      </c>
      <c r="O482">
        <f t="shared" si="3"/>
        <v>0</v>
      </c>
      <c r="P482">
        <f t="shared" si="3"/>
        <v>0</v>
      </c>
      <c r="Q482">
        <f t="shared" si="3"/>
        <v>6</v>
      </c>
      <c r="R482">
        <f t="shared" si="2"/>
        <v>0</v>
      </c>
      <c r="S482" s="6">
        <f>SUM(punkty_rekrutacyjne35[[#This Row],[punkty za JP]:[GEO]])</f>
        <v>6</v>
      </c>
      <c r="T482" s="6">
        <f>IF(punkty_rekrutacyjne35[[#This Row],[Zachowanie]]=6, 2, 0)+punkty_rekrutacyjne35[[#This Row],[Osiagniecia]]</f>
        <v>1</v>
      </c>
      <c r="U482" s="7">
        <f>punkty_rekrutacyjne35[[#This Row],[punkty za gimnazjalny]]+punkty_rekrutacyjne35[[#This Row],[SUMA PUNKTOW ZA OCENY]]+punkty_rekrutacyjne35[[#This Row],[DODATKOWE]]</f>
        <v>30.6</v>
      </c>
    </row>
    <row r="483" spans="1:21" hidden="1" x14ac:dyDescent="0.35">
      <c r="A483" s="1" t="s">
        <v>637</v>
      </c>
      <c r="B483" s="1" t="s">
        <v>86</v>
      </c>
      <c r="C483">
        <v>6</v>
      </c>
      <c r="D483">
        <v>4</v>
      </c>
      <c r="E483" s="1">
        <v>3</v>
      </c>
      <c r="F483" s="1">
        <v>2</v>
      </c>
      <c r="G483" s="1">
        <v>3</v>
      </c>
      <c r="H483" s="1">
        <v>3</v>
      </c>
      <c r="I483">
        <v>43</v>
      </c>
      <c r="J483">
        <v>36</v>
      </c>
      <c r="K483">
        <v>9</v>
      </c>
      <c r="L483">
        <v>88</v>
      </c>
      <c r="M483">
        <v>44</v>
      </c>
      <c r="N483" s="6">
        <f>(punkty_rekrutacyjne35[[#This Row],[GHP]]+punkty_rekrutacyjne35[[#This Row],[GHH]]+punkty_rekrutacyjne35[[#This Row],[GMM]]+punkty_rekrutacyjne35[[#This Row],[GMP]]+punkty_rekrutacyjne35[[#This Row],[GJP]])/10</f>
        <v>22</v>
      </c>
      <c r="O483">
        <f t="shared" si="3"/>
        <v>4</v>
      </c>
      <c r="P483">
        <f t="shared" si="3"/>
        <v>0</v>
      </c>
      <c r="Q483">
        <f t="shared" si="3"/>
        <v>4</v>
      </c>
      <c r="R483">
        <f t="shared" si="2"/>
        <v>4</v>
      </c>
      <c r="S483" s="6">
        <f>SUM(punkty_rekrutacyjne35[[#This Row],[punkty za JP]:[GEO]])</f>
        <v>12</v>
      </c>
      <c r="T483" s="6">
        <f>IF(punkty_rekrutacyjne35[[#This Row],[Zachowanie]]=6, 2, 0)+punkty_rekrutacyjne35[[#This Row],[Osiagniecia]]</f>
        <v>6</v>
      </c>
      <c r="U483" s="7">
        <f>punkty_rekrutacyjne35[[#This Row],[punkty za gimnazjalny]]+punkty_rekrutacyjne35[[#This Row],[SUMA PUNKTOW ZA OCENY]]+punkty_rekrutacyjne35[[#This Row],[DODATKOWE]]</f>
        <v>40</v>
      </c>
    </row>
    <row r="484" spans="1:21" hidden="1" x14ac:dyDescent="0.35">
      <c r="A484" s="1" t="s">
        <v>638</v>
      </c>
      <c r="B484" s="1" t="s">
        <v>395</v>
      </c>
      <c r="C484">
        <v>2</v>
      </c>
      <c r="D484">
        <v>6</v>
      </c>
      <c r="E484" s="1">
        <v>2</v>
      </c>
      <c r="F484" s="1">
        <v>2</v>
      </c>
      <c r="G484" s="1">
        <v>3</v>
      </c>
      <c r="H484" s="1">
        <v>3</v>
      </c>
      <c r="I484">
        <v>69</v>
      </c>
      <c r="J484">
        <v>17</v>
      </c>
      <c r="K484">
        <v>84</v>
      </c>
      <c r="L484">
        <v>87</v>
      </c>
      <c r="M484">
        <v>56</v>
      </c>
      <c r="N484" s="6">
        <f>(punkty_rekrutacyjne35[[#This Row],[GHP]]+punkty_rekrutacyjne35[[#This Row],[GHH]]+punkty_rekrutacyjne35[[#This Row],[GMM]]+punkty_rekrutacyjne35[[#This Row],[GMP]]+punkty_rekrutacyjne35[[#This Row],[GJP]])/10</f>
        <v>31.3</v>
      </c>
      <c r="O484">
        <f t="shared" si="3"/>
        <v>0</v>
      </c>
      <c r="P484">
        <f t="shared" si="3"/>
        <v>0</v>
      </c>
      <c r="Q484">
        <f t="shared" si="3"/>
        <v>4</v>
      </c>
      <c r="R484">
        <f t="shared" si="2"/>
        <v>4</v>
      </c>
      <c r="S484" s="6">
        <f>SUM(punkty_rekrutacyjne35[[#This Row],[punkty za JP]:[GEO]])</f>
        <v>8</v>
      </c>
      <c r="T484" s="6">
        <f>IF(punkty_rekrutacyjne35[[#This Row],[Zachowanie]]=6, 2, 0)+punkty_rekrutacyjne35[[#This Row],[Osiagniecia]]</f>
        <v>4</v>
      </c>
      <c r="U484" s="7">
        <f>punkty_rekrutacyjne35[[#This Row],[punkty za gimnazjalny]]+punkty_rekrutacyjne35[[#This Row],[SUMA PUNKTOW ZA OCENY]]+punkty_rekrutacyjne35[[#This Row],[DODATKOWE]]</f>
        <v>43.3</v>
      </c>
    </row>
    <row r="485" spans="1:21" hidden="1" x14ac:dyDescent="0.35">
      <c r="A485" s="1" t="s">
        <v>639</v>
      </c>
      <c r="B485" s="1" t="s">
        <v>34</v>
      </c>
      <c r="C485">
        <v>0</v>
      </c>
      <c r="D485">
        <v>6</v>
      </c>
      <c r="E485" s="1">
        <v>6</v>
      </c>
      <c r="F485" s="1">
        <v>3</v>
      </c>
      <c r="G485" s="1">
        <v>2</v>
      </c>
      <c r="H485" s="1">
        <v>5</v>
      </c>
      <c r="I485">
        <v>25</v>
      </c>
      <c r="J485">
        <v>23</v>
      </c>
      <c r="K485">
        <v>92</v>
      </c>
      <c r="L485">
        <v>37</v>
      </c>
      <c r="M485">
        <v>40</v>
      </c>
      <c r="N485" s="6">
        <f>(punkty_rekrutacyjne35[[#This Row],[GHP]]+punkty_rekrutacyjne35[[#This Row],[GHH]]+punkty_rekrutacyjne35[[#This Row],[GMM]]+punkty_rekrutacyjne35[[#This Row],[GMP]]+punkty_rekrutacyjne35[[#This Row],[GJP]])/10</f>
        <v>21.7</v>
      </c>
      <c r="O485">
        <f t="shared" si="3"/>
        <v>10</v>
      </c>
      <c r="P485">
        <f t="shared" si="3"/>
        <v>4</v>
      </c>
      <c r="Q485">
        <f t="shared" si="3"/>
        <v>0</v>
      </c>
      <c r="R485">
        <f t="shared" si="2"/>
        <v>8</v>
      </c>
      <c r="S485" s="6">
        <f>SUM(punkty_rekrutacyjne35[[#This Row],[punkty za JP]:[GEO]])</f>
        <v>22</v>
      </c>
      <c r="T485" s="6">
        <f>IF(punkty_rekrutacyjne35[[#This Row],[Zachowanie]]=6, 2, 0)+punkty_rekrutacyjne35[[#This Row],[Osiagniecia]]</f>
        <v>2</v>
      </c>
      <c r="U485" s="7">
        <f>punkty_rekrutacyjne35[[#This Row],[punkty za gimnazjalny]]+punkty_rekrutacyjne35[[#This Row],[SUMA PUNKTOW ZA OCENY]]+punkty_rekrutacyjne35[[#This Row],[DODATKOWE]]</f>
        <v>45.7</v>
      </c>
    </row>
    <row r="486" spans="1:21" hidden="1" x14ac:dyDescent="0.35">
      <c r="A486" s="1" t="s">
        <v>640</v>
      </c>
      <c r="B486" s="1" t="s">
        <v>249</v>
      </c>
      <c r="C486">
        <v>8</v>
      </c>
      <c r="D486">
        <v>4</v>
      </c>
      <c r="E486" s="1">
        <v>6</v>
      </c>
      <c r="F486" s="1">
        <v>4</v>
      </c>
      <c r="G486" s="1">
        <v>3</v>
      </c>
      <c r="H486" s="1">
        <v>2</v>
      </c>
      <c r="I486">
        <v>12</v>
      </c>
      <c r="J486">
        <v>56</v>
      </c>
      <c r="K486">
        <v>75</v>
      </c>
      <c r="L486">
        <v>76</v>
      </c>
      <c r="M486">
        <v>41</v>
      </c>
      <c r="N486" s="6">
        <f>(punkty_rekrutacyjne35[[#This Row],[GHP]]+punkty_rekrutacyjne35[[#This Row],[GHH]]+punkty_rekrutacyjne35[[#This Row],[GMM]]+punkty_rekrutacyjne35[[#This Row],[GMP]]+punkty_rekrutacyjne35[[#This Row],[GJP]])/10</f>
        <v>26</v>
      </c>
      <c r="O486">
        <f t="shared" si="3"/>
        <v>10</v>
      </c>
      <c r="P486">
        <f t="shared" si="3"/>
        <v>6</v>
      </c>
      <c r="Q486">
        <f t="shared" si="3"/>
        <v>4</v>
      </c>
      <c r="R486">
        <f t="shared" si="2"/>
        <v>0</v>
      </c>
      <c r="S486" s="6">
        <f>SUM(punkty_rekrutacyjne35[[#This Row],[punkty za JP]:[GEO]])</f>
        <v>20</v>
      </c>
      <c r="T486" s="6">
        <f>IF(punkty_rekrutacyjne35[[#This Row],[Zachowanie]]=6, 2, 0)+punkty_rekrutacyjne35[[#This Row],[Osiagniecia]]</f>
        <v>8</v>
      </c>
      <c r="U486" s="7">
        <f>punkty_rekrutacyjne35[[#This Row],[punkty za gimnazjalny]]+punkty_rekrutacyjne35[[#This Row],[SUMA PUNKTOW ZA OCENY]]+punkty_rekrutacyjne35[[#This Row],[DODATKOWE]]</f>
        <v>54</v>
      </c>
    </row>
    <row r="487" spans="1:21" hidden="1" x14ac:dyDescent="0.35">
      <c r="A487" s="1" t="s">
        <v>641</v>
      </c>
      <c r="B487" s="1" t="s">
        <v>222</v>
      </c>
      <c r="C487">
        <v>5</v>
      </c>
      <c r="D487">
        <v>2</v>
      </c>
      <c r="E487" s="1">
        <v>5</v>
      </c>
      <c r="F487" s="1">
        <v>6</v>
      </c>
      <c r="G487" s="1">
        <v>2</v>
      </c>
      <c r="H487" s="1">
        <v>5</v>
      </c>
      <c r="I487">
        <v>39</v>
      </c>
      <c r="J487">
        <v>77</v>
      </c>
      <c r="K487">
        <v>37</v>
      </c>
      <c r="L487">
        <v>72</v>
      </c>
      <c r="M487">
        <v>32</v>
      </c>
      <c r="N487" s="6">
        <f>(punkty_rekrutacyjne35[[#This Row],[GHP]]+punkty_rekrutacyjne35[[#This Row],[GHH]]+punkty_rekrutacyjne35[[#This Row],[GMM]]+punkty_rekrutacyjne35[[#This Row],[GMP]]+punkty_rekrutacyjne35[[#This Row],[GJP]])/10</f>
        <v>25.7</v>
      </c>
      <c r="O487">
        <f t="shared" si="3"/>
        <v>8</v>
      </c>
      <c r="P487">
        <f t="shared" si="3"/>
        <v>10</v>
      </c>
      <c r="Q487">
        <f t="shared" si="3"/>
        <v>0</v>
      </c>
      <c r="R487">
        <f t="shared" si="2"/>
        <v>8</v>
      </c>
      <c r="S487" s="6">
        <f>SUM(punkty_rekrutacyjne35[[#This Row],[punkty za JP]:[GEO]])</f>
        <v>26</v>
      </c>
      <c r="T487" s="6">
        <f>IF(punkty_rekrutacyjne35[[#This Row],[Zachowanie]]=6, 2, 0)+punkty_rekrutacyjne35[[#This Row],[Osiagniecia]]</f>
        <v>5</v>
      </c>
      <c r="U487" s="7">
        <f>punkty_rekrutacyjne35[[#This Row],[punkty za gimnazjalny]]+punkty_rekrutacyjne35[[#This Row],[SUMA PUNKTOW ZA OCENY]]+punkty_rekrutacyjne35[[#This Row],[DODATKOWE]]</f>
        <v>56.7</v>
      </c>
    </row>
    <row r="488" spans="1:21" hidden="1" x14ac:dyDescent="0.35">
      <c r="A488" s="1" t="s">
        <v>642</v>
      </c>
      <c r="B488" s="1" t="s">
        <v>43</v>
      </c>
      <c r="C488">
        <v>1</v>
      </c>
      <c r="D488">
        <v>3</v>
      </c>
      <c r="E488" s="1">
        <v>5</v>
      </c>
      <c r="F488" s="1">
        <v>6</v>
      </c>
      <c r="G488" s="1">
        <v>2</v>
      </c>
      <c r="H488" s="1">
        <v>5</v>
      </c>
      <c r="I488">
        <v>53</v>
      </c>
      <c r="J488">
        <v>25</v>
      </c>
      <c r="K488">
        <v>62</v>
      </c>
      <c r="L488">
        <v>74</v>
      </c>
      <c r="M488">
        <v>81</v>
      </c>
      <c r="N488" s="6">
        <f>(punkty_rekrutacyjne35[[#This Row],[GHP]]+punkty_rekrutacyjne35[[#This Row],[GHH]]+punkty_rekrutacyjne35[[#This Row],[GMM]]+punkty_rekrutacyjne35[[#This Row],[GMP]]+punkty_rekrutacyjne35[[#This Row],[GJP]])/10</f>
        <v>29.5</v>
      </c>
      <c r="O488">
        <f t="shared" si="3"/>
        <v>8</v>
      </c>
      <c r="P488">
        <f t="shared" si="3"/>
        <v>10</v>
      </c>
      <c r="Q488">
        <f t="shared" si="3"/>
        <v>0</v>
      </c>
      <c r="R488">
        <f t="shared" si="2"/>
        <v>8</v>
      </c>
      <c r="S488" s="6">
        <f>SUM(punkty_rekrutacyjne35[[#This Row],[punkty za JP]:[GEO]])</f>
        <v>26</v>
      </c>
      <c r="T488" s="6">
        <f>IF(punkty_rekrutacyjne35[[#This Row],[Zachowanie]]=6, 2, 0)+punkty_rekrutacyjne35[[#This Row],[Osiagniecia]]</f>
        <v>1</v>
      </c>
      <c r="U488" s="7">
        <f>punkty_rekrutacyjne35[[#This Row],[punkty za gimnazjalny]]+punkty_rekrutacyjne35[[#This Row],[SUMA PUNKTOW ZA OCENY]]+punkty_rekrutacyjne35[[#This Row],[DODATKOWE]]</f>
        <v>56.5</v>
      </c>
    </row>
    <row r="489" spans="1:21" hidden="1" x14ac:dyDescent="0.35">
      <c r="A489" s="1" t="s">
        <v>643</v>
      </c>
      <c r="B489" s="1" t="s">
        <v>72</v>
      </c>
      <c r="C489">
        <v>7</v>
      </c>
      <c r="D489">
        <v>6</v>
      </c>
      <c r="E489" s="1">
        <v>3</v>
      </c>
      <c r="F489" s="1">
        <v>6</v>
      </c>
      <c r="G489" s="1">
        <v>4</v>
      </c>
      <c r="H489" s="1">
        <v>2</v>
      </c>
      <c r="I489">
        <v>11</v>
      </c>
      <c r="J489">
        <v>8</v>
      </c>
      <c r="K489">
        <v>29</v>
      </c>
      <c r="L489">
        <v>7</v>
      </c>
      <c r="M489">
        <v>38</v>
      </c>
      <c r="N489" s="6">
        <f>(punkty_rekrutacyjne35[[#This Row],[GHP]]+punkty_rekrutacyjne35[[#This Row],[GHH]]+punkty_rekrutacyjne35[[#This Row],[GMM]]+punkty_rekrutacyjne35[[#This Row],[GMP]]+punkty_rekrutacyjne35[[#This Row],[GJP]])/10</f>
        <v>9.3000000000000007</v>
      </c>
      <c r="O489">
        <f t="shared" si="3"/>
        <v>4</v>
      </c>
      <c r="P489">
        <f t="shared" si="3"/>
        <v>10</v>
      </c>
      <c r="Q489">
        <f t="shared" si="3"/>
        <v>6</v>
      </c>
      <c r="R489">
        <f t="shared" si="2"/>
        <v>0</v>
      </c>
      <c r="S489" s="6">
        <f>SUM(punkty_rekrutacyjne35[[#This Row],[punkty za JP]:[GEO]])</f>
        <v>20</v>
      </c>
      <c r="T489" s="6">
        <f>IF(punkty_rekrutacyjne35[[#This Row],[Zachowanie]]=6, 2, 0)+punkty_rekrutacyjne35[[#This Row],[Osiagniecia]]</f>
        <v>9</v>
      </c>
      <c r="U489" s="7">
        <f>punkty_rekrutacyjne35[[#This Row],[punkty za gimnazjalny]]+punkty_rekrutacyjne35[[#This Row],[SUMA PUNKTOW ZA OCENY]]+punkty_rekrutacyjne35[[#This Row],[DODATKOWE]]</f>
        <v>38.299999999999997</v>
      </c>
    </row>
    <row r="490" spans="1:21" hidden="1" x14ac:dyDescent="0.35">
      <c r="A490" s="1" t="s">
        <v>644</v>
      </c>
      <c r="B490" s="1" t="s">
        <v>145</v>
      </c>
      <c r="C490">
        <v>3</v>
      </c>
      <c r="D490">
        <v>4</v>
      </c>
      <c r="E490" s="1">
        <v>6</v>
      </c>
      <c r="F490" s="1">
        <v>4</v>
      </c>
      <c r="G490" s="1">
        <v>6</v>
      </c>
      <c r="H490" s="1">
        <v>2</v>
      </c>
      <c r="I490">
        <v>62</v>
      </c>
      <c r="J490">
        <v>31</v>
      </c>
      <c r="K490">
        <v>64</v>
      </c>
      <c r="L490">
        <v>1</v>
      </c>
      <c r="M490">
        <v>25</v>
      </c>
      <c r="N490" s="6">
        <f>(punkty_rekrutacyjne35[[#This Row],[GHP]]+punkty_rekrutacyjne35[[#This Row],[GHH]]+punkty_rekrutacyjne35[[#This Row],[GMM]]+punkty_rekrutacyjne35[[#This Row],[GMP]]+punkty_rekrutacyjne35[[#This Row],[GJP]])/10</f>
        <v>18.3</v>
      </c>
      <c r="O490">
        <f t="shared" si="3"/>
        <v>10</v>
      </c>
      <c r="P490">
        <f t="shared" si="3"/>
        <v>6</v>
      </c>
      <c r="Q490">
        <f t="shared" si="3"/>
        <v>10</v>
      </c>
      <c r="R490">
        <f t="shared" si="2"/>
        <v>0</v>
      </c>
      <c r="S490" s="6">
        <f>SUM(punkty_rekrutacyjne35[[#This Row],[punkty za JP]:[GEO]])</f>
        <v>26</v>
      </c>
      <c r="T490" s="6">
        <f>IF(punkty_rekrutacyjne35[[#This Row],[Zachowanie]]=6, 2, 0)+punkty_rekrutacyjne35[[#This Row],[Osiagniecia]]</f>
        <v>3</v>
      </c>
      <c r="U490" s="7">
        <f>punkty_rekrutacyjne35[[#This Row],[punkty za gimnazjalny]]+punkty_rekrutacyjne35[[#This Row],[SUMA PUNKTOW ZA OCENY]]+punkty_rekrutacyjne35[[#This Row],[DODATKOWE]]</f>
        <v>47.3</v>
      </c>
    </row>
    <row r="491" spans="1:21" hidden="1" x14ac:dyDescent="0.35">
      <c r="A491" s="1" t="s">
        <v>645</v>
      </c>
      <c r="B491" s="1" t="s">
        <v>646</v>
      </c>
      <c r="C491">
        <v>4</v>
      </c>
      <c r="D491">
        <v>4</v>
      </c>
      <c r="E491" s="1">
        <v>6</v>
      </c>
      <c r="F491" s="1">
        <v>3</v>
      </c>
      <c r="G491" s="1">
        <v>2</v>
      </c>
      <c r="H491" s="1">
        <v>3</v>
      </c>
      <c r="I491">
        <v>24</v>
      </c>
      <c r="J491">
        <v>33</v>
      </c>
      <c r="K491">
        <v>90</v>
      </c>
      <c r="L491">
        <v>28</v>
      </c>
      <c r="M491">
        <v>23</v>
      </c>
      <c r="N491" s="6">
        <f>(punkty_rekrutacyjne35[[#This Row],[GHP]]+punkty_rekrutacyjne35[[#This Row],[GHH]]+punkty_rekrutacyjne35[[#This Row],[GMM]]+punkty_rekrutacyjne35[[#This Row],[GMP]]+punkty_rekrutacyjne35[[#This Row],[GJP]])/10</f>
        <v>19.8</v>
      </c>
      <c r="O491">
        <f t="shared" si="3"/>
        <v>10</v>
      </c>
      <c r="P491">
        <f t="shared" si="3"/>
        <v>4</v>
      </c>
      <c r="Q491">
        <f t="shared" si="3"/>
        <v>0</v>
      </c>
      <c r="R491">
        <f t="shared" si="2"/>
        <v>4</v>
      </c>
      <c r="S491" s="6">
        <f>SUM(punkty_rekrutacyjne35[[#This Row],[punkty za JP]:[GEO]])</f>
        <v>18</v>
      </c>
      <c r="T491" s="6">
        <f>IF(punkty_rekrutacyjne35[[#This Row],[Zachowanie]]=6, 2, 0)+punkty_rekrutacyjne35[[#This Row],[Osiagniecia]]</f>
        <v>4</v>
      </c>
      <c r="U491" s="7">
        <f>punkty_rekrutacyjne35[[#This Row],[punkty za gimnazjalny]]+punkty_rekrutacyjne35[[#This Row],[SUMA PUNKTOW ZA OCENY]]+punkty_rekrutacyjne35[[#This Row],[DODATKOWE]]</f>
        <v>41.8</v>
      </c>
    </row>
    <row r="492" spans="1:21" hidden="1" x14ac:dyDescent="0.35">
      <c r="A492" s="1" t="s">
        <v>647</v>
      </c>
      <c r="B492" s="1" t="s">
        <v>32</v>
      </c>
      <c r="C492">
        <v>5</v>
      </c>
      <c r="D492">
        <v>6</v>
      </c>
      <c r="E492" s="1">
        <v>5</v>
      </c>
      <c r="F492" s="1">
        <v>6</v>
      </c>
      <c r="G492" s="1">
        <v>5</v>
      </c>
      <c r="H492" s="1">
        <v>4</v>
      </c>
      <c r="I492">
        <v>92</v>
      </c>
      <c r="J492">
        <v>67</v>
      </c>
      <c r="K492">
        <v>92</v>
      </c>
      <c r="L492">
        <v>79</v>
      </c>
      <c r="M492">
        <v>81</v>
      </c>
      <c r="N492" s="6">
        <f>(punkty_rekrutacyjne35[[#This Row],[GHP]]+punkty_rekrutacyjne35[[#This Row],[GHH]]+punkty_rekrutacyjne35[[#This Row],[GMM]]+punkty_rekrutacyjne35[[#This Row],[GMP]]+punkty_rekrutacyjne35[[#This Row],[GJP]])/10</f>
        <v>41.1</v>
      </c>
      <c r="O492">
        <f t="shared" si="3"/>
        <v>8</v>
      </c>
      <c r="P492">
        <f t="shared" si="3"/>
        <v>10</v>
      </c>
      <c r="Q492">
        <f t="shared" si="3"/>
        <v>8</v>
      </c>
      <c r="R492">
        <f t="shared" si="2"/>
        <v>6</v>
      </c>
      <c r="S492" s="6">
        <f>SUM(punkty_rekrutacyjne35[[#This Row],[punkty za JP]:[GEO]])</f>
        <v>32</v>
      </c>
      <c r="T492" s="6">
        <f>IF(punkty_rekrutacyjne35[[#This Row],[Zachowanie]]=6, 2, 0)+punkty_rekrutacyjne35[[#This Row],[Osiagniecia]]</f>
        <v>7</v>
      </c>
      <c r="U492" s="7">
        <f>punkty_rekrutacyjne35[[#This Row],[punkty za gimnazjalny]]+punkty_rekrutacyjne35[[#This Row],[SUMA PUNKTOW ZA OCENY]]+punkty_rekrutacyjne35[[#This Row],[DODATKOWE]]</f>
        <v>80.099999999999994</v>
      </c>
    </row>
    <row r="493" spans="1:21" hidden="1" x14ac:dyDescent="0.35">
      <c r="A493" s="1" t="s">
        <v>648</v>
      </c>
      <c r="B493" s="1" t="s">
        <v>649</v>
      </c>
      <c r="C493">
        <v>5</v>
      </c>
      <c r="D493">
        <v>3</v>
      </c>
      <c r="E493" s="1">
        <v>4</v>
      </c>
      <c r="F493" s="1">
        <v>2</v>
      </c>
      <c r="G493" s="1">
        <v>6</v>
      </c>
      <c r="H493" s="1">
        <v>6</v>
      </c>
      <c r="I493">
        <v>21</v>
      </c>
      <c r="J493">
        <v>40</v>
      </c>
      <c r="K493">
        <v>18</v>
      </c>
      <c r="L493">
        <v>81</v>
      </c>
      <c r="M493">
        <v>88</v>
      </c>
      <c r="N493" s="6">
        <f>(punkty_rekrutacyjne35[[#This Row],[GHP]]+punkty_rekrutacyjne35[[#This Row],[GHH]]+punkty_rekrutacyjne35[[#This Row],[GMM]]+punkty_rekrutacyjne35[[#This Row],[GMP]]+punkty_rekrutacyjne35[[#This Row],[GJP]])/10</f>
        <v>24.8</v>
      </c>
      <c r="O493">
        <f t="shared" si="3"/>
        <v>6</v>
      </c>
      <c r="P493">
        <f t="shared" si="3"/>
        <v>0</v>
      </c>
      <c r="Q493">
        <f t="shared" si="3"/>
        <v>10</v>
      </c>
      <c r="R493">
        <f t="shared" si="2"/>
        <v>10</v>
      </c>
      <c r="S493" s="6">
        <f>SUM(punkty_rekrutacyjne35[[#This Row],[punkty za JP]:[GEO]])</f>
        <v>26</v>
      </c>
      <c r="T493" s="6">
        <f>IF(punkty_rekrutacyjne35[[#This Row],[Zachowanie]]=6, 2, 0)+punkty_rekrutacyjne35[[#This Row],[Osiagniecia]]</f>
        <v>5</v>
      </c>
      <c r="U493" s="7">
        <f>punkty_rekrutacyjne35[[#This Row],[punkty za gimnazjalny]]+punkty_rekrutacyjne35[[#This Row],[SUMA PUNKTOW ZA OCENY]]+punkty_rekrutacyjne35[[#This Row],[DODATKOWE]]</f>
        <v>55.8</v>
      </c>
    </row>
    <row r="494" spans="1:21" hidden="1" x14ac:dyDescent="0.35">
      <c r="A494" s="1" t="s">
        <v>650</v>
      </c>
      <c r="B494" s="1" t="s">
        <v>651</v>
      </c>
      <c r="C494">
        <v>6</v>
      </c>
      <c r="D494">
        <v>2</v>
      </c>
      <c r="E494" s="1">
        <v>3</v>
      </c>
      <c r="F494" s="1">
        <v>6</v>
      </c>
      <c r="G494" s="1">
        <v>5</v>
      </c>
      <c r="H494" s="1">
        <v>4</v>
      </c>
      <c r="I494">
        <v>78</v>
      </c>
      <c r="J494">
        <v>1</v>
      </c>
      <c r="K494">
        <v>9</v>
      </c>
      <c r="L494">
        <v>33</v>
      </c>
      <c r="M494">
        <v>81</v>
      </c>
      <c r="N494" s="6">
        <f>(punkty_rekrutacyjne35[[#This Row],[GHP]]+punkty_rekrutacyjne35[[#This Row],[GHH]]+punkty_rekrutacyjne35[[#This Row],[GMM]]+punkty_rekrutacyjne35[[#This Row],[GMP]]+punkty_rekrutacyjne35[[#This Row],[GJP]])/10</f>
        <v>20.2</v>
      </c>
      <c r="O494">
        <f t="shared" si="3"/>
        <v>4</v>
      </c>
      <c r="P494">
        <f t="shared" si="3"/>
        <v>10</v>
      </c>
      <c r="Q494">
        <f t="shared" si="3"/>
        <v>8</v>
      </c>
      <c r="R494">
        <f t="shared" si="2"/>
        <v>6</v>
      </c>
      <c r="S494" s="6">
        <f>SUM(punkty_rekrutacyjne35[[#This Row],[punkty za JP]:[GEO]])</f>
        <v>28</v>
      </c>
      <c r="T494" s="6">
        <f>IF(punkty_rekrutacyjne35[[#This Row],[Zachowanie]]=6, 2, 0)+punkty_rekrutacyjne35[[#This Row],[Osiagniecia]]</f>
        <v>6</v>
      </c>
      <c r="U494" s="7">
        <f>punkty_rekrutacyjne35[[#This Row],[punkty za gimnazjalny]]+punkty_rekrutacyjne35[[#This Row],[SUMA PUNKTOW ZA OCENY]]+punkty_rekrutacyjne35[[#This Row],[DODATKOWE]]</f>
        <v>54.2</v>
      </c>
    </row>
    <row r="495" spans="1:21" hidden="1" x14ac:dyDescent="0.35">
      <c r="A495" s="1" t="s">
        <v>652</v>
      </c>
      <c r="B495" s="1" t="s">
        <v>239</v>
      </c>
      <c r="C495">
        <v>8</v>
      </c>
      <c r="D495">
        <v>2</v>
      </c>
      <c r="E495" s="1">
        <v>3</v>
      </c>
      <c r="F495" s="1">
        <v>4</v>
      </c>
      <c r="G495" s="1">
        <v>5</v>
      </c>
      <c r="H495" s="1">
        <v>4</v>
      </c>
      <c r="I495">
        <v>65</v>
      </c>
      <c r="J495">
        <v>19</v>
      </c>
      <c r="K495">
        <v>19</v>
      </c>
      <c r="L495">
        <v>8</v>
      </c>
      <c r="M495">
        <v>20</v>
      </c>
      <c r="N495" s="6">
        <f>(punkty_rekrutacyjne35[[#This Row],[GHP]]+punkty_rekrutacyjne35[[#This Row],[GHH]]+punkty_rekrutacyjne35[[#This Row],[GMM]]+punkty_rekrutacyjne35[[#This Row],[GMP]]+punkty_rekrutacyjne35[[#This Row],[GJP]])/10</f>
        <v>13.1</v>
      </c>
      <c r="O495">
        <f t="shared" si="3"/>
        <v>4</v>
      </c>
      <c r="P495">
        <f t="shared" si="3"/>
        <v>6</v>
      </c>
      <c r="Q495">
        <f t="shared" si="3"/>
        <v>8</v>
      </c>
      <c r="R495">
        <f t="shared" si="2"/>
        <v>6</v>
      </c>
      <c r="S495" s="6">
        <f>SUM(punkty_rekrutacyjne35[[#This Row],[punkty za JP]:[GEO]])</f>
        <v>24</v>
      </c>
      <c r="T495" s="6">
        <f>IF(punkty_rekrutacyjne35[[#This Row],[Zachowanie]]=6, 2, 0)+punkty_rekrutacyjne35[[#This Row],[Osiagniecia]]</f>
        <v>8</v>
      </c>
      <c r="U495" s="7">
        <f>punkty_rekrutacyjne35[[#This Row],[punkty za gimnazjalny]]+punkty_rekrutacyjne35[[#This Row],[SUMA PUNKTOW ZA OCENY]]+punkty_rekrutacyjne35[[#This Row],[DODATKOWE]]</f>
        <v>45.1</v>
      </c>
    </row>
    <row r="496" spans="1:21" hidden="1" x14ac:dyDescent="0.35">
      <c r="A496" s="1" t="s">
        <v>653</v>
      </c>
      <c r="B496" s="1" t="s">
        <v>340</v>
      </c>
      <c r="C496">
        <v>2</v>
      </c>
      <c r="D496">
        <v>2</v>
      </c>
      <c r="E496" s="1">
        <v>2</v>
      </c>
      <c r="F496" s="1">
        <v>5</v>
      </c>
      <c r="G496" s="1">
        <v>5</v>
      </c>
      <c r="H496" s="1">
        <v>4</v>
      </c>
      <c r="I496">
        <v>60</v>
      </c>
      <c r="J496">
        <v>79</v>
      </c>
      <c r="K496">
        <v>51</v>
      </c>
      <c r="L496">
        <v>40</v>
      </c>
      <c r="M496">
        <v>16</v>
      </c>
      <c r="N496" s="6">
        <f>(punkty_rekrutacyjne35[[#This Row],[GHP]]+punkty_rekrutacyjne35[[#This Row],[GHH]]+punkty_rekrutacyjne35[[#This Row],[GMM]]+punkty_rekrutacyjne35[[#This Row],[GMP]]+punkty_rekrutacyjne35[[#This Row],[GJP]])/10</f>
        <v>24.6</v>
      </c>
      <c r="O496">
        <f t="shared" si="3"/>
        <v>0</v>
      </c>
      <c r="P496">
        <f t="shared" si="3"/>
        <v>8</v>
      </c>
      <c r="Q496">
        <f t="shared" si="3"/>
        <v>8</v>
      </c>
      <c r="R496">
        <f t="shared" si="2"/>
        <v>6</v>
      </c>
      <c r="S496" s="6">
        <f>SUM(punkty_rekrutacyjne35[[#This Row],[punkty za JP]:[GEO]])</f>
        <v>22</v>
      </c>
      <c r="T496" s="6">
        <f>IF(punkty_rekrutacyjne35[[#This Row],[Zachowanie]]=6, 2, 0)+punkty_rekrutacyjne35[[#This Row],[Osiagniecia]]</f>
        <v>2</v>
      </c>
      <c r="U496" s="7">
        <f>punkty_rekrutacyjne35[[#This Row],[punkty za gimnazjalny]]+punkty_rekrutacyjne35[[#This Row],[SUMA PUNKTOW ZA OCENY]]+punkty_rekrutacyjne35[[#This Row],[DODATKOWE]]</f>
        <v>48.6</v>
      </c>
    </row>
    <row r="497" spans="1:21" hidden="1" x14ac:dyDescent="0.35">
      <c r="A497" s="1" t="s">
        <v>654</v>
      </c>
      <c r="B497" s="1" t="s">
        <v>340</v>
      </c>
      <c r="C497">
        <v>5</v>
      </c>
      <c r="D497">
        <v>2</v>
      </c>
      <c r="E497" s="1">
        <v>3</v>
      </c>
      <c r="F497" s="1">
        <v>3</v>
      </c>
      <c r="G497" s="1">
        <v>6</v>
      </c>
      <c r="H497" s="1">
        <v>3</v>
      </c>
      <c r="I497">
        <v>79</v>
      </c>
      <c r="J497">
        <v>21</v>
      </c>
      <c r="K497">
        <v>41</v>
      </c>
      <c r="L497">
        <v>39</v>
      </c>
      <c r="M497">
        <v>74</v>
      </c>
      <c r="N497" s="6">
        <f>(punkty_rekrutacyjne35[[#This Row],[GHP]]+punkty_rekrutacyjne35[[#This Row],[GHH]]+punkty_rekrutacyjne35[[#This Row],[GMM]]+punkty_rekrutacyjne35[[#This Row],[GMP]]+punkty_rekrutacyjne35[[#This Row],[GJP]])/10</f>
        <v>25.4</v>
      </c>
      <c r="O497">
        <f t="shared" si="3"/>
        <v>4</v>
      </c>
      <c r="P497">
        <f t="shared" si="3"/>
        <v>4</v>
      </c>
      <c r="Q497">
        <f t="shared" si="3"/>
        <v>10</v>
      </c>
      <c r="R497">
        <f t="shared" si="2"/>
        <v>4</v>
      </c>
      <c r="S497" s="6">
        <f>SUM(punkty_rekrutacyjne35[[#This Row],[punkty za JP]:[GEO]])</f>
        <v>22</v>
      </c>
      <c r="T497" s="6">
        <f>IF(punkty_rekrutacyjne35[[#This Row],[Zachowanie]]=6, 2, 0)+punkty_rekrutacyjne35[[#This Row],[Osiagniecia]]</f>
        <v>5</v>
      </c>
      <c r="U497" s="7">
        <f>punkty_rekrutacyjne35[[#This Row],[punkty za gimnazjalny]]+punkty_rekrutacyjne35[[#This Row],[SUMA PUNKTOW ZA OCENY]]+punkty_rekrutacyjne35[[#This Row],[DODATKOWE]]</f>
        <v>52.4</v>
      </c>
    </row>
    <row r="498" spans="1:21" hidden="1" x14ac:dyDescent="0.35">
      <c r="A498" s="1" t="s">
        <v>655</v>
      </c>
      <c r="B498" s="1" t="s">
        <v>38</v>
      </c>
      <c r="C498">
        <v>7</v>
      </c>
      <c r="D498">
        <v>2</v>
      </c>
      <c r="E498" s="1">
        <v>6</v>
      </c>
      <c r="F498" s="1">
        <v>6</v>
      </c>
      <c r="G498" s="1">
        <v>6</v>
      </c>
      <c r="H498" s="1">
        <v>5</v>
      </c>
      <c r="I498">
        <v>27</v>
      </c>
      <c r="J498">
        <v>93</v>
      </c>
      <c r="K498">
        <v>10</v>
      </c>
      <c r="L498">
        <v>43</v>
      </c>
      <c r="M498">
        <v>28</v>
      </c>
      <c r="N498" s="6">
        <f>(punkty_rekrutacyjne35[[#This Row],[GHP]]+punkty_rekrutacyjne35[[#This Row],[GHH]]+punkty_rekrutacyjne35[[#This Row],[GMM]]+punkty_rekrutacyjne35[[#This Row],[GMP]]+punkty_rekrutacyjne35[[#This Row],[GJP]])/10</f>
        <v>20.100000000000001</v>
      </c>
      <c r="O498">
        <f t="shared" si="3"/>
        <v>10</v>
      </c>
      <c r="P498">
        <f t="shared" si="3"/>
        <v>10</v>
      </c>
      <c r="Q498">
        <f t="shared" si="3"/>
        <v>10</v>
      </c>
      <c r="R498">
        <f t="shared" si="2"/>
        <v>8</v>
      </c>
      <c r="S498" s="6">
        <f>SUM(punkty_rekrutacyjne35[[#This Row],[punkty za JP]:[GEO]])</f>
        <v>38</v>
      </c>
      <c r="T498" s="6">
        <f>IF(punkty_rekrutacyjne35[[#This Row],[Zachowanie]]=6, 2, 0)+punkty_rekrutacyjne35[[#This Row],[Osiagniecia]]</f>
        <v>7</v>
      </c>
      <c r="U498" s="7">
        <f>punkty_rekrutacyjne35[[#This Row],[punkty za gimnazjalny]]+punkty_rekrutacyjne35[[#This Row],[SUMA PUNKTOW ZA OCENY]]+punkty_rekrutacyjne35[[#This Row],[DODATKOWE]]</f>
        <v>65.099999999999994</v>
      </c>
    </row>
    <row r="499" spans="1:21" hidden="1" x14ac:dyDescent="0.35">
      <c r="A499" s="1" t="s">
        <v>656</v>
      </c>
      <c r="B499" s="1" t="s">
        <v>119</v>
      </c>
      <c r="C499">
        <v>5</v>
      </c>
      <c r="D499">
        <v>4</v>
      </c>
      <c r="E499" s="1">
        <v>6</v>
      </c>
      <c r="F499" s="1">
        <v>5</v>
      </c>
      <c r="G499" s="1">
        <v>4</v>
      </c>
      <c r="H499" s="1">
        <v>4</v>
      </c>
      <c r="I499">
        <v>44</v>
      </c>
      <c r="J499">
        <v>95</v>
      </c>
      <c r="K499">
        <v>15</v>
      </c>
      <c r="L499">
        <v>66</v>
      </c>
      <c r="M499">
        <v>82</v>
      </c>
      <c r="N499" s="6">
        <f>(punkty_rekrutacyjne35[[#This Row],[GHP]]+punkty_rekrutacyjne35[[#This Row],[GHH]]+punkty_rekrutacyjne35[[#This Row],[GMM]]+punkty_rekrutacyjne35[[#This Row],[GMP]]+punkty_rekrutacyjne35[[#This Row],[GJP]])/10</f>
        <v>30.2</v>
      </c>
      <c r="O499">
        <f t="shared" si="3"/>
        <v>10</v>
      </c>
      <c r="P499">
        <f t="shared" si="3"/>
        <v>8</v>
      </c>
      <c r="Q499">
        <f t="shared" si="3"/>
        <v>6</v>
      </c>
      <c r="R499">
        <f t="shared" si="2"/>
        <v>6</v>
      </c>
      <c r="S499" s="6">
        <f>SUM(punkty_rekrutacyjne35[[#This Row],[punkty za JP]:[GEO]])</f>
        <v>30</v>
      </c>
      <c r="T499" s="6">
        <f>IF(punkty_rekrutacyjne35[[#This Row],[Zachowanie]]=6, 2, 0)+punkty_rekrutacyjne35[[#This Row],[Osiagniecia]]</f>
        <v>5</v>
      </c>
      <c r="U499" s="7">
        <f>punkty_rekrutacyjne35[[#This Row],[punkty za gimnazjalny]]+punkty_rekrutacyjne35[[#This Row],[SUMA PUNKTOW ZA OCENY]]+punkty_rekrutacyjne35[[#This Row],[DODATKOWE]]</f>
        <v>65.2</v>
      </c>
    </row>
    <row r="500" spans="1:21" hidden="1" x14ac:dyDescent="0.35">
      <c r="A500" s="1" t="s">
        <v>657</v>
      </c>
      <c r="B500" s="1" t="s">
        <v>340</v>
      </c>
      <c r="C500">
        <v>0</v>
      </c>
      <c r="D500">
        <v>6</v>
      </c>
      <c r="E500" s="1">
        <v>6</v>
      </c>
      <c r="F500" s="1">
        <v>2</v>
      </c>
      <c r="G500" s="1">
        <v>4</v>
      </c>
      <c r="H500" s="1">
        <v>3</v>
      </c>
      <c r="I500">
        <v>15</v>
      </c>
      <c r="J500">
        <v>15</v>
      </c>
      <c r="K500">
        <v>58</v>
      </c>
      <c r="L500">
        <v>15</v>
      </c>
      <c r="M500">
        <v>87</v>
      </c>
      <c r="N500" s="6">
        <f>(punkty_rekrutacyjne35[[#This Row],[GHP]]+punkty_rekrutacyjne35[[#This Row],[GHH]]+punkty_rekrutacyjne35[[#This Row],[GMM]]+punkty_rekrutacyjne35[[#This Row],[GMP]]+punkty_rekrutacyjne35[[#This Row],[GJP]])/10</f>
        <v>19</v>
      </c>
      <c r="O500">
        <f t="shared" si="3"/>
        <v>10</v>
      </c>
      <c r="P500">
        <f t="shared" si="3"/>
        <v>0</v>
      </c>
      <c r="Q500">
        <f t="shared" si="3"/>
        <v>6</v>
      </c>
      <c r="R500">
        <f t="shared" si="2"/>
        <v>4</v>
      </c>
      <c r="S500" s="6">
        <f>SUM(punkty_rekrutacyjne35[[#This Row],[punkty za JP]:[GEO]])</f>
        <v>20</v>
      </c>
      <c r="T500" s="6">
        <f>IF(punkty_rekrutacyjne35[[#This Row],[Zachowanie]]=6, 2, 0)+punkty_rekrutacyjne35[[#This Row],[Osiagniecia]]</f>
        <v>2</v>
      </c>
      <c r="U500" s="7">
        <f>punkty_rekrutacyjne35[[#This Row],[punkty za gimnazjalny]]+punkty_rekrutacyjne35[[#This Row],[SUMA PUNKTOW ZA OCENY]]+punkty_rekrutacyjne35[[#This Row],[DODATKOWE]]</f>
        <v>41</v>
      </c>
    </row>
    <row r="501" spans="1:21" hidden="1" x14ac:dyDescent="0.35">
      <c r="A501" s="1" t="s">
        <v>658</v>
      </c>
      <c r="B501" s="1" t="s">
        <v>16</v>
      </c>
      <c r="C501">
        <v>4</v>
      </c>
      <c r="D501">
        <v>6</v>
      </c>
      <c r="E501" s="1">
        <v>6</v>
      </c>
      <c r="F501" s="1">
        <v>3</v>
      </c>
      <c r="G501" s="1">
        <v>6</v>
      </c>
      <c r="H501" s="1">
        <v>2</v>
      </c>
      <c r="I501">
        <v>69</v>
      </c>
      <c r="J501">
        <v>78</v>
      </c>
      <c r="K501">
        <v>32</v>
      </c>
      <c r="L501">
        <v>73</v>
      </c>
      <c r="M501">
        <v>93</v>
      </c>
      <c r="N501" s="6">
        <f>(punkty_rekrutacyjne35[[#This Row],[GHP]]+punkty_rekrutacyjne35[[#This Row],[GHH]]+punkty_rekrutacyjne35[[#This Row],[GMM]]+punkty_rekrutacyjne35[[#This Row],[GMP]]+punkty_rekrutacyjne35[[#This Row],[GJP]])/10</f>
        <v>34.5</v>
      </c>
      <c r="O501">
        <f t="shared" si="3"/>
        <v>10</v>
      </c>
      <c r="P501">
        <f t="shared" si="3"/>
        <v>4</v>
      </c>
      <c r="Q501">
        <f t="shared" si="3"/>
        <v>10</v>
      </c>
      <c r="R501">
        <f t="shared" si="2"/>
        <v>0</v>
      </c>
      <c r="S501" s="6">
        <f>SUM(punkty_rekrutacyjne35[[#This Row],[punkty za JP]:[GEO]])</f>
        <v>24</v>
      </c>
      <c r="T501" s="6">
        <f>IF(punkty_rekrutacyjne35[[#This Row],[Zachowanie]]=6, 2, 0)+punkty_rekrutacyjne35[[#This Row],[Osiagniecia]]</f>
        <v>6</v>
      </c>
      <c r="U501" s="7">
        <f>punkty_rekrutacyjne35[[#This Row],[punkty za gimnazjalny]]+punkty_rekrutacyjne35[[#This Row],[SUMA PUNKTOW ZA OCENY]]+punkty_rekrutacyjne35[[#This Row],[DODATKOWE]]</f>
        <v>64.5</v>
      </c>
    </row>
    <row r="502" spans="1:21" hidden="1" x14ac:dyDescent="0.35">
      <c r="A502" s="1" t="s">
        <v>659</v>
      </c>
      <c r="B502" s="1" t="s">
        <v>660</v>
      </c>
      <c r="C502">
        <v>7</v>
      </c>
      <c r="D502">
        <v>3</v>
      </c>
      <c r="E502" s="1">
        <v>4</v>
      </c>
      <c r="F502" s="1">
        <v>6</v>
      </c>
      <c r="G502" s="1">
        <v>3</v>
      </c>
      <c r="H502" s="1">
        <v>6</v>
      </c>
      <c r="I502">
        <v>14</v>
      </c>
      <c r="J502">
        <v>42</v>
      </c>
      <c r="K502">
        <v>40</v>
      </c>
      <c r="L502">
        <v>48</v>
      </c>
      <c r="M502">
        <v>35</v>
      </c>
      <c r="N502" s="6">
        <f>(punkty_rekrutacyjne35[[#This Row],[GHP]]+punkty_rekrutacyjne35[[#This Row],[GHH]]+punkty_rekrutacyjne35[[#This Row],[GMM]]+punkty_rekrutacyjne35[[#This Row],[GMP]]+punkty_rekrutacyjne35[[#This Row],[GJP]])/10</f>
        <v>17.899999999999999</v>
      </c>
      <c r="O502">
        <f t="shared" si="3"/>
        <v>6</v>
      </c>
      <c r="P502">
        <f t="shared" si="3"/>
        <v>10</v>
      </c>
      <c r="Q502">
        <f t="shared" si="3"/>
        <v>4</v>
      </c>
      <c r="R502">
        <f t="shared" si="2"/>
        <v>10</v>
      </c>
      <c r="S502" s="6">
        <f>SUM(punkty_rekrutacyjne35[[#This Row],[punkty za JP]:[GEO]])</f>
        <v>30</v>
      </c>
      <c r="T502" s="6">
        <f>IF(punkty_rekrutacyjne35[[#This Row],[Zachowanie]]=6, 2, 0)+punkty_rekrutacyjne35[[#This Row],[Osiagniecia]]</f>
        <v>7</v>
      </c>
      <c r="U502" s="7">
        <f>punkty_rekrutacyjne35[[#This Row],[punkty za gimnazjalny]]+punkty_rekrutacyjne35[[#This Row],[SUMA PUNKTOW ZA OCENY]]+punkty_rekrutacyjne35[[#This Row],[DODATKOWE]]</f>
        <v>54.9</v>
      </c>
    </row>
    <row r="503" spans="1:21" hidden="1" x14ac:dyDescent="0.35">
      <c r="A503" s="1" t="s">
        <v>661</v>
      </c>
      <c r="B503" s="1" t="s">
        <v>83</v>
      </c>
      <c r="C503">
        <v>5</v>
      </c>
      <c r="D503">
        <v>2</v>
      </c>
      <c r="E503" s="1">
        <v>5</v>
      </c>
      <c r="F503" s="1">
        <v>6</v>
      </c>
      <c r="G503" s="1">
        <v>3</v>
      </c>
      <c r="H503" s="1">
        <v>3</v>
      </c>
      <c r="I503">
        <v>90</v>
      </c>
      <c r="J503">
        <v>70</v>
      </c>
      <c r="K503">
        <v>84</v>
      </c>
      <c r="L503">
        <v>62</v>
      </c>
      <c r="M503">
        <v>20</v>
      </c>
      <c r="N503" s="6">
        <f>(punkty_rekrutacyjne35[[#This Row],[GHP]]+punkty_rekrutacyjne35[[#This Row],[GHH]]+punkty_rekrutacyjne35[[#This Row],[GMM]]+punkty_rekrutacyjne35[[#This Row],[GMP]]+punkty_rekrutacyjne35[[#This Row],[GJP]])/10</f>
        <v>32.6</v>
      </c>
      <c r="O503">
        <f t="shared" si="3"/>
        <v>8</v>
      </c>
      <c r="P503">
        <f t="shared" si="3"/>
        <v>10</v>
      </c>
      <c r="Q503">
        <f t="shared" si="3"/>
        <v>4</v>
      </c>
      <c r="R503">
        <f t="shared" si="2"/>
        <v>4</v>
      </c>
      <c r="S503" s="6">
        <f>SUM(punkty_rekrutacyjne35[[#This Row],[punkty za JP]:[GEO]])</f>
        <v>26</v>
      </c>
      <c r="T503" s="6">
        <f>IF(punkty_rekrutacyjne35[[#This Row],[Zachowanie]]=6, 2, 0)+punkty_rekrutacyjne35[[#This Row],[Osiagniecia]]</f>
        <v>5</v>
      </c>
      <c r="U503" s="7">
        <f>punkty_rekrutacyjne35[[#This Row],[punkty za gimnazjalny]]+punkty_rekrutacyjne35[[#This Row],[SUMA PUNKTOW ZA OCENY]]+punkty_rekrutacyjne35[[#This Row],[DODATKOWE]]</f>
        <v>63.6</v>
      </c>
    </row>
    <row r="504" spans="1:21" hidden="1" x14ac:dyDescent="0.35">
      <c r="A504" s="1" t="s">
        <v>662</v>
      </c>
      <c r="B504" s="1" t="s">
        <v>355</v>
      </c>
      <c r="C504">
        <v>1</v>
      </c>
      <c r="D504">
        <v>6</v>
      </c>
      <c r="E504" s="1">
        <v>4</v>
      </c>
      <c r="F504" s="1">
        <v>3</v>
      </c>
      <c r="G504" s="1">
        <v>3</v>
      </c>
      <c r="H504" s="1">
        <v>6</v>
      </c>
      <c r="I504">
        <v>79</v>
      </c>
      <c r="J504">
        <v>71</v>
      </c>
      <c r="K504">
        <v>89</v>
      </c>
      <c r="L504">
        <v>26</v>
      </c>
      <c r="M504">
        <v>96</v>
      </c>
      <c r="N504" s="6">
        <f>(punkty_rekrutacyjne35[[#This Row],[GHP]]+punkty_rekrutacyjne35[[#This Row],[GHH]]+punkty_rekrutacyjne35[[#This Row],[GMM]]+punkty_rekrutacyjne35[[#This Row],[GMP]]+punkty_rekrutacyjne35[[#This Row],[GJP]])/10</f>
        <v>36.1</v>
      </c>
      <c r="O504">
        <f t="shared" si="3"/>
        <v>6</v>
      </c>
      <c r="P504">
        <f t="shared" si="3"/>
        <v>4</v>
      </c>
      <c r="Q504">
        <f t="shared" si="3"/>
        <v>4</v>
      </c>
      <c r="R504">
        <f t="shared" si="2"/>
        <v>10</v>
      </c>
      <c r="S504" s="6">
        <f>SUM(punkty_rekrutacyjne35[[#This Row],[punkty za JP]:[GEO]])</f>
        <v>24</v>
      </c>
      <c r="T504" s="6">
        <f>IF(punkty_rekrutacyjne35[[#This Row],[Zachowanie]]=6, 2, 0)+punkty_rekrutacyjne35[[#This Row],[Osiagniecia]]</f>
        <v>3</v>
      </c>
      <c r="U504" s="7">
        <f>punkty_rekrutacyjne35[[#This Row],[punkty za gimnazjalny]]+punkty_rekrutacyjne35[[#This Row],[SUMA PUNKTOW ZA OCENY]]+punkty_rekrutacyjne35[[#This Row],[DODATKOWE]]</f>
        <v>63.1</v>
      </c>
    </row>
    <row r="505" spans="1:21" hidden="1" x14ac:dyDescent="0.35">
      <c r="A505" s="1" t="s">
        <v>663</v>
      </c>
      <c r="B505" s="1" t="s">
        <v>369</v>
      </c>
      <c r="C505">
        <v>5</v>
      </c>
      <c r="D505">
        <v>5</v>
      </c>
      <c r="E505" s="1">
        <v>6</v>
      </c>
      <c r="F505" s="1">
        <v>3</v>
      </c>
      <c r="G505" s="1">
        <v>4</v>
      </c>
      <c r="H505" s="1">
        <v>2</v>
      </c>
      <c r="I505">
        <v>45</v>
      </c>
      <c r="J505">
        <v>46</v>
      </c>
      <c r="K505">
        <v>47</v>
      </c>
      <c r="L505">
        <v>70</v>
      </c>
      <c r="M505">
        <v>56</v>
      </c>
      <c r="N505" s="6">
        <f>(punkty_rekrutacyjne35[[#This Row],[GHP]]+punkty_rekrutacyjne35[[#This Row],[GHH]]+punkty_rekrutacyjne35[[#This Row],[GMM]]+punkty_rekrutacyjne35[[#This Row],[GMP]]+punkty_rekrutacyjne35[[#This Row],[GJP]])/10</f>
        <v>26.4</v>
      </c>
      <c r="O505">
        <f t="shared" si="3"/>
        <v>10</v>
      </c>
      <c r="P505">
        <f t="shared" si="3"/>
        <v>4</v>
      </c>
      <c r="Q505">
        <f t="shared" si="3"/>
        <v>6</v>
      </c>
      <c r="R505">
        <f t="shared" si="2"/>
        <v>0</v>
      </c>
      <c r="S505" s="6">
        <f>SUM(punkty_rekrutacyjne35[[#This Row],[punkty za JP]:[GEO]])</f>
        <v>20</v>
      </c>
      <c r="T505" s="6">
        <f>IF(punkty_rekrutacyjne35[[#This Row],[Zachowanie]]=6, 2, 0)+punkty_rekrutacyjne35[[#This Row],[Osiagniecia]]</f>
        <v>5</v>
      </c>
      <c r="U505" s="7">
        <f>punkty_rekrutacyjne35[[#This Row],[punkty za gimnazjalny]]+punkty_rekrutacyjne35[[#This Row],[SUMA PUNKTOW ZA OCENY]]+punkty_rekrutacyjne35[[#This Row],[DODATKOWE]]</f>
        <v>51.4</v>
      </c>
    </row>
    <row r="506" spans="1:21" hidden="1" x14ac:dyDescent="0.35">
      <c r="A506" s="1" t="s">
        <v>235</v>
      </c>
      <c r="B506" s="1" t="s">
        <v>311</v>
      </c>
      <c r="C506">
        <v>6</v>
      </c>
      <c r="D506">
        <v>5</v>
      </c>
      <c r="E506" s="1">
        <v>6</v>
      </c>
      <c r="F506" s="1">
        <v>6</v>
      </c>
      <c r="G506" s="1">
        <v>5</v>
      </c>
      <c r="H506" s="1">
        <v>3</v>
      </c>
      <c r="I506">
        <v>100</v>
      </c>
      <c r="J506">
        <v>44</v>
      </c>
      <c r="K506">
        <v>54</v>
      </c>
      <c r="L506">
        <v>75</v>
      </c>
      <c r="M506">
        <v>64</v>
      </c>
      <c r="N506" s="6">
        <f>(punkty_rekrutacyjne35[[#This Row],[GHP]]+punkty_rekrutacyjne35[[#This Row],[GHH]]+punkty_rekrutacyjne35[[#This Row],[GMM]]+punkty_rekrutacyjne35[[#This Row],[GMP]]+punkty_rekrutacyjne35[[#This Row],[GJP]])/10</f>
        <v>33.700000000000003</v>
      </c>
      <c r="O506">
        <f t="shared" si="3"/>
        <v>10</v>
      </c>
      <c r="P506">
        <f t="shared" si="3"/>
        <v>10</v>
      </c>
      <c r="Q506">
        <f t="shared" si="3"/>
        <v>8</v>
      </c>
      <c r="R506">
        <f t="shared" si="2"/>
        <v>4</v>
      </c>
      <c r="S506" s="6">
        <f>SUM(punkty_rekrutacyjne35[[#This Row],[punkty za JP]:[GEO]])</f>
        <v>32</v>
      </c>
      <c r="T506" s="6">
        <f>IF(punkty_rekrutacyjne35[[#This Row],[Zachowanie]]=6, 2, 0)+punkty_rekrutacyjne35[[#This Row],[Osiagniecia]]</f>
        <v>6</v>
      </c>
      <c r="U506" s="7">
        <f>punkty_rekrutacyjne35[[#This Row],[punkty za gimnazjalny]]+punkty_rekrutacyjne35[[#This Row],[SUMA PUNKTOW ZA OCENY]]+punkty_rekrutacyjne35[[#This Row],[DODATKOWE]]</f>
        <v>71.7</v>
      </c>
    </row>
    <row r="507" spans="1:21" hidden="1" x14ac:dyDescent="0.35">
      <c r="A507" s="1" t="s">
        <v>211</v>
      </c>
      <c r="B507" s="1" t="s">
        <v>78</v>
      </c>
      <c r="C507">
        <v>5</v>
      </c>
      <c r="D507">
        <v>6</v>
      </c>
      <c r="E507" s="1">
        <v>5</v>
      </c>
      <c r="F507" s="1">
        <v>2</v>
      </c>
      <c r="G507" s="1">
        <v>2</v>
      </c>
      <c r="H507" s="1">
        <v>2</v>
      </c>
      <c r="I507">
        <v>74</v>
      </c>
      <c r="J507">
        <v>70</v>
      </c>
      <c r="K507">
        <v>43</v>
      </c>
      <c r="L507">
        <v>43</v>
      </c>
      <c r="M507">
        <v>37</v>
      </c>
      <c r="N507" s="6">
        <f>(punkty_rekrutacyjne35[[#This Row],[GHP]]+punkty_rekrutacyjne35[[#This Row],[GHH]]+punkty_rekrutacyjne35[[#This Row],[GMM]]+punkty_rekrutacyjne35[[#This Row],[GMP]]+punkty_rekrutacyjne35[[#This Row],[GJP]])/10</f>
        <v>26.7</v>
      </c>
      <c r="O507">
        <f t="shared" si="3"/>
        <v>8</v>
      </c>
      <c r="P507">
        <f t="shared" si="3"/>
        <v>0</v>
      </c>
      <c r="Q507">
        <f t="shared" si="3"/>
        <v>0</v>
      </c>
      <c r="R507">
        <f t="shared" si="2"/>
        <v>0</v>
      </c>
      <c r="S507" s="6">
        <f>SUM(punkty_rekrutacyjne35[[#This Row],[punkty za JP]:[GEO]])</f>
        <v>8</v>
      </c>
      <c r="T507" s="6">
        <f>IF(punkty_rekrutacyjne35[[#This Row],[Zachowanie]]=6, 2, 0)+punkty_rekrutacyjne35[[#This Row],[Osiagniecia]]</f>
        <v>7</v>
      </c>
      <c r="U507" s="7">
        <f>punkty_rekrutacyjne35[[#This Row],[punkty za gimnazjalny]]+punkty_rekrutacyjne35[[#This Row],[SUMA PUNKTOW ZA OCENY]]+punkty_rekrutacyjne35[[#This Row],[DODATKOWE]]</f>
        <v>41.7</v>
      </c>
    </row>
    <row r="508" spans="1:21" hidden="1" x14ac:dyDescent="0.35">
      <c r="A508" s="1" t="s">
        <v>664</v>
      </c>
      <c r="B508" s="1" t="s">
        <v>665</v>
      </c>
      <c r="C508">
        <v>8</v>
      </c>
      <c r="D508">
        <v>3</v>
      </c>
      <c r="E508" s="1">
        <v>3</v>
      </c>
      <c r="F508" s="1">
        <v>4</v>
      </c>
      <c r="G508" s="1">
        <v>5</v>
      </c>
      <c r="H508" s="1">
        <v>5</v>
      </c>
      <c r="I508">
        <v>78</v>
      </c>
      <c r="J508">
        <v>45</v>
      </c>
      <c r="K508">
        <v>23</v>
      </c>
      <c r="L508">
        <v>91</v>
      </c>
      <c r="M508">
        <v>58</v>
      </c>
      <c r="N508" s="6">
        <f>(punkty_rekrutacyjne35[[#This Row],[GHP]]+punkty_rekrutacyjne35[[#This Row],[GHH]]+punkty_rekrutacyjne35[[#This Row],[GMM]]+punkty_rekrutacyjne35[[#This Row],[GMP]]+punkty_rekrutacyjne35[[#This Row],[GJP]])/10</f>
        <v>29.5</v>
      </c>
      <c r="O508">
        <f t="shared" si="3"/>
        <v>4</v>
      </c>
      <c r="P508">
        <f t="shared" si="3"/>
        <v>6</v>
      </c>
      <c r="Q508">
        <f t="shared" si="3"/>
        <v>8</v>
      </c>
      <c r="R508">
        <f t="shared" si="2"/>
        <v>8</v>
      </c>
      <c r="S508" s="6">
        <f>SUM(punkty_rekrutacyjne35[[#This Row],[punkty za JP]:[GEO]])</f>
        <v>26</v>
      </c>
      <c r="T508" s="6">
        <f>IF(punkty_rekrutacyjne35[[#This Row],[Zachowanie]]=6, 2, 0)+punkty_rekrutacyjne35[[#This Row],[Osiagniecia]]</f>
        <v>8</v>
      </c>
      <c r="U508" s="7">
        <f>punkty_rekrutacyjne35[[#This Row],[punkty za gimnazjalny]]+punkty_rekrutacyjne35[[#This Row],[SUMA PUNKTOW ZA OCENY]]+punkty_rekrutacyjne35[[#This Row],[DODATKOWE]]</f>
        <v>63.5</v>
      </c>
    </row>
    <row r="509" spans="1:21" hidden="1" x14ac:dyDescent="0.35">
      <c r="A509" s="1" t="s">
        <v>666</v>
      </c>
      <c r="B509" s="1" t="s">
        <v>34</v>
      </c>
      <c r="C509">
        <v>4</v>
      </c>
      <c r="D509">
        <v>5</v>
      </c>
      <c r="E509" s="1">
        <v>3</v>
      </c>
      <c r="F509" s="1">
        <v>6</v>
      </c>
      <c r="G509" s="1">
        <v>6</v>
      </c>
      <c r="H509" s="1">
        <v>3</v>
      </c>
      <c r="I509">
        <v>23</v>
      </c>
      <c r="J509">
        <v>16</v>
      </c>
      <c r="K509">
        <v>85</v>
      </c>
      <c r="L509">
        <v>82</v>
      </c>
      <c r="M509">
        <v>75</v>
      </c>
      <c r="N509" s="6">
        <f>(punkty_rekrutacyjne35[[#This Row],[GHP]]+punkty_rekrutacyjne35[[#This Row],[GHH]]+punkty_rekrutacyjne35[[#This Row],[GMM]]+punkty_rekrutacyjne35[[#This Row],[GMP]]+punkty_rekrutacyjne35[[#This Row],[GJP]])/10</f>
        <v>28.1</v>
      </c>
      <c r="O509">
        <f t="shared" si="3"/>
        <v>4</v>
      </c>
      <c r="P509">
        <f t="shared" si="3"/>
        <v>10</v>
      </c>
      <c r="Q509">
        <f t="shared" si="3"/>
        <v>10</v>
      </c>
      <c r="R509">
        <f t="shared" si="2"/>
        <v>4</v>
      </c>
      <c r="S509" s="6">
        <f>SUM(punkty_rekrutacyjne35[[#This Row],[punkty za JP]:[GEO]])</f>
        <v>28</v>
      </c>
      <c r="T509" s="6">
        <f>IF(punkty_rekrutacyjne35[[#This Row],[Zachowanie]]=6, 2, 0)+punkty_rekrutacyjne35[[#This Row],[Osiagniecia]]</f>
        <v>4</v>
      </c>
      <c r="U509" s="7">
        <f>punkty_rekrutacyjne35[[#This Row],[punkty za gimnazjalny]]+punkty_rekrutacyjne35[[#This Row],[SUMA PUNKTOW ZA OCENY]]+punkty_rekrutacyjne35[[#This Row],[DODATKOWE]]</f>
        <v>60.1</v>
      </c>
    </row>
    <row r="510" spans="1:21" hidden="1" x14ac:dyDescent="0.35">
      <c r="A510" s="1" t="s">
        <v>667</v>
      </c>
      <c r="B510" s="1" t="s">
        <v>203</v>
      </c>
      <c r="C510">
        <v>1</v>
      </c>
      <c r="D510">
        <v>2</v>
      </c>
      <c r="E510" s="1">
        <v>5</v>
      </c>
      <c r="F510" s="1">
        <v>2</v>
      </c>
      <c r="G510" s="1">
        <v>6</v>
      </c>
      <c r="H510" s="1">
        <v>6</v>
      </c>
      <c r="I510">
        <v>62</v>
      </c>
      <c r="J510">
        <v>89</v>
      </c>
      <c r="K510">
        <v>20</v>
      </c>
      <c r="L510">
        <v>56</v>
      </c>
      <c r="M510">
        <v>80</v>
      </c>
      <c r="N510" s="6">
        <f>(punkty_rekrutacyjne35[[#This Row],[GHP]]+punkty_rekrutacyjne35[[#This Row],[GHH]]+punkty_rekrutacyjne35[[#This Row],[GMM]]+punkty_rekrutacyjne35[[#This Row],[GMP]]+punkty_rekrutacyjne35[[#This Row],[GJP]])/10</f>
        <v>30.7</v>
      </c>
      <c r="O510">
        <f t="shared" si="3"/>
        <v>8</v>
      </c>
      <c r="P510">
        <f t="shared" si="3"/>
        <v>0</v>
      </c>
      <c r="Q510">
        <f t="shared" si="3"/>
        <v>10</v>
      </c>
      <c r="R510">
        <f t="shared" si="2"/>
        <v>10</v>
      </c>
      <c r="S510" s="6">
        <f>SUM(punkty_rekrutacyjne35[[#This Row],[punkty za JP]:[GEO]])</f>
        <v>28</v>
      </c>
      <c r="T510" s="6">
        <f>IF(punkty_rekrutacyjne35[[#This Row],[Zachowanie]]=6, 2, 0)+punkty_rekrutacyjne35[[#This Row],[Osiagniecia]]</f>
        <v>1</v>
      </c>
      <c r="U510" s="7">
        <f>punkty_rekrutacyjne35[[#This Row],[punkty za gimnazjalny]]+punkty_rekrutacyjne35[[#This Row],[SUMA PUNKTOW ZA OCENY]]+punkty_rekrutacyjne35[[#This Row],[DODATKOWE]]</f>
        <v>59.7</v>
      </c>
    </row>
    <row r="511" spans="1:21" hidden="1" x14ac:dyDescent="0.35">
      <c r="A511" s="1" t="s">
        <v>668</v>
      </c>
      <c r="B511" s="1" t="s">
        <v>83</v>
      </c>
      <c r="C511">
        <v>6</v>
      </c>
      <c r="D511">
        <v>6</v>
      </c>
      <c r="E511" s="1">
        <v>5</v>
      </c>
      <c r="F511" s="1">
        <v>6</v>
      </c>
      <c r="G511" s="1">
        <v>2</v>
      </c>
      <c r="H511" s="1">
        <v>4</v>
      </c>
      <c r="I511">
        <v>22</v>
      </c>
      <c r="J511">
        <v>29</v>
      </c>
      <c r="K511">
        <v>31</v>
      </c>
      <c r="L511">
        <v>9</v>
      </c>
      <c r="M511">
        <v>56</v>
      </c>
      <c r="N511" s="6">
        <f>(punkty_rekrutacyjne35[[#This Row],[GHP]]+punkty_rekrutacyjne35[[#This Row],[GHH]]+punkty_rekrutacyjne35[[#This Row],[GMM]]+punkty_rekrutacyjne35[[#This Row],[GMP]]+punkty_rekrutacyjne35[[#This Row],[GJP]])/10</f>
        <v>14.7</v>
      </c>
      <c r="O511">
        <f t="shared" si="3"/>
        <v>8</v>
      </c>
      <c r="P511">
        <f t="shared" si="3"/>
        <v>10</v>
      </c>
      <c r="Q511">
        <f t="shared" si="3"/>
        <v>0</v>
      </c>
      <c r="R511">
        <f t="shared" si="2"/>
        <v>6</v>
      </c>
      <c r="S511" s="6">
        <f>SUM(punkty_rekrutacyjne35[[#This Row],[punkty za JP]:[GEO]])</f>
        <v>24</v>
      </c>
      <c r="T511" s="6">
        <f>IF(punkty_rekrutacyjne35[[#This Row],[Zachowanie]]=6, 2, 0)+punkty_rekrutacyjne35[[#This Row],[Osiagniecia]]</f>
        <v>8</v>
      </c>
      <c r="U511" s="7">
        <f>punkty_rekrutacyjne35[[#This Row],[punkty za gimnazjalny]]+punkty_rekrutacyjne35[[#This Row],[SUMA PUNKTOW ZA OCENY]]+punkty_rekrutacyjne35[[#This Row],[DODATKOWE]]</f>
        <v>46.7</v>
      </c>
    </row>
    <row r="512" spans="1:21" hidden="1" x14ac:dyDescent="0.35">
      <c r="A512" s="1" t="s">
        <v>669</v>
      </c>
      <c r="B512" s="1" t="s">
        <v>540</v>
      </c>
      <c r="C512">
        <v>8</v>
      </c>
      <c r="D512">
        <v>3</v>
      </c>
      <c r="E512" s="1">
        <v>4</v>
      </c>
      <c r="F512" s="1">
        <v>5</v>
      </c>
      <c r="G512" s="1">
        <v>2</v>
      </c>
      <c r="H512" s="1">
        <v>4</v>
      </c>
      <c r="I512">
        <v>30</v>
      </c>
      <c r="J512">
        <v>10</v>
      </c>
      <c r="K512">
        <v>78</v>
      </c>
      <c r="L512">
        <v>57</v>
      </c>
      <c r="M512">
        <v>67</v>
      </c>
      <c r="N512" s="6">
        <f>(punkty_rekrutacyjne35[[#This Row],[GHP]]+punkty_rekrutacyjne35[[#This Row],[GHH]]+punkty_rekrutacyjne35[[#This Row],[GMM]]+punkty_rekrutacyjne35[[#This Row],[GMP]]+punkty_rekrutacyjne35[[#This Row],[GJP]])/10</f>
        <v>24.2</v>
      </c>
      <c r="O512">
        <f t="shared" si="3"/>
        <v>6</v>
      </c>
      <c r="P512">
        <f t="shared" si="3"/>
        <v>8</v>
      </c>
      <c r="Q512">
        <f t="shared" si="3"/>
        <v>0</v>
      </c>
      <c r="R512">
        <f t="shared" si="2"/>
        <v>6</v>
      </c>
      <c r="S512" s="6">
        <f>SUM(punkty_rekrutacyjne35[[#This Row],[punkty za JP]:[GEO]])</f>
        <v>20</v>
      </c>
      <c r="T512" s="6">
        <f>IF(punkty_rekrutacyjne35[[#This Row],[Zachowanie]]=6, 2, 0)+punkty_rekrutacyjne35[[#This Row],[Osiagniecia]]</f>
        <v>8</v>
      </c>
      <c r="U512" s="7">
        <f>punkty_rekrutacyjne35[[#This Row],[punkty za gimnazjalny]]+punkty_rekrutacyjne35[[#This Row],[SUMA PUNKTOW ZA OCENY]]+punkty_rekrutacyjne35[[#This Row],[DODATKOWE]]</f>
        <v>52.2</v>
      </c>
    </row>
    <row r="513" spans="1:21" hidden="1" x14ac:dyDescent="0.35">
      <c r="A513" s="1" t="s">
        <v>670</v>
      </c>
      <c r="B513" s="1" t="s">
        <v>302</v>
      </c>
      <c r="C513">
        <v>7</v>
      </c>
      <c r="D513">
        <v>6</v>
      </c>
      <c r="E513" s="1">
        <v>4</v>
      </c>
      <c r="F513" s="1">
        <v>6</v>
      </c>
      <c r="G513" s="1">
        <v>2</v>
      </c>
      <c r="H513" s="1">
        <v>2</v>
      </c>
      <c r="I513">
        <v>29</v>
      </c>
      <c r="J513">
        <v>64</v>
      </c>
      <c r="K513">
        <v>39</v>
      </c>
      <c r="L513">
        <v>62</v>
      </c>
      <c r="M513">
        <v>1</v>
      </c>
      <c r="N513" s="6">
        <f>(punkty_rekrutacyjne35[[#This Row],[GHP]]+punkty_rekrutacyjne35[[#This Row],[GHH]]+punkty_rekrutacyjne35[[#This Row],[GMM]]+punkty_rekrutacyjne35[[#This Row],[GMP]]+punkty_rekrutacyjne35[[#This Row],[GJP]])/10</f>
        <v>19.5</v>
      </c>
      <c r="O513">
        <f t="shared" si="3"/>
        <v>6</v>
      </c>
      <c r="P513">
        <f t="shared" si="3"/>
        <v>10</v>
      </c>
      <c r="Q513">
        <f t="shared" si="3"/>
        <v>0</v>
      </c>
      <c r="R513">
        <f t="shared" si="2"/>
        <v>0</v>
      </c>
      <c r="S513" s="6">
        <f>SUM(punkty_rekrutacyjne35[[#This Row],[punkty za JP]:[GEO]])</f>
        <v>16</v>
      </c>
      <c r="T513" s="6">
        <f>IF(punkty_rekrutacyjne35[[#This Row],[Zachowanie]]=6, 2, 0)+punkty_rekrutacyjne35[[#This Row],[Osiagniecia]]</f>
        <v>9</v>
      </c>
      <c r="U513" s="7">
        <f>punkty_rekrutacyjne35[[#This Row],[punkty za gimnazjalny]]+punkty_rekrutacyjne35[[#This Row],[SUMA PUNKTOW ZA OCENY]]+punkty_rekrutacyjne35[[#This Row],[DODATKOWE]]</f>
        <v>44.5</v>
      </c>
    </row>
    <row r="514" spans="1:21" hidden="1" x14ac:dyDescent="0.35">
      <c r="A514" s="1" t="s">
        <v>671</v>
      </c>
      <c r="B514" s="1" t="s">
        <v>101</v>
      </c>
      <c r="C514">
        <v>3</v>
      </c>
      <c r="D514">
        <v>2</v>
      </c>
      <c r="E514" s="1">
        <v>2</v>
      </c>
      <c r="F514" s="1">
        <v>3</v>
      </c>
      <c r="G514" s="1">
        <v>5</v>
      </c>
      <c r="H514" s="1">
        <v>4</v>
      </c>
      <c r="I514">
        <v>32</v>
      </c>
      <c r="J514">
        <v>80</v>
      </c>
      <c r="K514">
        <v>47</v>
      </c>
      <c r="L514">
        <v>98</v>
      </c>
      <c r="M514">
        <v>30</v>
      </c>
      <c r="N514" s="6">
        <f>(punkty_rekrutacyjne35[[#This Row],[GHP]]+punkty_rekrutacyjne35[[#This Row],[GHH]]+punkty_rekrutacyjne35[[#This Row],[GMM]]+punkty_rekrutacyjne35[[#This Row],[GMP]]+punkty_rekrutacyjne35[[#This Row],[GJP]])/10</f>
        <v>28.7</v>
      </c>
      <c r="O514">
        <f t="shared" si="3"/>
        <v>0</v>
      </c>
      <c r="P514">
        <f t="shared" si="3"/>
        <v>4</v>
      </c>
      <c r="Q514">
        <f t="shared" si="3"/>
        <v>8</v>
      </c>
      <c r="R514">
        <f t="shared" si="3"/>
        <v>6</v>
      </c>
      <c r="S514" s="6">
        <f>SUM(punkty_rekrutacyjne35[[#This Row],[punkty za JP]:[GEO]])</f>
        <v>18</v>
      </c>
      <c r="T514" s="6">
        <f>IF(punkty_rekrutacyjne35[[#This Row],[Zachowanie]]=6, 2, 0)+punkty_rekrutacyjne35[[#This Row],[Osiagniecia]]</f>
        <v>3</v>
      </c>
      <c r="U514" s="7">
        <f>punkty_rekrutacyjne35[[#This Row],[punkty za gimnazjalny]]+punkty_rekrutacyjne35[[#This Row],[SUMA PUNKTOW ZA OCENY]]+punkty_rekrutacyjne35[[#This Row],[DODATKOWE]]</f>
        <v>49.7</v>
      </c>
    </row>
    <row r="515" spans="1:21" hidden="1" x14ac:dyDescent="0.35">
      <c r="A515" s="1" t="s">
        <v>269</v>
      </c>
      <c r="B515" s="1" t="s">
        <v>171</v>
      </c>
      <c r="C515">
        <v>3</v>
      </c>
      <c r="D515">
        <v>5</v>
      </c>
      <c r="E515" s="1">
        <v>2</v>
      </c>
      <c r="F515" s="1">
        <v>3</v>
      </c>
      <c r="G515" s="1">
        <v>2</v>
      </c>
      <c r="H515" s="1">
        <v>6</v>
      </c>
      <c r="I515">
        <v>81</v>
      </c>
      <c r="J515">
        <v>8</v>
      </c>
      <c r="K515">
        <v>48</v>
      </c>
      <c r="L515">
        <v>7</v>
      </c>
      <c r="M515">
        <v>21</v>
      </c>
      <c r="N515" s="6">
        <f>(punkty_rekrutacyjne35[[#This Row],[GHP]]+punkty_rekrutacyjne35[[#This Row],[GHH]]+punkty_rekrutacyjne35[[#This Row],[GMM]]+punkty_rekrutacyjne35[[#This Row],[GMP]]+punkty_rekrutacyjne35[[#This Row],[GJP]])/10</f>
        <v>16.5</v>
      </c>
      <c r="O515">
        <f t="shared" ref="O515:R515" si="4">VLOOKUP(E515,$X$4:$Y$9,2,0)</f>
        <v>0</v>
      </c>
      <c r="P515">
        <f t="shared" si="4"/>
        <v>4</v>
      </c>
      <c r="Q515">
        <f t="shared" si="4"/>
        <v>0</v>
      </c>
      <c r="R515">
        <f t="shared" si="4"/>
        <v>10</v>
      </c>
      <c r="S515" s="6">
        <f>SUM(punkty_rekrutacyjne35[[#This Row],[punkty za JP]:[GEO]])</f>
        <v>14</v>
      </c>
      <c r="T515" s="6">
        <f>IF(punkty_rekrutacyjne35[[#This Row],[Zachowanie]]=6, 2, 0)+punkty_rekrutacyjne35[[#This Row],[Osiagniecia]]</f>
        <v>3</v>
      </c>
      <c r="U515" s="7">
        <f>punkty_rekrutacyjne35[[#This Row],[punkty za gimnazjalny]]+punkty_rekrutacyjne35[[#This Row],[SUMA PUNKTOW ZA OCENY]]+punkty_rekrutacyjne35[[#This Row],[DODATKOWE]]</f>
        <v>33.5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CB77-CAA3-4FB6-940E-DEC6D099C8A2}">
  <dimension ref="A1:AB515"/>
  <sheetViews>
    <sheetView zoomScale="70" zoomScaleNormal="70" workbookViewId="0">
      <selection activeCell="B476" sqref="A1:B476"/>
    </sheetView>
  </sheetViews>
  <sheetFormatPr defaultRowHeight="14.5" x14ac:dyDescent="0.35"/>
  <cols>
    <col min="1" max="1" width="13.7265625" bestFit="1" customWidth="1"/>
    <col min="2" max="2" width="11.26953125" bestFit="1" customWidth="1"/>
    <col min="3" max="3" width="12.453125" bestFit="1" customWidth="1"/>
    <col min="4" max="4" width="13.08984375" bestFit="1" customWidth="1"/>
    <col min="5" max="5" width="4.81640625" bestFit="1" customWidth="1"/>
    <col min="6" max="6" width="6.54296875" bestFit="1" customWidth="1"/>
    <col min="7" max="7" width="6.1796875" bestFit="1" customWidth="1"/>
    <col min="8" max="8" width="7.36328125" bestFit="1" customWidth="1"/>
    <col min="9" max="9" width="6.7265625" bestFit="1" customWidth="1"/>
    <col min="10" max="10" width="6.90625" bestFit="1" customWidth="1"/>
    <col min="11" max="11" width="7.81640625" bestFit="1" customWidth="1"/>
    <col min="12" max="12" width="7.1796875" bestFit="1" customWidth="1"/>
    <col min="13" max="13" width="6.08984375" bestFit="1" customWidth="1"/>
    <col min="14" max="14" width="25.90625" style="6" customWidth="1"/>
    <col min="15" max="15" width="18.6328125" customWidth="1"/>
    <col min="19" max="19" width="35.54296875" customWidth="1"/>
    <col min="20" max="20" width="18" style="6" customWidth="1"/>
    <col min="21" max="21" width="8.7265625" style="7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673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s="6" t="s">
        <v>681</v>
      </c>
      <c r="U1" s="7" t="s">
        <v>682</v>
      </c>
      <c r="V1" t="s">
        <v>672</v>
      </c>
    </row>
    <row r="2" spans="1:28" hidden="1" x14ac:dyDescent="0.35">
      <c r="A2" s="1" t="s">
        <v>13</v>
      </c>
      <c r="B2" s="1" t="s">
        <v>14</v>
      </c>
      <c r="C2">
        <v>0</v>
      </c>
      <c r="D2">
        <v>4</v>
      </c>
      <c r="E2" s="1">
        <v>4</v>
      </c>
      <c r="F2" s="1">
        <v>5</v>
      </c>
      <c r="G2" s="1">
        <v>6</v>
      </c>
      <c r="H2" s="1">
        <v>6</v>
      </c>
      <c r="I2">
        <v>62</v>
      </c>
      <c r="J2">
        <v>13</v>
      </c>
      <c r="K2">
        <v>26</v>
      </c>
      <c r="L2">
        <v>67</v>
      </c>
      <c r="M2">
        <v>62</v>
      </c>
      <c r="N2" s="6">
        <f>(punkty_rekrutacyjne34[[#This Row],[GHP]]+punkty_rekrutacyjne34[[#This Row],[GHH]]+punkty_rekrutacyjne34[[#This Row],[GMM]]+punkty_rekrutacyjne34[[#This Row],[GMP]]+punkty_rekrutacyjne34[[#This Row],[GJP]])/10</f>
        <v>23</v>
      </c>
      <c r="O2">
        <f>VLOOKUP(E2,$AA$4:$AB$9,2,0)</f>
        <v>6</v>
      </c>
      <c r="P2">
        <f>VLOOKUP(F2,$AA$4:$AB$9,2,0)</f>
        <v>8</v>
      </c>
      <c r="Q2">
        <f>VLOOKUP(G2,$AA$4:$AB$9,2,0)</f>
        <v>10</v>
      </c>
      <c r="R2">
        <f>VLOOKUP(H2,$AA$4:$AB$9,2,0)</f>
        <v>10</v>
      </c>
      <c r="S2" s="6">
        <f>SUM(punkty_rekrutacyjne34[[#This Row],[punkty za JP]:[GEO]])</f>
        <v>34</v>
      </c>
      <c r="T2" s="6">
        <f>IF(punkty_rekrutacyjne34[[#This Row],[Zachowanie]]=6, 2, 0)+punkty_rekrutacyjne34[[#This Row],[Osiagniecia]]</f>
        <v>0</v>
      </c>
      <c r="U2" s="7">
        <f>punkty_rekrutacyjne34[[#This Row],[punkty za gimnazjalny]]+punkty_rekrutacyjne34[[#This Row],[SUMA PUNKTOW ZA OCENY]]+punkty_rekrutacyjne34[[#This Row],[DODATKOWE]]</f>
        <v>57</v>
      </c>
      <c r="V2">
        <f>IF(AND(punkty_rekrutacyjne34[[#This Row],[Osiagniecia]]=0, punkty_rekrutacyjne34[[#This Row],[Zachowanie]]&gt;=5, AVERAGE(punkty_rekrutacyjne34[[#This Row],[JP]:[Geog]])&gt;4), 1, 0)</f>
        <v>0</v>
      </c>
    </row>
    <row r="3" spans="1:28" hidden="1" x14ac:dyDescent="0.35">
      <c r="A3" s="1" t="s">
        <v>15</v>
      </c>
      <c r="B3" s="1" t="s">
        <v>16</v>
      </c>
      <c r="C3">
        <v>7</v>
      </c>
      <c r="D3">
        <v>4</v>
      </c>
      <c r="E3" s="1">
        <v>4</v>
      </c>
      <c r="F3" s="1">
        <v>2</v>
      </c>
      <c r="G3" s="1">
        <v>5</v>
      </c>
      <c r="H3" s="1">
        <v>6</v>
      </c>
      <c r="I3">
        <v>90</v>
      </c>
      <c r="J3">
        <v>8</v>
      </c>
      <c r="K3">
        <v>21</v>
      </c>
      <c r="L3">
        <v>52</v>
      </c>
      <c r="M3">
        <v>33</v>
      </c>
      <c r="N3" s="6">
        <f>(punkty_rekrutacyjne34[[#This Row],[GHP]]+punkty_rekrutacyjne34[[#This Row],[GHH]]+punkty_rekrutacyjne34[[#This Row],[GMM]]+punkty_rekrutacyjne34[[#This Row],[GMP]]+punkty_rekrutacyjne34[[#This Row],[GJP]])/10</f>
        <v>20.399999999999999</v>
      </c>
      <c r="O3">
        <f t="shared" ref="O3:R66" si="0">VLOOKUP(E3,$AA$4:$AB$9,2,0)</f>
        <v>6</v>
      </c>
      <c r="P3">
        <f t="shared" si="0"/>
        <v>0</v>
      </c>
      <c r="Q3">
        <f t="shared" si="0"/>
        <v>8</v>
      </c>
      <c r="R3">
        <f t="shared" si="0"/>
        <v>10</v>
      </c>
      <c r="S3" s="6">
        <f>SUM(punkty_rekrutacyjne34[[#This Row],[punkty za JP]:[GEO]])</f>
        <v>24</v>
      </c>
      <c r="T3" s="6">
        <f>IF(punkty_rekrutacyjne34[[#This Row],[Zachowanie]]=6, 2, 0)+punkty_rekrutacyjne34[[#This Row],[Osiagniecia]]</f>
        <v>7</v>
      </c>
      <c r="U3" s="7">
        <f>punkty_rekrutacyjne34[[#This Row],[punkty za gimnazjalny]]+punkty_rekrutacyjne34[[#This Row],[SUMA PUNKTOW ZA OCENY]]+punkty_rekrutacyjne34[[#This Row],[DODATKOWE]]</f>
        <v>51.4</v>
      </c>
      <c r="V3">
        <f>IF(AND(punkty_rekrutacyjne34[[#This Row],[Osiagniecia]]=0, punkty_rekrutacyjne34[[#This Row],[Zachowanie]]&gt;=5, AVERAGE(punkty_rekrutacyjne34[[#This Row],[JP]:[Geog]])&gt;4), 1, 0)</f>
        <v>0</v>
      </c>
      <c r="AA3" s="4" t="s">
        <v>675</v>
      </c>
      <c r="AB3" s="4" t="s">
        <v>674</v>
      </c>
    </row>
    <row r="4" spans="1:28" hidden="1" x14ac:dyDescent="0.35">
      <c r="A4" s="1" t="s">
        <v>17</v>
      </c>
      <c r="B4" s="1" t="s">
        <v>18</v>
      </c>
      <c r="C4">
        <v>7</v>
      </c>
      <c r="D4">
        <v>4</v>
      </c>
      <c r="E4" s="1">
        <v>4</v>
      </c>
      <c r="F4" s="1">
        <v>6</v>
      </c>
      <c r="G4" s="1">
        <v>6</v>
      </c>
      <c r="H4" s="1">
        <v>5</v>
      </c>
      <c r="I4">
        <v>96</v>
      </c>
      <c r="J4">
        <v>99</v>
      </c>
      <c r="K4">
        <v>16</v>
      </c>
      <c r="L4">
        <v>85</v>
      </c>
      <c r="M4">
        <v>65</v>
      </c>
      <c r="N4" s="6">
        <f>(punkty_rekrutacyjne34[[#This Row],[GHP]]+punkty_rekrutacyjne34[[#This Row],[GHH]]+punkty_rekrutacyjne34[[#This Row],[GMM]]+punkty_rekrutacyjne34[[#This Row],[GMP]]+punkty_rekrutacyjne34[[#This Row],[GJP]])/10</f>
        <v>36.1</v>
      </c>
      <c r="O4">
        <f t="shared" si="0"/>
        <v>6</v>
      </c>
      <c r="P4">
        <f t="shared" si="0"/>
        <v>10</v>
      </c>
      <c r="Q4">
        <f t="shared" si="0"/>
        <v>10</v>
      </c>
      <c r="R4">
        <f t="shared" si="0"/>
        <v>8</v>
      </c>
      <c r="S4" s="6">
        <f>SUM(punkty_rekrutacyjne34[[#This Row],[punkty za JP]:[GEO]])</f>
        <v>34</v>
      </c>
      <c r="T4" s="6">
        <f>IF(punkty_rekrutacyjne34[[#This Row],[Zachowanie]]=6, 2, 0)+punkty_rekrutacyjne34[[#This Row],[Osiagniecia]]</f>
        <v>7</v>
      </c>
      <c r="U4" s="7">
        <f>punkty_rekrutacyjne34[[#This Row],[punkty za gimnazjalny]]+punkty_rekrutacyjne34[[#This Row],[SUMA PUNKTOW ZA OCENY]]+punkty_rekrutacyjne34[[#This Row],[DODATKOWE]]</f>
        <v>77.099999999999994</v>
      </c>
      <c r="V4">
        <f>IF(AND(punkty_rekrutacyjne34[[#This Row],[Osiagniecia]]=0, punkty_rekrutacyjne34[[#This Row],[Zachowanie]]&gt;=5, AVERAGE(punkty_rekrutacyjne34[[#This Row],[JP]:[Geog]])&gt;4), 1, 0)</f>
        <v>0</v>
      </c>
      <c r="AA4" s="5">
        <v>1</v>
      </c>
      <c r="AB4" s="4">
        <v>0</v>
      </c>
    </row>
    <row r="5" spans="1:28" hidden="1" x14ac:dyDescent="0.35">
      <c r="A5" s="1" t="s">
        <v>19</v>
      </c>
      <c r="B5" s="1" t="s">
        <v>20</v>
      </c>
      <c r="C5">
        <v>8</v>
      </c>
      <c r="D5">
        <v>6</v>
      </c>
      <c r="E5" s="1">
        <v>4</v>
      </c>
      <c r="F5" s="1">
        <v>4</v>
      </c>
      <c r="G5" s="1">
        <v>3</v>
      </c>
      <c r="H5" s="1">
        <v>5</v>
      </c>
      <c r="I5">
        <v>17</v>
      </c>
      <c r="J5">
        <v>100</v>
      </c>
      <c r="K5">
        <v>100</v>
      </c>
      <c r="L5">
        <v>100</v>
      </c>
      <c r="M5">
        <v>31</v>
      </c>
      <c r="N5" s="6">
        <f>(punkty_rekrutacyjne34[[#This Row],[GHP]]+punkty_rekrutacyjne34[[#This Row],[GHH]]+punkty_rekrutacyjne34[[#This Row],[GMM]]+punkty_rekrutacyjne34[[#This Row],[GMP]]+punkty_rekrutacyjne34[[#This Row],[GJP]])/10</f>
        <v>34.799999999999997</v>
      </c>
      <c r="O5">
        <f t="shared" si="0"/>
        <v>6</v>
      </c>
      <c r="P5">
        <f t="shared" si="0"/>
        <v>6</v>
      </c>
      <c r="Q5">
        <f t="shared" si="0"/>
        <v>4</v>
      </c>
      <c r="R5">
        <f t="shared" si="0"/>
        <v>8</v>
      </c>
      <c r="S5" s="6">
        <f>SUM(punkty_rekrutacyjne34[[#This Row],[punkty za JP]:[GEO]])</f>
        <v>24</v>
      </c>
      <c r="T5" s="6">
        <f>IF(punkty_rekrutacyjne34[[#This Row],[Zachowanie]]=6, 2, 0)+punkty_rekrutacyjne34[[#This Row],[Osiagniecia]]</f>
        <v>10</v>
      </c>
      <c r="U5" s="7">
        <f>punkty_rekrutacyjne34[[#This Row],[punkty za gimnazjalny]]+punkty_rekrutacyjne34[[#This Row],[SUMA PUNKTOW ZA OCENY]]+punkty_rekrutacyjne34[[#This Row],[DODATKOWE]]</f>
        <v>68.8</v>
      </c>
      <c r="V5">
        <f>IF(AND(punkty_rekrutacyjne34[[#This Row],[Osiagniecia]]=0, punkty_rekrutacyjne34[[#This Row],[Zachowanie]]&gt;=5, AVERAGE(punkty_rekrutacyjne34[[#This Row],[JP]:[Geog]])&gt;4), 1, 0)</f>
        <v>0</v>
      </c>
      <c r="AA5" s="5">
        <v>2</v>
      </c>
      <c r="AB5" s="4">
        <v>0</v>
      </c>
    </row>
    <row r="6" spans="1:28" hidden="1" x14ac:dyDescent="0.35">
      <c r="A6" s="1" t="s">
        <v>21</v>
      </c>
      <c r="B6" s="1" t="s">
        <v>18</v>
      </c>
      <c r="C6">
        <v>5</v>
      </c>
      <c r="D6">
        <v>4</v>
      </c>
      <c r="E6" s="1">
        <v>2</v>
      </c>
      <c r="F6" s="1">
        <v>4</v>
      </c>
      <c r="G6" s="1">
        <v>5</v>
      </c>
      <c r="H6" s="1">
        <v>4</v>
      </c>
      <c r="I6">
        <v>20</v>
      </c>
      <c r="J6">
        <v>28</v>
      </c>
      <c r="K6">
        <v>58</v>
      </c>
      <c r="L6">
        <v>86</v>
      </c>
      <c r="M6">
        <v>48</v>
      </c>
      <c r="N6" s="6">
        <f>(punkty_rekrutacyjne34[[#This Row],[GHP]]+punkty_rekrutacyjne34[[#This Row],[GHH]]+punkty_rekrutacyjne34[[#This Row],[GMM]]+punkty_rekrutacyjne34[[#This Row],[GMP]]+punkty_rekrutacyjne34[[#This Row],[GJP]])/10</f>
        <v>24</v>
      </c>
      <c r="O6">
        <f t="shared" si="0"/>
        <v>0</v>
      </c>
      <c r="P6">
        <f t="shared" si="0"/>
        <v>6</v>
      </c>
      <c r="Q6">
        <f t="shared" si="0"/>
        <v>8</v>
      </c>
      <c r="R6">
        <f t="shared" si="0"/>
        <v>6</v>
      </c>
      <c r="S6" s="6">
        <f>SUM(punkty_rekrutacyjne34[[#This Row],[punkty za JP]:[GEO]])</f>
        <v>20</v>
      </c>
      <c r="T6" s="6">
        <f>IF(punkty_rekrutacyjne34[[#This Row],[Zachowanie]]=6, 2, 0)+punkty_rekrutacyjne34[[#This Row],[Osiagniecia]]</f>
        <v>5</v>
      </c>
      <c r="U6" s="7">
        <f>punkty_rekrutacyjne34[[#This Row],[punkty za gimnazjalny]]+punkty_rekrutacyjne34[[#This Row],[SUMA PUNKTOW ZA OCENY]]+punkty_rekrutacyjne34[[#This Row],[DODATKOWE]]</f>
        <v>49</v>
      </c>
      <c r="V6">
        <f>IF(AND(punkty_rekrutacyjne34[[#This Row],[Osiagniecia]]=0, punkty_rekrutacyjne34[[#This Row],[Zachowanie]]&gt;=5, AVERAGE(punkty_rekrutacyjne34[[#This Row],[JP]:[Geog]])&gt;4), 1, 0)</f>
        <v>0</v>
      </c>
      <c r="AA6" s="5">
        <v>3</v>
      </c>
      <c r="AB6" s="4">
        <v>4</v>
      </c>
    </row>
    <row r="7" spans="1:28" hidden="1" x14ac:dyDescent="0.35">
      <c r="A7" s="1" t="s">
        <v>22</v>
      </c>
      <c r="B7" s="1" t="s">
        <v>23</v>
      </c>
      <c r="C7">
        <v>7</v>
      </c>
      <c r="D7">
        <v>3</v>
      </c>
      <c r="E7" s="1">
        <v>2</v>
      </c>
      <c r="F7" s="1">
        <v>2</v>
      </c>
      <c r="G7" s="1">
        <v>2</v>
      </c>
      <c r="H7" s="1">
        <v>3</v>
      </c>
      <c r="I7">
        <v>77</v>
      </c>
      <c r="J7">
        <v>10</v>
      </c>
      <c r="K7">
        <v>11</v>
      </c>
      <c r="L7">
        <v>72</v>
      </c>
      <c r="M7">
        <v>78</v>
      </c>
      <c r="N7" s="6">
        <f>(punkty_rekrutacyjne34[[#This Row],[GHP]]+punkty_rekrutacyjne34[[#This Row],[GHH]]+punkty_rekrutacyjne34[[#This Row],[GMM]]+punkty_rekrutacyjne34[[#This Row],[GMP]]+punkty_rekrutacyjne34[[#This Row],[GJP]])/10</f>
        <v>24.8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4</v>
      </c>
      <c r="S7" s="6">
        <f>SUM(punkty_rekrutacyjne34[[#This Row],[punkty za JP]:[GEO]])</f>
        <v>4</v>
      </c>
      <c r="T7" s="6">
        <f>IF(punkty_rekrutacyjne34[[#This Row],[Zachowanie]]=6, 2, 0)+punkty_rekrutacyjne34[[#This Row],[Osiagniecia]]</f>
        <v>7</v>
      </c>
      <c r="U7" s="7">
        <f>punkty_rekrutacyjne34[[#This Row],[punkty za gimnazjalny]]+punkty_rekrutacyjne34[[#This Row],[SUMA PUNKTOW ZA OCENY]]+punkty_rekrutacyjne34[[#This Row],[DODATKOWE]]</f>
        <v>35.799999999999997</v>
      </c>
      <c r="V7">
        <f>IF(AND(punkty_rekrutacyjne34[[#This Row],[Osiagniecia]]=0, punkty_rekrutacyjne34[[#This Row],[Zachowanie]]&gt;=5, AVERAGE(punkty_rekrutacyjne34[[#This Row],[JP]:[Geog]])&gt;4), 1, 0)</f>
        <v>0</v>
      </c>
      <c r="AA7" s="5">
        <v>4</v>
      </c>
      <c r="AB7" s="4">
        <v>6</v>
      </c>
    </row>
    <row r="8" spans="1:28" hidden="1" x14ac:dyDescent="0.35">
      <c r="A8" s="1" t="s">
        <v>24</v>
      </c>
      <c r="B8" s="1" t="s">
        <v>23</v>
      </c>
      <c r="C8">
        <v>8</v>
      </c>
      <c r="D8">
        <v>6</v>
      </c>
      <c r="E8" s="1">
        <v>6</v>
      </c>
      <c r="F8" s="1">
        <v>5</v>
      </c>
      <c r="G8" s="1">
        <v>5</v>
      </c>
      <c r="H8" s="1">
        <v>2</v>
      </c>
      <c r="I8">
        <v>75</v>
      </c>
      <c r="J8">
        <v>25</v>
      </c>
      <c r="K8">
        <v>5</v>
      </c>
      <c r="L8">
        <v>3</v>
      </c>
      <c r="M8">
        <v>58</v>
      </c>
      <c r="N8" s="6">
        <f>(punkty_rekrutacyjne34[[#This Row],[GHP]]+punkty_rekrutacyjne34[[#This Row],[GHH]]+punkty_rekrutacyjne34[[#This Row],[GMM]]+punkty_rekrutacyjne34[[#This Row],[GMP]]+punkty_rekrutacyjne34[[#This Row],[GJP]])/10</f>
        <v>16.600000000000001</v>
      </c>
      <c r="O8">
        <f t="shared" si="0"/>
        <v>10</v>
      </c>
      <c r="P8">
        <f t="shared" si="0"/>
        <v>8</v>
      </c>
      <c r="Q8">
        <f t="shared" si="0"/>
        <v>8</v>
      </c>
      <c r="R8">
        <f t="shared" si="0"/>
        <v>0</v>
      </c>
      <c r="S8" s="6">
        <f>SUM(punkty_rekrutacyjne34[[#This Row],[punkty za JP]:[GEO]])</f>
        <v>26</v>
      </c>
      <c r="T8" s="6">
        <f>IF(punkty_rekrutacyjne34[[#This Row],[Zachowanie]]=6, 2, 0)+punkty_rekrutacyjne34[[#This Row],[Osiagniecia]]</f>
        <v>10</v>
      </c>
      <c r="U8" s="7">
        <f>punkty_rekrutacyjne34[[#This Row],[punkty za gimnazjalny]]+punkty_rekrutacyjne34[[#This Row],[SUMA PUNKTOW ZA OCENY]]+punkty_rekrutacyjne34[[#This Row],[DODATKOWE]]</f>
        <v>52.6</v>
      </c>
      <c r="V8">
        <f>IF(AND(punkty_rekrutacyjne34[[#This Row],[Osiagniecia]]=0, punkty_rekrutacyjne34[[#This Row],[Zachowanie]]&gt;=5, AVERAGE(punkty_rekrutacyjne34[[#This Row],[JP]:[Geog]])&gt;4), 1, 0)</f>
        <v>0</v>
      </c>
      <c r="AA8" s="5">
        <v>5</v>
      </c>
      <c r="AB8" s="4">
        <v>8</v>
      </c>
    </row>
    <row r="9" spans="1:28" hidden="1" x14ac:dyDescent="0.35">
      <c r="A9" s="1" t="s">
        <v>25</v>
      </c>
      <c r="B9" s="1" t="s">
        <v>26</v>
      </c>
      <c r="C9">
        <v>6</v>
      </c>
      <c r="D9">
        <v>6</v>
      </c>
      <c r="E9" s="1">
        <v>2</v>
      </c>
      <c r="F9" s="1">
        <v>5</v>
      </c>
      <c r="G9" s="1">
        <v>5</v>
      </c>
      <c r="H9" s="1">
        <v>3</v>
      </c>
      <c r="I9">
        <v>12</v>
      </c>
      <c r="J9">
        <v>17</v>
      </c>
      <c r="K9">
        <v>14</v>
      </c>
      <c r="L9">
        <v>4</v>
      </c>
      <c r="M9">
        <v>3</v>
      </c>
      <c r="N9" s="6">
        <f>(punkty_rekrutacyjne34[[#This Row],[GHP]]+punkty_rekrutacyjne34[[#This Row],[GHH]]+punkty_rekrutacyjne34[[#This Row],[GMM]]+punkty_rekrutacyjne34[[#This Row],[GMP]]+punkty_rekrutacyjne34[[#This Row],[GJP]])/10</f>
        <v>5</v>
      </c>
      <c r="O9">
        <f t="shared" si="0"/>
        <v>0</v>
      </c>
      <c r="P9">
        <f t="shared" si="0"/>
        <v>8</v>
      </c>
      <c r="Q9">
        <f t="shared" si="0"/>
        <v>8</v>
      </c>
      <c r="R9">
        <f t="shared" si="0"/>
        <v>4</v>
      </c>
      <c r="S9" s="6">
        <f>SUM(punkty_rekrutacyjne34[[#This Row],[punkty za JP]:[GEO]])</f>
        <v>20</v>
      </c>
      <c r="T9" s="6">
        <f>IF(punkty_rekrutacyjne34[[#This Row],[Zachowanie]]=6, 2, 0)+punkty_rekrutacyjne34[[#This Row],[Osiagniecia]]</f>
        <v>8</v>
      </c>
      <c r="U9" s="7">
        <f>punkty_rekrutacyjne34[[#This Row],[punkty za gimnazjalny]]+punkty_rekrutacyjne34[[#This Row],[SUMA PUNKTOW ZA OCENY]]+punkty_rekrutacyjne34[[#This Row],[DODATKOWE]]</f>
        <v>33</v>
      </c>
      <c r="V9">
        <f>IF(AND(punkty_rekrutacyjne34[[#This Row],[Osiagniecia]]=0, punkty_rekrutacyjne34[[#This Row],[Zachowanie]]&gt;=5, AVERAGE(punkty_rekrutacyjne34[[#This Row],[JP]:[Geog]])&gt;4), 1, 0)</f>
        <v>0</v>
      </c>
      <c r="AA9" s="5">
        <v>6</v>
      </c>
      <c r="AB9" s="4">
        <v>10</v>
      </c>
    </row>
    <row r="10" spans="1:28" hidden="1" x14ac:dyDescent="0.35">
      <c r="A10" s="1" t="s">
        <v>27</v>
      </c>
      <c r="B10" s="1" t="s">
        <v>28</v>
      </c>
      <c r="C10">
        <v>1</v>
      </c>
      <c r="D10">
        <v>6</v>
      </c>
      <c r="E10" s="1">
        <v>6</v>
      </c>
      <c r="F10" s="1">
        <v>2</v>
      </c>
      <c r="G10" s="1">
        <v>3</v>
      </c>
      <c r="H10" s="1">
        <v>6</v>
      </c>
      <c r="I10">
        <v>1</v>
      </c>
      <c r="J10">
        <v>3</v>
      </c>
      <c r="K10">
        <v>69</v>
      </c>
      <c r="L10">
        <v>89</v>
      </c>
      <c r="M10">
        <v>10</v>
      </c>
      <c r="N10" s="6">
        <f>(punkty_rekrutacyjne34[[#This Row],[GHP]]+punkty_rekrutacyjne34[[#This Row],[GHH]]+punkty_rekrutacyjne34[[#This Row],[GMM]]+punkty_rekrutacyjne34[[#This Row],[GMP]]+punkty_rekrutacyjne34[[#This Row],[GJP]])/10</f>
        <v>17.2</v>
      </c>
      <c r="O10">
        <f t="shared" si="0"/>
        <v>10</v>
      </c>
      <c r="P10">
        <f t="shared" si="0"/>
        <v>0</v>
      </c>
      <c r="Q10">
        <f t="shared" si="0"/>
        <v>4</v>
      </c>
      <c r="R10">
        <f t="shared" si="0"/>
        <v>10</v>
      </c>
      <c r="S10" s="6">
        <f>SUM(punkty_rekrutacyjne34[[#This Row],[punkty za JP]:[GEO]])</f>
        <v>24</v>
      </c>
      <c r="T10" s="6">
        <f>IF(punkty_rekrutacyjne34[[#This Row],[Zachowanie]]=6, 2, 0)+punkty_rekrutacyjne34[[#This Row],[Osiagniecia]]</f>
        <v>3</v>
      </c>
      <c r="U10" s="7">
        <f>punkty_rekrutacyjne34[[#This Row],[punkty za gimnazjalny]]+punkty_rekrutacyjne34[[#This Row],[SUMA PUNKTOW ZA OCENY]]+punkty_rekrutacyjne34[[#This Row],[DODATKOWE]]</f>
        <v>44.2</v>
      </c>
      <c r="V10">
        <f>IF(AND(punkty_rekrutacyjne34[[#This Row],[Osiagniecia]]=0, punkty_rekrutacyjne34[[#This Row],[Zachowanie]]&gt;=5, AVERAGE(punkty_rekrutacyjne34[[#This Row],[JP]:[Geog]])&gt;4), 1, 0)</f>
        <v>0</v>
      </c>
    </row>
    <row r="11" spans="1:28" x14ac:dyDescent="0.35">
      <c r="A11" s="1" t="s">
        <v>29</v>
      </c>
      <c r="B11" s="1" t="s">
        <v>30</v>
      </c>
      <c r="C11">
        <v>0</v>
      </c>
      <c r="D11">
        <v>5</v>
      </c>
      <c r="E11" s="1">
        <v>3</v>
      </c>
      <c r="F11" s="1">
        <v>6</v>
      </c>
      <c r="G11" s="1">
        <v>6</v>
      </c>
      <c r="H11" s="1">
        <v>4</v>
      </c>
      <c r="I11">
        <v>28</v>
      </c>
      <c r="J11">
        <v>53</v>
      </c>
      <c r="K11">
        <v>38</v>
      </c>
      <c r="L11">
        <v>63</v>
      </c>
      <c r="M11">
        <v>70</v>
      </c>
      <c r="N11" s="6">
        <f>(punkty_rekrutacyjne34[[#This Row],[GHP]]+punkty_rekrutacyjne34[[#This Row],[GHH]]+punkty_rekrutacyjne34[[#This Row],[GMM]]+punkty_rekrutacyjne34[[#This Row],[GMP]]+punkty_rekrutacyjne34[[#This Row],[GJP]])/10</f>
        <v>25.2</v>
      </c>
      <c r="O11">
        <f t="shared" si="0"/>
        <v>4</v>
      </c>
      <c r="P11">
        <f t="shared" si="0"/>
        <v>10</v>
      </c>
      <c r="Q11">
        <f t="shared" si="0"/>
        <v>10</v>
      </c>
      <c r="R11">
        <f t="shared" si="0"/>
        <v>6</v>
      </c>
      <c r="S11" s="6">
        <f>SUM(punkty_rekrutacyjne34[[#This Row],[punkty za JP]:[GEO]])</f>
        <v>30</v>
      </c>
      <c r="T11" s="6">
        <f>IF(punkty_rekrutacyjne34[[#This Row],[Zachowanie]]=6, 2, 0)+punkty_rekrutacyjne34[[#This Row],[Osiagniecia]]</f>
        <v>0</v>
      </c>
      <c r="U11" s="7">
        <f>punkty_rekrutacyjne34[[#This Row],[punkty za gimnazjalny]]+punkty_rekrutacyjne34[[#This Row],[SUMA PUNKTOW ZA OCENY]]+punkty_rekrutacyjne34[[#This Row],[DODATKOWE]]</f>
        <v>55.2</v>
      </c>
      <c r="V11">
        <f>IF(AND(punkty_rekrutacyjne34[[#This Row],[Osiagniecia]]=0, punkty_rekrutacyjne34[[#This Row],[Zachowanie]]&gt;=5, AVERAGE(punkty_rekrutacyjne34[[#This Row],[JP]:[Geog]])&gt;4), 1, 0)</f>
        <v>1</v>
      </c>
    </row>
    <row r="12" spans="1:28" hidden="1" x14ac:dyDescent="0.35">
      <c r="A12" s="1" t="s">
        <v>31</v>
      </c>
      <c r="B12" s="1" t="s">
        <v>32</v>
      </c>
      <c r="C12">
        <v>4</v>
      </c>
      <c r="D12">
        <v>3</v>
      </c>
      <c r="E12" s="1">
        <v>3</v>
      </c>
      <c r="F12" s="1">
        <v>6</v>
      </c>
      <c r="G12" s="1">
        <v>6</v>
      </c>
      <c r="H12" s="1">
        <v>2</v>
      </c>
      <c r="I12">
        <v>77</v>
      </c>
      <c r="J12">
        <v>8</v>
      </c>
      <c r="K12">
        <v>71</v>
      </c>
      <c r="L12">
        <v>88</v>
      </c>
      <c r="M12">
        <v>41</v>
      </c>
      <c r="N12" s="6">
        <f>(punkty_rekrutacyjne34[[#This Row],[GHP]]+punkty_rekrutacyjne34[[#This Row],[GHH]]+punkty_rekrutacyjne34[[#This Row],[GMM]]+punkty_rekrutacyjne34[[#This Row],[GMP]]+punkty_rekrutacyjne34[[#This Row],[GJP]])/10</f>
        <v>28.5</v>
      </c>
      <c r="O12">
        <f t="shared" si="0"/>
        <v>4</v>
      </c>
      <c r="P12">
        <f t="shared" si="0"/>
        <v>10</v>
      </c>
      <c r="Q12">
        <f t="shared" si="0"/>
        <v>10</v>
      </c>
      <c r="R12">
        <f t="shared" si="0"/>
        <v>0</v>
      </c>
      <c r="S12" s="6">
        <f>SUM(punkty_rekrutacyjne34[[#This Row],[punkty za JP]:[GEO]])</f>
        <v>24</v>
      </c>
      <c r="T12" s="6">
        <f>IF(punkty_rekrutacyjne34[[#This Row],[Zachowanie]]=6, 2, 0)+punkty_rekrutacyjne34[[#This Row],[Osiagniecia]]</f>
        <v>4</v>
      </c>
      <c r="U12" s="7">
        <f>punkty_rekrutacyjne34[[#This Row],[punkty za gimnazjalny]]+punkty_rekrutacyjne34[[#This Row],[SUMA PUNKTOW ZA OCENY]]+punkty_rekrutacyjne34[[#This Row],[DODATKOWE]]</f>
        <v>56.5</v>
      </c>
      <c r="V12">
        <f>IF(AND(punkty_rekrutacyjne34[[#This Row],[Osiagniecia]]=0, punkty_rekrutacyjne34[[#This Row],[Zachowanie]]&gt;=5, AVERAGE(punkty_rekrutacyjne34[[#This Row],[JP]:[Geog]])&gt;4), 1, 0)</f>
        <v>0</v>
      </c>
    </row>
    <row r="13" spans="1:28" hidden="1" x14ac:dyDescent="0.35">
      <c r="A13" s="1" t="s">
        <v>33</v>
      </c>
      <c r="B13" s="1" t="s">
        <v>34</v>
      </c>
      <c r="C13">
        <v>4</v>
      </c>
      <c r="D13">
        <v>6</v>
      </c>
      <c r="E13" s="1">
        <v>5</v>
      </c>
      <c r="F13" s="1">
        <v>6</v>
      </c>
      <c r="G13" s="1">
        <v>3</v>
      </c>
      <c r="H13" s="1">
        <v>6</v>
      </c>
      <c r="I13">
        <v>83</v>
      </c>
      <c r="J13">
        <v>27</v>
      </c>
      <c r="K13">
        <v>79</v>
      </c>
      <c r="L13">
        <v>20</v>
      </c>
      <c r="M13">
        <v>43</v>
      </c>
      <c r="N13" s="6">
        <f>(punkty_rekrutacyjne34[[#This Row],[GHP]]+punkty_rekrutacyjne34[[#This Row],[GHH]]+punkty_rekrutacyjne34[[#This Row],[GMM]]+punkty_rekrutacyjne34[[#This Row],[GMP]]+punkty_rekrutacyjne34[[#This Row],[GJP]])/10</f>
        <v>25.2</v>
      </c>
      <c r="O13">
        <f t="shared" si="0"/>
        <v>8</v>
      </c>
      <c r="P13">
        <f t="shared" si="0"/>
        <v>10</v>
      </c>
      <c r="Q13">
        <f t="shared" si="0"/>
        <v>4</v>
      </c>
      <c r="R13">
        <f t="shared" si="0"/>
        <v>10</v>
      </c>
      <c r="S13" s="6">
        <f>SUM(punkty_rekrutacyjne34[[#This Row],[punkty za JP]:[GEO]])</f>
        <v>32</v>
      </c>
      <c r="T13" s="6">
        <f>IF(punkty_rekrutacyjne34[[#This Row],[Zachowanie]]=6, 2, 0)+punkty_rekrutacyjne34[[#This Row],[Osiagniecia]]</f>
        <v>6</v>
      </c>
      <c r="U13" s="7">
        <f>punkty_rekrutacyjne34[[#This Row],[punkty za gimnazjalny]]+punkty_rekrutacyjne34[[#This Row],[SUMA PUNKTOW ZA OCENY]]+punkty_rekrutacyjne34[[#This Row],[DODATKOWE]]</f>
        <v>63.2</v>
      </c>
      <c r="V13">
        <f>IF(AND(punkty_rekrutacyjne34[[#This Row],[Osiagniecia]]=0, punkty_rekrutacyjne34[[#This Row],[Zachowanie]]&gt;=5, AVERAGE(punkty_rekrutacyjne34[[#This Row],[JP]:[Geog]])&gt;4), 1, 0)</f>
        <v>0</v>
      </c>
    </row>
    <row r="14" spans="1:28" hidden="1" x14ac:dyDescent="0.35">
      <c r="A14" s="1" t="s">
        <v>35</v>
      </c>
      <c r="B14" s="1" t="s">
        <v>36</v>
      </c>
      <c r="C14">
        <v>1</v>
      </c>
      <c r="D14">
        <v>3</v>
      </c>
      <c r="E14" s="1">
        <v>6</v>
      </c>
      <c r="F14" s="1">
        <v>3</v>
      </c>
      <c r="G14" s="1">
        <v>3</v>
      </c>
      <c r="H14" s="1">
        <v>2</v>
      </c>
      <c r="I14">
        <v>16</v>
      </c>
      <c r="J14">
        <v>43</v>
      </c>
      <c r="K14">
        <v>92</v>
      </c>
      <c r="L14">
        <v>54</v>
      </c>
      <c r="M14">
        <v>27</v>
      </c>
      <c r="N14" s="6">
        <f>(punkty_rekrutacyjne34[[#This Row],[GHP]]+punkty_rekrutacyjne34[[#This Row],[GHH]]+punkty_rekrutacyjne34[[#This Row],[GMM]]+punkty_rekrutacyjne34[[#This Row],[GMP]]+punkty_rekrutacyjne34[[#This Row],[GJP]])/10</f>
        <v>23.2</v>
      </c>
      <c r="O14">
        <f t="shared" si="0"/>
        <v>10</v>
      </c>
      <c r="P14">
        <f t="shared" si="0"/>
        <v>4</v>
      </c>
      <c r="Q14">
        <f t="shared" si="0"/>
        <v>4</v>
      </c>
      <c r="R14">
        <f t="shared" si="0"/>
        <v>0</v>
      </c>
      <c r="S14" s="6">
        <f>SUM(punkty_rekrutacyjne34[[#This Row],[punkty za JP]:[GEO]])</f>
        <v>18</v>
      </c>
      <c r="T14" s="6">
        <f>IF(punkty_rekrutacyjne34[[#This Row],[Zachowanie]]=6, 2, 0)+punkty_rekrutacyjne34[[#This Row],[Osiagniecia]]</f>
        <v>1</v>
      </c>
      <c r="U14" s="7">
        <f>punkty_rekrutacyjne34[[#This Row],[punkty za gimnazjalny]]+punkty_rekrutacyjne34[[#This Row],[SUMA PUNKTOW ZA OCENY]]+punkty_rekrutacyjne34[[#This Row],[DODATKOWE]]</f>
        <v>42.2</v>
      </c>
      <c r="V14">
        <f>IF(AND(punkty_rekrutacyjne34[[#This Row],[Osiagniecia]]=0, punkty_rekrutacyjne34[[#This Row],[Zachowanie]]&gt;=5, AVERAGE(punkty_rekrutacyjne34[[#This Row],[JP]:[Geog]])&gt;4), 1, 0)</f>
        <v>0</v>
      </c>
    </row>
    <row r="15" spans="1:28" hidden="1" x14ac:dyDescent="0.35">
      <c r="A15" s="1" t="s">
        <v>37</v>
      </c>
      <c r="B15" s="1" t="s">
        <v>38</v>
      </c>
      <c r="C15">
        <v>6</v>
      </c>
      <c r="D15">
        <v>6</v>
      </c>
      <c r="E15" s="1">
        <v>5</v>
      </c>
      <c r="F15" s="1">
        <v>3</v>
      </c>
      <c r="G15" s="1">
        <v>2</v>
      </c>
      <c r="H15" s="1">
        <v>6</v>
      </c>
      <c r="I15">
        <v>11</v>
      </c>
      <c r="J15">
        <v>36</v>
      </c>
      <c r="K15">
        <v>4</v>
      </c>
      <c r="L15">
        <v>41</v>
      </c>
      <c r="M15">
        <v>62</v>
      </c>
      <c r="N15" s="6">
        <f>(punkty_rekrutacyjne34[[#This Row],[GHP]]+punkty_rekrutacyjne34[[#This Row],[GHH]]+punkty_rekrutacyjne34[[#This Row],[GMM]]+punkty_rekrutacyjne34[[#This Row],[GMP]]+punkty_rekrutacyjne34[[#This Row],[GJP]])/10</f>
        <v>15.4</v>
      </c>
      <c r="O15">
        <f t="shared" si="0"/>
        <v>8</v>
      </c>
      <c r="P15">
        <f t="shared" si="0"/>
        <v>4</v>
      </c>
      <c r="Q15">
        <f t="shared" si="0"/>
        <v>0</v>
      </c>
      <c r="R15">
        <f t="shared" si="0"/>
        <v>10</v>
      </c>
      <c r="S15" s="6">
        <f>SUM(punkty_rekrutacyjne34[[#This Row],[punkty za JP]:[GEO]])</f>
        <v>22</v>
      </c>
      <c r="T15" s="6">
        <f>IF(punkty_rekrutacyjne34[[#This Row],[Zachowanie]]=6, 2, 0)+punkty_rekrutacyjne34[[#This Row],[Osiagniecia]]</f>
        <v>8</v>
      </c>
      <c r="U15" s="7">
        <f>punkty_rekrutacyjne34[[#This Row],[punkty za gimnazjalny]]+punkty_rekrutacyjne34[[#This Row],[SUMA PUNKTOW ZA OCENY]]+punkty_rekrutacyjne34[[#This Row],[DODATKOWE]]</f>
        <v>45.4</v>
      </c>
      <c r="V15">
        <f>IF(AND(punkty_rekrutacyjne34[[#This Row],[Osiagniecia]]=0, punkty_rekrutacyjne34[[#This Row],[Zachowanie]]&gt;=5, AVERAGE(punkty_rekrutacyjne34[[#This Row],[JP]:[Geog]])&gt;4), 1, 0)</f>
        <v>0</v>
      </c>
    </row>
    <row r="16" spans="1:28" hidden="1" x14ac:dyDescent="0.35">
      <c r="A16" s="1" t="s">
        <v>39</v>
      </c>
      <c r="B16" s="1" t="s">
        <v>38</v>
      </c>
      <c r="C16">
        <v>5</v>
      </c>
      <c r="D16">
        <v>2</v>
      </c>
      <c r="E16" s="1">
        <v>4</v>
      </c>
      <c r="F16" s="1">
        <v>2</v>
      </c>
      <c r="G16" s="1">
        <v>3</v>
      </c>
      <c r="H16" s="1">
        <v>5</v>
      </c>
      <c r="I16">
        <v>80</v>
      </c>
      <c r="J16">
        <v>75</v>
      </c>
      <c r="K16">
        <v>60</v>
      </c>
      <c r="L16">
        <v>54</v>
      </c>
      <c r="M16">
        <v>69</v>
      </c>
      <c r="N16" s="6">
        <f>(punkty_rekrutacyjne34[[#This Row],[GHP]]+punkty_rekrutacyjne34[[#This Row],[GHH]]+punkty_rekrutacyjne34[[#This Row],[GMM]]+punkty_rekrutacyjne34[[#This Row],[GMP]]+punkty_rekrutacyjne34[[#This Row],[GJP]])/10</f>
        <v>33.799999999999997</v>
      </c>
      <c r="O16">
        <f t="shared" si="0"/>
        <v>6</v>
      </c>
      <c r="P16">
        <f t="shared" si="0"/>
        <v>0</v>
      </c>
      <c r="Q16">
        <f t="shared" si="0"/>
        <v>4</v>
      </c>
      <c r="R16">
        <f t="shared" si="0"/>
        <v>8</v>
      </c>
      <c r="S16" s="6">
        <f>SUM(punkty_rekrutacyjne34[[#This Row],[punkty za JP]:[GEO]])</f>
        <v>18</v>
      </c>
      <c r="T16" s="6">
        <f>IF(punkty_rekrutacyjne34[[#This Row],[Zachowanie]]=6, 2, 0)+punkty_rekrutacyjne34[[#This Row],[Osiagniecia]]</f>
        <v>5</v>
      </c>
      <c r="U16" s="7">
        <f>punkty_rekrutacyjne34[[#This Row],[punkty za gimnazjalny]]+punkty_rekrutacyjne34[[#This Row],[SUMA PUNKTOW ZA OCENY]]+punkty_rekrutacyjne34[[#This Row],[DODATKOWE]]</f>
        <v>56.8</v>
      </c>
      <c r="V16">
        <f>IF(AND(punkty_rekrutacyjne34[[#This Row],[Osiagniecia]]=0, punkty_rekrutacyjne34[[#This Row],[Zachowanie]]&gt;=5, AVERAGE(punkty_rekrutacyjne34[[#This Row],[JP]:[Geog]])&gt;4), 1, 0)</f>
        <v>0</v>
      </c>
    </row>
    <row r="17" spans="1:22" hidden="1" x14ac:dyDescent="0.35">
      <c r="A17" s="1" t="s">
        <v>40</v>
      </c>
      <c r="B17" s="1" t="s">
        <v>41</v>
      </c>
      <c r="C17">
        <v>8</v>
      </c>
      <c r="D17">
        <v>6</v>
      </c>
      <c r="E17" s="1">
        <v>4</v>
      </c>
      <c r="F17" s="1">
        <v>3</v>
      </c>
      <c r="G17" s="1">
        <v>4</v>
      </c>
      <c r="H17" s="1">
        <v>5</v>
      </c>
      <c r="I17">
        <v>22</v>
      </c>
      <c r="J17">
        <v>46</v>
      </c>
      <c r="K17">
        <v>36</v>
      </c>
      <c r="L17">
        <v>35</v>
      </c>
      <c r="M17">
        <v>91</v>
      </c>
      <c r="N17" s="6">
        <f>(punkty_rekrutacyjne34[[#This Row],[GHP]]+punkty_rekrutacyjne34[[#This Row],[GHH]]+punkty_rekrutacyjne34[[#This Row],[GMM]]+punkty_rekrutacyjne34[[#This Row],[GMP]]+punkty_rekrutacyjne34[[#This Row],[GJP]])/10</f>
        <v>23</v>
      </c>
      <c r="O17">
        <f t="shared" si="0"/>
        <v>6</v>
      </c>
      <c r="P17">
        <f t="shared" si="0"/>
        <v>4</v>
      </c>
      <c r="Q17">
        <f t="shared" si="0"/>
        <v>6</v>
      </c>
      <c r="R17">
        <f t="shared" si="0"/>
        <v>8</v>
      </c>
      <c r="S17" s="6">
        <f>SUM(punkty_rekrutacyjne34[[#This Row],[punkty za JP]:[GEO]])</f>
        <v>24</v>
      </c>
      <c r="T17" s="6">
        <f>IF(punkty_rekrutacyjne34[[#This Row],[Zachowanie]]=6, 2, 0)+punkty_rekrutacyjne34[[#This Row],[Osiagniecia]]</f>
        <v>10</v>
      </c>
      <c r="U17" s="7">
        <f>punkty_rekrutacyjne34[[#This Row],[punkty za gimnazjalny]]+punkty_rekrutacyjne34[[#This Row],[SUMA PUNKTOW ZA OCENY]]+punkty_rekrutacyjne34[[#This Row],[DODATKOWE]]</f>
        <v>57</v>
      </c>
      <c r="V17">
        <f>IF(AND(punkty_rekrutacyjne34[[#This Row],[Osiagniecia]]=0, punkty_rekrutacyjne34[[#This Row],[Zachowanie]]&gt;=5, AVERAGE(punkty_rekrutacyjne34[[#This Row],[JP]:[Geog]])&gt;4), 1, 0)</f>
        <v>0</v>
      </c>
    </row>
    <row r="18" spans="1:22" hidden="1" x14ac:dyDescent="0.35">
      <c r="A18" s="1" t="s">
        <v>42</v>
      </c>
      <c r="B18" s="1" t="s">
        <v>43</v>
      </c>
      <c r="C18">
        <v>2</v>
      </c>
      <c r="D18">
        <v>5</v>
      </c>
      <c r="E18" s="1">
        <v>3</v>
      </c>
      <c r="F18" s="1">
        <v>5</v>
      </c>
      <c r="G18" s="1">
        <v>6</v>
      </c>
      <c r="H18" s="1">
        <v>3</v>
      </c>
      <c r="I18">
        <v>47</v>
      </c>
      <c r="J18">
        <v>30</v>
      </c>
      <c r="K18">
        <v>2</v>
      </c>
      <c r="L18">
        <v>45</v>
      </c>
      <c r="M18">
        <v>76</v>
      </c>
      <c r="N18" s="6">
        <f>(punkty_rekrutacyjne34[[#This Row],[GHP]]+punkty_rekrutacyjne34[[#This Row],[GHH]]+punkty_rekrutacyjne34[[#This Row],[GMM]]+punkty_rekrutacyjne34[[#This Row],[GMP]]+punkty_rekrutacyjne34[[#This Row],[GJP]])/10</f>
        <v>20</v>
      </c>
      <c r="O18">
        <f t="shared" si="0"/>
        <v>4</v>
      </c>
      <c r="P18">
        <f t="shared" si="0"/>
        <v>8</v>
      </c>
      <c r="Q18">
        <f t="shared" si="0"/>
        <v>10</v>
      </c>
      <c r="R18">
        <f t="shared" si="0"/>
        <v>4</v>
      </c>
      <c r="S18" s="6">
        <f>SUM(punkty_rekrutacyjne34[[#This Row],[punkty za JP]:[GEO]])</f>
        <v>26</v>
      </c>
      <c r="T18" s="6">
        <f>IF(punkty_rekrutacyjne34[[#This Row],[Zachowanie]]=6, 2, 0)+punkty_rekrutacyjne34[[#This Row],[Osiagniecia]]</f>
        <v>2</v>
      </c>
      <c r="U18" s="7">
        <f>punkty_rekrutacyjne34[[#This Row],[punkty za gimnazjalny]]+punkty_rekrutacyjne34[[#This Row],[SUMA PUNKTOW ZA OCENY]]+punkty_rekrutacyjne34[[#This Row],[DODATKOWE]]</f>
        <v>48</v>
      </c>
      <c r="V18">
        <f>IF(AND(punkty_rekrutacyjne34[[#This Row],[Osiagniecia]]=0, punkty_rekrutacyjne34[[#This Row],[Zachowanie]]&gt;=5, AVERAGE(punkty_rekrutacyjne34[[#This Row],[JP]:[Geog]])&gt;4), 1, 0)</f>
        <v>0</v>
      </c>
    </row>
    <row r="19" spans="1:22" hidden="1" x14ac:dyDescent="0.35">
      <c r="A19" s="1" t="s">
        <v>44</v>
      </c>
      <c r="B19" s="1" t="s">
        <v>45</v>
      </c>
      <c r="C19">
        <v>8</v>
      </c>
      <c r="D19">
        <v>4</v>
      </c>
      <c r="E19" s="1">
        <v>3</v>
      </c>
      <c r="F19" s="1">
        <v>4</v>
      </c>
      <c r="G19" s="1">
        <v>6</v>
      </c>
      <c r="H19" s="1">
        <v>2</v>
      </c>
      <c r="I19">
        <v>23</v>
      </c>
      <c r="J19">
        <v>49</v>
      </c>
      <c r="K19">
        <v>16</v>
      </c>
      <c r="L19">
        <v>3</v>
      </c>
      <c r="M19">
        <v>81</v>
      </c>
      <c r="N19" s="6">
        <f>(punkty_rekrutacyjne34[[#This Row],[GHP]]+punkty_rekrutacyjne34[[#This Row],[GHH]]+punkty_rekrutacyjne34[[#This Row],[GMM]]+punkty_rekrutacyjne34[[#This Row],[GMP]]+punkty_rekrutacyjne34[[#This Row],[GJP]])/10</f>
        <v>17.2</v>
      </c>
      <c r="O19">
        <f t="shared" si="0"/>
        <v>4</v>
      </c>
      <c r="P19">
        <f t="shared" si="0"/>
        <v>6</v>
      </c>
      <c r="Q19">
        <f t="shared" si="0"/>
        <v>10</v>
      </c>
      <c r="R19">
        <f t="shared" si="0"/>
        <v>0</v>
      </c>
      <c r="S19" s="6">
        <f>SUM(punkty_rekrutacyjne34[[#This Row],[punkty za JP]:[GEO]])</f>
        <v>20</v>
      </c>
      <c r="T19" s="6">
        <f>IF(punkty_rekrutacyjne34[[#This Row],[Zachowanie]]=6, 2, 0)+punkty_rekrutacyjne34[[#This Row],[Osiagniecia]]</f>
        <v>8</v>
      </c>
      <c r="U19" s="7">
        <f>punkty_rekrutacyjne34[[#This Row],[punkty za gimnazjalny]]+punkty_rekrutacyjne34[[#This Row],[SUMA PUNKTOW ZA OCENY]]+punkty_rekrutacyjne34[[#This Row],[DODATKOWE]]</f>
        <v>45.2</v>
      </c>
      <c r="V19">
        <f>IF(AND(punkty_rekrutacyjne34[[#This Row],[Osiagniecia]]=0, punkty_rekrutacyjne34[[#This Row],[Zachowanie]]&gt;=5, AVERAGE(punkty_rekrutacyjne34[[#This Row],[JP]:[Geog]])&gt;4), 1, 0)</f>
        <v>0</v>
      </c>
    </row>
    <row r="20" spans="1:22" hidden="1" x14ac:dyDescent="0.35">
      <c r="A20" s="1" t="s">
        <v>46</v>
      </c>
      <c r="B20" s="1" t="s">
        <v>16</v>
      </c>
      <c r="C20">
        <v>1</v>
      </c>
      <c r="D20">
        <v>6</v>
      </c>
      <c r="E20" s="1">
        <v>6</v>
      </c>
      <c r="F20" s="1">
        <v>6</v>
      </c>
      <c r="G20" s="1">
        <v>3</v>
      </c>
      <c r="H20" s="1">
        <v>2</v>
      </c>
      <c r="I20">
        <v>14</v>
      </c>
      <c r="J20">
        <v>20</v>
      </c>
      <c r="K20">
        <v>14</v>
      </c>
      <c r="L20">
        <v>64</v>
      </c>
      <c r="M20">
        <v>55</v>
      </c>
      <c r="N20" s="6">
        <f>(punkty_rekrutacyjne34[[#This Row],[GHP]]+punkty_rekrutacyjne34[[#This Row],[GHH]]+punkty_rekrutacyjne34[[#This Row],[GMM]]+punkty_rekrutacyjne34[[#This Row],[GMP]]+punkty_rekrutacyjne34[[#This Row],[GJP]])/10</f>
        <v>16.7</v>
      </c>
      <c r="O20">
        <f t="shared" si="0"/>
        <v>10</v>
      </c>
      <c r="P20">
        <f t="shared" si="0"/>
        <v>10</v>
      </c>
      <c r="Q20">
        <f t="shared" si="0"/>
        <v>4</v>
      </c>
      <c r="R20">
        <f t="shared" si="0"/>
        <v>0</v>
      </c>
      <c r="S20" s="6">
        <f>SUM(punkty_rekrutacyjne34[[#This Row],[punkty za JP]:[GEO]])</f>
        <v>24</v>
      </c>
      <c r="T20" s="6">
        <f>IF(punkty_rekrutacyjne34[[#This Row],[Zachowanie]]=6, 2, 0)+punkty_rekrutacyjne34[[#This Row],[Osiagniecia]]</f>
        <v>3</v>
      </c>
      <c r="U20" s="7">
        <f>punkty_rekrutacyjne34[[#This Row],[punkty za gimnazjalny]]+punkty_rekrutacyjne34[[#This Row],[SUMA PUNKTOW ZA OCENY]]+punkty_rekrutacyjne34[[#This Row],[DODATKOWE]]</f>
        <v>43.7</v>
      </c>
      <c r="V20">
        <f>IF(AND(punkty_rekrutacyjne34[[#This Row],[Osiagniecia]]=0, punkty_rekrutacyjne34[[#This Row],[Zachowanie]]&gt;=5, AVERAGE(punkty_rekrutacyjne34[[#This Row],[JP]:[Geog]])&gt;4), 1, 0)</f>
        <v>0</v>
      </c>
    </row>
    <row r="21" spans="1:22" hidden="1" x14ac:dyDescent="0.35">
      <c r="A21" s="1" t="s">
        <v>47</v>
      </c>
      <c r="B21" s="1" t="s">
        <v>48</v>
      </c>
      <c r="C21">
        <v>5</v>
      </c>
      <c r="D21">
        <v>4</v>
      </c>
      <c r="E21" s="1">
        <v>3</v>
      </c>
      <c r="F21" s="1">
        <v>3</v>
      </c>
      <c r="G21" s="1">
        <v>3</v>
      </c>
      <c r="H21" s="1">
        <v>6</v>
      </c>
      <c r="I21">
        <v>98</v>
      </c>
      <c r="J21">
        <v>48</v>
      </c>
      <c r="K21">
        <v>6</v>
      </c>
      <c r="L21">
        <v>70</v>
      </c>
      <c r="M21">
        <v>6</v>
      </c>
      <c r="N21" s="6">
        <f>(punkty_rekrutacyjne34[[#This Row],[GHP]]+punkty_rekrutacyjne34[[#This Row],[GHH]]+punkty_rekrutacyjne34[[#This Row],[GMM]]+punkty_rekrutacyjne34[[#This Row],[GMP]]+punkty_rekrutacyjne34[[#This Row],[GJP]])/10</f>
        <v>22.8</v>
      </c>
      <c r="O21">
        <f t="shared" si="0"/>
        <v>4</v>
      </c>
      <c r="P21">
        <f t="shared" si="0"/>
        <v>4</v>
      </c>
      <c r="Q21">
        <f t="shared" si="0"/>
        <v>4</v>
      </c>
      <c r="R21">
        <f t="shared" si="0"/>
        <v>10</v>
      </c>
      <c r="S21" s="6">
        <f>SUM(punkty_rekrutacyjne34[[#This Row],[punkty za JP]:[GEO]])</f>
        <v>22</v>
      </c>
      <c r="T21" s="6">
        <f>IF(punkty_rekrutacyjne34[[#This Row],[Zachowanie]]=6, 2, 0)+punkty_rekrutacyjne34[[#This Row],[Osiagniecia]]</f>
        <v>5</v>
      </c>
      <c r="U21" s="7">
        <f>punkty_rekrutacyjne34[[#This Row],[punkty za gimnazjalny]]+punkty_rekrutacyjne34[[#This Row],[SUMA PUNKTOW ZA OCENY]]+punkty_rekrutacyjne34[[#This Row],[DODATKOWE]]</f>
        <v>49.8</v>
      </c>
      <c r="V21">
        <f>IF(AND(punkty_rekrutacyjne34[[#This Row],[Osiagniecia]]=0, punkty_rekrutacyjne34[[#This Row],[Zachowanie]]&gt;=5, AVERAGE(punkty_rekrutacyjne34[[#This Row],[JP]:[Geog]])&gt;4), 1, 0)</f>
        <v>0</v>
      </c>
    </row>
    <row r="22" spans="1:22" hidden="1" x14ac:dyDescent="0.35">
      <c r="A22" s="1" t="s">
        <v>49</v>
      </c>
      <c r="B22" s="1" t="s">
        <v>38</v>
      </c>
      <c r="C22">
        <v>3</v>
      </c>
      <c r="D22">
        <v>3</v>
      </c>
      <c r="E22" s="1">
        <v>2</v>
      </c>
      <c r="F22" s="1">
        <v>3</v>
      </c>
      <c r="G22" s="1">
        <v>3</v>
      </c>
      <c r="H22" s="1">
        <v>2</v>
      </c>
      <c r="I22">
        <v>38</v>
      </c>
      <c r="J22">
        <v>71</v>
      </c>
      <c r="K22">
        <v>35</v>
      </c>
      <c r="L22">
        <v>95</v>
      </c>
      <c r="M22">
        <v>84</v>
      </c>
      <c r="N22" s="6">
        <f>(punkty_rekrutacyjne34[[#This Row],[GHP]]+punkty_rekrutacyjne34[[#This Row],[GHH]]+punkty_rekrutacyjne34[[#This Row],[GMM]]+punkty_rekrutacyjne34[[#This Row],[GMP]]+punkty_rekrutacyjne34[[#This Row],[GJP]])/10</f>
        <v>32.299999999999997</v>
      </c>
      <c r="O22">
        <f t="shared" si="0"/>
        <v>0</v>
      </c>
      <c r="P22">
        <f t="shared" si="0"/>
        <v>4</v>
      </c>
      <c r="Q22">
        <f t="shared" si="0"/>
        <v>4</v>
      </c>
      <c r="R22">
        <f t="shared" si="0"/>
        <v>0</v>
      </c>
      <c r="S22" s="6">
        <f>SUM(punkty_rekrutacyjne34[[#This Row],[punkty za JP]:[GEO]])</f>
        <v>8</v>
      </c>
      <c r="T22" s="6">
        <f>IF(punkty_rekrutacyjne34[[#This Row],[Zachowanie]]=6, 2, 0)+punkty_rekrutacyjne34[[#This Row],[Osiagniecia]]</f>
        <v>3</v>
      </c>
      <c r="U22" s="7">
        <f>punkty_rekrutacyjne34[[#This Row],[punkty za gimnazjalny]]+punkty_rekrutacyjne34[[#This Row],[SUMA PUNKTOW ZA OCENY]]+punkty_rekrutacyjne34[[#This Row],[DODATKOWE]]</f>
        <v>43.3</v>
      </c>
      <c r="V22">
        <f>IF(AND(punkty_rekrutacyjne34[[#This Row],[Osiagniecia]]=0, punkty_rekrutacyjne34[[#This Row],[Zachowanie]]&gt;=5, AVERAGE(punkty_rekrutacyjne34[[#This Row],[JP]:[Geog]])&gt;4), 1, 0)</f>
        <v>0</v>
      </c>
    </row>
    <row r="23" spans="1:22" hidden="1" x14ac:dyDescent="0.35">
      <c r="A23" s="1" t="s">
        <v>50</v>
      </c>
      <c r="B23" s="1" t="s">
        <v>51</v>
      </c>
      <c r="C23">
        <v>7</v>
      </c>
      <c r="D23">
        <v>4</v>
      </c>
      <c r="E23" s="1">
        <v>6</v>
      </c>
      <c r="F23" s="1">
        <v>4</v>
      </c>
      <c r="G23" s="1">
        <v>6</v>
      </c>
      <c r="H23" s="1">
        <v>5</v>
      </c>
      <c r="I23">
        <v>95</v>
      </c>
      <c r="J23">
        <v>100</v>
      </c>
      <c r="K23">
        <v>100</v>
      </c>
      <c r="L23">
        <v>40</v>
      </c>
      <c r="M23">
        <v>100</v>
      </c>
      <c r="N23" s="6">
        <f>(punkty_rekrutacyjne34[[#This Row],[GHP]]+punkty_rekrutacyjne34[[#This Row],[GHH]]+punkty_rekrutacyjne34[[#This Row],[GMM]]+punkty_rekrutacyjne34[[#This Row],[GMP]]+punkty_rekrutacyjne34[[#This Row],[GJP]])/10</f>
        <v>43.5</v>
      </c>
      <c r="O23">
        <f t="shared" si="0"/>
        <v>10</v>
      </c>
      <c r="P23">
        <f t="shared" si="0"/>
        <v>6</v>
      </c>
      <c r="Q23">
        <f t="shared" si="0"/>
        <v>10</v>
      </c>
      <c r="R23">
        <f t="shared" si="0"/>
        <v>8</v>
      </c>
      <c r="S23" s="6">
        <f>SUM(punkty_rekrutacyjne34[[#This Row],[punkty za JP]:[GEO]])</f>
        <v>34</v>
      </c>
      <c r="T23" s="6">
        <f>IF(punkty_rekrutacyjne34[[#This Row],[Zachowanie]]=6, 2, 0)+punkty_rekrutacyjne34[[#This Row],[Osiagniecia]]</f>
        <v>7</v>
      </c>
      <c r="U23" s="7">
        <f>punkty_rekrutacyjne34[[#This Row],[punkty za gimnazjalny]]+punkty_rekrutacyjne34[[#This Row],[SUMA PUNKTOW ZA OCENY]]+punkty_rekrutacyjne34[[#This Row],[DODATKOWE]]</f>
        <v>84.5</v>
      </c>
      <c r="V23">
        <f>IF(AND(punkty_rekrutacyjne34[[#This Row],[Osiagniecia]]=0, punkty_rekrutacyjne34[[#This Row],[Zachowanie]]&gt;=5, AVERAGE(punkty_rekrutacyjne34[[#This Row],[JP]:[Geog]])&gt;4), 1, 0)</f>
        <v>0</v>
      </c>
    </row>
    <row r="24" spans="1:22" hidden="1" x14ac:dyDescent="0.35">
      <c r="A24" s="1" t="s">
        <v>52</v>
      </c>
      <c r="B24" s="1" t="s">
        <v>53</v>
      </c>
      <c r="C24">
        <v>7</v>
      </c>
      <c r="D24">
        <v>2</v>
      </c>
      <c r="E24" s="1">
        <v>4</v>
      </c>
      <c r="F24" s="1">
        <v>5</v>
      </c>
      <c r="G24" s="1">
        <v>3</v>
      </c>
      <c r="H24" s="1">
        <v>4</v>
      </c>
      <c r="I24">
        <v>59</v>
      </c>
      <c r="J24">
        <v>14</v>
      </c>
      <c r="K24">
        <v>99</v>
      </c>
      <c r="L24">
        <v>4</v>
      </c>
      <c r="M24">
        <v>3</v>
      </c>
      <c r="N24" s="6">
        <f>(punkty_rekrutacyjne34[[#This Row],[GHP]]+punkty_rekrutacyjne34[[#This Row],[GHH]]+punkty_rekrutacyjne34[[#This Row],[GMM]]+punkty_rekrutacyjne34[[#This Row],[GMP]]+punkty_rekrutacyjne34[[#This Row],[GJP]])/10</f>
        <v>17.899999999999999</v>
      </c>
      <c r="O24">
        <f t="shared" si="0"/>
        <v>6</v>
      </c>
      <c r="P24">
        <f t="shared" si="0"/>
        <v>8</v>
      </c>
      <c r="Q24">
        <f t="shared" si="0"/>
        <v>4</v>
      </c>
      <c r="R24">
        <f t="shared" si="0"/>
        <v>6</v>
      </c>
      <c r="S24" s="6">
        <f>SUM(punkty_rekrutacyjne34[[#This Row],[punkty za JP]:[GEO]])</f>
        <v>24</v>
      </c>
      <c r="T24" s="6">
        <f>IF(punkty_rekrutacyjne34[[#This Row],[Zachowanie]]=6, 2, 0)+punkty_rekrutacyjne34[[#This Row],[Osiagniecia]]</f>
        <v>7</v>
      </c>
      <c r="U24" s="7">
        <f>punkty_rekrutacyjne34[[#This Row],[punkty za gimnazjalny]]+punkty_rekrutacyjne34[[#This Row],[SUMA PUNKTOW ZA OCENY]]+punkty_rekrutacyjne34[[#This Row],[DODATKOWE]]</f>
        <v>48.9</v>
      </c>
      <c r="V24">
        <f>IF(AND(punkty_rekrutacyjne34[[#This Row],[Osiagniecia]]=0, punkty_rekrutacyjne34[[#This Row],[Zachowanie]]&gt;=5, AVERAGE(punkty_rekrutacyjne34[[#This Row],[JP]:[Geog]])&gt;4), 1, 0)</f>
        <v>0</v>
      </c>
    </row>
    <row r="25" spans="1:22" hidden="1" x14ac:dyDescent="0.35">
      <c r="A25" s="1" t="s">
        <v>54</v>
      </c>
      <c r="B25" s="1" t="s">
        <v>55</v>
      </c>
      <c r="C25">
        <v>3</v>
      </c>
      <c r="D25">
        <v>3</v>
      </c>
      <c r="E25" s="1">
        <v>5</v>
      </c>
      <c r="F25" s="1">
        <v>5</v>
      </c>
      <c r="G25" s="1">
        <v>2</v>
      </c>
      <c r="H25" s="1">
        <v>6</v>
      </c>
      <c r="I25">
        <v>26</v>
      </c>
      <c r="J25">
        <v>14</v>
      </c>
      <c r="K25">
        <v>18</v>
      </c>
      <c r="L25">
        <v>96</v>
      </c>
      <c r="M25">
        <v>41</v>
      </c>
      <c r="N25" s="6">
        <f>(punkty_rekrutacyjne34[[#This Row],[GHP]]+punkty_rekrutacyjne34[[#This Row],[GHH]]+punkty_rekrutacyjne34[[#This Row],[GMM]]+punkty_rekrutacyjne34[[#This Row],[GMP]]+punkty_rekrutacyjne34[[#This Row],[GJP]])/10</f>
        <v>19.5</v>
      </c>
      <c r="O25">
        <f t="shared" si="0"/>
        <v>8</v>
      </c>
      <c r="P25">
        <f t="shared" si="0"/>
        <v>8</v>
      </c>
      <c r="Q25">
        <f t="shared" si="0"/>
        <v>0</v>
      </c>
      <c r="R25">
        <f t="shared" si="0"/>
        <v>10</v>
      </c>
      <c r="S25" s="6">
        <f>SUM(punkty_rekrutacyjne34[[#This Row],[punkty za JP]:[GEO]])</f>
        <v>26</v>
      </c>
      <c r="T25" s="6">
        <f>IF(punkty_rekrutacyjne34[[#This Row],[Zachowanie]]=6, 2, 0)+punkty_rekrutacyjne34[[#This Row],[Osiagniecia]]</f>
        <v>3</v>
      </c>
      <c r="U25" s="7">
        <f>punkty_rekrutacyjne34[[#This Row],[punkty za gimnazjalny]]+punkty_rekrutacyjne34[[#This Row],[SUMA PUNKTOW ZA OCENY]]+punkty_rekrutacyjne34[[#This Row],[DODATKOWE]]</f>
        <v>48.5</v>
      </c>
      <c r="V25">
        <f>IF(AND(punkty_rekrutacyjne34[[#This Row],[Osiagniecia]]=0, punkty_rekrutacyjne34[[#This Row],[Zachowanie]]&gt;=5, AVERAGE(punkty_rekrutacyjne34[[#This Row],[JP]:[Geog]])&gt;4), 1, 0)</f>
        <v>0</v>
      </c>
    </row>
    <row r="26" spans="1:22" hidden="1" x14ac:dyDescent="0.35">
      <c r="A26" s="1" t="s">
        <v>56</v>
      </c>
      <c r="B26" s="1" t="s">
        <v>38</v>
      </c>
      <c r="C26">
        <v>8</v>
      </c>
      <c r="D26">
        <v>6</v>
      </c>
      <c r="E26" s="1">
        <v>3</v>
      </c>
      <c r="F26" s="1">
        <v>4</v>
      </c>
      <c r="G26" s="1">
        <v>2</v>
      </c>
      <c r="H26" s="1">
        <v>4</v>
      </c>
      <c r="I26">
        <v>8</v>
      </c>
      <c r="J26">
        <v>78</v>
      </c>
      <c r="K26">
        <v>64</v>
      </c>
      <c r="L26">
        <v>10</v>
      </c>
      <c r="M26">
        <v>55</v>
      </c>
      <c r="N26" s="6">
        <f>(punkty_rekrutacyjne34[[#This Row],[GHP]]+punkty_rekrutacyjne34[[#This Row],[GHH]]+punkty_rekrutacyjne34[[#This Row],[GMM]]+punkty_rekrutacyjne34[[#This Row],[GMP]]+punkty_rekrutacyjne34[[#This Row],[GJP]])/10</f>
        <v>21.5</v>
      </c>
      <c r="O26">
        <f t="shared" si="0"/>
        <v>4</v>
      </c>
      <c r="P26">
        <f t="shared" si="0"/>
        <v>6</v>
      </c>
      <c r="Q26">
        <f t="shared" si="0"/>
        <v>0</v>
      </c>
      <c r="R26">
        <f t="shared" si="0"/>
        <v>6</v>
      </c>
      <c r="S26" s="6">
        <f>SUM(punkty_rekrutacyjne34[[#This Row],[punkty za JP]:[GEO]])</f>
        <v>16</v>
      </c>
      <c r="T26" s="6">
        <f>IF(punkty_rekrutacyjne34[[#This Row],[Zachowanie]]=6, 2, 0)+punkty_rekrutacyjne34[[#This Row],[Osiagniecia]]</f>
        <v>10</v>
      </c>
      <c r="U26" s="7">
        <f>punkty_rekrutacyjne34[[#This Row],[punkty za gimnazjalny]]+punkty_rekrutacyjne34[[#This Row],[SUMA PUNKTOW ZA OCENY]]+punkty_rekrutacyjne34[[#This Row],[DODATKOWE]]</f>
        <v>47.5</v>
      </c>
      <c r="V26">
        <f>IF(AND(punkty_rekrutacyjne34[[#This Row],[Osiagniecia]]=0, punkty_rekrutacyjne34[[#This Row],[Zachowanie]]&gt;=5, AVERAGE(punkty_rekrutacyjne34[[#This Row],[JP]:[Geog]])&gt;4), 1, 0)</f>
        <v>0</v>
      </c>
    </row>
    <row r="27" spans="1:22" hidden="1" x14ac:dyDescent="0.35">
      <c r="A27" s="1" t="s">
        <v>57</v>
      </c>
      <c r="B27" s="1" t="s">
        <v>58</v>
      </c>
      <c r="C27">
        <v>3</v>
      </c>
      <c r="D27">
        <v>5</v>
      </c>
      <c r="E27" s="1">
        <v>2</v>
      </c>
      <c r="F27" s="1">
        <v>4</v>
      </c>
      <c r="G27" s="1">
        <v>3</v>
      </c>
      <c r="H27" s="1">
        <v>6</v>
      </c>
      <c r="I27">
        <v>41</v>
      </c>
      <c r="J27">
        <v>37</v>
      </c>
      <c r="K27">
        <v>5</v>
      </c>
      <c r="L27">
        <v>34</v>
      </c>
      <c r="M27">
        <v>93</v>
      </c>
      <c r="N27" s="6">
        <f>(punkty_rekrutacyjne34[[#This Row],[GHP]]+punkty_rekrutacyjne34[[#This Row],[GHH]]+punkty_rekrutacyjne34[[#This Row],[GMM]]+punkty_rekrutacyjne34[[#This Row],[GMP]]+punkty_rekrutacyjne34[[#This Row],[GJP]])/10</f>
        <v>21</v>
      </c>
      <c r="O27">
        <f t="shared" si="0"/>
        <v>0</v>
      </c>
      <c r="P27">
        <f t="shared" si="0"/>
        <v>6</v>
      </c>
      <c r="Q27">
        <f t="shared" si="0"/>
        <v>4</v>
      </c>
      <c r="R27">
        <f t="shared" si="0"/>
        <v>10</v>
      </c>
      <c r="S27" s="6">
        <f>SUM(punkty_rekrutacyjne34[[#This Row],[punkty za JP]:[GEO]])</f>
        <v>20</v>
      </c>
      <c r="T27" s="6">
        <f>IF(punkty_rekrutacyjne34[[#This Row],[Zachowanie]]=6, 2, 0)+punkty_rekrutacyjne34[[#This Row],[Osiagniecia]]</f>
        <v>3</v>
      </c>
      <c r="U27" s="7">
        <f>punkty_rekrutacyjne34[[#This Row],[punkty za gimnazjalny]]+punkty_rekrutacyjne34[[#This Row],[SUMA PUNKTOW ZA OCENY]]+punkty_rekrutacyjne34[[#This Row],[DODATKOWE]]</f>
        <v>44</v>
      </c>
      <c r="V27">
        <f>IF(AND(punkty_rekrutacyjne34[[#This Row],[Osiagniecia]]=0, punkty_rekrutacyjne34[[#This Row],[Zachowanie]]&gt;=5, AVERAGE(punkty_rekrutacyjne34[[#This Row],[JP]:[Geog]])&gt;4), 1, 0)</f>
        <v>0</v>
      </c>
    </row>
    <row r="28" spans="1:22" hidden="1" x14ac:dyDescent="0.35">
      <c r="A28" s="1" t="s">
        <v>59</v>
      </c>
      <c r="B28" s="1" t="s">
        <v>16</v>
      </c>
      <c r="C28">
        <v>4</v>
      </c>
      <c r="D28">
        <v>6</v>
      </c>
      <c r="E28" s="1">
        <v>4</v>
      </c>
      <c r="F28" s="1">
        <v>3</v>
      </c>
      <c r="G28" s="1">
        <v>2</v>
      </c>
      <c r="H28" s="1">
        <v>3</v>
      </c>
      <c r="I28">
        <v>60</v>
      </c>
      <c r="J28">
        <v>7</v>
      </c>
      <c r="K28">
        <v>97</v>
      </c>
      <c r="L28">
        <v>80</v>
      </c>
      <c r="M28">
        <v>43</v>
      </c>
      <c r="N28" s="6">
        <f>(punkty_rekrutacyjne34[[#This Row],[GHP]]+punkty_rekrutacyjne34[[#This Row],[GHH]]+punkty_rekrutacyjne34[[#This Row],[GMM]]+punkty_rekrutacyjne34[[#This Row],[GMP]]+punkty_rekrutacyjne34[[#This Row],[GJP]])/10</f>
        <v>28.7</v>
      </c>
      <c r="O28">
        <f t="shared" si="0"/>
        <v>6</v>
      </c>
      <c r="P28">
        <f t="shared" si="0"/>
        <v>4</v>
      </c>
      <c r="Q28">
        <f t="shared" si="0"/>
        <v>0</v>
      </c>
      <c r="R28">
        <f t="shared" si="0"/>
        <v>4</v>
      </c>
      <c r="S28" s="6">
        <f>SUM(punkty_rekrutacyjne34[[#This Row],[punkty za JP]:[GEO]])</f>
        <v>14</v>
      </c>
      <c r="T28" s="6">
        <f>IF(punkty_rekrutacyjne34[[#This Row],[Zachowanie]]=6, 2, 0)+punkty_rekrutacyjne34[[#This Row],[Osiagniecia]]</f>
        <v>6</v>
      </c>
      <c r="U28" s="7">
        <f>punkty_rekrutacyjne34[[#This Row],[punkty za gimnazjalny]]+punkty_rekrutacyjne34[[#This Row],[SUMA PUNKTOW ZA OCENY]]+punkty_rekrutacyjne34[[#This Row],[DODATKOWE]]</f>
        <v>48.7</v>
      </c>
      <c r="V28">
        <f>IF(AND(punkty_rekrutacyjne34[[#This Row],[Osiagniecia]]=0, punkty_rekrutacyjne34[[#This Row],[Zachowanie]]&gt;=5, AVERAGE(punkty_rekrutacyjne34[[#This Row],[JP]:[Geog]])&gt;4), 1, 0)</f>
        <v>0</v>
      </c>
    </row>
    <row r="29" spans="1:22" hidden="1" x14ac:dyDescent="0.35">
      <c r="A29" s="1" t="s">
        <v>60</v>
      </c>
      <c r="B29" s="1" t="s">
        <v>61</v>
      </c>
      <c r="C29">
        <v>1</v>
      </c>
      <c r="D29">
        <v>4</v>
      </c>
      <c r="E29" s="1">
        <v>5</v>
      </c>
      <c r="F29" s="1">
        <v>4</v>
      </c>
      <c r="G29" s="1">
        <v>2</v>
      </c>
      <c r="H29" s="1">
        <v>5</v>
      </c>
      <c r="I29">
        <v>53</v>
      </c>
      <c r="J29">
        <v>18</v>
      </c>
      <c r="K29">
        <v>94</v>
      </c>
      <c r="L29">
        <v>99</v>
      </c>
      <c r="M29">
        <v>76</v>
      </c>
      <c r="N29" s="6">
        <f>(punkty_rekrutacyjne34[[#This Row],[GHP]]+punkty_rekrutacyjne34[[#This Row],[GHH]]+punkty_rekrutacyjne34[[#This Row],[GMM]]+punkty_rekrutacyjne34[[#This Row],[GMP]]+punkty_rekrutacyjne34[[#This Row],[GJP]])/10</f>
        <v>34</v>
      </c>
      <c r="O29">
        <f t="shared" si="0"/>
        <v>8</v>
      </c>
      <c r="P29">
        <f t="shared" si="0"/>
        <v>6</v>
      </c>
      <c r="Q29">
        <f t="shared" si="0"/>
        <v>0</v>
      </c>
      <c r="R29">
        <f t="shared" si="0"/>
        <v>8</v>
      </c>
      <c r="S29" s="6">
        <f>SUM(punkty_rekrutacyjne34[[#This Row],[punkty za JP]:[GEO]])</f>
        <v>22</v>
      </c>
      <c r="T29" s="6">
        <f>IF(punkty_rekrutacyjne34[[#This Row],[Zachowanie]]=6, 2, 0)+punkty_rekrutacyjne34[[#This Row],[Osiagniecia]]</f>
        <v>1</v>
      </c>
      <c r="U29" s="7">
        <f>punkty_rekrutacyjne34[[#This Row],[punkty za gimnazjalny]]+punkty_rekrutacyjne34[[#This Row],[SUMA PUNKTOW ZA OCENY]]+punkty_rekrutacyjne34[[#This Row],[DODATKOWE]]</f>
        <v>57</v>
      </c>
      <c r="V29">
        <f>IF(AND(punkty_rekrutacyjne34[[#This Row],[Osiagniecia]]=0, punkty_rekrutacyjne34[[#This Row],[Zachowanie]]&gt;=5, AVERAGE(punkty_rekrutacyjne34[[#This Row],[JP]:[Geog]])&gt;4), 1, 0)</f>
        <v>0</v>
      </c>
    </row>
    <row r="30" spans="1:22" hidden="1" x14ac:dyDescent="0.35">
      <c r="A30" s="1" t="s">
        <v>62</v>
      </c>
      <c r="B30" s="1" t="s">
        <v>38</v>
      </c>
      <c r="C30">
        <v>5</v>
      </c>
      <c r="D30">
        <v>3</v>
      </c>
      <c r="E30" s="1">
        <v>3</v>
      </c>
      <c r="F30" s="1">
        <v>4</v>
      </c>
      <c r="G30" s="1">
        <v>6</v>
      </c>
      <c r="H30" s="1">
        <v>6</v>
      </c>
      <c r="I30">
        <v>84</v>
      </c>
      <c r="J30">
        <v>87</v>
      </c>
      <c r="K30">
        <v>96</v>
      </c>
      <c r="L30">
        <v>8</v>
      </c>
      <c r="M30">
        <v>17</v>
      </c>
      <c r="N30" s="6">
        <f>(punkty_rekrutacyjne34[[#This Row],[GHP]]+punkty_rekrutacyjne34[[#This Row],[GHH]]+punkty_rekrutacyjne34[[#This Row],[GMM]]+punkty_rekrutacyjne34[[#This Row],[GMP]]+punkty_rekrutacyjne34[[#This Row],[GJP]])/10</f>
        <v>29.2</v>
      </c>
      <c r="O30">
        <f t="shared" si="0"/>
        <v>4</v>
      </c>
      <c r="P30">
        <f t="shared" si="0"/>
        <v>6</v>
      </c>
      <c r="Q30">
        <f t="shared" si="0"/>
        <v>10</v>
      </c>
      <c r="R30">
        <f t="shared" si="0"/>
        <v>10</v>
      </c>
      <c r="S30" s="6">
        <f>SUM(punkty_rekrutacyjne34[[#This Row],[punkty za JP]:[GEO]])</f>
        <v>30</v>
      </c>
      <c r="T30" s="6">
        <f>IF(punkty_rekrutacyjne34[[#This Row],[Zachowanie]]=6, 2, 0)+punkty_rekrutacyjne34[[#This Row],[Osiagniecia]]</f>
        <v>5</v>
      </c>
      <c r="U30" s="7">
        <f>punkty_rekrutacyjne34[[#This Row],[punkty za gimnazjalny]]+punkty_rekrutacyjne34[[#This Row],[SUMA PUNKTOW ZA OCENY]]+punkty_rekrutacyjne34[[#This Row],[DODATKOWE]]</f>
        <v>64.2</v>
      </c>
      <c r="V30">
        <f>IF(AND(punkty_rekrutacyjne34[[#This Row],[Osiagniecia]]=0, punkty_rekrutacyjne34[[#This Row],[Zachowanie]]&gt;=5, AVERAGE(punkty_rekrutacyjne34[[#This Row],[JP]:[Geog]])&gt;4), 1, 0)</f>
        <v>0</v>
      </c>
    </row>
    <row r="31" spans="1:22" hidden="1" x14ac:dyDescent="0.35">
      <c r="A31" s="1" t="s">
        <v>63</v>
      </c>
      <c r="B31" s="1" t="s">
        <v>64</v>
      </c>
      <c r="C31">
        <v>2</v>
      </c>
      <c r="D31">
        <v>3</v>
      </c>
      <c r="E31" s="1">
        <v>5</v>
      </c>
      <c r="F31" s="1">
        <v>2</v>
      </c>
      <c r="G31" s="1">
        <v>2</v>
      </c>
      <c r="H31" s="1">
        <v>5</v>
      </c>
      <c r="I31">
        <v>6</v>
      </c>
      <c r="J31">
        <v>43</v>
      </c>
      <c r="K31">
        <v>53</v>
      </c>
      <c r="L31">
        <v>71</v>
      </c>
      <c r="M31">
        <v>3</v>
      </c>
      <c r="N31" s="6">
        <f>(punkty_rekrutacyjne34[[#This Row],[GHP]]+punkty_rekrutacyjne34[[#This Row],[GHH]]+punkty_rekrutacyjne34[[#This Row],[GMM]]+punkty_rekrutacyjne34[[#This Row],[GMP]]+punkty_rekrutacyjne34[[#This Row],[GJP]])/10</f>
        <v>17.600000000000001</v>
      </c>
      <c r="O31">
        <f t="shared" si="0"/>
        <v>8</v>
      </c>
      <c r="P31">
        <f t="shared" si="0"/>
        <v>0</v>
      </c>
      <c r="Q31">
        <f t="shared" si="0"/>
        <v>0</v>
      </c>
      <c r="R31">
        <f t="shared" si="0"/>
        <v>8</v>
      </c>
      <c r="S31" s="6">
        <f>SUM(punkty_rekrutacyjne34[[#This Row],[punkty za JP]:[GEO]])</f>
        <v>16</v>
      </c>
      <c r="T31" s="6">
        <f>IF(punkty_rekrutacyjne34[[#This Row],[Zachowanie]]=6, 2, 0)+punkty_rekrutacyjne34[[#This Row],[Osiagniecia]]</f>
        <v>2</v>
      </c>
      <c r="U31" s="7">
        <f>punkty_rekrutacyjne34[[#This Row],[punkty za gimnazjalny]]+punkty_rekrutacyjne34[[#This Row],[SUMA PUNKTOW ZA OCENY]]+punkty_rekrutacyjne34[[#This Row],[DODATKOWE]]</f>
        <v>35.6</v>
      </c>
      <c r="V31">
        <f>IF(AND(punkty_rekrutacyjne34[[#This Row],[Osiagniecia]]=0, punkty_rekrutacyjne34[[#This Row],[Zachowanie]]&gt;=5, AVERAGE(punkty_rekrutacyjne34[[#This Row],[JP]:[Geog]])&gt;4), 1, 0)</f>
        <v>0</v>
      </c>
    </row>
    <row r="32" spans="1:22" hidden="1" x14ac:dyDescent="0.35">
      <c r="A32" s="1" t="s">
        <v>65</v>
      </c>
      <c r="B32" s="1" t="s">
        <v>66</v>
      </c>
      <c r="C32">
        <v>0</v>
      </c>
      <c r="D32">
        <v>2</v>
      </c>
      <c r="E32" s="1">
        <v>6</v>
      </c>
      <c r="F32" s="1">
        <v>5</v>
      </c>
      <c r="G32" s="1">
        <v>6</v>
      </c>
      <c r="H32" s="1">
        <v>3</v>
      </c>
      <c r="I32">
        <v>89</v>
      </c>
      <c r="J32">
        <v>40</v>
      </c>
      <c r="K32">
        <v>28</v>
      </c>
      <c r="L32">
        <v>32</v>
      </c>
      <c r="M32">
        <v>47</v>
      </c>
      <c r="N32" s="6">
        <f>(punkty_rekrutacyjne34[[#This Row],[GHP]]+punkty_rekrutacyjne34[[#This Row],[GHH]]+punkty_rekrutacyjne34[[#This Row],[GMM]]+punkty_rekrutacyjne34[[#This Row],[GMP]]+punkty_rekrutacyjne34[[#This Row],[GJP]])/10</f>
        <v>23.6</v>
      </c>
      <c r="O32">
        <f t="shared" si="0"/>
        <v>10</v>
      </c>
      <c r="P32">
        <f t="shared" si="0"/>
        <v>8</v>
      </c>
      <c r="Q32">
        <f t="shared" si="0"/>
        <v>10</v>
      </c>
      <c r="R32">
        <f t="shared" si="0"/>
        <v>4</v>
      </c>
      <c r="S32" s="6">
        <f>SUM(punkty_rekrutacyjne34[[#This Row],[punkty za JP]:[GEO]])</f>
        <v>32</v>
      </c>
      <c r="T32" s="6">
        <f>IF(punkty_rekrutacyjne34[[#This Row],[Zachowanie]]=6, 2, 0)+punkty_rekrutacyjne34[[#This Row],[Osiagniecia]]</f>
        <v>0</v>
      </c>
      <c r="U32" s="7">
        <f>punkty_rekrutacyjne34[[#This Row],[punkty za gimnazjalny]]+punkty_rekrutacyjne34[[#This Row],[SUMA PUNKTOW ZA OCENY]]+punkty_rekrutacyjne34[[#This Row],[DODATKOWE]]</f>
        <v>55.6</v>
      </c>
      <c r="V32">
        <f>IF(AND(punkty_rekrutacyjne34[[#This Row],[Osiagniecia]]=0, punkty_rekrutacyjne34[[#This Row],[Zachowanie]]&gt;=5, AVERAGE(punkty_rekrutacyjne34[[#This Row],[JP]:[Geog]])&gt;4), 1, 0)</f>
        <v>0</v>
      </c>
    </row>
    <row r="33" spans="1:22" hidden="1" x14ac:dyDescent="0.35">
      <c r="A33" s="1" t="s">
        <v>67</v>
      </c>
      <c r="B33" s="1" t="s">
        <v>68</v>
      </c>
      <c r="C33">
        <v>0</v>
      </c>
      <c r="D33">
        <v>5</v>
      </c>
      <c r="E33" s="1">
        <v>6</v>
      </c>
      <c r="F33" s="1">
        <v>4</v>
      </c>
      <c r="G33" s="1">
        <v>4</v>
      </c>
      <c r="H33" s="1">
        <v>2</v>
      </c>
      <c r="I33">
        <v>22</v>
      </c>
      <c r="J33">
        <v>9</v>
      </c>
      <c r="K33">
        <v>1</v>
      </c>
      <c r="L33">
        <v>76</v>
      </c>
      <c r="M33">
        <v>28</v>
      </c>
      <c r="N33" s="6">
        <f>(punkty_rekrutacyjne34[[#This Row],[GHP]]+punkty_rekrutacyjne34[[#This Row],[GHH]]+punkty_rekrutacyjne34[[#This Row],[GMM]]+punkty_rekrutacyjne34[[#This Row],[GMP]]+punkty_rekrutacyjne34[[#This Row],[GJP]])/10</f>
        <v>13.6</v>
      </c>
      <c r="O33">
        <f t="shared" si="0"/>
        <v>10</v>
      </c>
      <c r="P33">
        <f t="shared" si="0"/>
        <v>6</v>
      </c>
      <c r="Q33">
        <f t="shared" si="0"/>
        <v>6</v>
      </c>
      <c r="R33">
        <f t="shared" si="0"/>
        <v>0</v>
      </c>
      <c r="S33" s="6">
        <f>SUM(punkty_rekrutacyjne34[[#This Row],[punkty za JP]:[GEO]])</f>
        <v>22</v>
      </c>
      <c r="T33" s="6">
        <f>IF(punkty_rekrutacyjne34[[#This Row],[Zachowanie]]=6, 2, 0)+punkty_rekrutacyjne34[[#This Row],[Osiagniecia]]</f>
        <v>0</v>
      </c>
      <c r="U33" s="7">
        <f>punkty_rekrutacyjne34[[#This Row],[punkty za gimnazjalny]]+punkty_rekrutacyjne34[[#This Row],[SUMA PUNKTOW ZA OCENY]]+punkty_rekrutacyjne34[[#This Row],[DODATKOWE]]</f>
        <v>35.6</v>
      </c>
      <c r="V33">
        <f>IF(AND(punkty_rekrutacyjne34[[#This Row],[Osiagniecia]]=0, punkty_rekrutacyjne34[[#This Row],[Zachowanie]]&gt;=5, AVERAGE(punkty_rekrutacyjne34[[#This Row],[JP]:[Geog]])&gt;4), 1, 0)</f>
        <v>0</v>
      </c>
    </row>
    <row r="34" spans="1:22" hidden="1" x14ac:dyDescent="0.35">
      <c r="A34" s="1" t="s">
        <v>69</v>
      </c>
      <c r="B34" s="1" t="s">
        <v>70</v>
      </c>
      <c r="C34">
        <v>6</v>
      </c>
      <c r="D34">
        <v>3</v>
      </c>
      <c r="E34" s="1">
        <v>2</v>
      </c>
      <c r="F34" s="1">
        <v>2</v>
      </c>
      <c r="G34" s="1">
        <v>2</v>
      </c>
      <c r="H34" s="1">
        <v>4</v>
      </c>
      <c r="I34">
        <v>82</v>
      </c>
      <c r="J34">
        <v>95</v>
      </c>
      <c r="K34">
        <v>8</v>
      </c>
      <c r="L34">
        <v>46</v>
      </c>
      <c r="M34">
        <v>76</v>
      </c>
      <c r="N34" s="6">
        <f>(punkty_rekrutacyjne34[[#This Row],[GHP]]+punkty_rekrutacyjne34[[#This Row],[GHH]]+punkty_rekrutacyjne34[[#This Row],[GMM]]+punkty_rekrutacyjne34[[#This Row],[GMP]]+punkty_rekrutacyjne34[[#This Row],[GJP]])/10</f>
        <v>30.7</v>
      </c>
      <c r="O34">
        <f t="shared" si="0"/>
        <v>0</v>
      </c>
      <c r="P34">
        <f t="shared" si="0"/>
        <v>0</v>
      </c>
      <c r="Q34">
        <f t="shared" si="0"/>
        <v>0</v>
      </c>
      <c r="R34">
        <f t="shared" si="0"/>
        <v>6</v>
      </c>
      <c r="S34" s="6">
        <f>SUM(punkty_rekrutacyjne34[[#This Row],[punkty za JP]:[GEO]])</f>
        <v>6</v>
      </c>
      <c r="T34" s="6">
        <f>IF(punkty_rekrutacyjne34[[#This Row],[Zachowanie]]=6, 2, 0)+punkty_rekrutacyjne34[[#This Row],[Osiagniecia]]</f>
        <v>6</v>
      </c>
      <c r="U34" s="7">
        <f>punkty_rekrutacyjne34[[#This Row],[punkty za gimnazjalny]]+punkty_rekrutacyjne34[[#This Row],[SUMA PUNKTOW ZA OCENY]]+punkty_rekrutacyjne34[[#This Row],[DODATKOWE]]</f>
        <v>42.7</v>
      </c>
      <c r="V34">
        <f>IF(AND(punkty_rekrutacyjne34[[#This Row],[Osiagniecia]]=0, punkty_rekrutacyjne34[[#This Row],[Zachowanie]]&gt;=5, AVERAGE(punkty_rekrutacyjne34[[#This Row],[JP]:[Geog]])&gt;4), 1, 0)</f>
        <v>0</v>
      </c>
    </row>
    <row r="35" spans="1:22" hidden="1" x14ac:dyDescent="0.35">
      <c r="A35" s="1" t="s">
        <v>71</v>
      </c>
      <c r="B35" s="1" t="s">
        <v>72</v>
      </c>
      <c r="C35">
        <v>7</v>
      </c>
      <c r="D35">
        <v>3</v>
      </c>
      <c r="E35" s="1">
        <v>2</v>
      </c>
      <c r="F35" s="1">
        <v>4</v>
      </c>
      <c r="G35" s="1">
        <v>4</v>
      </c>
      <c r="H35" s="1">
        <v>2</v>
      </c>
      <c r="I35">
        <v>67</v>
      </c>
      <c r="J35">
        <v>26</v>
      </c>
      <c r="K35">
        <v>50</v>
      </c>
      <c r="L35">
        <v>90</v>
      </c>
      <c r="M35">
        <v>34</v>
      </c>
      <c r="N35" s="6">
        <f>(punkty_rekrutacyjne34[[#This Row],[GHP]]+punkty_rekrutacyjne34[[#This Row],[GHH]]+punkty_rekrutacyjne34[[#This Row],[GMM]]+punkty_rekrutacyjne34[[#This Row],[GMP]]+punkty_rekrutacyjne34[[#This Row],[GJP]])/10</f>
        <v>26.7</v>
      </c>
      <c r="O35">
        <f t="shared" si="0"/>
        <v>0</v>
      </c>
      <c r="P35">
        <f t="shared" si="0"/>
        <v>6</v>
      </c>
      <c r="Q35">
        <f t="shared" si="0"/>
        <v>6</v>
      </c>
      <c r="R35">
        <f t="shared" si="0"/>
        <v>0</v>
      </c>
      <c r="S35" s="6">
        <f>SUM(punkty_rekrutacyjne34[[#This Row],[punkty za JP]:[GEO]])</f>
        <v>12</v>
      </c>
      <c r="T35" s="6">
        <f>IF(punkty_rekrutacyjne34[[#This Row],[Zachowanie]]=6, 2, 0)+punkty_rekrutacyjne34[[#This Row],[Osiagniecia]]</f>
        <v>7</v>
      </c>
      <c r="U35" s="7">
        <f>punkty_rekrutacyjne34[[#This Row],[punkty za gimnazjalny]]+punkty_rekrutacyjne34[[#This Row],[SUMA PUNKTOW ZA OCENY]]+punkty_rekrutacyjne34[[#This Row],[DODATKOWE]]</f>
        <v>45.7</v>
      </c>
      <c r="V35">
        <f>IF(AND(punkty_rekrutacyjne34[[#This Row],[Osiagniecia]]=0, punkty_rekrutacyjne34[[#This Row],[Zachowanie]]&gt;=5, AVERAGE(punkty_rekrutacyjne34[[#This Row],[JP]:[Geog]])&gt;4), 1, 0)</f>
        <v>0</v>
      </c>
    </row>
    <row r="36" spans="1:22" hidden="1" x14ac:dyDescent="0.35">
      <c r="A36" s="1" t="s">
        <v>73</v>
      </c>
      <c r="B36" s="1" t="s">
        <v>74</v>
      </c>
      <c r="C36">
        <v>2</v>
      </c>
      <c r="D36">
        <v>2</v>
      </c>
      <c r="E36" s="1">
        <v>6</v>
      </c>
      <c r="F36" s="1">
        <v>5</v>
      </c>
      <c r="G36" s="1">
        <v>4</v>
      </c>
      <c r="H36" s="1">
        <v>5</v>
      </c>
      <c r="I36">
        <v>34</v>
      </c>
      <c r="J36">
        <v>59</v>
      </c>
      <c r="K36">
        <v>59</v>
      </c>
      <c r="L36">
        <v>7</v>
      </c>
      <c r="M36">
        <v>1</v>
      </c>
      <c r="N36" s="6">
        <f>(punkty_rekrutacyjne34[[#This Row],[GHP]]+punkty_rekrutacyjne34[[#This Row],[GHH]]+punkty_rekrutacyjne34[[#This Row],[GMM]]+punkty_rekrutacyjne34[[#This Row],[GMP]]+punkty_rekrutacyjne34[[#This Row],[GJP]])/10</f>
        <v>16</v>
      </c>
      <c r="O36">
        <f t="shared" si="0"/>
        <v>10</v>
      </c>
      <c r="P36">
        <f t="shared" si="0"/>
        <v>8</v>
      </c>
      <c r="Q36">
        <f t="shared" si="0"/>
        <v>6</v>
      </c>
      <c r="R36">
        <f t="shared" si="0"/>
        <v>8</v>
      </c>
      <c r="S36" s="6">
        <f>SUM(punkty_rekrutacyjne34[[#This Row],[punkty za JP]:[GEO]])</f>
        <v>32</v>
      </c>
      <c r="T36" s="6">
        <f>IF(punkty_rekrutacyjne34[[#This Row],[Zachowanie]]=6, 2, 0)+punkty_rekrutacyjne34[[#This Row],[Osiagniecia]]</f>
        <v>2</v>
      </c>
      <c r="U36" s="7">
        <f>punkty_rekrutacyjne34[[#This Row],[punkty za gimnazjalny]]+punkty_rekrutacyjne34[[#This Row],[SUMA PUNKTOW ZA OCENY]]+punkty_rekrutacyjne34[[#This Row],[DODATKOWE]]</f>
        <v>50</v>
      </c>
      <c r="V36">
        <f>IF(AND(punkty_rekrutacyjne34[[#This Row],[Osiagniecia]]=0, punkty_rekrutacyjne34[[#This Row],[Zachowanie]]&gt;=5, AVERAGE(punkty_rekrutacyjne34[[#This Row],[JP]:[Geog]])&gt;4), 1, 0)</f>
        <v>0</v>
      </c>
    </row>
    <row r="37" spans="1:22" hidden="1" x14ac:dyDescent="0.35">
      <c r="A37" s="1" t="s">
        <v>75</v>
      </c>
      <c r="B37" s="1" t="s">
        <v>76</v>
      </c>
      <c r="C37">
        <v>4</v>
      </c>
      <c r="D37">
        <v>6</v>
      </c>
      <c r="E37" s="1">
        <v>5</v>
      </c>
      <c r="F37" s="1">
        <v>5</v>
      </c>
      <c r="G37" s="1">
        <v>6</v>
      </c>
      <c r="H37" s="1">
        <v>4</v>
      </c>
      <c r="I37">
        <v>56</v>
      </c>
      <c r="J37">
        <v>75</v>
      </c>
      <c r="K37">
        <v>51</v>
      </c>
      <c r="L37">
        <v>47</v>
      </c>
      <c r="M37">
        <v>71</v>
      </c>
      <c r="N37" s="6">
        <f>(punkty_rekrutacyjne34[[#This Row],[GHP]]+punkty_rekrutacyjne34[[#This Row],[GHH]]+punkty_rekrutacyjne34[[#This Row],[GMM]]+punkty_rekrutacyjne34[[#This Row],[GMP]]+punkty_rekrutacyjne34[[#This Row],[GJP]])/10</f>
        <v>30</v>
      </c>
      <c r="O37">
        <f t="shared" si="0"/>
        <v>8</v>
      </c>
      <c r="P37">
        <f t="shared" si="0"/>
        <v>8</v>
      </c>
      <c r="Q37">
        <f t="shared" si="0"/>
        <v>10</v>
      </c>
      <c r="R37">
        <f t="shared" si="0"/>
        <v>6</v>
      </c>
      <c r="S37" s="6">
        <f>SUM(punkty_rekrutacyjne34[[#This Row],[punkty za JP]:[GEO]])</f>
        <v>32</v>
      </c>
      <c r="T37" s="6">
        <f>IF(punkty_rekrutacyjne34[[#This Row],[Zachowanie]]=6, 2, 0)+punkty_rekrutacyjne34[[#This Row],[Osiagniecia]]</f>
        <v>6</v>
      </c>
      <c r="U37" s="7">
        <f>punkty_rekrutacyjne34[[#This Row],[punkty za gimnazjalny]]+punkty_rekrutacyjne34[[#This Row],[SUMA PUNKTOW ZA OCENY]]+punkty_rekrutacyjne34[[#This Row],[DODATKOWE]]</f>
        <v>68</v>
      </c>
      <c r="V37">
        <f>IF(AND(punkty_rekrutacyjne34[[#This Row],[Osiagniecia]]=0, punkty_rekrutacyjne34[[#This Row],[Zachowanie]]&gt;=5, AVERAGE(punkty_rekrutacyjne34[[#This Row],[JP]:[Geog]])&gt;4), 1, 0)</f>
        <v>0</v>
      </c>
    </row>
    <row r="38" spans="1:22" hidden="1" x14ac:dyDescent="0.35">
      <c r="A38" s="1" t="s">
        <v>77</v>
      </c>
      <c r="B38" s="1" t="s">
        <v>78</v>
      </c>
      <c r="C38">
        <v>6</v>
      </c>
      <c r="D38">
        <v>4</v>
      </c>
      <c r="E38" s="1">
        <v>5</v>
      </c>
      <c r="F38" s="1">
        <v>5</v>
      </c>
      <c r="G38" s="1">
        <v>5</v>
      </c>
      <c r="H38" s="1">
        <v>4</v>
      </c>
      <c r="I38">
        <v>70</v>
      </c>
      <c r="J38">
        <v>71</v>
      </c>
      <c r="K38">
        <v>27</v>
      </c>
      <c r="L38">
        <v>77</v>
      </c>
      <c r="M38">
        <v>13</v>
      </c>
      <c r="N38" s="6">
        <f>(punkty_rekrutacyjne34[[#This Row],[GHP]]+punkty_rekrutacyjne34[[#This Row],[GHH]]+punkty_rekrutacyjne34[[#This Row],[GMM]]+punkty_rekrutacyjne34[[#This Row],[GMP]]+punkty_rekrutacyjne34[[#This Row],[GJP]])/10</f>
        <v>25.8</v>
      </c>
      <c r="O38">
        <f t="shared" si="0"/>
        <v>8</v>
      </c>
      <c r="P38">
        <f t="shared" si="0"/>
        <v>8</v>
      </c>
      <c r="Q38">
        <f t="shared" si="0"/>
        <v>8</v>
      </c>
      <c r="R38">
        <f t="shared" si="0"/>
        <v>6</v>
      </c>
      <c r="S38" s="6">
        <f>SUM(punkty_rekrutacyjne34[[#This Row],[punkty za JP]:[GEO]])</f>
        <v>30</v>
      </c>
      <c r="T38" s="6">
        <f>IF(punkty_rekrutacyjne34[[#This Row],[Zachowanie]]=6, 2, 0)+punkty_rekrutacyjne34[[#This Row],[Osiagniecia]]</f>
        <v>6</v>
      </c>
      <c r="U38" s="7">
        <f>punkty_rekrutacyjne34[[#This Row],[punkty za gimnazjalny]]+punkty_rekrutacyjne34[[#This Row],[SUMA PUNKTOW ZA OCENY]]+punkty_rekrutacyjne34[[#This Row],[DODATKOWE]]</f>
        <v>61.8</v>
      </c>
      <c r="V38">
        <f>IF(AND(punkty_rekrutacyjne34[[#This Row],[Osiagniecia]]=0, punkty_rekrutacyjne34[[#This Row],[Zachowanie]]&gt;=5, AVERAGE(punkty_rekrutacyjne34[[#This Row],[JP]:[Geog]])&gt;4), 1, 0)</f>
        <v>0</v>
      </c>
    </row>
    <row r="39" spans="1:22" hidden="1" x14ac:dyDescent="0.35">
      <c r="A39" s="1" t="s">
        <v>79</v>
      </c>
      <c r="B39" s="1" t="s">
        <v>80</v>
      </c>
      <c r="C39">
        <v>2</v>
      </c>
      <c r="D39">
        <v>2</v>
      </c>
      <c r="E39" s="1">
        <v>4</v>
      </c>
      <c r="F39" s="1">
        <v>4</v>
      </c>
      <c r="G39" s="1">
        <v>4</v>
      </c>
      <c r="H39" s="1">
        <v>6</v>
      </c>
      <c r="I39">
        <v>30</v>
      </c>
      <c r="J39">
        <v>55</v>
      </c>
      <c r="K39">
        <v>59</v>
      </c>
      <c r="L39">
        <v>77</v>
      </c>
      <c r="M39">
        <v>58</v>
      </c>
      <c r="N39" s="6">
        <f>(punkty_rekrutacyjne34[[#This Row],[GHP]]+punkty_rekrutacyjne34[[#This Row],[GHH]]+punkty_rekrutacyjne34[[#This Row],[GMM]]+punkty_rekrutacyjne34[[#This Row],[GMP]]+punkty_rekrutacyjne34[[#This Row],[GJP]])/10</f>
        <v>27.9</v>
      </c>
      <c r="O39">
        <f t="shared" si="0"/>
        <v>6</v>
      </c>
      <c r="P39">
        <f t="shared" si="0"/>
        <v>6</v>
      </c>
      <c r="Q39">
        <f t="shared" si="0"/>
        <v>6</v>
      </c>
      <c r="R39">
        <f t="shared" si="0"/>
        <v>10</v>
      </c>
      <c r="S39" s="6">
        <f>SUM(punkty_rekrutacyjne34[[#This Row],[punkty za JP]:[GEO]])</f>
        <v>28</v>
      </c>
      <c r="T39" s="6">
        <f>IF(punkty_rekrutacyjne34[[#This Row],[Zachowanie]]=6, 2, 0)+punkty_rekrutacyjne34[[#This Row],[Osiagniecia]]</f>
        <v>2</v>
      </c>
      <c r="U39" s="7">
        <f>punkty_rekrutacyjne34[[#This Row],[punkty za gimnazjalny]]+punkty_rekrutacyjne34[[#This Row],[SUMA PUNKTOW ZA OCENY]]+punkty_rekrutacyjne34[[#This Row],[DODATKOWE]]</f>
        <v>57.9</v>
      </c>
      <c r="V39">
        <f>IF(AND(punkty_rekrutacyjne34[[#This Row],[Osiagniecia]]=0, punkty_rekrutacyjne34[[#This Row],[Zachowanie]]&gt;=5, AVERAGE(punkty_rekrutacyjne34[[#This Row],[JP]:[Geog]])&gt;4), 1, 0)</f>
        <v>0</v>
      </c>
    </row>
    <row r="40" spans="1:22" hidden="1" x14ac:dyDescent="0.35">
      <c r="A40" s="1" t="s">
        <v>81</v>
      </c>
      <c r="B40" s="1" t="s">
        <v>38</v>
      </c>
      <c r="C40">
        <v>5</v>
      </c>
      <c r="D40">
        <v>6</v>
      </c>
      <c r="E40" s="1">
        <v>6</v>
      </c>
      <c r="F40" s="1">
        <v>6</v>
      </c>
      <c r="G40" s="1">
        <v>5</v>
      </c>
      <c r="H40" s="1">
        <v>5</v>
      </c>
      <c r="I40">
        <v>57</v>
      </c>
      <c r="J40">
        <v>22</v>
      </c>
      <c r="K40">
        <v>16</v>
      </c>
      <c r="L40">
        <v>20</v>
      </c>
      <c r="M40">
        <v>67</v>
      </c>
      <c r="N40" s="6">
        <f>(punkty_rekrutacyjne34[[#This Row],[GHP]]+punkty_rekrutacyjne34[[#This Row],[GHH]]+punkty_rekrutacyjne34[[#This Row],[GMM]]+punkty_rekrutacyjne34[[#This Row],[GMP]]+punkty_rekrutacyjne34[[#This Row],[GJP]])/10</f>
        <v>18.2</v>
      </c>
      <c r="O40">
        <f t="shared" si="0"/>
        <v>10</v>
      </c>
      <c r="P40">
        <f t="shared" si="0"/>
        <v>10</v>
      </c>
      <c r="Q40">
        <f t="shared" si="0"/>
        <v>8</v>
      </c>
      <c r="R40">
        <f t="shared" si="0"/>
        <v>8</v>
      </c>
      <c r="S40" s="6">
        <f>SUM(punkty_rekrutacyjne34[[#This Row],[punkty za JP]:[GEO]])</f>
        <v>36</v>
      </c>
      <c r="T40" s="6">
        <f>IF(punkty_rekrutacyjne34[[#This Row],[Zachowanie]]=6, 2, 0)+punkty_rekrutacyjne34[[#This Row],[Osiagniecia]]</f>
        <v>7</v>
      </c>
      <c r="U40" s="7">
        <f>punkty_rekrutacyjne34[[#This Row],[punkty za gimnazjalny]]+punkty_rekrutacyjne34[[#This Row],[SUMA PUNKTOW ZA OCENY]]+punkty_rekrutacyjne34[[#This Row],[DODATKOWE]]</f>
        <v>61.2</v>
      </c>
      <c r="V40">
        <f>IF(AND(punkty_rekrutacyjne34[[#This Row],[Osiagniecia]]=0, punkty_rekrutacyjne34[[#This Row],[Zachowanie]]&gt;=5, AVERAGE(punkty_rekrutacyjne34[[#This Row],[JP]:[Geog]])&gt;4), 1, 0)</f>
        <v>0</v>
      </c>
    </row>
    <row r="41" spans="1:22" hidden="1" x14ac:dyDescent="0.35">
      <c r="A41" s="1" t="s">
        <v>82</v>
      </c>
      <c r="B41" s="1" t="s">
        <v>83</v>
      </c>
      <c r="C41">
        <v>6</v>
      </c>
      <c r="D41">
        <v>2</v>
      </c>
      <c r="E41" s="1">
        <v>5</v>
      </c>
      <c r="F41" s="1">
        <v>3</v>
      </c>
      <c r="G41" s="1">
        <v>3</v>
      </c>
      <c r="H41" s="1">
        <v>6</v>
      </c>
      <c r="I41">
        <v>67</v>
      </c>
      <c r="J41">
        <v>98</v>
      </c>
      <c r="K41">
        <v>28</v>
      </c>
      <c r="L41">
        <v>6</v>
      </c>
      <c r="M41">
        <v>20</v>
      </c>
      <c r="N41" s="6">
        <f>(punkty_rekrutacyjne34[[#This Row],[GHP]]+punkty_rekrutacyjne34[[#This Row],[GHH]]+punkty_rekrutacyjne34[[#This Row],[GMM]]+punkty_rekrutacyjne34[[#This Row],[GMP]]+punkty_rekrutacyjne34[[#This Row],[GJP]])/10</f>
        <v>21.9</v>
      </c>
      <c r="O41">
        <f t="shared" si="0"/>
        <v>8</v>
      </c>
      <c r="P41">
        <f t="shared" si="0"/>
        <v>4</v>
      </c>
      <c r="Q41">
        <f t="shared" si="0"/>
        <v>4</v>
      </c>
      <c r="R41">
        <f t="shared" si="0"/>
        <v>10</v>
      </c>
      <c r="S41" s="6">
        <f>SUM(punkty_rekrutacyjne34[[#This Row],[punkty za JP]:[GEO]])</f>
        <v>26</v>
      </c>
      <c r="T41" s="6">
        <f>IF(punkty_rekrutacyjne34[[#This Row],[Zachowanie]]=6, 2, 0)+punkty_rekrutacyjne34[[#This Row],[Osiagniecia]]</f>
        <v>6</v>
      </c>
      <c r="U41" s="7">
        <f>punkty_rekrutacyjne34[[#This Row],[punkty za gimnazjalny]]+punkty_rekrutacyjne34[[#This Row],[SUMA PUNKTOW ZA OCENY]]+punkty_rekrutacyjne34[[#This Row],[DODATKOWE]]</f>
        <v>53.9</v>
      </c>
      <c r="V41">
        <f>IF(AND(punkty_rekrutacyjne34[[#This Row],[Osiagniecia]]=0, punkty_rekrutacyjne34[[#This Row],[Zachowanie]]&gt;=5, AVERAGE(punkty_rekrutacyjne34[[#This Row],[JP]:[Geog]])&gt;4), 1, 0)</f>
        <v>0</v>
      </c>
    </row>
    <row r="42" spans="1:22" hidden="1" x14ac:dyDescent="0.35">
      <c r="A42" s="1" t="s">
        <v>84</v>
      </c>
      <c r="B42" s="1" t="s">
        <v>38</v>
      </c>
      <c r="C42">
        <v>7</v>
      </c>
      <c r="D42">
        <v>4</v>
      </c>
      <c r="E42" s="1">
        <v>6</v>
      </c>
      <c r="F42" s="1">
        <v>4</v>
      </c>
      <c r="G42" s="1">
        <v>3</v>
      </c>
      <c r="H42" s="1">
        <v>3</v>
      </c>
      <c r="I42">
        <v>12</v>
      </c>
      <c r="J42">
        <v>86</v>
      </c>
      <c r="K42">
        <v>61</v>
      </c>
      <c r="L42">
        <v>94</v>
      </c>
      <c r="M42">
        <v>74</v>
      </c>
      <c r="N42" s="6">
        <f>(punkty_rekrutacyjne34[[#This Row],[GHP]]+punkty_rekrutacyjne34[[#This Row],[GHH]]+punkty_rekrutacyjne34[[#This Row],[GMM]]+punkty_rekrutacyjne34[[#This Row],[GMP]]+punkty_rekrutacyjne34[[#This Row],[GJP]])/10</f>
        <v>32.700000000000003</v>
      </c>
      <c r="O42">
        <f t="shared" si="0"/>
        <v>10</v>
      </c>
      <c r="P42">
        <f t="shared" si="0"/>
        <v>6</v>
      </c>
      <c r="Q42">
        <f t="shared" si="0"/>
        <v>4</v>
      </c>
      <c r="R42">
        <f t="shared" si="0"/>
        <v>4</v>
      </c>
      <c r="S42" s="6">
        <f>SUM(punkty_rekrutacyjne34[[#This Row],[punkty za JP]:[GEO]])</f>
        <v>24</v>
      </c>
      <c r="T42" s="6">
        <f>IF(punkty_rekrutacyjne34[[#This Row],[Zachowanie]]=6, 2, 0)+punkty_rekrutacyjne34[[#This Row],[Osiagniecia]]</f>
        <v>7</v>
      </c>
      <c r="U42" s="7">
        <f>punkty_rekrutacyjne34[[#This Row],[punkty za gimnazjalny]]+punkty_rekrutacyjne34[[#This Row],[SUMA PUNKTOW ZA OCENY]]+punkty_rekrutacyjne34[[#This Row],[DODATKOWE]]</f>
        <v>63.7</v>
      </c>
      <c r="V42">
        <f>IF(AND(punkty_rekrutacyjne34[[#This Row],[Osiagniecia]]=0, punkty_rekrutacyjne34[[#This Row],[Zachowanie]]&gt;=5, AVERAGE(punkty_rekrutacyjne34[[#This Row],[JP]:[Geog]])&gt;4), 1, 0)</f>
        <v>0</v>
      </c>
    </row>
    <row r="43" spans="1:22" hidden="1" x14ac:dyDescent="0.35">
      <c r="A43" s="1" t="s">
        <v>46</v>
      </c>
      <c r="B43" s="1" t="s">
        <v>16</v>
      </c>
      <c r="C43">
        <v>0</v>
      </c>
      <c r="D43">
        <v>3</v>
      </c>
      <c r="E43" s="1">
        <v>4</v>
      </c>
      <c r="F43" s="1">
        <v>3</v>
      </c>
      <c r="G43" s="1">
        <v>5</v>
      </c>
      <c r="H43" s="1">
        <v>2</v>
      </c>
      <c r="I43">
        <v>82</v>
      </c>
      <c r="J43">
        <v>70</v>
      </c>
      <c r="K43">
        <v>18</v>
      </c>
      <c r="L43">
        <v>28</v>
      </c>
      <c r="M43">
        <v>34</v>
      </c>
      <c r="N43" s="6">
        <f>(punkty_rekrutacyjne34[[#This Row],[GHP]]+punkty_rekrutacyjne34[[#This Row],[GHH]]+punkty_rekrutacyjne34[[#This Row],[GMM]]+punkty_rekrutacyjne34[[#This Row],[GMP]]+punkty_rekrutacyjne34[[#This Row],[GJP]])/10</f>
        <v>23.2</v>
      </c>
      <c r="O43">
        <f t="shared" si="0"/>
        <v>6</v>
      </c>
      <c r="P43">
        <f t="shared" si="0"/>
        <v>4</v>
      </c>
      <c r="Q43">
        <f t="shared" si="0"/>
        <v>8</v>
      </c>
      <c r="R43">
        <f t="shared" si="0"/>
        <v>0</v>
      </c>
      <c r="S43" s="6">
        <f>SUM(punkty_rekrutacyjne34[[#This Row],[punkty za JP]:[GEO]])</f>
        <v>18</v>
      </c>
      <c r="T43" s="6">
        <f>IF(punkty_rekrutacyjne34[[#This Row],[Zachowanie]]=6, 2, 0)+punkty_rekrutacyjne34[[#This Row],[Osiagniecia]]</f>
        <v>0</v>
      </c>
      <c r="U43" s="7">
        <f>punkty_rekrutacyjne34[[#This Row],[punkty za gimnazjalny]]+punkty_rekrutacyjne34[[#This Row],[SUMA PUNKTOW ZA OCENY]]+punkty_rekrutacyjne34[[#This Row],[DODATKOWE]]</f>
        <v>41.2</v>
      </c>
      <c r="V43">
        <f>IF(AND(punkty_rekrutacyjne34[[#This Row],[Osiagniecia]]=0, punkty_rekrutacyjne34[[#This Row],[Zachowanie]]&gt;=5, AVERAGE(punkty_rekrutacyjne34[[#This Row],[JP]:[Geog]])&gt;4), 1, 0)</f>
        <v>0</v>
      </c>
    </row>
    <row r="44" spans="1:22" hidden="1" x14ac:dyDescent="0.35">
      <c r="A44" s="1" t="s">
        <v>85</v>
      </c>
      <c r="B44" s="1" t="s">
        <v>86</v>
      </c>
      <c r="C44">
        <v>8</v>
      </c>
      <c r="D44">
        <v>5</v>
      </c>
      <c r="E44" s="1">
        <v>4</v>
      </c>
      <c r="F44" s="1">
        <v>6</v>
      </c>
      <c r="G44" s="1">
        <v>2</v>
      </c>
      <c r="H44" s="1">
        <v>6</v>
      </c>
      <c r="I44">
        <v>32</v>
      </c>
      <c r="J44">
        <v>88</v>
      </c>
      <c r="K44">
        <v>15</v>
      </c>
      <c r="L44">
        <v>45</v>
      </c>
      <c r="M44">
        <v>24</v>
      </c>
      <c r="N44" s="6">
        <f>(punkty_rekrutacyjne34[[#This Row],[GHP]]+punkty_rekrutacyjne34[[#This Row],[GHH]]+punkty_rekrutacyjne34[[#This Row],[GMM]]+punkty_rekrutacyjne34[[#This Row],[GMP]]+punkty_rekrutacyjne34[[#This Row],[GJP]])/10</f>
        <v>20.399999999999999</v>
      </c>
      <c r="O44">
        <f t="shared" si="0"/>
        <v>6</v>
      </c>
      <c r="P44">
        <f t="shared" si="0"/>
        <v>10</v>
      </c>
      <c r="Q44">
        <f t="shared" si="0"/>
        <v>0</v>
      </c>
      <c r="R44">
        <f t="shared" si="0"/>
        <v>10</v>
      </c>
      <c r="S44" s="6">
        <f>SUM(punkty_rekrutacyjne34[[#This Row],[punkty za JP]:[GEO]])</f>
        <v>26</v>
      </c>
      <c r="T44" s="6">
        <f>IF(punkty_rekrutacyjne34[[#This Row],[Zachowanie]]=6, 2, 0)+punkty_rekrutacyjne34[[#This Row],[Osiagniecia]]</f>
        <v>8</v>
      </c>
      <c r="U44" s="7">
        <f>punkty_rekrutacyjne34[[#This Row],[punkty za gimnazjalny]]+punkty_rekrutacyjne34[[#This Row],[SUMA PUNKTOW ZA OCENY]]+punkty_rekrutacyjne34[[#This Row],[DODATKOWE]]</f>
        <v>54.4</v>
      </c>
      <c r="V44">
        <f>IF(AND(punkty_rekrutacyjne34[[#This Row],[Osiagniecia]]=0, punkty_rekrutacyjne34[[#This Row],[Zachowanie]]&gt;=5, AVERAGE(punkty_rekrutacyjne34[[#This Row],[JP]:[Geog]])&gt;4), 1, 0)</f>
        <v>0</v>
      </c>
    </row>
    <row r="45" spans="1:22" hidden="1" x14ac:dyDescent="0.35">
      <c r="A45" s="1" t="s">
        <v>87</v>
      </c>
      <c r="B45" s="1" t="s">
        <v>55</v>
      </c>
      <c r="C45">
        <v>2</v>
      </c>
      <c r="D45">
        <v>2</v>
      </c>
      <c r="E45" s="1">
        <v>5</v>
      </c>
      <c r="F45" s="1">
        <v>5</v>
      </c>
      <c r="G45" s="1">
        <v>2</v>
      </c>
      <c r="H45" s="1">
        <v>2</v>
      </c>
      <c r="I45">
        <v>65</v>
      </c>
      <c r="J45">
        <v>87</v>
      </c>
      <c r="K45">
        <v>53</v>
      </c>
      <c r="L45">
        <v>98</v>
      </c>
      <c r="M45">
        <v>50</v>
      </c>
      <c r="N45" s="6">
        <f>(punkty_rekrutacyjne34[[#This Row],[GHP]]+punkty_rekrutacyjne34[[#This Row],[GHH]]+punkty_rekrutacyjne34[[#This Row],[GMM]]+punkty_rekrutacyjne34[[#This Row],[GMP]]+punkty_rekrutacyjne34[[#This Row],[GJP]])/10</f>
        <v>35.299999999999997</v>
      </c>
      <c r="O45">
        <f t="shared" si="0"/>
        <v>8</v>
      </c>
      <c r="P45">
        <f t="shared" si="0"/>
        <v>8</v>
      </c>
      <c r="Q45">
        <f t="shared" si="0"/>
        <v>0</v>
      </c>
      <c r="R45">
        <f t="shared" si="0"/>
        <v>0</v>
      </c>
      <c r="S45" s="6">
        <f>SUM(punkty_rekrutacyjne34[[#This Row],[punkty za JP]:[GEO]])</f>
        <v>16</v>
      </c>
      <c r="T45" s="6">
        <f>IF(punkty_rekrutacyjne34[[#This Row],[Zachowanie]]=6, 2, 0)+punkty_rekrutacyjne34[[#This Row],[Osiagniecia]]</f>
        <v>2</v>
      </c>
      <c r="U45" s="7">
        <f>punkty_rekrutacyjne34[[#This Row],[punkty za gimnazjalny]]+punkty_rekrutacyjne34[[#This Row],[SUMA PUNKTOW ZA OCENY]]+punkty_rekrutacyjne34[[#This Row],[DODATKOWE]]</f>
        <v>53.3</v>
      </c>
      <c r="V45">
        <f>IF(AND(punkty_rekrutacyjne34[[#This Row],[Osiagniecia]]=0, punkty_rekrutacyjne34[[#This Row],[Zachowanie]]&gt;=5, AVERAGE(punkty_rekrutacyjne34[[#This Row],[JP]:[Geog]])&gt;4), 1, 0)</f>
        <v>0</v>
      </c>
    </row>
    <row r="46" spans="1:22" hidden="1" x14ac:dyDescent="0.35">
      <c r="A46" s="1" t="s">
        <v>88</v>
      </c>
      <c r="B46" s="1" t="s">
        <v>26</v>
      </c>
      <c r="C46">
        <v>3</v>
      </c>
      <c r="D46">
        <v>2</v>
      </c>
      <c r="E46" s="1">
        <v>3</v>
      </c>
      <c r="F46" s="1">
        <v>3</v>
      </c>
      <c r="G46" s="1">
        <v>6</v>
      </c>
      <c r="H46" s="1">
        <v>6</v>
      </c>
      <c r="I46">
        <v>10</v>
      </c>
      <c r="J46">
        <v>21</v>
      </c>
      <c r="K46">
        <v>35</v>
      </c>
      <c r="L46">
        <v>98</v>
      </c>
      <c r="M46">
        <v>21</v>
      </c>
      <c r="N46" s="6">
        <f>(punkty_rekrutacyjne34[[#This Row],[GHP]]+punkty_rekrutacyjne34[[#This Row],[GHH]]+punkty_rekrutacyjne34[[#This Row],[GMM]]+punkty_rekrutacyjne34[[#This Row],[GMP]]+punkty_rekrutacyjne34[[#This Row],[GJP]])/10</f>
        <v>18.5</v>
      </c>
      <c r="O46">
        <f t="shared" si="0"/>
        <v>4</v>
      </c>
      <c r="P46">
        <f t="shared" si="0"/>
        <v>4</v>
      </c>
      <c r="Q46">
        <f t="shared" si="0"/>
        <v>10</v>
      </c>
      <c r="R46">
        <f t="shared" si="0"/>
        <v>10</v>
      </c>
      <c r="S46" s="6">
        <f>SUM(punkty_rekrutacyjne34[[#This Row],[punkty za JP]:[GEO]])</f>
        <v>28</v>
      </c>
      <c r="T46" s="6">
        <f>IF(punkty_rekrutacyjne34[[#This Row],[Zachowanie]]=6, 2, 0)+punkty_rekrutacyjne34[[#This Row],[Osiagniecia]]</f>
        <v>3</v>
      </c>
      <c r="U46" s="7">
        <f>punkty_rekrutacyjne34[[#This Row],[punkty za gimnazjalny]]+punkty_rekrutacyjne34[[#This Row],[SUMA PUNKTOW ZA OCENY]]+punkty_rekrutacyjne34[[#This Row],[DODATKOWE]]</f>
        <v>49.5</v>
      </c>
      <c r="V46">
        <f>IF(AND(punkty_rekrutacyjne34[[#This Row],[Osiagniecia]]=0, punkty_rekrutacyjne34[[#This Row],[Zachowanie]]&gt;=5, AVERAGE(punkty_rekrutacyjne34[[#This Row],[JP]:[Geog]])&gt;4), 1, 0)</f>
        <v>0</v>
      </c>
    </row>
    <row r="47" spans="1:22" hidden="1" x14ac:dyDescent="0.35">
      <c r="A47" s="1" t="s">
        <v>89</v>
      </c>
      <c r="B47" s="1" t="s">
        <v>90</v>
      </c>
      <c r="C47">
        <v>2</v>
      </c>
      <c r="D47">
        <v>3</v>
      </c>
      <c r="E47" s="1">
        <v>6</v>
      </c>
      <c r="F47" s="1">
        <v>3</v>
      </c>
      <c r="G47" s="1">
        <v>6</v>
      </c>
      <c r="H47" s="1">
        <v>3</v>
      </c>
      <c r="I47">
        <v>53</v>
      </c>
      <c r="J47">
        <v>50</v>
      </c>
      <c r="K47">
        <v>16</v>
      </c>
      <c r="L47">
        <v>44</v>
      </c>
      <c r="M47">
        <v>8</v>
      </c>
      <c r="N47" s="6">
        <f>(punkty_rekrutacyjne34[[#This Row],[GHP]]+punkty_rekrutacyjne34[[#This Row],[GHH]]+punkty_rekrutacyjne34[[#This Row],[GMM]]+punkty_rekrutacyjne34[[#This Row],[GMP]]+punkty_rekrutacyjne34[[#This Row],[GJP]])/10</f>
        <v>17.100000000000001</v>
      </c>
      <c r="O47">
        <f t="shared" si="0"/>
        <v>10</v>
      </c>
      <c r="P47">
        <f t="shared" si="0"/>
        <v>4</v>
      </c>
      <c r="Q47">
        <f t="shared" si="0"/>
        <v>10</v>
      </c>
      <c r="R47">
        <f t="shared" si="0"/>
        <v>4</v>
      </c>
      <c r="S47" s="6">
        <f>SUM(punkty_rekrutacyjne34[[#This Row],[punkty za JP]:[GEO]])</f>
        <v>28</v>
      </c>
      <c r="T47" s="6">
        <f>IF(punkty_rekrutacyjne34[[#This Row],[Zachowanie]]=6, 2, 0)+punkty_rekrutacyjne34[[#This Row],[Osiagniecia]]</f>
        <v>2</v>
      </c>
      <c r="U47" s="7">
        <f>punkty_rekrutacyjne34[[#This Row],[punkty za gimnazjalny]]+punkty_rekrutacyjne34[[#This Row],[SUMA PUNKTOW ZA OCENY]]+punkty_rekrutacyjne34[[#This Row],[DODATKOWE]]</f>
        <v>47.1</v>
      </c>
      <c r="V47">
        <f>IF(AND(punkty_rekrutacyjne34[[#This Row],[Osiagniecia]]=0, punkty_rekrutacyjne34[[#This Row],[Zachowanie]]&gt;=5, AVERAGE(punkty_rekrutacyjne34[[#This Row],[JP]:[Geog]])&gt;4), 1, 0)</f>
        <v>0</v>
      </c>
    </row>
    <row r="48" spans="1:22" hidden="1" x14ac:dyDescent="0.35">
      <c r="A48" s="1" t="s">
        <v>91</v>
      </c>
      <c r="B48" s="1" t="s">
        <v>70</v>
      </c>
      <c r="C48">
        <v>1</v>
      </c>
      <c r="D48">
        <v>5</v>
      </c>
      <c r="E48" s="1">
        <v>3</v>
      </c>
      <c r="F48" s="1">
        <v>6</v>
      </c>
      <c r="G48" s="1">
        <v>4</v>
      </c>
      <c r="H48" s="1">
        <v>4</v>
      </c>
      <c r="I48">
        <v>38</v>
      </c>
      <c r="J48">
        <v>43</v>
      </c>
      <c r="K48">
        <v>49</v>
      </c>
      <c r="L48">
        <v>89</v>
      </c>
      <c r="M48">
        <v>16</v>
      </c>
      <c r="N48" s="6">
        <f>(punkty_rekrutacyjne34[[#This Row],[GHP]]+punkty_rekrutacyjne34[[#This Row],[GHH]]+punkty_rekrutacyjne34[[#This Row],[GMM]]+punkty_rekrutacyjne34[[#This Row],[GMP]]+punkty_rekrutacyjne34[[#This Row],[GJP]])/10</f>
        <v>23.5</v>
      </c>
      <c r="O48">
        <f t="shared" si="0"/>
        <v>4</v>
      </c>
      <c r="P48">
        <f t="shared" si="0"/>
        <v>10</v>
      </c>
      <c r="Q48">
        <f t="shared" si="0"/>
        <v>6</v>
      </c>
      <c r="R48">
        <f t="shared" si="0"/>
        <v>6</v>
      </c>
      <c r="S48" s="6">
        <f>SUM(punkty_rekrutacyjne34[[#This Row],[punkty za JP]:[GEO]])</f>
        <v>26</v>
      </c>
      <c r="T48" s="6">
        <f>IF(punkty_rekrutacyjne34[[#This Row],[Zachowanie]]=6, 2, 0)+punkty_rekrutacyjne34[[#This Row],[Osiagniecia]]</f>
        <v>1</v>
      </c>
      <c r="U48" s="7">
        <f>punkty_rekrutacyjne34[[#This Row],[punkty za gimnazjalny]]+punkty_rekrutacyjne34[[#This Row],[SUMA PUNKTOW ZA OCENY]]+punkty_rekrutacyjne34[[#This Row],[DODATKOWE]]</f>
        <v>50.5</v>
      </c>
      <c r="V48">
        <f>IF(AND(punkty_rekrutacyjne34[[#This Row],[Osiagniecia]]=0, punkty_rekrutacyjne34[[#This Row],[Zachowanie]]&gt;=5, AVERAGE(punkty_rekrutacyjne34[[#This Row],[JP]:[Geog]])&gt;4), 1, 0)</f>
        <v>0</v>
      </c>
    </row>
    <row r="49" spans="1:22" hidden="1" x14ac:dyDescent="0.35">
      <c r="A49" s="1" t="s">
        <v>92</v>
      </c>
      <c r="B49" s="1" t="s">
        <v>45</v>
      </c>
      <c r="C49">
        <v>6</v>
      </c>
      <c r="D49">
        <v>6</v>
      </c>
      <c r="E49" s="1">
        <v>4</v>
      </c>
      <c r="F49" s="1">
        <v>6</v>
      </c>
      <c r="G49" s="1">
        <v>5</v>
      </c>
      <c r="H49" s="1">
        <v>3</v>
      </c>
      <c r="I49">
        <v>99</v>
      </c>
      <c r="J49">
        <v>95</v>
      </c>
      <c r="K49">
        <v>48</v>
      </c>
      <c r="L49">
        <v>16</v>
      </c>
      <c r="M49">
        <v>11</v>
      </c>
      <c r="N49" s="6">
        <f>(punkty_rekrutacyjne34[[#This Row],[GHP]]+punkty_rekrutacyjne34[[#This Row],[GHH]]+punkty_rekrutacyjne34[[#This Row],[GMM]]+punkty_rekrutacyjne34[[#This Row],[GMP]]+punkty_rekrutacyjne34[[#This Row],[GJP]])/10</f>
        <v>26.9</v>
      </c>
      <c r="O49">
        <f t="shared" si="0"/>
        <v>6</v>
      </c>
      <c r="P49">
        <f t="shared" si="0"/>
        <v>10</v>
      </c>
      <c r="Q49">
        <f t="shared" si="0"/>
        <v>8</v>
      </c>
      <c r="R49">
        <f t="shared" si="0"/>
        <v>4</v>
      </c>
      <c r="S49" s="6">
        <f>SUM(punkty_rekrutacyjne34[[#This Row],[punkty za JP]:[GEO]])</f>
        <v>28</v>
      </c>
      <c r="T49" s="6">
        <f>IF(punkty_rekrutacyjne34[[#This Row],[Zachowanie]]=6, 2, 0)+punkty_rekrutacyjne34[[#This Row],[Osiagniecia]]</f>
        <v>8</v>
      </c>
      <c r="U49" s="7">
        <f>punkty_rekrutacyjne34[[#This Row],[punkty za gimnazjalny]]+punkty_rekrutacyjne34[[#This Row],[SUMA PUNKTOW ZA OCENY]]+punkty_rekrutacyjne34[[#This Row],[DODATKOWE]]</f>
        <v>62.9</v>
      </c>
      <c r="V49">
        <f>IF(AND(punkty_rekrutacyjne34[[#This Row],[Osiagniecia]]=0, punkty_rekrutacyjne34[[#This Row],[Zachowanie]]&gt;=5, AVERAGE(punkty_rekrutacyjne34[[#This Row],[JP]:[Geog]])&gt;4), 1, 0)</f>
        <v>0</v>
      </c>
    </row>
    <row r="50" spans="1:22" hidden="1" x14ac:dyDescent="0.35">
      <c r="A50" s="1" t="s">
        <v>93</v>
      </c>
      <c r="B50" s="1" t="s">
        <v>32</v>
      </c>
      <c r="C50">
        <v>6</v>
      </c>
      <c r="D50">
        <v>5</v>
      </c>
      <c r="E50" s="1">
        <v>6</v>
      </c>
      <c r="F50" s="1">
        <v>5</v>
      </c>
      <c r="G50" s="1">
        <v>6</v>
      </c>
      <c r="H50" s="1">
        <v>3</v>
      </c>
      <c r="I50">
        <v>78</v>
      </c>
      <c r="J50">
        <v>22</v>
      </c>
      <c r="K50">
        <v>95</v>
      </c>
      <c r="L50">
        <v>18</v>
      </c>
      <c r="M50">
        <v>15</v>
      </c>
      <c r="N50" s="6">
        <f>(punkty_rekrutacyjne34[[#This Row],[GHP]]+punkty_rekrutacyjne34[[#This Row],[GHH]]+punkty_rekrutacyjne34[[#This Row],[GMM]]+punkty_rekrutacyjne34[[#This Row],[GMP]]+punkty_rekrutacyjne34[[#This Row],[GJP]])/10</f>
        <v>22.8</v>
      </c>
      <c r="O50">
        <f t="shared" si="0"/>
        <v>10</v>
      </c>
      <c r="P50">
        <f t="shared" si="0"/>
        <v>8</v>
      </c>
      <c r="Q50">
        <f t="shared" si="0"/>
        <v>10</v>
      </c>
      <c r="R50">
        <f t="shared" si="0"/>
        <v>4</v>
      </c>
      <c r="S50" s="6">
        <f>SUM(punkty_rekrutacyjne34[[#This Row],[punkty za JP]:[GEO]])</f>
        <v>32</v>
      </c>
      <c r="T50" s="6">
        <f>IF(punkty_rekrutacyjne34[[#This Row],[Zachowanie]]=6, 2, 0)+punkty_rekrutacyjne34[[#This Row],[Osiagniecia]]</f>
        <v>6</v>
      </c>
      <c r="U50" s="7">
        <f>punkty_rekrutacyjne34[[#This Row],[punkty za gimnazjalny]]+punkty_rekrutacyjne34[[#This Row],[SUMA PUNKTOW ZA OCENY]]+punkty_rekrutacyjne34[[#This Row],[DODATKOWE]]</f>
        <v>60.8</v>
      </c>
      <c r="V50">
        <f>IF(AND(punkty_rekrutacyjne34[[#This Row],[Osiagniecia]]=0, punkty_rekrutacyjne34[[#This Row],[Zachowanie]]&gt;=5, AVERAGE(punkty_rekrutacyjne34[[#This Row],[JP]:[Geog]])&gt;4), 1, 0)</f>
        <v>0</v>
      </c>
    </row>
    <row r="51" spans="1:22" hidden="1" x14ac:dyDescent="0.35">
      <c r="A51" s="1" t="s">
        <v>94</v>
      </c>
      <c r="B51" s="1" t="s">
        <v>48</v>
      </c>
      <c r="C51">
        <v>6</v>
      </c>
      <c r="D51">
        <v>3</v>
      </c>
      <c r="E51" s="1">
        <v>3</v>
      </c>
      <c r="F51" s="1">
        <v>6</v>
      </c>
      <c r="G51" s="1">
        <v>4</v>
      </c>
      <c r="H51" s="1">
        <v>5</v>
      </c>
      <c r="I51">
        <v>25</v>
      </c>
      <c r="J51">
        <v>73</v>
      </c>
      <c r="K51">
        <v>78</v>
      </c>
      <c r="L51">
        <v>61</v>
      </c>
      <c r="M51">
        <v>29</v>
      </c>
      <c r="N51" s="6">
        <f>(punkty_rekrutacyjne34[[#This Row],[GHP]]+punkty_rekrutacyjne34[[#This Row],[GHH]]+punkty_rekrutacyjne34[[#This Row],[GMM]]+punkty_rekrutacyjne34[[#This Row],[GMP]]+punkty_rekrutacyjne34[[#This Row],[GJP]])/10</f>
        <v>26.6</v>
      </c>
      <c r="O51">
        <f t="shared" si="0"/>
        <v>4</v>
      </c>
      <c r="P51">
        <f t="shared" si="0"/>
        <v>10</v>
      </c>
      <c r="Q51">
        <f t="shared" si="0"/>
        <v>6</v>
      </c>
      <c r="R51">
        <f t="shared" si="0"/>
        <v>8</v>
      </c>
      <c r="S51" s="6">
        <f>SUM(punkty_rekrutacyjne34[[#This Row],[punkty za JP]:[GEO]])</f>
        <v>28</v>
      </c>
      <c r="T51" s="6">
        <f>IF(punkty_rekrutacyjne34[[#This Row],[Zachowanie]]=6, 2, 0)+punkty_rekrutacyjne34[[#This Row],[Osiagniecia]]</f>
        <v>6</v>
      </c>
      <c r="U51" s="7">
        <f>punkty_rekrutacyjne34[[#This Row],[punkty za gimnazjalny]]+punkty_rekrutacyjne34[[#This Row],[SUMA PUNKTOW ZA OCENY]]+punkty_rekrutacyjne34[[#This Row],[DODATKOWE]]</f>
        <v>60.6</v>
      </c>
      <c r="V51">
        <f>IF(AND(punkty_rekrutacyjne34[[#This Row],[Osiagniecia]]=0, punkty_rekrutacyjne34[[#This Row],[Zachowanie]]&gt;=5, AVERAGE(punkty_rekrutacyjne34[[#This Row],[JP]:[Geog]])&gt;4), 1, 0)</f>
        <v>0</v>
      </c>
    </row>
    <row r="52" spans="1:22" hidden="1" x14ac:dyDescent="0.35">
      <c r="A52" s="1" t="s">
        <v>95</v>
      </c>
      <c r="B52" s="1" t="s">
        <v>96</v>
      </c>
      <c r="C52">
        <v>6</v>
      </c>
      <c r="D52">
        <v>5</v>
      </c>
      <c r="E52" s="1">
        <v>5</v>
      </c>
      <c r="F52" s="1">
        <v>6</v>
      </c>
      <c r="G52" s="1">
        <v>2</v>
      </c>
      <c r="H52" s="1">
        <v>4</v>
      </c>
      <c r="I52">
        <v>65</v>
      </c>
      <c r="J52">
        <v>66</v>
      </c>
      <c r="K52">
        <v>87</v>
      </c>
      <c r="L52">
        <v>5</v>
      </c>
      <c r="M52">
        <v>65</v>
      </c>
      <c r="N52" s="6">
        <f>(punkty_rekrutacyjne34[[#This Row],[GHP]]+punkty_rekrutacyjne34[[#This Row],[GHH]]+punkty_rekrutacyjne34[[#This Row],[GMM]]+punkty_rekrutacyjne34[[#This Row],[GMP]]+punkty_rekrutacyjne34[[#This Row],[GJP]])/10</f>
        <v>28.8</v>
      </c>
      <c r="O52">
        <f t="shared" si="0"/>
        <v>8</v>
      </c>
      <c r="P52">
        <f t="shared" si="0"/>
        <v>10</v>
      </c>
      <c r="Q52">
        <f t="shared" si="0"/>
        <v>0</v>
      </c>
      <c r="R52">
        <f t="shared" si="0"/>
        <v>6</v>
      </c>
      <c r="S52" s="6">
        <f>SUM(punkty_rekrutacyjne34[[#This Row],[punkty za JP]:[GEO]])</f>
        <v>24</v>
      </c>
      <c r="T52" s="6">
        <f>IF(punkty_rekrutacyjne34[[#This Row],[Zachowanie]]=6, 2, 0)+punkty_rekrutacyjne34[[#This Row],[Osiagniecia]]</f>
        <v>6</v>
      </c>
      <c r="U52" s="7">
        <f>punkty_rekrutacyjne34[[#This Row],[punkty za gimnazjalny]]+punkty_rekrutacyjne34[[#This Row],[SUMA PUNKTOW ZA OCENY]]+punkty_rekrutacyjne34[[#This Row],[DODATKOWE]]</f>
        <v>58.8</v>
      </c>
      <c r="V52">
        <f>IF(AND(punkty_rekrutacyjne34[[#This Row],[Osiagniecia]]=0, punkty_rekrutacyjne34[[#This Row],[Zachowanie]]&gt;=5, AVERAGE(punkty_rekrutacyjne34[[#This Row],[JP]:[Geog]])&gt;4), 1, 0)</f>
        <v>0</v>
      </c>
    </row>
    <row r="53" spans="1:22" hidden="1" x14ac:dyDescent="0.35">
      <c r="A53" s="1" t="s">
        <v>97</v>
      </c>
      <c r="B53" s="1" t="s">
        <v>90</v>
      </c>
      <c r="C53">
        <v>8</v>
      </c>
      <c r="D53">
        <v>2</v>
      </c>
      <c r="E53" s="1">
        <v>2</v>
      </c>
      <c r="F53" s="1">
        <v>3</v>
      </c>
      <c r="G53" s="1">
        <v>4</v>
      </c>
      <c r="H53" s="1">
        <v>3</v>
      </c>
      <c r="I53">
        <v>18</v>
      </c>
      <c r="J53">
        <v>83</v>
      </c>
      <c r="K53">
        <v>86</v>
      </c>
      <c r="L53">
        <v>67</v>
      </c>
      <c r="M53">
        <v>90</v>
      </c>
      <c r="N53" s="6">
        <f>(punkty_rekrutacyjne34[[#This Row],[GHP]]+punkty_rekrutacyjne34[[#This Row],[GHH]]+punkty_rekrutacyjne34[[#This Row],[GMM]]+punkty_rekrutacyjne34[[#This Row],[GMP]]+punkty_rekrutacyjne34[[#This Row],[GJP]])/10</f>
        <v>34.4</v>
      </c>
      <c r="O53">
        <f t="shared" si="0"/>
        <v>0</v>
      </c>
      <c r="P53">
        <f t="shared" si="0"/>
        <v>4</v>
      </c>
      <c r="Q53">
        <f t="shared" si="0"/>
        <v>6</v>
      </c>
      <c r="R53">
        <f t="shared" si="0"/>
        <v>4</v>
      </c>
      <c r="S53" s="6">
        <f>SUM(punkty_rekrutacyjne34[[#This Row],[punkty za JP]:[GEO]])</f>
        <v>14</v>
      </c>
      <c r="T53" s="6">
        <f>IF(punkty_rekrutacyjne34[[#This Row],[Zachowanie]]=6, 2, 0)+punkty_rekrutacyjne34[[#This Row],[Osiagniecia]]</f>
        <v>8</v>
      </c>
      <c r="U53" s="7">
        <f>punkty_rekrutacyjne34[[#This Row],[punkty za gimnazjalny]]+punkty_rekrutacyjne34[[#This Row],[SUMA PUNKTOW ZA OCENY]]+punkty_rekrutacyjne34[[#This Row],[DODATKOWE]]</f>
        <v>56.4</v>
      </c>
      <c r="V53">
        <f>IF(AND(punkty_rekrutacyjne34[[#This Row],[Osiagniecia]]=0, punkty_rekrutacyjne34[[#This Row],[Zachowanie]]&gt;=5, AVERAGE(punkty_rekrutacyjne34[[#This Row],[JP]:[Geog]])&gt;4), 1, 0)</f>
        <v>0</v>
      </c>
    </row>
    <row r="54" spans="1:22" hidden="1" x14ac:dyDescent="0.35">
      <c r="A54" s="1" t="s">
        <v>98</v>
      </c>
      <c r="B54" s="1" t="s">
        <v>99</v>
      </c>
      <c r="C54">
        <v>0</v>
      </c>
      <c r="D54">
        <v>3</v>
      </c>
      <c r="E54" s="1">
        <v>4</v>
      </c>
      <c r="F54" s="1">
        <v>6</v>
      </c>
      <c r="G54" s="1">
        <v>4</v>
      </c>
      <c r="H54" s="1">
        <v>4</v>
      </c>
      <c r="I54">
        <v>41</v>
      </c>
      <c r="J54">
        <v>88</v>
      </c>
      <c r="K54">
        <v>4</v>
      </c>
      <c r="L54">
        <v>24</v>
      </c>
      <c r="M54">
        <v>37</v>
      </c>
      <c r="N54" s="6">
        <f>(punkty_rekrutacyjne34[[#This Row],[GHP]]+punkty_rekrutacyjne34[[#This Row],[GHH]]+punkty_rekrutacyjne34[[#This Row],[GMM]]+punkty_rekrutacyjne34[[#This Row],[GMP]]+punkty_rekrutacyjne34[[#This Row],[GJP]])/10</f>
        <v>19.399999999999999</v>
      </c>
      <c r="O54">
        <f t="shared" si="0"/>
        <v>6</v>
      </c>
      <c r="P54">
        <f t="shared" si="0"/>
        <v>10</v>
      </c>
      <c r="Q54">
        <f t="shared" si="0"/>
        <v>6</v>
      </c>
      <c r="R54">
        <f t="shared" si="0"/>
        <v>6</v>
      </c>
      <c r="S54" s="6">
        <f>SUM(punkty_rekrutacyjne34[[#This Row],[punkty za JP]:[GEO]])</f>
        <v>28</v>
      </c>
      <c r="T54" s="6">
        <f>IF(punkty_rekrutacyjne34[[#This Row],[Zachowanie]]=6, 2, 0)+punkty_rekrutacyjne34[[#This Row],[Osiagniecia]]</f>
        <v>0</v>
      </c>
      <c r="U54" s="7">
        <f>punkty_rekrutacyjne34[[#This Row],[punkty za gimnazjalny]]+punkty_rekrutacyjne34[[#This Row],[SUMA PUNKTOW ZA OCENY]]+punkty_rekrutacyjne34[[#This Row],[DODATKOWE]]</f>
        <v>47.4</v>
      </c>
      <c r="V54">
        <f>IF(AND(punkty_rekrutacyjne34[[#This Row],[Osiagniecia]]=0, punkty_rekrutacyjne34[[#This Row],[Zachowanie]]&gt;=5, AVERAGE(punkty_rekrutacyjne34[[#This Row],[JP]:[Geog]])&gt;4), 1, 0)</f>
        <v>0</v>
      </c>
    </row>
    <row r="55" spans="1:22" hidden="1" x14ac:dyDescent="0.35">
      <c r="A55" s="1" t="s">
        <v>100</v>
      </c>
      <c r="B55" s="1" t="s">
        <v>101</v>
      </c>
      <c r="C55">
        <v>7</v>
      </c>
      <c r="D55">
        <v>3</v>
      </c>
      <c r="E55" s="1">
        <v>4</v>
      </c>
      <c r="F55" s="1">
        <v>4</v>
      </c>
      <c r="G55" s="1">
        <v>5</v>
      </c>
      <c r="H55" s="1">
        <v>6</v>
      </c>
      <c r="I55">
        <v>54</v>
      </c>
      <c r="J55">
        <v>42</v>
      </c>
      <c r="K55">
        <v>82</v>
      </c>
      <c r="L55">
        <v>99</v>
      </c>
      <c r="M55">
        <v>81</v>
      </c>
      <c r="N55" s="6">
        <f>(punkty_rekrutacyjne34[[#This Row],[GHP]]+punkty_rekrutacyjne34[[#This Row],[GHH]]+punkty_rekrutacyjne34[[#This Row],[GMM]]+punkty_rekrutacyjne34[[#This Row],[GMP]]+punkty_rekrutacyjne34[[#This Row],[GJP]])/10</f>
        <v>35.799999999999997</v>
      </c>
      <c r="O55">
        <f t="shared" si="0"/>
        <v>6</v>
      </c>
      <c r="P55">
        <f t="shared" si="0"/>
        <v>6</v>
      </c>
      <c r="Q55">
        <f t="shared" si="0"/>
        <v>8</v>
      </c>
      <c r="R55">
        <f t="shared" si="0"/>
        <v>10</v>
      </c>
      <c r="S55" s="6">
        <f>SUM(punkty_rekrutacyjne34[[#This Row],[punkty za JP]:[GEO]])</f>
        <v>30</v>
      </c>
      <c r="T55" s="6">
        <f>IF(punkty_rekrutacyjne34[[#This Row],[Zachowanie]]=6, 2, 0)+punkty_rekrutacyjne34[[#This Row],[Osiagniecia]]</f>
        <v>7</v>
      </c>
      <c r="U55" s="7">
        <f>punkty_rekrutacyjne34[[#This Row],[punkty za gimnazjalny]]+punkty_rekrutacyjne34[[#This Row],[SUMA PUNKTOW ZA OCENY]]+punkty_rekrutacyjne34[[#This Row],[DODATKOWE]]</f>
        <v>72.8</v>
      </c>
      <c r="V55">
        <f>IF(AND(punkty_rekrutacyjne34[[#This Row],[Osiagniecia]]=0, punkty_rekrutacyjne34[[#This Row],[Zachowanie]]&gt;=5, AVERAGE(punkty_rekrutacyjne34[[#This Row],[JP]:[Geog]])&gt;4), 1, 0)</f>
        <v>0</v>
      </c>
    </row>
    <row r="56" spans="1:22" hidden="1" x14ac:dyDescent="0.35">
      <c r="A56" s="1" t="s">
        <v>102</v>
      </c>
      <c r="B56" s="1" t="s">
        <v>70</v>
      </c>
      <c r="C56">
        <v>3</v>
      </c>
      <c r="D56">
        <v>6</v>
      </c>
      <c r="E56" s="1">
        <v>5</v>
      </c>
      <c r="F56" s="1">
        <v>2</v>
      </c>
      <c r="G56" s="1">
        <v>4</v>
      </c>
      <c r="H56" s="1">
        <v>6</v>
      </c>
      <c r="I56">
        <v>51</v>
      </c>
      <c r="J56">
        <v>96</v>
      </c>
      <c r="K56">
        <v>78</v>
      </c>
      <c r="L56">
        <v>72</v>
      </c>
      <c r="M56">
        <v>39</v>
      </c>
      <c r="N56" s="6">
        <f>(punkty_rekrutacyjne34[[#This Row],[GHP]]+punkty_rekrutacyjne34[[#This Row],[GHH]]+punkty_rekrutacyjne34[[#This Row],[GMM]]+punkty_rekrutacyjne34[[#This Row],[GMP]]+punkty_rekrutacyjne34[[#This Row],[GJP]])/10</f>
        <v>33.6</v>
      </c>
      <c r="O56">
        <f t="shared" si="0"/>
        <v>8</v>
      </c>
      <c r="P56">
        <f t="shared" si="0"/>
        <v>0</v>
      </c>
      <c r="Q56">
        <f t="shared" si="0"/>
        <v>6</v>
      </c>
      <c r="R56">
        <f t="shared" si="0"/>
        <v>10</v>
      </c>
      <c r="S56" s="6">
        <f>SUM(punkty_rekrutacyjne34[[#This Row],[punkty za JP]:[GEO]])</f>
        <v>24</v>
      </c>
      <c r="T56" s="6">
        <f>IF(punkty_rekrutacyjne34[[#This Row],[Zachowanie]]=6, 2, 0)+punkty_rekrutacyjne34[[#This Row],[Osiagniecia]]</f>
        <v>5</v>
      </c>
      <c r="U56" s="7">
        <f>punkty_rekrutacyjne34[[#This Row],[punkty za gimnazjalny]]+punkty_rekrutacyjne34[[#This Row],[SUMA PUNKTOW ZA OCENY]]+punkty_rekrutacyjne34[[#This Row],[DODATKOWE]]</f>
        <v>62.6</v>
      </c>
      <c r="V56">
        <f>IF(AND(punkty_rekrutacyjne34[[#This Row],[Osiagniecia]]=0, punkty_rekrutacyjne34[[#This Row],[Zachowanie]]&gt;=5, AVERAGE(punkty_rekrutacyjne34[[#This Row],[JP]:[Geog]])&gt;4), 1, 0)</f>
        <v>0</v>
      </c>
    </row>
    <row r="57" spans="1:22" hidden="1" x14ac:dyDescent="0.35">
      <c r="A57" s="1" t="s">
        <v>103</v>
      </c>
      <c r="B57" s="1" t="s">
        <v>55</v>
      </c>
      <c r="C57">
        <v>8</v>
      </c>
      <c r="D57">
        <v>6</v>
      </c>
      <c r="E57" s="1">
        <v>2</v>
      </c>
      <c r="F57" s="1">
        <v>2</v>
      </c>
      <c r="G57" s="1">
        <v>6</v>
      </c>
      <c r="H57" s="1">
        <v>6</v>
      </c>
      <c r="I57">
        <v>86</v>
      </c>
      <c r="J57">
        <v>67</v>
      </c>
      <c r="K57">
        <v>94</v>
      </c>
      <c r="L57">
        <v>38</v>
      </c>
      <c r="M57">
        <v>45</v>
      </c>
      <c r="N57" s="6">
        <f>(punkty_rekrutacyjne34[[#This Row],[GHP]]+punkty_rekrutacyjne34[[#This Row],[GHH]]+punkty_rekrutacyjne34[[#This Row],[GMM]]+punkty_rekrutacyjne34[[#This Row],[GMP]]+punkty_rekrutacyjne34[[#This Row],[GJP]])/10</f>
        <v>33</v>
      </c>
      <c r="O57">
        <f t="shared" si="0"/>
        <v>0</v>
      </c>
      <c r="P57">
        <f t="shared" si="0"/>
        <v>0</v>
      </c>
      <c r="Q57">
        <f t="shared" si="0"/>
        <v>10</v>
      </c>
      <c r="R57">
        <f t="shared" si="0"/>
        <v>10</v>
      </c>
      <c r="S57" s="6">
        <f>SUM(punkty_rekrutacyjne34[[#This Row],[punkty za JP]:[GEO]])</f>
        <v>20</v>
      </c>
      <c r="T57" s="6">
        <f>IF(punkty_rekrutacyjne34[[#This Row],[Zachowanie]]=6, 2, 0)+punkty_rekrutacyjne34[[#This Row],[Osiagniecia]]</f>
        <v>10</v>
      </c>
      <c r="U57" s="7">
        <f>punkty_rekrutacyjne34[[#This Row],[punkty za gimnazjalny]]+punkty_rekrutacyjne34[[#This Row],[SUMA PUNKTOW ZA OCENY]]+punkty_rekrutacyjne34[[#This Row],[DODATKOWE]]</f>
        <v>63</v>
      </c>
      <c r="V57">
        <f>IF(AND(punkty_rekrutacyjne34[[#This Row],[Osiagniecia]]=0, punkty_rekrutacyjne34[[#This Row],[Zachowanie]]&gt;=5, AVERAGE(punkty_rekrutacyjne34[[#This Row],[JP]:[Geog]])&gt;4), 1, 0)</f>
        <v>0</v>
      </c>
    </row>
    <row r="58" spans="1:22" hidden="1" x14ac:dyDescent="0.35">
      <c r="A58" s="1" t="s">
        <v>104</v>
      </c>
      <c r="B58" s="1" t="s">
        <v>32</v>
      </c>
      <c r="C58">
        <v>7</v>
      </c>
      <c r="D58">
        <v>5</v>
      </c>
      <c r="E58" s="1">
        <v>6</v>
      </c>
      <c r="F58" s="1">
        <v>4</v>
      </c>
      <c r="G58" s="1">
        <v>6</v>
      </c>
      <c r="H58" s="1">
        <v>5</v>
      </c>
      <c r="I58">
        <v>15</v>
      </c>
      <c r="J58">
        <v>79</v>
      </c>
      <c r="K58">
        <v>11</v>
      </c>
      <c r="L58">
        <v>20</v>
      </c>
      <c r="M58">
        <v>58</v>
      </c>
      <c r="N58" s="6">
        <f>(punkty_rekrutacyjne34[[#This Row],[GHP]]+punkty_rekrutacyjne34[[#This Row],[GHH]]+punkty_rekrutacyjne34[[#This Row],[GMM]]+punkty_rekrutacyjne34[[#This Row],[GMP]]+punkty_rekrutacyjne34[[#This Row],[GJP]])/10</f>
        <v>18.3</v>
      </c>
      <c r="O58">
        <f t="shared" si="0"/>
        <v>10</v>
      </c>
      <c r="P58">
        <f t="shared" si="0"/>
        <v>6</v>
      </c>
      <c r="Q58">
        <f t="shared" si="0"/>
        <v>10</v>
      </c>
      <c r="R58">
        <f t="shared" si="0"/>
        <v>8</v>
      </c>
      <c r="S58" s="6">
        <f>SUM(punkty_rekrutacyjne34[[#This Row],[punkty za JP]:[GEO]])</f>
        <v>34</v>
      </c>
      <c r="T58" s="6">
        <f>IF(punkty_rekrutacyjne34[[#This Row],[Zachowanie]]=6, 2, 0)+punkty_rekrutacyjne34[[#This Row],[Osiagniecia]]</f>
        <v>7</v>
      </c>
      <c r="U58" s="7">
        <f>punkty_rekrutacyjne34[[#This Row],[punkty za gimnazjalny]]+punkty_rekrutacyjne34[[#This Row],[SUMA PUNKTOW ZA OCENY]]+punkty_rekrutacyjne34[[#This Row],[DODATKOWE]]</f>
        <v>59.3</v>
      </c>
      <c r="V58">
        <f>IF(AND(punkty_rekrutacyjne34[[#This Row],[Osiagniecia]]=0, punkty_rekrutacyjne34[[#This Row],[Zachowanie]]&gt;=5, AVERAGE(punkty_rekrutacyjne34[[#This Row],[JP]:[Geog]])&gt;4), 1, 0)</f>
        <v>0</v>
      </c>
    </row>
    <row r="59" spans="1:22" hidden="1" x14ac:dyDescent="0.35">
      <c r="A59" s="1" t="s">
        <v>105</v>
      </c>
      <c r="B59" s="1" t="s">
        <v>70</v>
      </c>
      <c r="C59">
        <v>3</v>
      </c>
      <c r="D59">
        <v>6</v>
      </c>
      <c r="E59" s="1">
        <v>3</v>
      </c>
      <c r="F59" s="1">
        <v>5</v>
      </c>
      <c r="G59" s="1">
        <v>5</v>
      </c>
      <c r="H59" s="1">
        <v>2</v>
      </c>
      <c r="I59">
        <v>49</v>
      </c>
      <c r="J59">
        <v>99</v>
      </c>
      <c r="K59">
        <v>78</v>
      </c>
      <c r="L59">
        <v>70</v>
      </c>
      <c r="M59">
        <v>60</v>
      </c>
      <c r="N59" s="6">
        <f>(punkty_rekrutacyjne34[[#This Row],[GHP]]+punkty_rekrutacyjne34[[#This Row],[GHH]]+punkty_rekrutacyjne34[[#This Row],[GMM]]+punkty_rekrutacyjne34[[#This Row],[GMP]]+punkty_rekrutacyjne34[[#This Row],[GJP]])/10</f>
        <v>35.6</v>
      </c>
      <c r="O59">
        <f t="shared" si="0"/>
        <v>4</v>
      </c>
      <c r="P59">
        <f t="shared" si="0"/>
        <v>8</v>
      </c>
      <c r="Q59">
        <f t="shared" si="0"/>
        <v>8</v>
      </c>
      <c r="R59">
        <f t="shared" si="0"/>
        <v>0</v>
      </c>
      <c r="S59" s="6">
        <f>SUM(punkty_rekrutacyjne34[[#This Row],[punkty za JP]:[GEO]])</f>
        <v>20</v>
      </c>
      <c r="T59" s="6">
        <f>IF(punkty_rekrutacyjne34[[#This Row],[Zachowanie]]=6, 2, 0)+punkty_rekrutacyjne34[[#This Row],[Osiagniecia]]</f>
        <v>5</v>
      </c>
      <c r="U59" s="7">
        <f>punkty_rekrutacyjne34[[#This Row],[punkty za gimnazjalny]]+punkty_rekrutacyjne34[[#This Row],[SUMA PUNKTOW ZA OCENY]]+punkty_rekrutacyjne34[[#This Row],[DODATKOWE]]</f>
        <v>60.6</v>
      </c>
      <c r="V59">
        <f>IF(AND(punkty_rekrutacyjne34[[#This Row],[Osiagniecia]]=0, punkty_rekrutacyjne34[[#This Row],[Zachowanie]]&gt;=5, AVERAGE(punkty_rekrutacyjne34[[#This Row],[JP]:[Geog]])&gt;4), 1, 0)</f>
        <v>0</v>
      </c>
    </row>
    <row r="60" spans="1:22" hidden="1" x14ac:dyDescent="0.35">
      <c r="A60" s="1" t="s">
        <v>106</v>
      </c>
      <c r="B60" s="1" t="s">
        <v>107</v>
      </c>
      <c r="C60">
        <v>3</v>
      </c>
      <c r="D60">
        <v>6</v>
      </c>
      <c r="E60" s="1">
        <v>3</v>
      </c>
      <c r="F60" s="1">
        <v>5</v>
      </c>
      <c r="G60" s="1">
        <v>4</v>
      </c>
      <c r="H60" s="1">
        <v>2</v>
      </c>
      <c r="I60">
        <v>94</v>
      </c>
      <c r="J60">
        <v>27</v>
      </c>
      <c r="K60">
        <v>20</v>
      </c>
      <c r="L60">
        <v>13</v>
      </c>
      <c r="M60">
        <v>49</v>
      </c>
      <c r="N60" s="6">
        <f>(punkty_rekrutacyjne34[[#This Row],[GHP]]+punkty_rekrutacyjne34[[#This Row],[GHH]]+punkty_rekrutacyjne34[[#This Row],[GMM]]+punkty_rekrutacyjne34[[#This Row],[GMP]]+punkty_rekrutacyjne34[[#This Row],[GJP]])/10</f>
        <v>20.3</v>
      </c>
      <c r="O60">
        <f t="shared" si="0"/>
        <v>4</v>
      </c>
      <c r="P60">
        <f t="shared" si="0"/>
        <v>8</v>
      </c>
      <c r="Q60">
        <f t="shared" si="0"/>
        <v>6</v>
      </c>
      <c r="R60">
        <f t="shared" si="0"/>
        <v>0</v>
      </c>
      <c r="S60" s="6">
        <f>SUM(punkty_rekrutacyjne34[[#This Row],[punkty za JP]:[GEO]])</f>
        <v>18</v>
      </c>
      <c r="T60" s="6">
        <f>IF(punkty_rekrutacyjne34[[#This Row],[Zachowanie]]=6, 2, 0)+punkty_rekrutacyjne34[[#This Row],[Osiagniecia]]</f>
        <v>5</v>
      </c>
      <c r="U60" s="7">
        <f>punkty_rekrutacyjne34[[#This Row],[punkty za gimnazjalny]]+punkty_rekrutacyjne34[[#This Row],[SUMA PUNKTOW ZA OCENY]]+punkty_rekrutacyjne34[[#This Row],[DODATKOWE]]</f>
        <v>43.3</v>
      </c>
      <c r="V60">
        <f>IF(AND(punkty_rekrutacyjne34[[#This Row],[Osiagniecia]]=0, punkty_rekrutacyjne34[[#This Row],[Zachowanie]]&gt;=5, AVERAGE(punkty_rekrutacyjne34[[#This Row],[JP]:[Geog]])&gt;4), 1, 0)</f>
        <v>0</v>
      </c>
    </row>
    <row r="61" spans="1:22" hidden="1" x14ac:dyDescent="0.35">
      <c r="A61" s="1" t="s">
        <v>108</v>
      </c>
      <c r="B61" s="1" t="s">
        <v>83</v>
      </c>
      <c r="C61">
        <v>8</v>
      </c>
      <c r="D61">
        <v>4</v>
      </c>
      <c r="E61" s="1">
        <v>5</v>
      </c>
      <c r="F61" s="1">
        <v>6</v>
      </c>
      <c r="G61" s="1">
        <v>6</v>
      </c>
      <c r="H61" s="1">
        <v>2</v>
      </c>
      <c r="I61">
        <v>94</v>
      </c>
      <c r="J61">
        <v>99</v>
      </c>
      <c r="K61">
        <v>87</v>
      </c>
      <c r="L61">
        <v>99</v>
      </c>
      <c r="M61">
        <v>62</v>
      </c>
      <c r="N61" s="6">
        <f>(punkty_rekrutacyjne34[[#This Row],[GHP]]+punkty_rekrutacyjne34[[#This Row],[GHH]]+punkty_rekrutacyjne34[[#This Row],[GMM]]+punkty_rekrutacyjne34[[#This Row],[GMP]]+punkty_rekrutacyjne34[[#This Row],[GJP]])/10</f>
        <v>44.1</v>
      </c>
      <c r="O61">
        <f t="shared" si="0"/>
        <v>8</v>
      </c>
      <c r="P61">
        <f t="shared" si="0"/>
        <v>10</v>
      </c>
      <c r="Q61">
        <f t="shared" si="0"/>
        <v>10</v>
      </c>
      <c r="R61">
        <f t="shared" si="0"/>
        <v>0</v>
      </c>
      <c r="S61" s="6">
        <f>SUM(punkty_rekrutacyjne34[[#This Row],[punkty za JP]:[GEO]])</f>
        <v>28</v>
      </c>
      <c r="T61" s="6">
        <f>IF(punkty_rekrutacyjne34[[#This Row],[Zachowanie]]=6, 2, 0)+punkty_rekrutacyjne34[[#This Row],[Osiagniecia]]</f>
        <v>8</v>
      </c>
      <c r="U61" s="7">
        <f>punkty_rekrutacyjne34[[#This Row],[punkty za gimnazjalny]]+punkty_rekrutacyjne34[[#This Row],[SUMA PUNKTOW ZA OCENY]]+punkty_rekrutacyjne34[[#This Row],[DODATKOWE]]</f>
        <v>80.099999999999994</v>
      </c>
      <c r="V61">
        <f>IF(AND(punkty_rekrutacyjne34[[#This Row],[Osiagniecia]]=0, punkty_rekrutacyjne34[[#This Row],[Zachowanie]]&gt;=5, AVERAGE(punkty_rekrutacyjne34[[#This Row],[JP]:[Geog]])&gt;4), 1, 0)</f>
        <v>0</v>
      </c>
    </row>
    <row r="62" spans="1:22" hidden="1" x14ac:dyDescent="0.35">
      <c r="A62" s="1" t="s">
        <v>109</v>
      </c>
      <c r="B62" s="1" t="s">
        <v>110</v>
      </c>
      <c r="C62">
        <v>8</v>
      </c>
      <c r="D62">
        <v>2</v>
      </c>
      <c r="E62" s="1">
        <v>4</v>
      </c>
      <c r="F62" s="1">
        <v>5</v>
      </c>
      <c r="G62" s="1">
        <v>2</v>
      </c>
      <c r="H62" s="1">
        <v>4</v>
      </c>
      <c r="I62">
        <v>20</v>
      </c>
      <c r="J62">
        <v>78</v>
      </c>
      <c r="K62">
        <v>54</v>
      </c>
      <c r="L62">
        <v>34</v>
      </c>
      <c r="M62">
        <v>95</v>
      </c>
      <c r="N62" s="6">
        <f>(punkty_rekrutacyjne34[[#This Row],[GHP]]+punkty_rekrutacyjne34[[#This Row],[GHH]]+punkty_rekrutacyjne34[[#This Row],[GMM]]+punkty_rekrutacyjne34[[#This Row],[GMP]]+punkty_rekrutacyjne34[[#This Row],[GJP]])/10</f>
        <v>28.1</v>
      </c>
      <c r="O62">
        <f t="shared" si="0"/>
        <v>6</v>
      </c>
      <c r="P62">
        <f t="shared" si="0"/>
        <v>8</v>
      </c>
      <c r="Q62">
        <f t="shared" si="0"/>
        <v>0</v>
      </c>
      <c r="R62">
        <f t="shared" si="0"/>
        <v>6</v>
      </c>
      <c r="S62" s="6">
        <f>SUM(punkty_rekrutacyjne34[[#This Row],[punkty za JP]:[GEO]])</f>
        <v>20</v>
      </c>
      <c r="T62" s="6">
        <f>IF(punkty_rekrutacyjne34[[#This Row],[Zachowanie]]=6, 2, 0)+punkty_rekrutacyjne34[[#This Row],[Osiagniecia]]</f>
        <v>8</v>
      </c>
      <c r="U62" s="7">
        <f>punkty_rekrutacyjne34[[#This Row],[punkty za gimnazjalny]]+punkty_rekrutacyjne34[[#This Row],[SUMA PUNKTOW ZA OCENY]]+punkty_rekrutacyjne34[[#This Row],[DODATKOWE]]</f>
        <v>56.1</v>
      </c>
      <c r="V62">
        <f>IF(AND(punkty_rekrutacyjne34[[#This Row],[Osiagniecia]]=0, punkty_rekrutacyjne34[[#This Row],[Zachowanie]]&gt;=5, AVERAGE(punkty_rekrutacyjne34[[#This Row],[JP]:[Geog]])&gt;4), 1, 0)</f>
        <v>0</v>
      </c>
    </row>
    <row r="63" spans="1:22" hidden="1" x14ac:dyDescent="0.35">
      <c r="A63" s="1" t="s">
        <v>111</v>
      </c>
      <c r="B63" s="1" t="s">
        <v>74</v>
      </c>
      <c r="C63">
        <v>5</v>
      </c>
      <c r="D63">
        <v>2</v>
      </c>
      <c r="E63" s="1">
        <v>4</v>
      </c>
      <c r="F63" s="1">
        <v>5</v>
      </c>
      <c r="G63" s="1">
        <v>5</v>
      </c>
      <c r="H63" s="1">
        <v>3</v>
      </c>
      <c r="I63">
        <v>39</v>
      </c>
      <c r="J63">
        <v>16</v>
      </c>
      <c r="K63">
        <v>8</v>
      </c>
      <c r="L63">
        <v>66</v>
      </c>
      <c r="M63">
        <v>29</v>
      </c>
      <c r="N63" s="6">
        <f>(punkty_rekrutacyjne34[[#This Row],[GHP]]+punkty_rekrutacyjne34[[#This Row],[GHH]]+punkty_rekrutacyjne34[[#This Row],[GMM]]+punkty_rekrutacyjne34[[#This Row],[GMP]]+punkty_rekrutacyjne34[[#This Row],[GJP]])/10</f>
        <v>15.8</v>
      </c>
      <c r="O63">
        <f t="shared" si="0"/>
        <v>6</v>
      </c>
      <c r="P63">
        <f t="shared" si="0"/>
        <v>8</v>
      </c>
      <c r="Q63">
        <f t="shared" si="0"/>
        <v>8</v>
      </c>
      <c r="R63">
        <f t="shared" si="0"/>
        <v>4</v>
      </c>
      <c r="S63" s="6">
        <f>SUM(punkty_rekrutacyjne34[[#This Row],[punkty za JP]:[GEO]])</f>
        <v>26</v>
      </c>
      <c r="T63" s="6">
        <f>IF(punkty_rekrutacyjne34[[#This Row],[Zachowanie]]=6, 2, 0)+punkty_rekrutacyjne34[[#This Row],[Osiagniecia]]</f>
        <v>5</v>
      </c>
      <c r="U63" s="7">
        <f>punkty_rekrutacyjne34[[#This Row],[punkty za gimnazjalny]]+punkty_rekrutacyjne34[[#This Row],[SUMA PUNKTOW ZA OCENY]]+punkty_rekrutacyjne34[[#This Row],[DODATKOWE]]</f>
        <v>46.8</v>
      </c>
      <c r="V63">
        <f>IF(AND(punkty_rekrutacyjne34[[#This Row],[Osiagniecia]]=0, punkty_rekrutacyjne34[[#This Row],[Zachowanie]]&gt;=5, AVERAGE(punkty_rekrutacyjne34[[#This Row],[JP]:[Geog]])&gt;4), 1, 0)</f>
        <v>0</v>
      </c>
    </row>
    <row r="64" spans="1:22" hidden="1" x14ac:dyDescent="0.35">
      <c r="A64" s="1" t="s">
        <v>112</v>
      </c>
      <c r="B64" s="1" t="s">
        <v>113</v>
      </c>
      <c r="C64">
        <v>0</v>
      </c>
      <c r="D64">
        <v>6</v>
      </c>
      <c r="E64" s="1">
        <v>3</v>
      </c>
      <c r="F64" s="1">
        <v>5</v>
      </c>
      <c r="G64" s="1">
        <v>4</v>
      </c>
      <c r="H64" s="1">
        <v>2</v>
      </c>
      <c r="I64">
        <v>77</v>
      </c>
      <c r="J64">
        <v>80</v>
      </c>
      <c r="K64">
        <v>92</v>
      </c>
      <c r="L64">
        <v>43</v>
      </c>
      <c r="M64">
        <v>100</v>
      </c>
      <c r="N64" s="6">
        <f>(punkty_rekrutacyjne34[[#This Row],[GHP]]+punkty_rekrutacyjne34[[#This Row],[GHH]]+punkty_rekrutacyjne34[[#This Row],[GMM]]+punkty_rekrutacyjne34[[#This Row],[GMP]]+punkty_rekrutacyjne34[[#This Row],[GJP]])/10</f>
        <v>39.200000000000003</v>
      </c>
      <c r="O64">
        <f t="shared" si="0"/>
        <v>4</v>
      </c>
      <c r="P64">
        <f t="shared" si="0"/>
        <v>8</v>
      </c>
      <c r="Q64">
        <f t="shared" si="0"/>
        <v>6</v>
      </c>
      <c r="R64">
        <f t="shared" si="0"/>
        <v>0</v>
      </c>
      <c r="S64" s="6">
        <f>SUM(punkty_rekrutacyjne34[[#This Row],[punkty za JP]:[GEO]])</f>
        <v>18</v>
      </c>
      <c r="T64" s="6">
        <f>IF(punkty_rekrutacyjne34[[#This Row],[Zachowanie]]=6, 2, 0)+punkty_rekrutacyjne34[[#This Row],[Osiagniecia]]</f>
        <v>2</v>
      </c>
      <c r="U64" s="7">
        <f>punkty_rekrutacyjne34[[#This Row],[punkty za gimnazjalny]]+punkty_rekrutacyjne34[[#This Row],[SUMA PUNKTOW ZA OCENY]]+punkty_rekrutacyjne34[[#This Row],[DODATKOWE]]</f>
        <v>59.2</v>
      </c>
      <c r="V64">
        <f>IF(AND(punkty_rekrutacyjne34[[#This Row],[Osiagniecia]]=0, punkty_rekrutacyjne34[[#This Row],[Zachowanie]]&gt;=5, AVERAGE(punkty_rekrutacyjne34[[#This Row],[JP]:[Geog]])&gt;4), 1, 0)</f>
        <v>0</v>
      </c>
    </row>
    <row r="65" spans="1:22" hidden="1" x14ac:dyDescent="0.35">
      <c r="A65" s="1" t="s">
        <v>114</v>
      </c>
      <c r="B65" s="1" t="s">
        <v>101</v>
      </c>
      <c r="C65">
        <v>1</v>
      </c>
      <c r="D65">
        <v>4</v>
      </c>
      <c r="E65" s="1">
        <v>6</v>
      </c>
      <c r="F65" s="1">
        <v>3</v>
      </c>
      <c r="G65" s="1">
        <v>4</v>
      </c>
      <c r="H65" s="1">
        <v>2</v>
      </c>
      <c r="I65">
        <v>70</v>
      </c>
      <c r="J65">
        <v>39</v>
      </c>
      <c r="K65">
        <v>65</v>
      </c>
      <c r="L65">
        <v>57</v>
      </c>
      <c r="M65">
        <v>90</v>
      </c>
      <c r="N65" s="6">
        <f>(punkty_rekrutacyjne34[[#This Row],[GHP]]+punkty_rekrutacyjne34[[#This Row],[GHH]]+punkty_rekrutacyjne34[[#This Row],[GMM]]+punkty_rekrutacyjne34[[#This Row],[GMP]]+punkty_rekrutacyjne34[[#This Row],[GJP]])/10</f>
        <v>32.1</v>
      </c>
      <c r="O65">
        <f t="shared" si="0"/>
        <v>10</v>
      </c>
      <c r="P65">
        <f t="shared" si="0"/>
        <v>4</v>
      </c>
      <c r="Q65">
        <f t="shared" si="0"/>
        <v>6</v>
      </c>
      <c r="R65">
        <f t="shared" si="0"/>
        <v>0</v>
      </c>
      <c r="S65" s="6">
        <f>SUM(punkty_rekrutacyjne34[[#This Row],[punkty za JP]:[GEO]])</f>
        <v>20</v>
      </c>
      <c r="T65" s="6">
        <f>IF(punkty_rekrutacyjne34[[#This Row],[Zachowanie]]=6, 2, 0)+punkty_rekrutacyjne34[[#This Row],[Osiagniecia]]</f>
        <v>1</v>
      </c>
      <c r="U65" s="7">
        <f>punkty_rekrutacyjne34[[#This Row],[punkty za gimnazjalny]]+punkty_rekrutacyjne34[[#This Row],[SUMA PUNKTOW ZA OCENY]]+punkty_rekrutacyjne34[[#This Row],[DODATKOWE]]</f>
        <v>53.1</v>
      </c>
      <c r="V65">
        <f>IF(AND(punkty_rekrutacyjne34[[#This Row],[Osiagniecia]]=0, punkty_rekrutacyjne34[[#This Row],[Zachowanie]]&gt;=5, AVERAGE(punkty_rekrutacyjne34[[#This Row],[JP]:[Geog]])&gt;4), 1, 0)</f>
        <v>0</v>
      </c>
    </row>
    <row r="66" spans="1:22" hidden="1" x14ac:dyDescent="0.35">
      <c r="A66" s="1" t="s">
        <v>115</v>
      </c>
      <c r="B66" s="1" t="s">
        <v>41</v>
      </c>
      <c r="C66">
        <v>0</v>
      </c>
      <c r="D66">
        <v>4</v>
      </c>
      <c r="E66" s="1">
        <v>5</v>
      </c>
      <c r="F66" s="1">
        <v>4</v>
      </c>
      <c r="G66" s="1">
        <v>6</v>
      </c>
      <c r="H66" s="1">
        <v>2</v>
      </c>
      <c r="I66">
        <v>4</v>
      </c>
      <c r="J66">
        <v>85</v>
      </c>
      <c r="K66">
        <v>83</v>
      </c>
      <c r="L66">
        <v>10</v>
      </c>
      <c r="M66">
        <v>33</v>
      </c>
      <c r="N66" s="6">
        <f>(punkty_rekrutacyjne34[[#This Row],[GHP]]+punkty_rekrutacyjne34[[#This Row],[GHH]]+punkty_rekrutacyjne34[[#This Row],[GMM]]+punkty_rekrutacyjne34[[#This Row],[GMP]]+punkty_rekrutacyjne34[[#This Row],[GJP]])/10</f>
        <v>21.5</v>
      </c>
      <c r="O66">
        <f t="shared" si="0"/>
        <v>8</v>
      </c>
      <c r="P66">
        <f t="shared" si="0"/>
        <v>6</v>
      </c>
      <c r="Q66">
        <f t="shared" si="0"/>
        <v>10</v>
      </c>
      <c r="R66">
        <f t="shared" ref="R66:R129" si="1">VLOOKUP(H66,$AA$4:$AB$9,2,0)</f>
        <v>0</v>
      </c>
      <c r="S66" s="6">
        <f>SUM(punkty_rekrutacyjne34[[#This Row],[punkty za JP]:[GEO]])</f>
        <v>24</v>
      </c>
      <c r="T66" s="6">
        <f>IF(punkty_rekrutacyjne34[[#This Row],[Zachowanie]]=6, 2, 0)+punkty_rekrutacyjne34[[#This Row],[Osiagniecia]]</f>
        <v>0</v>
      </c>
      <c r="U66" s="7">
        <f>punkty_rekrutacyjne34[[#This Row],[punkty za gimnazjalny]]+punkty_rekrutacyjne34[[#This Row],[SUMA PUNKTOW ZA OCENY]]+punkty_rekrutacyjne34[[#This Row],[DODATKOWE]]</f>
        <v>45.5</v>
      </c>
      <c r="V66">
        <f>IF(AND(punkty_rekrutacyjne34[[#This Row],[Osiagniecia]]=0, punkty_rekrutacyjne34[[#This Row],[Zachowanie]]&gt;=5, AVERAGE(punkty_rekrutacyjne34[[#This Row],[JP]:[Geog]])&gt;4), 1, 0)</f>
        <v>0</v>
      </c>
    </row>
    <row r="67" spans="1:22" hidden="1" x14ac:dyDescent="0.35">
      <c r="A67" s="1" t="s">
        <v>116</v>
      </c>
      <c r="B67" s="1" t="s">
        <v>117</v>
      </c>
      <c r="C67">
        <v>8</v>
      </c>
      <c r="D67">
        <v>5</v>
      </c>
      <c r="E67" s="1">
        <v>5</v>
      </c>
      <c r="F67" s="1">
        <v>4</v>
      </c>
      <c r="G67" s="1">
        <v>3</v>
      </c>
      <c r="H67" s="1">
        <v>3</v>
      </c>
      <c r="I67">
        <v>80</v>
      </c>
      <c r="J67">
        <v>91</v>
      </c>
      <c r="K67">
        <v>16</v>
      </c>
      <c r="L67">
        <v>12</v>
      </c>
      <c r="M67">
        <v>73</v>
      </c>
      <c r="N67" s="6">
        <f>(punkty_rekrutacyjne34[[#This Row],[GHP]]+punkty_rekrutacyjne34[[#This Row],[GHH]]+punkty_rekrutacyjne34[[#This Row],[GMM]]+punkty_rekrutacyjne34[[#This Row],[GMP]]+punkty_rekrutacyjne34[[#This Row],[GJP]])/10</f>
        <v>27.2</v>
      </c>
      <c r="O67">
        <f t="shared" ref="O67:R130" si="2">VLOOKUP(E67,$AA$4:$AB$9,2,0)</f>
        <v>8</v>
      </c>
      <c r="P67">
        <f t="shared" si="2"/>
        <v>6</v>
      </c>
      <c r="Q67">
        <f t="shared" si="2"/>
        <v>4</v>
      </c>
      <c r="R67">
        <f t="shared" si="1"/>
        <v>4</v>
      </c>
      <c r="S67" s="6">
        <f>SUM(punkty_rekrutacyjne34[[#This Row],[punkty za JP]:[GEO]])</f>
        <v>22</v>
      </c>
      <c r="T67" s="6">
        <f>IF(punkty_rekrutacyjne34[[#This Row],[Zachowanie]]=6, 2, 0)+punkty_rekrutacyjne34[[#This Row],[Osiagniecia]]</f>
        <v>8</v>
      </c>
      <c r="U67" s="7">
        <f>punkty_rekrutacyjne34[[#This Row],[punkty za gimnazjalny]]+punkty_rekrutacyjne34[[#This Row],[SUMA PUNKTOW ZA OCENY]]+punkty_rekrutacyjne34[[#This Row],[DODATKOWE]]</f>
        <v>57.2</v>
      </c>
      <c r="V67">
        <f>IF(AND(punkty_rekrutacyjne34[[#This Row],[Osiagniecia]]=0, punkty_rekrutacyjne34[[#This Row],[Zachowanie]]&gt;=5, AVERAGE(punkty_rekrutacyjne34[[#This Row],[JP]:[Geog]])&gt;4), 1, 0)</f>
        <v>0</v>
      </c>
    </row>
    <row r="68" spans="1:22" hidden="1" x14ac:dyDescent="0.35">
      <c r="A68" s="1" t="s">
        <v>118</v>
      </c>
      <c r="B68" s="1" t="s">
        <v>119</v>
      </c>
      <c r="C68">
        <v>6</v>
      </c>
      <c r="D68">
        <v>6</v>
      </c>
      <c r="E68" s="1">
        <v>2</v>
      </c>
      <c r="F68" s="1">
        <v>3</v>
      </c>
      <c r="G68" s="1">
        <v>6</v>
      </c>
      <c r="H68" s="1">
        <v>5</v>
      </c>
      <c r="I68">
        <v>27</v>
      </c>
      <c r="J68">
        <v>6</v>
      </c>
      <c r="K68">
        <v>19</v>
      </c>
      <c r="L68">
        <v>61</v>
      </c>
      <c r="M68">
        <v>63</v>
      </c>
      <c r="N68" s="6">
        <f>(punkty_rekrutacyjne34[[#This Row],[GHP]]+punkty_rekrutacyjne34[[#This Row],[GHH]]+punkty_rekrutacyjne34[[#This Row],[GMM]]+punkty_rekrutacyjne34[[#This Row],[GMP]]+punkty_rekrutacyjne34[[#This Row],[GJP]])/10</f>
        <v>17.600000000000001</v>
      </c>
      <c r="O68">
        <f t="shared" si="2"/>
        <v>0</v>
      </c>
      <c r="P68">
        <f t="shared" si="2"/>
        <v>4</v>
      </c>
      <c r="Q68">
        <f t="shared" si="2"/>
        <v>10</v>
      </c>
      <c r="R68">
        <f t="shared" si="1"/>
        <v>8</v>
      </c>
      <c r="S68" s="6">
        <f>SUM(punkty_rekrutacyjne34[[#This Row],[punkty za JP]:[GEO]])</f>
        <v>22</v>
      </c>
      <c r="T68" s="6">
        <f>IF(punkty_rekrutacyjne34[[#This Row],[Zachowanie]]=6, 2, 0)+punkty_rekrutacyjne34[[#This Row],[Osiagniecia]]</f>
        <v>8</v>
      </c>
      <c r="U68" s="7">
        <f>punkty_rekrutacyjne34[[#This Row],[punkty za gimnazjalny]]+punkty_rekrutacyjne34[[#This Row],[SUMA PUNKTOW ZA OCENY]]+punkty_rekrutacyjne34[[#This Row],[DODATKOWE]]</f>
        <v>47.6</v>
      </c>
      <c r="V68">
        <f>IF(AND(punkty_rekrutacyjne34[[#This Row],[Osiagniecia]]=0, punkty_rekrutacyjne34[[#This Row],[Zachowanie]]&gt;=5, AVERAGE(punkty_rekrutacyjne34[[#This Row],[JP]:[Geog]])&gt;4), 1, 0)</f>
        <v>0</v>
      </c>
    </row>
    <row r="69" spans="1:22" hidden="1" x14ac:dyDescent="0.35">
      <c r="A69" s="1" t="s">
        <v>120</v>
      </c>
      <c r="B69" s="1" t="s">
        <v>121</v>
      </c>
      <c r="C69">
        <v>0</v>
      </c>
      <c r="D69">
        <v>5</v>
      </c>
      <c r="E69" s="1">
        <v>5</v>
      </c>
      <c r="F69" s="1">
        <v>3</v>
      </c>
      <c r="G69" s="1">
        <v>2</v>
      </c>
      <c r="H69" s="1">
        <v>6</v>
      </c>
      <c r="I69">
        <v>26</v>
      </c>
      <c r="J69">
        <v>23</v>
      </c>
      <c r="K69">
        <v>48</v>
      </c>
      <c r="L69">
        <v>73</v>
      </c>
      <c r="M69">
        <v>63</v>
      </c>
      <c r="N69" s="6">
        <f>(punkty_rekrutacyjne34[[#This Row],[GHP]]+punkty_rekrutacyjne34[[#This Row],[GHH]]+punkty_rekrutacyjne34[[#This Row],[GMM]]+punkty_rekrutacyjne34[[#This Row],[GMP]]+punkty_rekrutacyjne34[[#This Row],[GJP]])/10</f>
        <v>23.3</v>
      </c>
      <c r="O69">
        <f t="shared" si="2"/>
        <v>8</v>
      </c>
      <c r="P69">
        <f t="shared" si="2"/>
        <v>4</v>
      </c>
      <c r="Q69">
        <f t="shared" si="2"/>
        <v>0</v>
      </c>
      <c r="R69">
        <f t="shared" si="1"/>
        <v>10</v>
      </c>
      <c r="S69" s="6">
        <f>SUM(punkty_rekrutacyjne34[[#This Row],[punkty za JP]:[GEO]])</f>
        <v>22</v>
      </c>
      <c r="T69" s="6">
        <f>IF(punkty_rekrutacyjne34[[#This Row],[Zachowanie]]=6, 2, 0)+punkty_rekrutacyjne34[[#This Row],[Osiagniecia]]</f>
        <v>0</v>
      </c>
      <c r="U69" s="7">
        <f>punkty_rekrutacyjne34[[#This Row],[punkty za gimnazjalny]]+punkty_rekrutacyjne34[[#This Row],[SUMA PUNKTOW ZA OCENY]]+punkty_rekrutacyjne34[[#This Row],[DODATKOWE]]</f>
        <v>45.3</v>
      </c>
      <c r="V69">
        <f>IF(AND(punkty_rekrutacyjne34[[#This Row],[Osiagniecia]]=0, punkty_rekrutacyjne34[[#This Row],[Zachowanie]]&gt;=5, AVERAGE(punkty_rekrutacyjne34[[#This Row],[JP]:[Geog]])&gt;4), 1, 0)</f>
        <v>0</v>
      </c>
    </row>
    <row r="70" spans="1:22" hidden="1" x14ac:dyDescent="0.35">
      <c r="A70" s="1" t="s">
        <v>122</v>
      </c>
      <c r="B70" s="1" t="s">
        <v>121</v>
      </c>
      <c r="C70">
        <v>8</v>
      </c>
      <c r="D70">
        <v>3</v>
      </c>
      <c r="E70" s="1">
        <v>5</v>
      </c>
      <c r="F70" s="1">
        <v>5</v>
      </c>
      <c r="G70" s="1">
        <v>6</v>
      </c>
      <c r="H70" s="1">
        <v>3</v>
      </c>
      <c r="I70">
        <v>28</v>
      </c>
      <c r="J70">
        <v>69</v>
      </c>
      <c r="K70">
        <v>99</v>
      </c>
      <c r="L70">
        <v>45</v>
      </c>
      <c r="M70">
        <v>61</v>
      </c>
      <c r="N70" s="6">
        <f>(punkty_rekrutacyjne34[[#This Row],[GHP]]+punkty_rekrutacyjne34[[#This Row],[GHH]]+punkty_rekrutacyjne34[[#This Row],[GMM]]+punkty_rekrutacyjne34[[#This Row],[GMP]]+punkty_rekrutacyjne34[[#This Row],[GJP]])/10</f>
        <v>30.2</v>
      </c>
      <c r="O70">
        <f t="shared" si="2"/>
        <v>8</v>
      </c>
      <c r="P70">
        <f t="shared" si="2"/>
        <v>8</v>
      </c>
      <c r="Q70">
        <f t="shared" si="2"/>
        <v>10</v>
      </c>
      <c r="R70">
        <f t="shared" si="1"/>
        <v>4</v>
      </c>
      <c r="S70" s="6">
        <f>SUM(punkty_rekrutacyjne34[[#This Row],[punkty za JP]:[GEO]])</f>
        <v>30</v>
      </c>
      <c r="T70" s="6">
        <f>IF(punkty_rekrutacyjne34[[#This Row],[Zachowanie]]=6, 2, 0)+punkty_rekrutacyjne34[[#This Row],[Osiagniecia]]</f>
        <v>8</v>
      </c>
      <c r="U70" s="7">
        <f>punkty_rekrutacyjne34[[#This Row],[punkty za gimnazjalny]]+punkty_rekrutacyjne34[[#This Row],[SUMA PUNKTOW ZA OCENY]]+punkty_rekrutacyjne34[[#This Row],[DODATKOWE]]</f>
        <v>68.2</v>
      </c>
      <c r="V70">
        <f>IF(AND(punkty_rekrutacyjne34[[#This Row],[Osiagniecia]]=0, punkty_rekrutacyjne34[[#This Row],[Zachowanie]]&gt;=5, AVERAGE(punkty_rekrutacyjne34[[#This Row],[JP]:[Geog]])&gt;4), 1, 0)</f>
        <v>0</v>
      </c>
    </row>
    <row r="71" spans="1:22" hidden="1" x14ac:dyDescent="0.35">
      <c r="A71" s="1" t="s">
        <v>123</v>
      </c>
      <c r="B71" s="1" t="s">
        <v>119</v>
      </c>
      <c r="C71">
        <v>1</v>
      </c>
      <c r="D71">
        <v>2</v>
      </c>
      <c r="E71" s="1">
        <v>3</v>
      </c>
      <c r="F71" s="1">
        <v>2</v>
      </c>
      <c r="G71" s="1">
        <v>3</v>
      </c>
      <c r="H71" s="1">
        <v>6</v>
      </c>
      <c r="I71">
        <v>51</v>
      </c>
      <c r="J71">
        <v>14</v>
      </c>
      <c r="K71">
        <v>33</v>
      </c>
      <c r="L71">
        <v>28</v>
      </c>
      <c r="M71">
        <v>43</v>
      </c>
      <c r="N71" s="6">
        <f>(punkty_rekrutacyjne34[[#This Row],[GHP]]+punkty_rekrutacyjne34[[#This Row],[GHH]]+punkty_rekrutacyjne34[[#This Row],[GMM]]+punkty_rekrutacyjne34[[#This Row],[GMP]]+punkty_rekrutacyjne34[[#This Row],[GJP]])/10</f>
        <v>16.899999999999999</v>
      </c>
      <c r="O71">
        <f t="shared" si="2"/>
        <v>4</v>
      </c>
      <c r="P71">
        <f t="shared" si="2"/>
        <v>0</v>
      </c>
      <c r="Q71">
        <f t="shared" si="2"/>
        <v>4</v>
      </c>
      <c r="R71">
        <f t="shared" si="1"/>
        <v>10</v>
      </c>
      <c r="S71" s="6">
        <f>SUM(punkty_rekrutacyjne34[[#This Row],[punkty za JP]:[GEO]])</f>
        <v>18</v>
      </c>
      <c r="T71" s="6">
        <f>IF(punkty_rekrutacyjne34[[#This Row],[Zachowanie]]=6, 2, 0)+punkty_rekrutacyjne34[[#This Row],[Osiagniecia]]</f>
        <v>1</v>
      </c>
      <c r="U71" s="7">
        <f>punkty_rekrutacyjne34[[#This Row],[punkty za gimnazjalny]]+punkty_rekrutacyjne34[[#This Row],[SUMA PUNKTOW ZA OCENY]]+punkty_rekrutacyjne34[[#This Row],[DODATKOWE]]</f>
        <v>35.9</v>
      </c>
      <c r="V71">
        <f>IF(AND(punkty_rekrutacyjne34[[#This Row],[Osiagniecia]]=0, punkty_rekrutacyjne34[[#This Row],[Zachowanie]]&gt;=5, AVERAGE(punkty_rekrutacyjne34[[#This Row],[JP]:[Geog]])&gt;4), 1, 0)</f>
        <v>0</v>
      </c>
    </row>
    <row r="72" spans="1:22" hidden="1" x14ac:dyDescent="0.35">
      <c r="A72" s="1" t="s">
        <v>124</v>
      </c>
      <c r="B72" s="1" t="s">
        <v>41</v>
      </c>
      <c r="C72">
        <v>3</v>
      </c>
      <c r="D72">
        <v>5</v>
      </c>
      <c r="E72" s="1">
        <v>6</v>
      </c>
      <c r="F72" s="1">
        <v>5</v>
      </c>
      <c r="G72" s="1">
        <v>2</v>
      </c>
      <c r="H72" s="1">
        <v>5</v>
      </c>
      <c r="I72">
        <v>73</v>
      </c>
      <c r="J72">
        <v>84</v>
      </c>
      <c r="K72">
        <v>48</v>
      </c>
      <c r="L72">
        <v>36</v>
      </c>
      <c r="M72">
        <v>4</v>
      </c>
      <c r="N72" s="6">
        <f>(punkty_rekrutacyjne34[[#This Row],[GHP]]+punkty_rekrutacyjne34[[#This Row],[GHH]]+punkty_rekrutacyjne34[[#This Row],[GMM]]+punkty_rekrutacyjne34[[#This Row],[GMP]]+punkty_rekrutacyjne34[[#This Row],[GJP]])/10</f>
        <v>24.5</v>
      </c>
      <c r="O72">
        <f t="shared" si="2"/>
        <v>10</v>
      </c>
      <c r="P72">
        <f t="shared" si="2"/>
        <v>8</v>
      </c>
      <c r="Q72">
        <f t="shared" si="2"/>
        <v>0</v>
      </c>
      <c r="R72">
        <f t="shared" si="1"/>
        <v>8</v>
      </c>
      <c r="S72" s="6">
        <f>SUM(punkty_rekrutacyjne34[[#This Row],[punkty za JP]:[GEO]])</f>
        <v>26</v>
      </c>
      <c r="T72" s="6">
        <f>IF(punkty_rekrutacyjne34[[#This Row],[Zachowanie]]=6, 2, 0)+punkty_rekrutacyjne34[[#This Row],[Osiagniecia]]</f>
        <v>3</v>
      </c>
      <c r="U72" s="7">
        <f>punkty_rekrutacyjne34[[#This Row],[punkty za gimnazjalny]]+punkty_rekrutacyjne34[[#This Row],[SUMA PUNKTOW ZA OCENY]]+punkty_rekrutacyjne34[[#This Row],[DODATKOWE]]</f>
        <v>53.5</v>
      </c>
      <c r="V72">
        <f>IF(AND(punkty_rekrutacyjne34[[#This Row],[Osiagniecia]]=0, punkty_rekrutacyjne34[[#This Row],[Zachowanie]]&gt;=5, AVERAGE(punkty_rekrutacyjne34[[#This Row],[JP]:[Geog]])&gt;4), 1, 0)</f>
        <v>0</v>
      </c>
    </row>
    <row r="73" spans="1:22" hidden="1" x14ac:dyDescent="0.35">
      <c r="A73" s="1" t="s">
        <v>125</v>
      </c>
      <c r="B73" s="1" t="s">
        <v>126</v>
      </c>
      <c r="C73">
        <v>4</v>
      </c>
      <c r="D73">
        <v>4</v>
      </c>
      <c r="E73" s="1">
        <v>5</v>
      </c>
      <c r="F73" s="1">
        <v>5</v>
      </c>
      <c r="G73" s="1">
        <v>3</v>
      </c>
      <c r="H73" s="1">
        <v>6</v>
      </c>
      <c r="I73">
        <v>44</v>
      </c>
      <c r="J73">
        <v>16</v>
      </c>
      <c r="K73">
        <v>68</v>
      </c>
      <c r="L73">
        <v>55</v>
      </c>
      <c r="M73">
        <v>66</v>
      </c>
      <c r="N73" s="6">
        <f>(punkty_rekrutacyjne34[[#This Row],[GHP]]+punkty_rekrutacyjne34[[#This Row],[GHH]]+punkty_rekrutacyjne34[[#This Row],[GMM]]+punkty_rekrutacyjne34[[#This Row],[GMP]]+punkty_rekrutacyjne34[[#This Row],[GJP]])/10</f>
        <v>24.9</v>
      </c>
      <c r="O73">
        <f t="shared" si="2"/>
        <v>8</v>
      </c>
      <c r="P73">
        <f t="shared" si="2"/>
        <v>8</v>
      </c>
      <c r="Q73">
        <f t="shared" si="2"/>
        <v>4</v>
      </c>
      <c r="R73">
        <f t="shared" si="1"/>
        <v>10</v>
      </c>
      <c r="S73" s="6">
        <f>SUM(punkty_rekrutacyjne34[[#This Row],[punkty za JP]:[GEO]])</f>
        <v>30</v>
      </c>
      <c r="T73" s="6">
        <f>IF(punkty_rekrutacyjne34[[#This Row],[Zachowanie]]=6, 2, 0)+punkty_rekrutacyjne34[[#This Row],[Osiagniecia]]</f>
        <v>4</v>
      </c>
      <c r="U73" s="7">
        <f>punkty_rekrutacyjne34[[#This Row],[punkty za gimnazjalny]]+punkty_rekrutacyjne34[[#This Row],[SUMA PUNKTOW ZA OCENY]]+punkty_rekrutacyjne34[[#This Row],[DODATKOWE]]</f>
        <v>58.9</v>
      </c>
      <c r="V73">
        <f>IF(AND(punkty_rekrutacyjne34[[#This Row],[Osiagniecia]]=0, punkty_rekrutacyjne34[[#This Row],[Zachowanie]]&gt;=5, AVERAGE(punkty_rekrutacyjne34[[#This Row],[JP]:[Geog]])&gt;4), 1, 0)</f>
        <v>0</v>
      </c>
    </row>
    <row r="74" spans="1:22" hidden="1" x14ac:dyDescent="0.35">
      <c r="A74" s="1" t="s">
        <v>127</v>
      </c>
      <c r="B74" s="1" t="s">
        <v>90</v>
      </c>
      <c r="C74">
        <v>2</v>
      </c>
      <c r="D74">
        <v>6</v>
      </c>
      <c r="E74" s="1">
        <v>6</v>
      </c>
      <c r="F74" s="1">
        <v>3</v>
      </c>
      <c r="G74" s="1">
        <v>6</v>
      </c>
      <c r="H74" s="1">
        <v>2</v>
      </c>
      <c r="I74">
        <v>71</v>
      </c>
      <c r="J74">
        <v>95</v>
      </c>
      <c r="K74">
        <v>90</v>
      </c>
      <c r="L74">
        <v>50</v>
      </c>
      <c r="M74">
        <v>91</v>
      </c>
      <c r="N74" s="6">
        <f>(punkty_rekrutacyjne34[[#This Row],[GHP]]+punkty_rekrutacyjne34[[#This Row],[GHH]]+punkty_rekrutacyjne34[[#This Row],[GMM]]+punkty_rekrutacyjne34[[#This Row],[GMP]]+punkty_rekrutacyjne34[[#This Row],[GJP]])/10</f>
        <v>39.700000000000003</v>
      </c>
      <c r="O74">
        <f t="shared" si="2"/>
        <v>10</v>
      </c>
      <c r="P74">
        <f t="shared" si="2"/>
        <v>4</v>
      </c>
      <c r="Q74">
        <f t="shared" si="2"/>
        <v>10</v>
      </c>
      <c r="R74">
        <f t="shared" si="1"/>
        <v>0</v>
      </c>
      <c r="S74" s="6">
        <f>SUM(punkty_rekrutacyjne34[[#This Row],[punkty za JP]:[GEO]])</f>
        <v>24</v>
      </c>
      <c r="T74" s="6">
        <f>IF(punkty_rekrutacyjne34[[#This Row],[Zachowanie]]=6, 2, 0)+punkty_rekrutacyjne34[[#This Row],[Osiagniecia]]</f>
        <v>4</v>
      </c>
      <c r="U74" s="7">
        <f>punkty_rekrutacyjne34[[#This Row],[punkty za gimnazjalny]]+punkty_rekrutacyjne34[[#This Row],[SUMA PUNKTOW ZA OCENY]]+punkty_rekrutacyjne34[[#This Row],[DODATKOWE]]</f>
        <v>67.7</v>
      </c>
      <c r="V74">
        <f>IF(AND(punkty_rekrutacyjne34[[#This Row],[Osiagniecia]]=0, punkty_rekrutacyjne34[[#This Row],[Zachowanie]]&gt;=5, AVERAGE(punkty_rekrutacyjne34[[#This Row],[JP]:[Geog]])&gt;4), 1, 0)</f>
        <v>0</v>
      </c>
    </row>
    <row r="75" spans="1:22" hidden="1" x14ac:dyDescent="0.35">
      <c r="A75" s="1" t="s">
        <v>128</v>
      </c>
      <c r="B75" s="1" t="s">
        <v>45</v>
      </c>
      <c r="C75">
        <v>5</v>
      </c>
      <c r="D75">
        <v>5</v>
      </c>
      <c r="E75" s="1">
        <v>2</v>
      </c>
      <c r="F75" s="1">
        <v>6</v>
      </c>
      <c r="G75" s="1">
        <v>2</v>
      </c>
      <c r="H75" s="1">
        <v>2</v>
      </c>
      <c r="I75">
        <v>90</v>
      </c>
      <c r="J75">
        <v>88</v>
      </c>
      <c r="K75">
        <v>73</v>
      </c>
      <c r="L75">
        <v>83</v>
      </c>
      <c r="M75">
        <v>51</v>
      </c>
      <c r="N75" s="6">
        <f>(punkty_rekrutacyjne34[[#This Row],[GHP]]+punkty_rekrutacyjne34[[#This Row],[GHH]]+punkty_rekrutacyjne34[[#This Row],[GMM]]+punkty_rekrutacyjne34[[#This Row],[GMP]]+punkty_rekrutacyjne34[[#This Row],[GJP]])/10</f>
        <v>38.5</v>
      </c>
      <c r="O75">
        <f t="shared" si="2"/>
        <v>0</v>
      </c>
      <c r="P75">
        <f t="shared" si="2"/>
        <v>10</v>
      </c>
      <c r="Q75">
        <f t="shared" si="2"/>
        <v>0</v>
      </c>
      <c r="R75">
        <f t="shared" si="1"/>
        <v>0</v>
      </c>
      <c r="S75" s="6">
        <f>SUM(punkty_rekrutacyjne34[[#This Row],[punkty za JP]:[GEO]])</f>
        <v>10</v>
      </c>
      <c r="T75" s="6">
        <f>IF(punkty_rekrutacyjne34[[#This Row],[Zachowanie]]=6, 2, 0)+punkty_rekrutacyjne34[[#This Row],[Osiagniecia]]</f>
        <v>5</v>
      </c>
      <c r="U75" s="7">
        <f>punkty_rekrutacyjne34[[#This Row],[punkty za gimnazjalny]]+punkty_rekrutacyjne34[[#This Row],[SUMA PUNKTOW ZA OCENY]]+punkty_rekrutacyjne34[[#This Row],[DODATKOWE]]</f>
        <v>53.5</v>
      </c>
      <c r="V75">
        <f>IF(AND(punkty_rekrutacyjne34[[#This Row],[Osiagniecia]]=0, punkty_rekrutacyjne34[[#This Row],[Zachowanie]]&gt;=5, AVERAGE(punkty_rekrutacyjne34[[#This Row],[JP]:[Geog]])&gt;4), 1, 0)</f>
        <v>0</v>
      </c>
    </row>
    <row r="76" spans="1:22" hidden="1" x14ac:dyDescent="0.35">
      <c r="A76" s="1" t="s">
        <v>129</v>
      </c>
      <c r="B76" s="1" t="s">
        <v>130</v>
      </c>
      <c r="C76">
        <v>1</v>
      </c>
      <c r="D76">
        <v>5</v>
      </c>
      <c r="E76" s="1">
        <v>2</v>
      </c>
      <c r="F76" s="1">
        <v>2</v>
      </c>
      <c r="G76" s="1">
        <v>3</v>
      </c>
      <c r="H76" s="1">
        <v>5</v>
      </c>
      <c r="I76">
        <v>11</v>
      </c>
      <c r="J76">
        <v>24</v>
      </c>
      <c r="K76">
        <v>35</v>
      </c>
      <c r="L76">
        <v>70</v>
      </c>
      <c r="M76">
        <v>6</v>
      </c>
      <c r="N76" s="6">
        <f>(punkty_rekrutacyjne34[[#This Row],[GHP]]+punkty_rekrutacyjne34[[#This Row],[GHH]]+punkty_rekrutacyjne34[[#This Row],[GMM]]+punkty_rekrutacyjne34[[#This Row],[GMP]]+punkty_rekrutacyjne34[[#This Row],[GJP]])/10</f>
        <v>14.6</v>
      </c>
      <c r="O76">
        <f t="shared" si="2"/>
        <v>0</v>
      </c>
      <c r="P76">
        <f t="shared" si="2"/>
        <v>0</v>
      </c>
      <c r="Q76">
        <f t="shared" si="2"/>
        <v>4</v>
      </c>
      <c r="R76">
        <f t="shared" si="1"/>
        <v>8</v>
      </c>
      <c r="S76" s="6">
        <f>SUM(punkty_rekrutacyjne34[[#This Row],[punkty za JP]:[GEO]])</f>
        <v>12</v>
      </c>
      <c r="T76" s="6">
        <f>IF(punkty_rekrutacyjne34[[#This Row],[Zachowanie]]=6, 2, 0)+punkty_rekrutacyjne34[[#This Row],[Osiagniecia]]</f>
        <v>1</v>
      </c>
      <c r="U76" s="7">
        <f>punkty_rekrutacyjne34[[#This Row],[punkty za gimnazjalny]]+punkty_rekrutacyjne34[[#This Row],[SUMA PUNKTOW ZA OCENY]]+punkty_rekrutacyjne34[[#This Row],[DODATKOWE]]</f>
        <v>27.6</v>
      </c>
      <c r="V76">
        <f>IF(AND(punkty_rekrutacyjne34[[#This Row],[Osiagniecia]]=0, punkty_rekrutacyjne34[[#This Row],[Zachowanie]]&gt;=5, AVERAGE(punkty_rekrutacyjne34[[#This Row],[JP]:[Geog]])&gt;4), 1, 0)</f>
        <v>0</v>
      </c>
    </row>
    <row r="77" spans="1:22" hidden="1" x14ac:dyDescent="0.35">
      <c r="A77" s="1" t="s">
        <v>131</v>
      </c>
      <c r="B77" s="1" t="s">
        <v>70</v>
      </c>
      <c r="C77">
        <v>5</v>
      </c>
      <c r="D77">
        <v>2</v>
      </c>
      <c r="E77" s="1">
        <v>2</v>
      </c>
      <c r="F77" s="1">
        <v>6</v>
      </c>
      <c r="G77" s="1">
        <v>5</v>
      </c>
      <c r="H77" s="1">
        <v>6</v>
      </c>
      <c r="I77">
        <v>44</v>
      </c>
      <c r="J77">
        <v>43</v>
      </c>
      <c r="K77">
        <v>19</v>
      </c>
      <c r="L77">
        <v>86</v>
      </c>
      <c r="M77">
        <v>18</v>
      </c>
      <c r="N77" s="6">
        <f>(punkty_rekrutacyjne34[[#This Row],[GHP]]+punkty_rekrutacyjne34[[#This Row],[GHH]]+punkty_rekrutacyjne34[[#This Row],[GMM]]+punkty_rekrutacyjne34[[#This Row],[GMP]]+punkty_rekrutacyjne34[[#This Row],[GJP]])/10</f>
        <v>21</v>
      </c>
      <c r="O77">
        <f t="shared" si="2"/>
        <v>0</v>
      </c>
      <c r="P77">
        <f t="shared" si="2"/>
        <v>10</v>
      </c>
      <c r="Q77">
        <f t="shared" si="2"/>
        <v>8</v>
      </c>
      <c r="R77">
        <f t="shared" si="1"/>
        <v>10</v>
      </c>
      <c r="S77" s="6">
        <f>SUM(punkty_rekrutacyjne34[[#This Row],[punkty za JP]:[GEO]])</f>
        <v>28</v>
      </c>
      <c r="T77" s="6">
        <f>IF(punkty_rekrutacyjne34[[#This Row],[Zachowanie]]=6, 2, 0)+punkty_rekrutacyjne34[[#This Row],[Osiagniecia]]</f>
        <v>5</v>
      </c>
      <c r="U77" s="7">
        <f>punkty_rekrutacyjne34[[#This Row],[punkty za gimnazjalny]]+punkty_rekrutacyjne34[[#This Row],[SUMA PUNKTOW ZA OCENY]]+punkty_rekrutacyjne34[[#This Row],[DODATKOWE]]</f>
        <v>54</v>
      </c>
      <c r="V77">
        <f>IF(AND(punkty_rekrutacyjne34[[#This Row],[Osiagniecia]]=0, punkty_rekrutacyjne34[[#This Row],[Zachowanie]]&gt;=5, AVERAGE(punkty_rekrutacyjne34[[#This Row],[JP]:[Geog]])&gt;4), 1, 0)</f>
        <v>0</v>
      </c>
    </row>
    <row r="78" spans="1:22" hidden="1" x14ac:dyDescent="0.35">
      <c r="A78" s="1" t="s">
        <v>132</v>
      </c>
      <c r="B78" s="1" t="s">
        <v>133</v>
      </c>
      <c r="C78">
        <v>2</v>
      </c>
      <c r="D78">
        <v>5</v>
      </c>
      <c r="E78" s="1">
        <v>4</v>
      </c>
      <c r="F78" s="1">
        <v>3</v>
      </c>
      <c r="G78" s="1">
        <v>6</v>
      </c>
      <c r="H78" s="1">
        <v>6</v>
      </c>
      <c r="I78">
        <v>15</v>
      </c>
      <c r="J78">
        <v>69</v>
      </c>
      <c r="K78">
        <v>48</v>
      </c>
      <c r="L78">
        <v>14</v>
      </c>
      <c r="M78">
        <v>32</v>
      </c>
      <c r="N78" s="6">
        <f>(punkty_rekrutacyjne34[[#This Row],[GHP]]+punkty_rekrutacyjne34[[#This Row],[GHH]]+punkty_rekrutacyjne34[[#This Row],[GMM]]+punkty_rekrutacyjne34[[#This Row],[GMP]]+punkty_rekrutacyjne34[[#This Row],[GJP]])/10</f>
        <v>17.8</v>
      </c>
      <c r="O78">
        <f t="shared" si="2"/>
        <v>6</v>
      </c>
      <c r="P78">
        <f t="shared" si="2"/>
        <v>4</v>
      </c>
      <c r="Q78">
        <f t="shared" si="2"/>
        <v>10</v>
      </c>
      <c r="R78">
        <f t="shared" si="1"/>
        <v>10</v>
      </c>
      <c r="S78" s="6">
        <f>SUM(punkty_rekrutacyjne34[[#This Row],[punkty za JP]:[GEO]])</f>
        <v>30</v>
      </c>
      <c r="T78" s="6">
        <f>IF(punkty_rekrutacyjne34[[#This Row],[Zachowanie]]=6, 2, 0)+punkty_rekrutacyjne34[[#This Row],[Osiagniecia]]</f>
        <v>2</v>
      </c>
      <c r="U78" s="7">
        <f>punkty_rekrutacyjne34[[#This Row],[punkty za gimnazjalny]]+punkty_rekrutacyjne34[[#This Row],[SUMA PUNKTOW ZA OCENY]]+punkty_rekrutacyjne34[[#This Row],[DODATKOWE]]</f>
        <v>49.8</v>
      </c>
      <c r="V78">
        <f>IF(AND(punkty_rekrutacyjne34[[#This Row],[Osiagniecia]]=0, punkty_rekrutacyjne34[[#This Row],[Zachowanie]]&gt;=5, AVERAGE(punkty_rekrutacyjne34[[#This Row],[JP]:[Geog]])&gt;4), 1, 0)</f>
        <v>0</v>
      </c>
    </row>
    <row r="79" spans="1:22" hidden="1" x14ac:dyDescent="0.35">
      <c r="A79" s="1" t="s">
        <v>134</v>
      </c>
      <c r="B79" s="1" t="s">
        <v>45</v>
      </c>
      <c r="C79">
        <v>6</v>
      </c>
      <c r="D79">
        <v>3</v>
      </c>
      <c r="E79" s="1">
        <v>4</v>
      </c>
      <c r="F79" s="1">
        <v>5</v>
      </c>
      <c r="G79" s="1">
        <v>3</v>
      </c>
      <c r="H79" s="1">
        <v>4</v>
      </c>
      <c r="I79">
        <v>38</v>
      </c>
      <c r="J79">
        <v>48</v>
      </c>
      <c r="K79">
        <v>3</v>
      </c>
      <c r="L79">
        <v>38</v>
      </c>
      <c r="M79">
        <v>91</v>
      </c>
      <c r="N79" s="6">
        <f>(punkty_rekrutacyjne34[[#This Row],[GHP]]+punkty_rekrutacyjne34[[#This Row],[GHH]]+punkty_rekrutacyjne34[[#This Row],[GMM]]+punkty_rekrutacyjne34[[#This Row],[GMP]]+punkty_rekrutacyjne34[[#This Row],[GJP]])/10</f>
        <v>21.8</v>
      </c>
      <c r="O79">
        <f t="shared" si="2"/>
        <v>6</v>
      </c>
      <c r="P79">
        <f t="shared" si="2"/>
        <v>8</v>
      </c>
      <c r="Q79">
        <f t="shared" si="2"/>
        <v>4</v>
      </c>
      <c r="R79">
        <f t="shared" si="1"/>
        <v>6</v>
      </c>
      <c r="S79" s="6">
        <f>SUM(punkty_rekrutacyjne34[[#This Row],[punkty za JP]:[GEO]])</f>
        <v>24</v>
      </c>
      <c r="T79" s="6">
        <f>IF(punkty_rekrutacyjne34[[#This Row],[Zachowanie]]=6, 2, 0)+punkty_rekrutacyjne34[[#This Row],[Osiagniecia]]</f>
        <v>6</v>
      </c>
      <c r="U79" s="7">
        <f>punkty_rekrutacyjne34[[#This Row],[punkty za gimnazjalny]]+punkty_rekrutacyjne34[[#This Row],[SUMA PUNKTOW ZA OCENY]]+punkty_rekrutacyjne34[[#This Row],[DODATKOWE]]</f>
        <v>51.8</v>
      </c>
      <c r="V79">
        <f>IF(AND(punkty_rekrutacyjne34[[#This Row],[Osiagniecia]]=0, punkty_rekrutacyjne34[[#This Row],[Zachowanie]]&gt;=5, AVERAGE(punkty_rekrutacyjne34[[#This Row],[JP]:[Geog]])&gt;4), 1, 0)</f>
        <v>0</v>
      </c>
    </row>
    <row r="80" spans="1:22" hidden="1" x14ac:dyDescent="0.35">
      <c r="A80" s="1" t="s">
        <v>135</v>
      </c>
      <c r="B80" s="1" t="s">
        <v>38</v>
      </c>
      <c r="C80">
        <v>3</v>
      </c>
      <c r="D80">
        <v>6</v>
      </c>
      <c r="E80" s="1">
        <v>3</v>
      </c>
      <c r="F80" s="1">
        <v>6</v>
      </c>
      <c r="G80" s="1">
        <v>3</v>
      </c>
      <c r="H80" s="1">
        <v>5</v>
      </c>
      <c r="I80">
        <v>66</v>
      </c>
      <c r="J80">
        <v>42</v>
      </c>
      <c r="K80">
        <v>40</v>
      </c>
      <c r="L80">
        <v>91</v>
      </c>
      <c r="M80">
        <v>74</v>
      </c>
      <c r="N80" s="6">
        <f>(punkty_rekrutacyjne34[[#This Row],[GHP]]+punkty_rekrutacyjne34[[#This Row],[GHH]]+punkty_rekrutacyjne34[[#This Row],[GMM]]+punkty_rekrutacyjne34[[#This Row],[GMP]]+punkty_rekrutacyjne34[[#This Row],[GJP]])/10</f>
        <v>31.3</v>
      </c>
      <c r="O80">
        <f t="shared" si="2"/>
        <v>4</v>
      </c>
      <c r="P80">
        <f t="shared" si="2"/>
        <v>10</v>
      </c>
      <c r="Q80">
        <f t="shared" si="2"/>
        <v>4</v>
      </c>
      <c r="R80">
        <f t="shared" si="1"/>
        <v>8</v>
      </c>
      <c r="S80" s="6">
        <f>SUM(punkty_rekrutacyjne34[[#This Row],[punkty za JP]:[GEO]])</f>
        <v>26</v>
      </c>
      <c r="T80" s="6">
        <f>IF(punkty_rekrutacyjne34[[#This Row],[Zachowanie]]=6, 2, 0)+punkty_rekrutacyjne34[[#This Row],[Osiagniecia]]</f>
        <v>5</v>
      </c>
      <c r="U80" s="7">
        <f>punkty_rekrutacyjne34[[#This Row],[punkty za gimnazjalny]]+punkty_rekrutacyjne34[[#This Row],[SUMA PUNKTOW ZA OCENY]]+punkty_rekrutacyjne34[[#This Row],[DODATKOWE]]</f>
        <v>62.3</v>
      </c>
      <c r="V80">
        <f>IF(AND(punkty_rekrutacyjne34[[#This Row],[Osiagniecia]]=0, punkty_rekrutacyjne34[[#This Row],[Zachowanie]]&gt;=5, AVERAGE(punkty_rekrutacyjne34[[#This Row],[JP]:[Geog]])&gt;4), 1, 0)</f>
        <v>0</v>
      </c>
    </row>
    <row r="81" spans="1:22" hidden="1" x14ac:dyDescent="0.35">
      <c r="A81" s="1" t="s">
        <v>136</v>
      </c>
      <c r="B81" s="1" t="s">
        <v>137</v>
      </c>
      <c r="C81">
        <v>7</v>
      </c>
      <c r="D81">
        <v>4</v>
      </c>
      <c r="E81" s="1">
        <v>2</v>
      </c>
      <c r="F81" s="1">
        <v>4</v>
      </c>
      <c r="G81" s="1">
        <v>6</v>
      </c>
      <c r="H81" s="1">
        <v>5</v>
      </c>
      <c r="I81">
        <v>28</v>
      </c>
      <c r="J81">
        <v>1</v>
      </c>
      <c r="K81">
        <v>36</v>
      </c>
      <c r="L81">
        <v>63</v>
      </c>
      <c r="M81">
        <v>49</v>
      </c>
      <c r="N81" s="6">
        <f>(punkty_rekrutacyjne34[[#This Row],[GHP]]+punkty_rekrutacyjne34[[#This Row],[GHH]]+punkty_rekrutacyjne34[[#This Row],[GMM]]+punkty_rekrutacyjne34[[#This Row],[GMP]]+punkty_rekrutacyjne34[[#This Row],[GJP]])/10</f>
        <v>17.7</v>
      </c>
      <c r="O81">
        <f t="shared" si="2"/>
        <v>0</v>
      </c>
      <c r="P81">
        <f t="shared" si="2"/>
        <v>6</v>
      </c>
      <c r="Q81">
        <f t="shared" si="2"/>
        <v>10</v>
      </c>
      <c r="R81">
        <f t="shared" si="1"/>
        <v>8</v>
      </c>
      <c r="S81" s="6">
        <f>SUM(punkty_rekrutacyjne34[[#This Row],[punkty za JP]:[GEO]])</f>
        <v>24</v>
      </c>
      <c r="T81" s="6">
        <f>IF(punkty_rekrutacyjne34[[#This Row],[Zachowanie]]=6, 2, 0)+punkty_rekrutacyjne34[[#This Row],[Osiagniecia]]</f>
        <v>7</v>
      </c>
      <c r="U81" s="7">
        <f>punkty_rekrutacyjne34[[#This Row],[punkty za gimnazjalny]]+punkty_rekrutacyjne34[[#This Row],[SUMA PUNKTOW ZA OCENY]]+punkty_rekrutacyjne34[[#This Row],[DODATKOWE]]</f>
        <v>48.7</v>
      </c>
      <c r="V81">
        <f>IF(AND(punkty_rekrutacyjne34[[#This Row],[Osiagniecia]]=0, punkty_rekrutacyjne34[[#This Row],[Zachowanie]]&gt;=5, AVERAGE(punkty_rekrutacyjne34[[#This Row],[JP]:[Geog]])&gt;4), 1, 0)</f>
        <v>0</v>
      </c>
    </row>
    <row r="82" spans="1:22" x14ac:dyDescent="0.35">
      <c r="A82" s="1" t="s">
        <v>138</v>
      </c>
      <c r="B82" s="1" t="s">
        <v>139</v>
      </c>
      <c r="C82">
        <v>0</v>
      </c>
      <c r="D82">
        <v>6</v>
      </c>
      <c r="E82" s="1">
        <v>5</v>
      </c>
      <c r="F82" s="1">
        <v>6</v>
      </c>
      <c r="G82" s="1">
        <v>5</v>
      </c>
      <c r="H82" s="1">
        <v>6</v>
      </c>
      <c r="I82">
        <v>12</v>
      </c>
      <c r="J82">
        <v>20</v>
      </c>
      <c r="K82">
        <v>10</v>
      </c>
      <c r="L82">
        <v>73</v>
      </c>
      <c r="M82">
        <v>68</v>
      </c>
      <c r="N82" s="6">
        <f>(punkty_rekrutacyjne34[[#This Row],[GHP]]+punkty_rekrutacyjne34[[#This Row],[GHH]]+punkty_rekrutacyjne34[[#This Row],[GMM]]+punkty_rekrutacyjne34[[#This Row],[GMP]]+punkty_rekrutacyjne34[[#This Row],[GJP]])/10</f>
        <v>18.3</v>
      </c>
      <c r="O82">
        <f t="shared" si="2"/>
        <v>8</v>
      </c>
      <c r="P82">
        <f t="shared" si="2"/>
        <v>10</v>
      </c>
      <c r="Q82">
        <f t="shared" si="2"/>
        <v>8</v>
      </c>
      <c r="R82">
        <f t="shared" si="1"/>
        <v>10</v>
      </c>
      <c r="S82" s="6">
        <f>SUM(punkty_rekrutacyjne34[[#This Row],[punkty za JP]:[GEO]])</f>
        <v>36</v>
      </c>
      <c r="T82" s="6">
        <f>IF(punkty_rekrutacyjne34[[#This Row],[Zachowanie]]=6, 2, 0)+punkty_rekrutacyjne34[[#This Row],[Osiagniecia]]</f>
        <v>2</v>
      </c>
      <c r="U82" s="7">
        <f>punkty_rekrutacyjne34[[#This Row],[punkty za gimnazjalny]]+punkty_rekrutacyjne34[[#This Row],[SUMA PUNKTOW ZA OCENY]]+punkty_rekrutacyjne34[[#This Row],[DODATKOWE]]</f>
        <v>56.3</v>
      </c>
      <c r="V82">
        <f>IF(AND(punkty_rekrutacyjne34[[#This Row],[Osiagniecia]]=0, punkty_rekrutacyjne34[[#This Row],[Zachowanie]]&gt;=5, AVERAGE(punkty_rekrutacyjne34[[#This Row],[JP]:[Geog]])&gt;4), 1, 0)</f>
        <v>1</v>
      </c>
    </row>
    <row r="83" spans="1:22" hidden="1" x14ac:dyDescent="0.35">
      <c r="A83" s="1" t="s">
        <v>140</v>
      </c>
      <c r="B83" s="1" t="s">
        <v>45</v>
      </c>
      <c r="C83">
        <v>4</v>
      </c>
      <c r="D83">
        <v>5</v>
      </c>
      <c r="E83" s="1">
        <v>4</v>
      </c>
      <c r="F83" s="1">
        <v>2</v>
      </c>
      <c r="G83" s="1">
        <v>3</v>
      </c>
      <c r="H83" s="1">
        <v>4</v>
      </c>
      <c r="I83">
        <v>21</v>
      </c>
      <c r="J83">
        <v>58</v>
      </c>
      <c r="K83">
        <v>66</v>
      </c>
      <c r="L83">
        <v>93</v>
      </c>
      <c r="M83">
        <v>89</v>
      </c>
      <c r="N83" s="6">
        <f>(punkty_rekrutacyjne34[[#This Row],[GHP]]+punkty_rekrutacyjne34[[#This Row],[GHH]]+punkty_rekrutacyjne34[[#This Row],[GMM]]+punkty_rekrutacyjne34[[#This Row],[GMP]]+punkty_rekrutacyjne34[[#This Row],[GJP]])/10</f>
        <v>32.700000000000003</v>
      </c>
      <c r="O83">
        <f t="shared" si="2"/>
        <v>6</v>
      </c>
      <c r="P83">
        <f t="shared" si="2"/>
        <v>0</v>
      </c>
      <c r="Q83">
        <f t="shared" si="2"/>
        <v>4</v>
      </c>
      <c r="R83">
        <f t="shared" si="1"/>
        <v>6</v>
      </c>
      <c r="S83" s="6">
        <f>SUM(punkty_rekrutacyjne34[[#This Row],[punkty za JP]:[GEO]])</f>
        <v>16</v>
      </c>
      <c r="T83" s="6">
        <f>IF(punkty_rekrutacyjne34[[#This Row],[Zachowanie]]=6, 2, 0)+punkty_rekrutacyjne34[[#This Row],[Osiagniecia]]</f>
        <v>4</v>
      </c>
      <c r="U83" s="7">
        <f>punkty_rekrutacyjne34[[#This Row],[punkty za gimnazjalny]]+punkty_rekrutacyjne34[[#This Row],[SUMA PUNKTOW ZA OCENY]]+punkty_rekrutacyjne34[[#This Row],[DODATKOWE]]</f>
        <v>52.7</v>
      </c>
      <c r="V83">
        <f>IF(AND(punkty_rekrutacyjne34[[#This Row],[Osiagniecia]]=0, punkty_rekrutacyjne34[[#This Row],[Zachowanie]]&gt;=5, AVERAGE(punkty_rekrutacyjne34[[#This Row],[JP]:[Geog]])&gt;4), 1, 0)</f>
        <v>0</v>
      </c>
    </row>
    <row r="84" spans="1:22" hidden="1" x14ac:dyDescent="0.35">
      <c r="A84" s="1" t="s">
        <v>141</v>
      </c>
      <c r="B84" s="1" t="s">
        <v>99</v>
      </c>
      <c r="C84">
        <v>0</v>
      </c>
      <c r="D84">
        <v>2</v>
      </c>
      <c r="E84" s="1">
        <v>2</v>
      </c>
      <c r="F84" s="1">
        <v>4</v>
      </c>
      <c r="G84" s="1">
        <v>3</v>
      </c>
      <c r="H84" s="1">
        <v>3</v>
      </c>
      <c r="I84">
        <v>3</v>
      </c>
      <c r="J84">
        <v>25</v>
      </c>
      <c r="K84">
        <v>93</v>
      </c>
      <c r="L84">
        <v>92</v>
      </c>
      <c r="M84">
        <v>73</v>
      </c>
      <c r="N84" s="6">
        <f>(punkty_rekrutacyjne34[[#This Row],[GHP]]+punkty_rekrutacyjne34[[#This Row],[GHH]]+punkty_rekrutacyjne34[[#This Row],[GMM]]+punkty_rekrutacyjne34[[#This Row],[GMP]]+punkty_rekrutacyjne34[[#This Row],[GJP]])/10</f>
        <v>28.6</v>
      </c>
      <c r="O84">
        <f t="shared" si="2"/>
        <v>0</v>
      </c>
      <c r="P84">
        <f t="shared" si="2"/>
        <v>6</v>
      </c>
      <c r="Q84">
        <f t="shared" si="2"/>
        <v>4</v>
      </c>
      <c r="R84">
        <f t="shared" si="1"/>
        <v>4</v>
      </c>
      <c r="S84" s="6">
        <f>SUM(punkty_rekrutacyjne34[[#This Row],[punkty za JP]:[GEO]])</f>
        <v>14</v>
      </c>
      <c r="T84" s="6">
        <f>IF(punkty_rekrutacyjne34[[#This Row],[Zachowanie]]=6, 2, 0)+punkty_rekrutacyjne34[[#This Row],[Osiagniecia]]</f>
        <v>0</v>
      </c>
      <c r="U84" s="7">
        <f>punkty_rekrutacyjne34[[#This Row],[punkty za gimnazjalny]]+punkty_rekrutacyjne34[[#This Row],[SUMA PUNKTOW ZA OCENY]]+punkty_rekrutacyjne34[[#This Row],[DODATKOWE]]</f>
        <v>42.6</v>
      </c>
      <c r="V84">
        <f>IF(AND(punkty_rekrutacyjne34[[#This Row],[Osiagniecia]]=0, punkty_rekrutacyjne34[[#This Row],[Zachowanie]]&gt;=5, AVERAGE(punkty_rekrutacyjne34[[#This Row],[JP]:[Geog]])&gt;4), 1, 0)</f>
        <v>0</v>
      </c>
    </row>
    <row r="85" spans="1:22" hidden="1" x14ac:dyDescent="0.35">
      <c r="A85" s="1" t="s">
        <v>142</v>
      </c>
      <c r="B85" s="1" t="s">
        <v>130</v>
      </c>
      <c r="C85">
        <v>4</v>
      </c>
      <c r="D85">
        <v>4</v>
      </c>
      <c r="E85" s="1">
        <v>2</v>
      </c>
      <c r="F85" s="1">
        <v>6</v>
      </c>
      <c r="G85" s="1">
        <v>5</v>
      </c>
      <c r="H85" s="1">
        <v>2</v>
      </c>
      <c r="I85">
        <v>81</v>
      </c>
      <c r="J85">
        <v>5</v>
      </c>
      <c r="K85">
        <v>60</v>
      </c>
      <c r="L85">
        <v>2</v>
      </c>
      <c r="M85">
        <v>91</v>
      </c>
      <c r="N85" s="6">
        <f>(punkty_rekrutacyjne34[[#This Row],[GHP]]+punkty_rekrutacyjne34[[#This Row],[GHH]]+punkty_rekrutacyjne34[[#This Row],[GMM]]+punkty_rekrutacyjne34[[#This Row],[GMP]]+punkty_rekrutacyjne34[[#This Row],[GJP]])/10</f>
        <v>23.9</v>
      </c>
      <c r="O85">
        <f t="shared" si="2"/>
        <v>0</v>
      </c>
      <c r="P85">
        <f t="shared" si="2"/>
        <v>10</v>
      </c>
      <c r="Q85">
        <f t="shared" si="2"/>
        <v>8</v>
      </c>
      <c r="R85">
        <f t="shared" si="1"/>
        <v>0</v>
      </c>
      <c r="S85" s="6">
        <f>SUM(punkty_rekrutacyjne34[[#This Row],[punkty za JP]:[GEO]])</f>
        <v>18</v>
      </c>
      <c r="T85" s="6">
        <f>IF(punkty_rekrutacyjne34[[#This Row],[Zachowanie]]=6, 2, 0)+punkty_rekrutacyjne34[[#This Row],[Osiagniecia]]</f>
        <v>4</v>
      </c>
      <c r="U85" s="7">
        <f>punkty_rekrutacyjne34[[#This Row],[punkty za gimnazjalny]]+punkty_rekrutacyjne34[[#This Row],[SUMA PUNKTOW ZA OCENY]]+punkty_rekrutacyjne34[[#This Row],[DODATKOWE]]</f>
        <v>45.9</v>
      </c>
      <c r="V85">
        <f>IF(AND(punkty_rekrutacyjne34[[#This Row],[Osiagniecia]]=0, punkty_rekrutacyjne34[[#This Row],[Zachowanie]]&gt;=5, AVERAGE(punkty_rekrutacyjne34[[#This Row],[JP]:[Geog]])&gt;4), 1, 0)</f>
        <v>0</v>
      </c>
    </row>
    <row r="86" spans="1:22" hidden="1" x14ac:dyDescent="0.35">
      <c r="A86" s="1" t="s">
        <v>143</v>
      </c>
      <c r="B86" s="1" t="s">
        <v>70</v>
      </c>
      <c r="C86">
        <v>1</v>
      </c>
      <c r="D86">
        <v>4</v>
      </c>
      <c r="E86" s="1">
        <v>6</v>
      </c>
      <c r="F86" s="1">
        <v>4</v>
      </c>
      <c r="G86" s="1">
        <v>3</v>
      </c>
      <c r="H86" s="1">
        <v>6</v>
      </c>
      <c r="I86">
        <v>100</v>
      </c>
      <c r="J86">
        <v>100</v>
      </c>
      <c r="K86">
        <v>100</v>
      </c>
      <c r="L86">
        <v>36</v>
      </c>
      <c r="M86">
        <v>10</v>
      </c>
      <c r="N86" s="6">
        <f>(punkty_rekrutacyjne34[[#This Row],[GHP]]+punkty_rekrutacyjne34[[#This Row],[GHH]]+punkty_rekrutacyjne34[[#This Row],[GMM]]+punkty_rekrutacyjne34[[#This Row],[GMP]]+punkty_rekrutacyjne34[[#This Row],[GJP]])/10</f>
        <v>34.6</v>
      </c>
      <c r="O86">
        <f t="shared" si="2"/>
        <v>10</v>
      </c>
      <c r="P86">
        <f t="shared" si="2"/>
        <v>6</v>
      </c>
      <c r="Q86">
        <f t="shared" si="2"/>
        <v>4</v>
      </c>
      <c r="R86">
        <f t="shared" si="1"/>
        <v>10</v>
      </c>
      <c r="S86" s="6">
        <f>SUM(punkty_rekrutacyjne34[[#This Row],[punkty za JP]:[GEO]])</f>
        <v>30</v>
      </c>
      <c r="T86" s="6">
        <f>IF(punkty_rekrutacyjne34[[#This Row],[Zachowanie]]=6, 2, 0)+punkty_rekrutacyjne34[[#This Row],[Osiagniecia]]</f>
        <v>1</v>
      </c>
      <c r="U86" s="7">
        <f>punkty_rekrutacyjne34[[#This Row],[punkty za gimnazjalny]]+punkty_rekrutacyjne34[[#This Row],[SUMA PUNKTOW ZA OCENY]]+punkty_rekrutacyjne34[[#This Row],[DODATKOWE]]</f>
        <v>65.599999999999994</v>
      </c>
      <c r="V86">
        <f>IF(AND(punkty_rekrutacyjne34[[#This Row],[Osiagniecia]]=0, punkty_rekrutacyjne34[[#This Row],[Zachowanie]]&gt;=5, AVERAGE(punkty_rekrutacyjne34[[#This Row],[JP]:[Geog]])&gt;4), 1, 0)</f>
        <v>0</v>
      </c>
    </row>
    <row r="87" spans="1:22" hidden="1" x14ac:dyDescent="0.35">
      <c r="A87" s="1" t="s">
        <v>144</v>
      </c>
      <c r="B87" s="1" t="s">
        <v>145</v>
      </c>
      <c r="C87">
        <v>2</v>
      </c>
      <c r="D87">
        <v>3</v>
      </c>
      <c r="E87" s="1">
        <v>3</v>
      </c>
      <c r="F87" s="1">
        <v>5</v>
      </c>
      <c r="G87" s="1">
        <v>6</v>
      </c>
      <c r="H87" s="1">
        <v>6</v>
      </c>
      <c r="I87">
        <v>32</v>
      </c>
      <c r="J87">
        <v>27</v>
      </c>
      <c r="K87">
        <v>15</v>
      </c>
      <c r="L87">
        <v>59</v>
      </c>
      <c r="M87">
        <v>26</v>
      </c>
      <c r="N87" s="6">
        <f>(punkty_rekrutacyjne34[[#This Row],[GHP]]+punkty_rekrutacyjne34[[#This Row],[GHH]]+punkty_rekrutacyjne34[[#This Row],[GMM]]+punkty_rekrutacyjne34[[#This Row],[GMP]]+punkty_rekrutacyjne34[[#This Row],[GJP]])/10</f>
        <v>15.9</v>
      </c>
      <c r="O87">
        <f t="shared" si="2"/>
        <v>4</v>
      </c>
      <c r="P87">
        <f t="shared" si="2"/>
        <v>8</v>
      </c>
      <c r="Q87">
        <f t="shared" si="2"/>
        <v>10</v>
      </c>
      <c r="R87">
        <f t="shared" si="1"/>
        <v>10</v>
      </c>
      <c r="S87" s="6">
        <f>SUM(punkty_rekrutacyjne34[[#This Row],[punkty za JP]:[GEO]])</f>
        <v>32</v>
      </c>
      <c r="T87" s="6">
        <f>IF(punkty_rekrutacyjne34[[#This Row],[Zachowanie]]=6, 2, 0)+punkty_rekrutacyjne34[[#This Row],[Osiagniecia]]</f>
        <v>2</v>
      </c>
      <c r="U87" s="7">
        <f>punkty_rekrutacyjne34[[#This Row],[punkty za gimnazjalny]]+punkty_rekrutacyjne34[[#This Row],[SUMA PUNKTOW ZA OCENY]]+punkty_rekrutacyjne34[[#This Row],[DODATKOWE]]</f>
        <v>49.9</v>
      </c>
      <c r="V87">
        <f>IF(AND(punkty_rekrutacyjne34[[#This Row],[Osiagniecia]]=0, punkty_rekrutacyjne34[[#This Row],[Zachowanie]]&gt;=5, AVERAGE(punkty_rekrutacyjne34[[#This Row],[JP]:[Geog]])&gt;4), 1, 0)</f>
        <v>0</v>
      </c>
    </row>
    <row r="88" spans="1:22" hidden="1" x14ac:dyDescent="0.35">
      <c r="A88" s="1" t="s">
        <v>146</v>
      </c>
      <c r="B88" s="1" t="s">
        <v>147</v>
      </c>
      <c r="C88">
        <v>3</v>
      </c>
      <c r="D88">
        <v>5</v>
      </c>
      <c r="E88" s="1">
        <v>2</v>
      </c>
      <c r="F88" s="1">
        <v>6</v>
      </c>
      <c r="G88" s="1">
        <v>3</v>
      </c>
      <c r="H88" s="1">
        <v>3</v>
      </c>
      <c r="I88">
        <v>95</v>
      </c>
      <c r="J88">
        <v>15</v>
      </c>
      <c r="K88">
        <v>44</v>
      </c>
      <c r="L88">
        <v>29</v>
      </c>
      <c r="M88">
        <v>14</v>
      </c>
      <c r="N88" s="6">
        <f>(punkty_rekrutacyjne34[[#This Row],[GHP]]+punkty_rekrutacyjne34[[#This Row],[GHH]]+punkty_rekrutacyjne34[[#This Row],[GMM]]+punkty_rekrutacyjne34[[#This Row],[GMP]]+punkty_rekrutacyjne34[[#This Row],[GJP]])/10</f>
        <v>19.7</v>
      </c>
      <c r="O88">
        <f t="shared" si="2"/>
        <v>0</v>
      </c>
      <c r="P88">
        <f t="shared" si="2"/>
        <v>10</v>
      </c>
      <c r="Q88">
        <f t="shared" si="2"/>
        <v>4</v>
      </c>
      <c r="R88">
        <f t="shared" si="1"/>
        <v>4</v>
      </c>
      <c r="S88" s="6">
        <f>SUM(punkty_rekrutacyjne34[[#This Row],[punkty za JP]:[GEO]])</f>
        <v>18</v>
      </c>
      <c r="T88" s="6">
        <f>IF(punkty_rekrutacyjne34[[#This Row],[Zachowanie]]=6, 2, 0)+punkty_rekrutacyjne34[[#This Row],[Osiagniecia]]</f>
        <v>3</v>
      </c>
      <c r="U88" s="7">
        <f>punkty_rekrutacyjne34[[#This Row],[punkty za gimnazjalny]]+punkty_rekrutacyjne34[[#This Row],[SUMA PUNKTOW ZA OCENY]]+punkty_rekrutacyjne34[[#This Row],[DODATKOWE]]</f>
        <v>40.700000000000003</v>
      </c>
      <c r="V88">
        <f>IF(AND(punkty_rekrutacyjne34[[#This Row],[Osiagniecia]]=0, punkty_rekrutacyjne34[[#This Row],[Zachowanie]]&gt;=5, AVERAGE(punkty_rekrutacyjne34[[#This Row],[JP]:[Geog]])&gt;4), 1, 0)</f>
        <v>0</v>
      </c>
    </row>
    <row r="89" spans="1:22" hidden="1" x14ac:dyDescent="0.35">
      <c r="A89" s="1" t="s">
        <v>148</v>
      </c>
      <c r="B89" s="1" t="s">
        <v>28</v>
      </c>
      <c r="C89">
        <v>2</v>
      </c>
      <c r="D89">
        <v>4</v>
      </c>
      <c r="E89" s="1">
        <v>2</v>
      </c>
      <c r="F89" s="1">
        <v>6</v>
      </c>
      <c r="G89" s="1">
        <v>4</v>
      </c>
      <c r="H89" s="1">
        <v>4</v>
      </c>
      <c r="I89">
        <v>84</v>
      </c>
      <c r="J89">
        <v>95</v>
      </c>
      <c r="K89">
        <v>31</v>
      </c>
      <c r="L89">
        <v>8</v>
      </c>
      <c r="M89">
        <v>54</v>
      </c>
      <c r="N89" s="6">
        <f>(punkty_rekrutacyjne34[[#This Row],[GHP]]+punkty_rekrutacyjne34[[#This Row],[GHH]]+punkty_rekrutacyjne34[[#This Row],[GMM]]+punkty_rekrutacyjne34[[#This Row],[GMP]]+punkty_rekrutacyjne34[[#This Row],[GJP]])/10</f>
        <v>27.2</v>
      </c>
      <c r="O89">
        <f t="shared" si="2"/>
        <v>0</v>
      </c>
      <c r="P89">
        <f t="shared" si="2"/>
        <v>10</v>
      </c>
      <c r="Q89">
        <f t="shared" si="2"/>
        <v>6</v>
      </c>
      <c r="R89">
        <f t="shared" si="1"/>
        <v>6</v>
      </c>
      <c r="S89" s="6">
        <f>SUM(punkty_rekrutacyjne34[[#This Row],[punkty za JP]:[GEO]])</f>
        <v>22</v>
      </c>
      <c r="T89" s="6">
        <f>IF(punkty_rekrutacyjne34[[#This Row],[Zachowanie]]=6, 2, 0)+punkty_rekrutacyjne34[[#This Row],[Osiagniecia]]</f>
        <v>2</v>
      </c>
      <c r="U89" s="7">
        <f>punkty_rekrutacyjne34[[#This Row],[punkty za gimnazjalny]]+punkty_rekrutacyjne34[[#This Row],[SUMA PUNKTOW ZA OCENY]]+punkty_rekrutacyjne34[[#This Row],[DODATKOWE]]</f>
        <v>51.2</v>
      </c>
      <c r="V89">
        <f>IF(AND(punkty_rekrutacyjne34[[#This Row],[Osiagniecia]]=0, punkty_rekrutacyjne34[[#This Row],[Zachowanie]]&gt;=5, AVERAGE(punkty_rekrutacyjne34[[#This Row],[JP]:[Geog]])&gt;4), 1, 0)</f>
        <v>0</v>
      </c>
    </row>
    <row r="90" spans="1:22" hidden="1" x14ac:dyDescent="0.35">
      <c r="A90" s="1" t="s">
        <v>149</v>
      </c>
      <c r="B90" s="1" t="s">
        <v>150</v>
      </c>
      <c r="C90">
        <v>5</v>
      </c>
      <c r="D90">
        <v>2</v>
      </c>
      <c r="E90" s="1">
        <v>3</v>
      </c>
      <c r="F90" s="1">
        <v>4</v>
      </c>
      <c r="G90" s="1">
        <v>3</v>
      </c>
      <c r="H90" s="1">
        <v>6</v>
      </c>
      <c r="I90">
        <v>30</v>
      </c>
      <c r="J90">
        <v>24</v>
      </c>
      <c r="K90">
        <v>66</v>
      </c>
      <c r="L90">
        <v>41</v>
      </c>
      <c r="M90">
        <v>82</v>
      </c>
      <c r="N90" s="6">
        <f>(punkty_rekrutacyjne34[[#This Row],[GHP]]+punkty_rekrutacyjne34[[#This Row],[GHH]]+punkty_rekrutacyjne34[[#This Row],[GMM]]+punkty_rekrutacyjne34[[#This Row],[GMP]]+punkty_rekrutacyjne34[[#This Row],[GJP]])/10</f>
        <v>24.3</v>
      </c>
      <c r="O90">
        <f t="shared" si="2"/>
        <v>4</v>
      </c>
      <c r="P90">
        <f t="shared" si="2"/>
        <v>6</v>
      </c>
      <c r="Q90">
        <f t="shared" si="2"/>
        <v>4</v>
      </c>
      <c r="R90">
        <f t="shared" si="1"/>
        <v>10</v>
      </c>
      <c r="S90" s="6">
        <f>SUM(punkty_rekrutacyjne34[[#This Row],[punkty za JP]:[GEO]])</f>
        <v>24</v>
      </c>
      <c r="T90" s="6">
        <f>IF(punkty_rekrutacyjne34[[#This Row],[Zachowanie]]=6, 2, 0)+punkty_rekrutacyjne34[[#This Row],[Osiagniecia]]</f>
        <v>5</v>
      </c>
      <c r="U90" s="7">
        <f>punkty_rekrutacyjne34[[#This Row],[punkty za gimnazjalny]]+punkty_rekrutacyjne34[[#This Row],[SUMA PUNKTOW ZA OCENY]]+punkty_rekrutacyjne34[[#This Row],[DODATKOWE]]</f>
        <v>53.3</v>
      </c>
      <c r="V90">
        <f>IF(AND(punkty_rekrutacyjne34[[#This Row],[Osiagniecia]]=0, punkty_rekrutacyjne34[[#This Row],[Zachowanie]]&gt;=5, AVERAGE(punkty_rekrutacyjne34[[#This Row],[JP]:[Geog]])&gt;4), 1, 0)</f>
        <v>0</v>
      </c>
    </row>
    <row r="91" spans="1:22" hidden="1" x14ac:dyDescent="0.35">
      <c r="A91" s="1" t="s">
        <v>151</v>
      </c>
      <c r="B91" s="1" t="s">
        <v>70</v>
      </c>
      <c r="C91">
        <v>1</v>
      </c>
      <c r="D91">
        <v>3</v>
      </c>
      <c r="E91" s="1">
        <v>6</v>
      </c>
      <c r="F91" s="1">
        <v>4</v>
      </c>
      <c r="G91" s="1">
        <v>6</v>
      </c>
      <c r="H91" s="1">
        <v>2</v>
      </c>
      <c r="I91">
        <v>30</v>
      </c>
      <c r="J91">
        <v>35</v>
      </c>
      <c r="K91">
        <v>100</v>
      </c>
      <c r="L91">
        <v>100</v>
      </c>
      <c r="M91">
        <v>100</v>
      </c>
      <c r="N91" s="6">
        <f>(punkty_rekrutacyjne34[[#This Row],[GHP]]+punkty_rekrutacyjne34[[#This Row],[GHH]]+punkty_rekrutacyjne34[[#This Row],[GMM]]+punkty_rekrutacyjne34[[#This Row],[GMP]]+punkty_rekrutacyjne34[[#This Row],[GJP]])/10</f>
        <v>36.5</v>
      </c>
      <c r="O91">
        <f t="shared" si="2"/>
        <v>10</v>
      </c>
      <c r="P91">
        <f t="shared" si="2"/>
        <v>6</v>
      </c>
      <c r="Q91">
        <f t="shared" si="2"/>
        <v>10</v>
      </c>
      <c r="R91">
        <f t="shared" si="1"/>
        <v>0</v>
      </c>
      <c r="S91" s="6">
        <f>SUM(punkty_rekrutacyjne34[[#This Row],[punkty za JP]:[GEO]])</f>
        <v>26</v>
      </c>
      <c r="T91" s="6">
        <f>IF(punkty_rekrutacyjne34[[#This Row],[Zachowanie]]=6, 2, 0)+punkty_rekrutacyjne34[[#This Row],[Osiagniecia]]</f>
        <v>1</v>
      </c>
      <c r="U91" s="7">
        <f>punkty_rekrutacyjne34[[#This Row],[punkty za gimnazjalny]]+punkty_rekrutacyjne34[[#This Row],[SUMA PUNKTOW ZA OCENY]]+punkty_rekrutacyjne34[[#This Row],[DODATKOWE]]</f>
        <v>63.5</v>
      </c>
      <c r="V91">
        <f>IF(AND(punkty_rekrutacyjne34[[#This Row],[Osiagniecia]]=0, punkty_rekrutacyjne34[[#This Row],[Zachowanie]]&gt;=5, AVERAGE(punkty_rekrutacyjne34[[#This Row],[JP]:[Geog]])&gt;4), 1, 0)</f>
        <v>0</v>
      </c>
    </row>
    <row r="92" spans="1:22" hidden="1" x14ac:dyDescent="0.35">
      <c r="A92" s="1" t="s">
        <v>152</v>
      </c>
      <c r="B92" s="1" t="s">
        <v>153</v>
      </c>
      <c r="C92">
        <v>1</v>
      </c>
      <c r="D92">
        <v>5</v>
      </c>
      <c r="E92" s="1">
        <v>4</v>
      </c>
      <c r="F92" s="1">
        <v>2</v>
      </c>
      <c r="G92" s="1">
        <v>5</v>
      </c>
      <c r="H92" s="1">
        <v>6</v>
      </c>
      <c r="I92">
        <v>54</v>
      </c>
      <c r="J92">
        <v>50</v>
      </c>
      <c r="K92">
        <v>9</v>
      </c>
      <c r="L92">
        <v>59</v>
      </c>
      <c r="M92">
        <v>54</v>
      </c>
      <c r="N92" s="6">
        <f>(punkty_rekrutacyjne34[[#This Row],[GHP]]+punkty_rekrutacyjne34[[#This Row],[GHH]]+punkty_rekrutacyjne34[[#This Row],[GMM]]+punkty_rekrutacyjne34[[#This Row],[GMP]]+punkty_rekrutacyjne34[[#This Row],[GJP]])/10</f>
        <v>22.6</v>
      </c>
      <c r="O92">
        <f t="shared" si="2"/>
        <v>6</v>
      </c>
      <c r="P92">
        <f t="shared" si="2"/>
        <v>0</v>
      </c>
      <c r="Q92">
        <f t="shared" si="2"/>
        <v>8</v>
      </c>
      <c r="R92">
        <f t="shared" si="1"/>
        <v>10</v>
      </c>
      <c r="S92" s="6">
        <f>SUM(punkty_rekrutacyjne34[[#This Row],[punkty za JP]:[GEO]])</f>
        <v>24</v>
      </c>
      <c r="T92" s="6">
        <f>IF(punkty_rekrutacyjne34[[#This Row],[Zachowanie]]=6, 2, 0)+punkty_rekrutacyjne34[[#This Row],[Osiagniecia]]</f>
        <v>1</v>
      </c>
      <c r="U92" s="7">
        <f>punkty_rekrutacyjne34[[#This Row],[punkty za gimnazjalny]]+punkty_rekrutacyjne34[[#This Row],[SUMA PUNKTOW ZA OCENY]]+punkty_rekrutacyjne34[[#This Row],[DODATKOWE]]</f>
        <v>47.6</v>
      </c>
      <c r="V92">
        <f>IF(AND(punkty_rekrutacyjne34[[#This Row],[Osiagniecia]]=0, punkty_rekrutacyjne34[[#This Row],[Zachowanie]]&gt;=5, AVERAGE(punkty_rekrutacyjne34[[#This Row],[JP]:[Geog]])&gt;4), 1, 0)</f>
        <v>0</v>
      </c>
    </row>
    <row r="93" spans="1:22" hidden="1" x14ac:dyDescent="0.35">
      <c r="A93" s="1" t="s">
        <v>154</v>
      </c>
      <c r="B93" s="1" t="s">
        <v>155</v>
      </c>
      <c r="C93">
        <v>6</v>
      </c>
      <c r="D93">
        <v>2</v>
      </c>
      <c r="E93" s="1">
        <v>3</v>
      </c>
      <c r="F93" s="1">
        <v>5</v>
      </c>
      <c r="G93" s="1">
        <v>4</v>
      </c>
      <c r="H93" s="1">
        <v>4</v>
      </c>
      <c r="I93">
        <v>50</v>
      </c>
      <c r="J93">
        <v>30</v>
      </c>
      <c r="K93">
        <v>14</v>
      </c>
      <c r="L93">
        <v>20</v>
      </c>
      <c r="M93">
        <v>88</v>
      </c>
      <c r="N93" s="6">
        <f>(punkty_rekrutacyjne34[[#This Row],[GHP]]+punkty_rekrutacyjne34[[#This Row],[GHH]]+punkty_rekrutacyjne34[[#This Row],[GMM]]+punkty_rekrutacyjne34[[#This Row],[GMP]]+punkty_rekrutacyjne34[[#This Row],[GJP]])/10</f>
        <v>20.2</v>
      </c>
      <c r="O93">
        <f t="shared" si="2"/>
        <v>4</v>
      </c>
      <c r="P93">
        <f t="shared" si="2"/>
        <v>8</v>
      </c>
      <c r="Q93">
        <f t="shared" si="2"/>
        <v>6</v>
      </c>
      <c r="R93">
        <f t="shared" si="1"/>
        <v>6</v>
      </c>
      <c r="S93" s="6">
        <f>SUM(punkty_rekrutacyjne34[[#This Row],[punkty za JP]:[GEO]])</f>
        <v>24</v>
      </c>
      <c r="T93" s="6">
        <f>IF(punkty_rekrutacyjne34[[#This Row],[Zachowanie]]=6, 2, 0)+punkty_rekrutacyjne34[[#This Row],[Osiagniecia]]</f>
        <v>6</v>
      </c>
      <c r="U93" s="7">
        <f>punkty_rekrutacyjne34[[#This Row],[punkty za gimnazjalny]]+punkty_rekrutacyjne34[[#This Row],[SUMA PUNKTOW ZA OCENY]]+punkty_rekrutacyjne34[[#This Row],[DODATKOWE]]</f>
        <v>50.2</v>
      </c>
      <c r="V93">
        <f>IF(AND(punkty_rekrutacyjne34[[#This Row],[Osiagniecia]]=0, punkty_rekrutacyjne34[[#This Row],[Zachowanie]]&gt;=5, AVERAGE(punkty_rekrutacyjne34[[#This Row],[JP]:[Geog]])&gt;4), 1, 0)</f>
        <v>0</v>
      </c>
    </row>
    <row r="94" spans="1:22" hidden="1" x14ac:dyDescent="0.35">
      <c r="A94" s="1" t="s">
        <v>156</v>
      </c>
      <c r="B94" s="1" t="s">
        <v>157</v>
      </c>
      <c r="C94">
        <v>6</v>
      </c>
      <c r="D94">
        <v>3</v>
      </c>
      <c r="E94" s="1">
        <v>6</v>
      </c>
      <c r="F94" s="1">
        <v>5</v>
      </c>
      <c r="G94" s="1">
        <v>4</v>
      </c>
      <c r="H94" s="1">
        <v>5</v>
      </c>
      <c r="I94">
        <v>62</v>
      </c>
      <c r="J94">
        <v>47</v>
      </c>
      <c r="K94">
        <v>19</v>
      </c>
      <c r="L94">
        <v>10</v>
      </c>
      <c r="M94">
        <v>40</v>
      </c>
      <c r="N94" s="6">
        <f>(punkty_rekrutacyjne34[[#This Row],[GHP]]+punkty_rekrutacyjne34[[#This Row],[GHH]]+punkty_rekrutacyjne34[[#This Row],[GMM]]+punkty_rekrutacyjne34[[#This Row],[GMP]]+punkty_rekrutacyjne34[[#This Row],[GJP]])/10</f>
        <v>17.8</v>
      </c>
      <c r="O94">
        <f t="shared" si="2"/>
        <v>10</v>
      </c>
      <c r="P94">
        <f t="shared" si="2"/>
        <v>8</v>
      </c>
      <c r="Q94">
        <f t="shared" si="2"/>
        <v>6</v>
      </c>
      <c r="R94">
        <f t="shared" si="1"/>
        <v>8</v>
      </c>
      <c r="S94" s="6">
        <f>SUM(punkty_rekrutacyjne34[[#This Row],[punkty za JP]:[GEO]])</f>
        <v>32</v>
      </c>
      <c r="T94" s="6">
        <f>IF(punkty_rekrutacyjne34[[#This Row],[Zachowanie]]=6, 2, 0)+punkty_rekrutacyjne34[[#This Row],[Osiagniecia]]</f>
        <v>6</v>
      </c>
      <c r="U94" s="7">
        <f>punkty_rekrutacyjne34[[#This Row],[punkty za gimnazjalny]]+punkty_rekrutacyjne34[[#This Row],[SUMA PUNKTOW ZA OCENY]]+punkty_rekrutacyjne34[[#This Row],[DODATKOWE]]</f>
        <v>55.8</v>
      </c>
      <c r="V94">
        <f>IF(AND(punkty_rekrutacyjne34[[#This Row],[Osiagniecia]]=0, punkty_rekrutacyjne34[[#This Row],[Zachowanie]]&gt;=5, AVERAGE(punkty_rekrutacyjne34[[#This Row],[JP]:[Geog]])&gt;4), 1, 0)</f>
        <v>0</v>
      </c>
    </row>
    <row r="95" spans="1:22" hidden="1" x14ac:dyDescent="0.35">
      <c r="A95" s="1" t="s">
        <v>158</v>
      </c>
      <c r="B95" s="1" t="s">
        <v>159</v>
      </c>
      <c r="C95">
        <v>0</v>
      </c>
      <c r="D95">
        <v>3</v>
      </c>
      <c r="E95" s="1">
        <v>6</v>
      </c>
      <c r="F95" s="1">
        <v>3</v>
      </c>
      <c r="G95" s="1">
        <v>5</v>
      </c>
      <c r="H95" s="1">
        <v>6</v>
      </c>
      <c r="I95">
        <v>12</v>
      </c>
      <c r="J95">
        <v>60</v>
      </c>
      <c r="K95">
        <v>63</v>
      </c>
      <c r="L95">
        <v>37</v>
      </c>
      <c r="M95">
        <v>71</v>
      </c>
      <c r="N95" s="6">
        <f>(punkty_rekrutacyjne34[[#This Row],[GHP]]+punkty_rekrutacyjne34[[#This Row],[GHH]]+punkty_rekrutacyjne34[[#This Row],[GMM]]+punkty_rekrutacyjne34[[#This Row],[GMP]]+punkty_rekrutacyjne34[[#This Row],[GJP]])/10</f>
        <v>24.3</v>
      </c>
      <c r="O95">
        <f t="shared" si="2"/>
        <v>10</v>
      </c>
      <c r="P95">
        <f t="shared" si="2"/>
        <v>4</v>
      </c>
      <c r="Q95">
        <f t="shared" si="2"/>
        <v>8</v>
      </c>
      <c r="R95">
        <f t="shared" si="1"/>
        <v>10</v>
      </c>
      <c r="S95" s="6">
        <f>SUM(punkty_rekrutacyjne34[[#This Row],[punkty za JP]:[GEO]])</f>
        <v>32</v>
      </c>
      <c r="T95" s="6">
        <f>IF(punkty_rekrutacyjne34[[#This Row],[Zachowanie]]=6, 2, 0)+punkty_rekrutacyjne34[[#This Row],[Osiagniecia]]</f>
        <v>0</v>
      </c>
      <c r="U95" s="7">
        <f>punkty_rekrutacyjne34[[#This Row],[punkty za gimnazjalny]]+punkty_rekrutacyjne34[[#This Row],[SUMA PUNKTOW ZA OCENY]]+punkty_rekrutacyjne34[[#This Row],[DODATKOWE]]</f>
        <v>56.3</v>
      </c>
      <c r="V95">
        <f>IF(AND(punkty_rekrutacyjne34[[#This Row],[Osiagniecia]]=0, punkty_rekrutacyjne34[[#This Row],[Zachowanie]]&gt;=5, AVERAGE(punkty_rekrutacyjne34[[#This Row],[JP]:[Geog]])&gt;4), 1, 0)</f>
        <v>0</v>
      </c>
    </row>
    <row r="96" spans="1:22" hidden="1" x14ac:dyDescent="0.35">
      <c r="A96" s="1" t="s">
        <v>160</v>
      </c>
      <c r="B96" s="1" t="s">
        <v>161</v>
      </c>
      <c r="C96">
        <v>2</v>
      </c>
      <c r="D96">
        <v>3</v>
      </c>
      <c r="E96" s="1">
        <v>2</v>
      </c>
      <c r="F96" s="1">
        <v>2</v>
      </c>
      <c r="G96" s="1">
        <v>3</v>
      </c>
      <c r="H96" s="1">
        <v>2</v>
      </c>
      <c r="I96">
        <v>56</v>
      </c>
      <c r="J96">
        <v>63</v>
      </c>
      <c r="K96">
        <v>26</v>
      </c>
      <c r="L96">
        <v>92</v>
      </c>
      <c r="M96">
        <v>13</v>
      </c>
      <c r="N96" s="6">
        <f>(punkty_rekrutacyjne34[[#This Row],[GHP]]+punkty_rekrutacyjne34[[#This Row],[GHH]]+punkty_rekrutacyjne34[[#This Row],[GMM]]+punkty_rekrutacyjne34[[#This Row],[GMP]]+punkty_rekrutacyjne34[[#This Row],[GJP]])/10</f>
        <v>25</v>
      </c>
      <c r="O96">
        <f t="shared" si="2"/>
        <v>0</v>
      </c>
      <c r="P96">
        <f t="shared" si="2"/>
        <v>0</v>
      </c>
      <c r="Q96">
        <f t="shared" si="2"/>
        <v>4</v>
      </c>
      <c r="R96">
        <f t="shared" si="1"/>
        <v>0</v>
      </c>
      <c r="S96" s="6">
        <f>SUM(punkty_rekrutacyjne34[[#This Row],[punkty za JP]:[GEO]])</f>
        <v>4</v>
      </c>
      <c r="T96" s="6">
        <f>IF(punkty_rekrutacyjne34[[#This Row],[Zachowanie]]=6, 2, 0)+punkty_rekrutacyjne34[[#This Row],[Osiagniecia]]</f>
        <v>2</v>
      </c>
      <c r="U96" s="7">
        <f>punkty_rekrutacyjne34[[#This Row],[punkty za gimnazjalny]]+punkty_rekrutacyjne34[[#This Row],[SUMA PUNKTOW ZA OCENY]]+punkty_rekrutacyjne34[[#This Row],[DODATKOWE]]</f>
        <v>31</v>
      </c>
      <c r="V96">
        <f>IF(AND(punkty_rekrutacyjne34[[#This Row],[Osiagniecia]]=0, punkty_rekrutacyjne34[[#This Row],[Zachowanie]]&gt;=5, AVERAGE(punkty_rekrutacyjne34[[#This Row],[JP]:[Geog]])&gt;4), 1, 0)</f>
        <v>0</v>
      </c>
    </row>
    <row r="97" spans="1:22" hidden="1" x14ac:dyDescent="0.35">
      <c r="A97" s="1" t="s">
        <v>162</v>
      </c>
      <c r="B97" s="1" t="s">
        <v>30</v>
      </c>
      <c r="C97">
        <v>5</v>
      </c>
      <c r="D97">
        <v>5</v>
      </c>
      <c r="E97" s="1">
        <v>6</v>
      </c>
      <c r="F97" s="1">
        <v>6</v>
      </c>
      <c r="G97" s="1">
        <v>5</v>
      </c>
      <c r="H97" s="1">
        <v>6</v>
      </c>
      <c r="I97">
        <v>45</v>
      </c>
      <c r="J97">
        <v>97</v>
      </c>
      <c r="K97">
        <v>5</v>
      </c>
      <c r="L97">
        <v>73</v>
      </c>
      <c r="M97">
        <v>12</v>
      </c>
      <c r="N97" s="6">
        <f>(punkty_rekrutacyjne34[[#This Row],[GHP]]+punkty_rekrutacyjne34[[#This Row],[GHH]]+punkty_rekrutacyjne34[[#This Row],[GMM]]+punkty_rekrutacyjne34[[#This Row],[GMP]]+punkty_rekrutacyjne34[[#This Row],[GJP]])/10</f>
        <v>23.2</v>
      </c>
      <c r="O97">
        <f t="shared" si="2"/>
        <v>10</v>
      </c>
      <c r="P97">
        <f t="shared" si="2"/>
        <v>10</v>
      </c>
      <c r="Q97">
        <f t="shared" si="2"/>
        <v>8</v>
      </c>
      <c r="R97">
        <f t="shared" si="1"/>
        <v>10</v>
      </c>
      <c r="S97" s="6">
        <f>SUM(punkty_rekrutacyjne34[[#This Row],[punkty za JP]:[GEO]])</f>
        <v>38</v>
      </c>
      <c r="T97" s="6">
        <f>IF(punkty_rekrutacyjne34[[#This Row],[Zachowanie]]=6, 2, 0)+punkty_rekrutacyjne34[[#This Row],[Osiagniecia]]</f>
        <v>5</v>
      </c>
      <c r="U97" s="7">
        <f>punkty_rekrutacyjne34[[#This Row],[punkty za gimnazjalny]]+punkty_rekrutacyjne34[[#This Row],[SUMA PUNKTOW ZA OCENY]]+punkty_rekrutacyjne34[[#This Row],[DODATKOWE]]</f>
        <v>66.2</v>
      </c>
      <c r="V97">
        <f>IF(AND(punkty_rekrutacyjne34[[#This Row],[Osiagniecia]]=0, punkty_rekrutacyjne34[[#This Row],[Zachowanie]]&gt;=5, AVERAGE(punkty_rekrutacyjne34[[#This Row],[JP]:[Geog]])&gt;4), 1, 0)</f>
        <v>0</v>
      </c>
    </row>
    <row r="98" spans="1:22" hidden="1" x14ac:dyDescent="0.35">
      <c r="A98" s="1" t="s">
        <v>163</v>
      </c>
      <c r="B98" s="1" t="s">
        <v>164</v>
      </c>
      <c r="C98">
        <v>2</v>
      </c>
      <c r="D98">
        <v>4</v>
      </c>
      <c r="E98" s="1">
        <v>5</v>
      </c>
      <c r="F98" s="1">
        <v>2</v>
      </c>
      <c r="G98" s="1">
        <v>4</v>
      </c>
      <c r="H98" s="1">
        <v>6</v>
      </c>
      <c r="I98">
        <v>96</v>
      </c>
      <c r="J98">
        <v>60</v>
      </c>
      <c r="K98">
        <v>4</v>
      </c>
      <c r="L98">
        <v>45</v>
      </c>
      <c r="M98">
        <v>21</v>
      </c>
      <c r="N98" s="6">
        <f>(punkty_rekrutacyjne34[[#This Row],[GHP]]+punkty_rekrutacyjne34[[#This Row],[GHH]]+punkty_rekrutacyjne34[[#This Row],[GMM]]+punkty_rekrutacyjne34[[#This Row],[GMP]]+punkty_rekrutacyjne34[[#This Row],[GJP]])/10</f>
        <v>22.6</v>
      </c>
      <c r="O98">
        <f t="shared" si="2"/>
        <v>8</v>
      </c>
      <c r="P98">
        <f t="shared" si="2"/>
        <v>0</v>
      </c>
      <c r="Q98">
        <f t="shared" si="2"/>
        <v>6</v>
      </c>
      <c r="R98">
        <f t="shared" si="1"/>
        <v>10</v>
      </c>
      <c r="S98" s="6">
        <f>SUM(punkty_rekrutacyjne34[[#This Row],[punkty za JP]:[GEO]])</f>
        <v>24</v>
      </c>
      <c r="T98" s="6">
        <f>IF(punkty_rekrutacyjne34[[#This Row],[Zachowanie]]=6, 2, 0)+punkty_rekrutacyjne34[[#This Row],[Osiagniecia]]</f>
        <v>2</v>
      </c>
      <c r="U98" s="7">
        <f>punkty_rekrutacyjne34[[#This Row],[punkty za gimnazjalny]]+punkty_rekrutacyjne34[[#This Row],[SUMA PUNKTOW ZA OCENY]]+punkty_rekrutacyjne34[[#This Row],[DODATKOWE]]</f>
        <v>48.6</v>
      </c>
      <c r="V98">
        <f>IF(AND(punkty_rekrutacyjne34[[#This Row],[Osiagniecia]]=0, punkty_rekrutacyjne34[[#This Row],[Zachowanie]]&gt;=5, AVERAGE(punkty_rekrutacyjne34[[#This Row],[JP]:[Geog]])&gt;4), 1, 0)</f>
        <v>0</v>
      </c>
    </row>
    <row r="99" spans="1:22" hidden="1" x14ac:dyDescent="0.35">
      <c r="A99" s="1" t="s">
        <v>165</v>
      </c>
      <c r="B99" s="1" t="s">
        <v>166</v>
      </c>
      <c r="C99">
        <v>7</v>
      </c>
      <c r="D99">
        <v>3</v>
      </c>
      <c r="E99" s="1">
        <v>3</v>
      </c>
      <c r="F99" s="1">
        <v>6</v>
      </c>
      <c r="G99" s="1">
        <v>5</v>
      </c>
      <c r="H99" s="1">
        <v>5</v>
      </c>
      <c r="I99">
        <v>57</v>
      </c>
      <c r="J99">
        <v>31</v>
      </c>
      <c r="K99">
        <v>22</v>
      </c>
      <c r="L99">
        <v>59</v>
      </c>
      <c r="M99">
        <v>61</v>
      </c>
      <c r="N99" s="6">
        <f>(punkty_rekrutacyjne34[[#This Row],[GHP]]+punkty_rekrutacyjne34[[#This Row],[GHH]]+punkty_rekrutacyjne34[[#This Row],[GMM]]+punkty_rekrutacyjne34[[#This Row],[GMP]]+punkty_rekrutacyjne34[[#This Row],[GJP]])/10</f>
        <v>23</v>
      </c>
      <c r="O99">
        <f t="shared" si="2"/>
        <v>4</v>
      </c>
      <c r="P99">
        <f t="shared" si="2"/>
        <v>10</v>
      </c>
      <c r="Q99">
        <f t="shared" si="2"/>
        <v>8</v>
      </c>
      <c r="R99">
        <f t="shared" si="1"/>
        <v>8</v>
      </c>
      <c r="S99" s="6">
        <f>SUM(punkty_rekrutacyjne34[[#This Row],[punkty za JP]:[GEO]])</f>
        <v>30</v>
      </c>
      <c r="T99" s="6">
        <f>IF(punkty_rekrutacyjne34[[#This Row],[Zachowanie]]=6, 2, 0)+punkty_rekrutacyjne34[[#This Row],[Osiagniecia]]</f>
        <v>7</v>
      </c>
      <c r="U99" s="7">
        <f>punkty_rekrutacyjne34[[#This Row],[punkty za gimnazjalny]]+punkty_rekrutacyjne34[[#This Row],[SUMA PUNKTOW ZA OCENY]]+punkty_rekrutacyjne34[[#This Row],[DODATKOWE]]</f>
        <v>60</v>
      </c>
      <c r="V99">
        <f>IF(AND(punkty_rekrutacyjne34[[#This Row],[Osiagniecia]]=0, punkty_rekrutacyjne34[[#This Row],[Zachowanie]]&gt;=5, AVERAGE(punkty_rekrutacyjne34[[#This Row],[JP]:[Geog]])&gt;4), 1, 0)</f>
        <v>0</v>
      </c>
    </row>
    <row r="100" spans="1:22" hidden="1" x14ac:dyDescent="0.35">
      <c r="A100" s="1" t="s">
        <v>167</v>
      </c>
      <c r="B100" s="1" t="s">
        <v>18</v>
      </c>
      <c r="C100">
        <v>5</v>
      </c>
      <c r="D100">
        <v>6</v>
      </c>
      <c r="E100" s="1">
        <v>4</v>
      </c>
      <c r="F100" s="1">
        <v>2</v>
      </c>
      <c r="G100" s="1">
        <v>5</v>
      </c>
      <c r="H100" s="1">
        <v>5</v>
      </c>
      <c r="I100">
        <v>18</v>
      </c>
      <c r="J100">
        <v>86</v>
      </c>
      <c r="K100">
        <v>25</v>
      </c>
      <c r="L100">
        <v>29</v>
      </c>
      <c r="M100">
        <v>9</v>
      </c>
      <c r="N100" s="6">
        <f>(punkty_rekrutacyjne34[[#This Row],[GHP]]+punkty_rekrutacyjne34[[#This Row],[GHH]]+punkty_rekrutacyjne34[[#This Row],[GMM]]+punkty_rekrutacyjne34[[#This Row],[GMP]]+punkty_rekrutacyjne34[[#This Row],[GJP]])/10</f>
        <v>16.7</v>
      </c>
      <c r="O100">
        <f t="shared" si="2"/>
        <v>6</v>
      </c>
      <c r="P100">
        <f t="shared" si="2"/>
        <v>0</v>
      </c>
      <c r="Q100">
        <f t="shared" si="2"/>
        <v>8</v>
      </c>
      <c r="R100">
        <f t="shared" si="1"/>
        <v>8</v>
      </c>
      <c r="S100" s="6">
        <f>SUM(punkty_rekrutacyjne34[[#This Row],[punkty za JP]:[GEO]])</f>
        <v>22</v>
      </c>
      <c r="T100" s="6">
        <f>IF(punkty_rekrutacyjne34[[#This Row],[Zachowanie]]=6, 2, 0)+punkty_rekrutacyjne34[[#This Row],[Osiagniecia]]</f>
        <v>7</v>
      </c>
      <c r="U100" s="7">
        <f>punkty_rekrutacyjne34[[#This Row],[punkty za gimnazjalny]]+punkty_rekrutacyjne34[[#This Row],[SUMA PUNKTOW ZA OCENY]]+punkty_rekrutacyjne34[[#This Row],[DODATKOWE]]</f>
        <v>45.7</v>
      </c>
      <c r="V100">
        <f>IF(AND(punkty_rekrutacyjne34[[#This Row],[Osiagniecia]]=0, punkty_rekrutacyjne34[[#This Row],[Zachowanie]]&gt;=5, AVERAGE(punkty_rekrutacyjne34[[#This Row],[JP]:[Geog]])&gt;4), 1, 0)</f>
        <v>0</v>
      </c>
    </row>
    <row r="101" spans="1:22" hidden="1" x14ac:dyDescent="0.35">
      <c r="A101" s="1" t="s">
        <v>168</v>
      </c>
      <c r="B101" s="1" t="s">
        <v>169</v>
      </c>
      <c r="C101">
        <v>5</v>
      </c>
      <c r="D101">
        <v>4</v>
      </c>
      <c r="E101" s="1">
        <v>6</v>
      </c>
      <c r="F101" s="1">
        <v>2</v>
      </c>
      <c r="G101" s="1">
        <v>5</v>
      </c>
      <c r="H101" s="1">
        <v>4</v>
      </c>
      <c r="I101">
        <v>93</v>
      </c>
      <c r="J101">
        <v>47</v>
      </c>
      <c r="K101">
        <v>47</v>
      </c>
      <c r="L101">
        <v>34</v>
      </c>
      <c r="M101">
        <v>39</v>
      </c>
      <c r="N101" s="6">
        <f>(punkty_rekrutacyjne34[[#This Row],[GHP]]+punkty_rekrutacyjne34[[#This Row],[GHH]]+punkty_rekrutacyjne34[[#This Row],[GMM]]+punkty_rekrutacyjne34[[#This Row],[GMP]]+punkty_rekrutacyjne34[[#This Row],[GJP]])/10</f>
        <v>26</v>
      </c>
      <c r="O101">
        <f t="shared" si="2"/>
        <v>10</v>
      </c>
      <c r="P101">
        <f t="shared" si="2"/>
        <v>0</v>
      </c>
      <c r="Q101">
        <f t="shared" si="2"/>
        <v>8</v>
      </c>
      <c r="R101">
        <f t="shared" si="1"/>
        <v>6</v>
      </c>
      <c r="S101" s="6">
        <f>SUM(punkty_rekrutacyjne34[[#This Row],[punkty za JP]:[GEO]])</f>
        <v>24</v>
      </c>
      <c r="T101" s="6">
        <f>IF(punkty_rekrutacyjne34[[#This Row],[Zachowanie]]=6, 2, 0)+punkty_rekrutacyjne34[[#This Row],[Osiagniecia]]</f>
        <v>5</v>
      </c>
      <c r="U101" s="7">
        <f>punkty_rekrutacyjne34[[#This Row],[punkty za gimnazjalny]]+punkty_rekrutacyjne34[[#This Row],[SUMA PUNKTOW ZA OCENY]]+punkty_rekrutacyjne34[[#This Row],[DODATKOWE]]</f>
        <v>55</v>
      </c>
      <c r="V101">
        <f>IF(AND(punkty_rekrutacyjne34[[#This Row],[Osiagniecia]]=0, punkty_rekrutacyjne34[[#This Row],[Zachowanie]]&gt;=5, AVERAGE(punkty_rekrutacyjne34[[#This Row],[JP]:[Geog]])&gt;4), 1, 0)</f>
        <v>0</v>
      </c>
    </row>
    <row r="102" spans="1:22" hidden="1" x14ac:dyDescent="0.35">
      <c r="A102" s="1" t="s">
        <v>170</v>
      </c>
      <c r="B102" s="1" t="s">
        <v>171</v>
      </c>
      <c r="C102">
        <v>3</v>
      </c>
      <c r="D102">
        <v>6</v>
      </c>
      <c r="E102" s="1">
        <v>2</v>
      </c>
      <c r="F102" s="1">
        <v>3</v>
      </c>
      <c r="G102" s="1">
        <v>2</v>
      </c>
      <c r="H102" s="1">
        <v>6</v>
      </c>
      <c r="I102">
        <v>89</v>
      </c>
      <c r="J102">
        <v>30</v>
      </c>
      <c r="K102">
        <v>43</v>
      </c>
      <c r="L102">
        <v>25</v>
      </c>
      <c r="M102">
        <v>1</v>
      </c>
      <c r="N102" s="6">
        <f>(punkty_rekrutacyjne34[[#This Row],[GHP]]+punkty_rekrutacyjne34[[#This Row],[GHH]]+punkty_rekrutacyjne34[[#This Row],[GMM]]+punkty_rekrutacyjne34[[#This Row],[GMP]]+punkty_rekrutacyjne34[[#This Row],[GJP]])/10</f>
        <v>18.8</v>
      </c>
      <c r="O102">
        <f t="shared" si="2"/>
        <v>0</v>
      </c>
      <c r="P102">
        <f t="shared" si="2"/>
        <v>4</v>
      </c>
      <c r="Q102">
        <f t="shared" si="2"/>
        <v>0</v>
      </c>
      <c r="R102">
        <f t="shared" si="1"/>
        <v>10</v>
      </c>
      <c r="S102" s="6">
        <f>SUM(punkty_rekrutacyjne34[[#This Row],[punkty za JP]:[GEO]])</f>
        <v>14</v>
      </c>
      <c r="T102" s="6">
        <f>IF(punkty_rekrutacyjne34[[#This Row],[Zachowanie]]=6, 2, 0)+punkty_rekrutacyjne34[[#This Row],[Osiagniecia]]</f>
        <v>5</v>
      </c>
      <c r="U102" s="7">
        <f>punkty_rekrutacyjne34[[#This Row],[punkty za gimnazjalny]]+punkty_rekrutacyjne34[[#This Row],[SUMA PUNKTOW ZA OCENY]]+punkty_rekrutacyjne34[[#This Row],[DODATKOWE]]</f>
        <v>37.799999999999997</v>
      </c>
      <c r="V102">
        <f>IF(AND(punkty_rekrutacyjne34[[#This Row],[Osiagniecia]]=0, punkty_rekrutacyjne34[[#This Row],[Zachowanie]]&gt;=5, AVERAGE(punkty_rekrutacyjne34[[#This Row],[JP]:[Geog]])&gt;4), 1, 0)</f>
        <v>0</v>
      </c>
    </row>
    <row r="103" spans="1:22" hidden="1" x14ac:dyDescent="0.35">
      <c r="A103" s="1" t="s">
        <v>172</v>
      </c>
      <c r="B103" s="1" t="s">
        <v>130</v>
      </c>
      <c r="C103">
        <v>6</v>
      </c>
      <c r="D103">
        <v>2</v>
      </c>
      <c r="E103" s="1">
        <v>3</v>
      </c>
      <c r="F103" s="1">
        <v>2</v>
      </c>
      <c r="G103" s="1">
        <v>3</v>
      </c>
      <c r="H103" s="1">
        <v>6</v>
      </c>
      <c r="I103">
        <v>67</v>
      </c>
      <c r="J103">
        <v>74</v>
      </c>
      <c r="K103">
        <v>49</v>
      </c>
      <c r="L103">
        <v>43</v>
      </c>
      <c r="M103">
        <v>52</v>
      </c>
      <c r="N103" s="6">
        <f>(punkty_rekrutacyjne34[[#This Row],[GHP]]+punkty_rekrutacyjne34[[#This Row],[GHH]]+punkty_rekrutacyjne34[[#This Row],[GMM]]+punkty_rekrutacyjne34[[#This Row],[GMP]]+punkty_rekrutacyjne34[[#This Row],[GJP]])/10</f>
        <v>28.5</v>
      </c>
      <c r="O103">
        <f t="shared" si="2"/>
        <v>4</v>
      </c>
      <c r="P103">
        <f t="shared" si="2"/>
        <v>0</v>
      </c>
      <c r="Q103">
        <f t="shared" si="2"/>
        <v>4</v>
      </c>
      <c r="R103">
        <f t="shared" si="1"/>
        <v>10</v>
      </c>
      <c r="S103" s="6">
        <f>SUM(punkty_rekrutacyjne34[[#This Row],[punkty za JP]:[GEO]])</f>
        <v>18</v>
      </c>
      <c r="T103" s="6">
        <f>IF(punkty_rekrutacyjne34[[#This Row],[Zachowanie]]=6, 2, 0)+punkty_rekrutacyjne34[[#This Row],[Osiagniecia]]</f>
        <v>6</v>
      </c>
      <c r="U103" s="7">
        <f>punkty_rekrutacyjne34[[#This Row],[punkty za gimnazjalny]]+punkty_rekrutacyjne34[[#This Row],[SUMA PUNKTOW ZA OCENY]]+punkty_rekrutacyjne34[[#This Row],[DODATKOWE]]</f>
        <v>52.5</v>
      </c>
      <c r="V103">
        <f>IF(AND(punkty_rekrutacyjne34[[#This Row],[Osiagniecia]]=0, punkty_rekrutacyjne34[[#This Row],[Zachowanie]]&gt;=5, AVERAGE(punkty_rekrutacyjne34[[#This Row],[JP]:[Geog]])&gt;4), 1, 0)</f>
        <v>0</v>
      </c>
    </row>
    <row r="104" spans="1:22" hidden="1" x14ac:dyDescent="0.35">
      <c r="A104" s="1" t="s">
        <v>173</v>
      </c>
      <c r="B104" s="1" t="s">
        <v>174</v>
      </c>
      <c r="C104">
        <v>8</v>
      </c>
      <c r="D104">
        <v>3</v>
      </c>
      <c r="E104" s="1">
        <v>2</v>
      </c>
      <c r="F104" s="1">
        <v>6</v>
      </c>
      <c r="G104" s="1">
        <v>5</v>
      </c>
      <c r="H104" s="1">
        <v>3</v>
      </c>
      <c r="I104">
        <v>41</v>
      </c>
      <c r="J104">
        <v>29</v>
      </c>
      <c r="K104">
        <v>52</v>
      </c>
      <c r="L104">
        <v>81</v>
      </c>
      <c r="M104">
        <v>26</v>
      </c>
      <c r="N104" s="6">
        <f>(punkty_rekrutacyjne34[[#This Row],[GHP]]+punkty_rekrutacyjne34[[#This Row],[GHH]]+punkty_rekrutacyjne34[[#This Row],[GMM]]+punkty_rekrutacyjne34[[#This Row],[GMP]]+punkty_rekrutacyjne34[[#This Row],[GJP]])/10</f>
        <v>22.9</v>
      </c>
      <c r="O104">
        <f t="shared" si="2"/>
        <v>0</v>
      </c>
      <c r="P104">
        <f t="shared" si="2"/>
        <v>10</v>
      </c>
      <c r="Q104">
        <f t="shared" si="2"/>
        <v>8</v>
      </c>
      <c r="R104">
        <f t="shared" si="1"/>
        <v>4</v>
      </c>
      <c r="S104" s="6">
        <f>SUM(punkty_rekrutacyjne34[[#This Row],[punkty za JP]:[GEO]])</f>
        <v>22</v>
      </c>
      <c r="T104" s="6">
        <f>IF(punkty_rekrutacyjne34[[#This Row],[Zachowanie]]=6, 2, 0)+punkty_rekrutacyjne34[[#This Row],[Osiagniecia]]</f>
        <v>8</v>
      </c>
      <c r="U104" s="7">
        <f>punkty_rekrutacyjne34[[#This Row],[punkty za gimnazjalny]]+punkty_rekrutacyjne34[[#This Row],[SUMA PUNKTOW ZA OCENY]]+punkty_rekrutacyjne34[[#This Row],[DODATKOWE]]</f>
        <v>52.9</v>
      </c>
      <c r="V104">
        <f>IF(AND(punkty_rekrutacyjne34[[#This Row],[Osiagniecia]]=0, punkty_rekrutacyjne34[[#This Row],[Zachowanie]]&gt;=5, AVERAGE(punkty_rekrutacyjne34[[#This Row],[JP]:[Geog]])&gt;4), 1, 0)</f>
        <v>0</v>
      </c>
    </row>
    <row r="105" spans="1:22" hidden="1" x14ac:dyDescent="0.35">
      <c r="A105" s="1" t="s">
        <v>175</v>
      </c>
      <c r="B105" s="1" t="s">
        <v>45</v>
      </c>
      <c r="C105">
        <v>8</v>
      </c>
      <c r="D105">
        <v>2</v>
      </c>
      <c r="E105" s="1">
        <v>4</v>
      </c>
      <c r="F105" s="1">
        <v>3</v>
      </c>
      <c r="G105" s="1">
        <v>5</v>
      </c>
      <c r="H105" s="1">
        <v>4</v>
      </c>
      <c r="I105">
        <v>32</v>
      </c>
      <c r="J105">
        <v>83</v>
      </c>
      <c r="K105">
        <v>14</v>
      </c>
      <c r="L105">
        <v>77</v>
      </c>
      <c r="M105">
        <v>71</v>
      </c>
      <c r="N105" s="6">
        <f>(punkty_rekrutacyjne34[[#This Row],[GHP]]+punkty_rekrutacyjne34[[#This Row],[GHH]]+punkty_rekrutacyjne34[[#This Row],[GMM]]+punkty_rekrutacyjne34[[#This Row],[GMP]]+punkty_rekrutacyjne34[[#This Row],[GJP]])/10</f>
        <v>27.7</v>
      </c>
      <c r="O105">
        <f t="shared" si="2"/>
        <v>6</v>
      </c>
      <c r="P105">
        <f t="shared" si="2"/>
        <v>4</v>
      </c>
      <c r="Q105">
        <f t="shared" si="2"/>
        <v>8</v>
      </c>
      <c r="R105">
        <f t="shared" si="1"/>
        <v>6</v>
      </c>
      <c r="S105" s="6">
        <f>SUM(punkty_rekrutacyjne34[[#This Row],[punkty za JP]:[GEO]])</f>
        <v>24</v>
      </c>
      <c r="T105" s="6">
        <f>IF(punkty_rekrutacyjne34[[#This Row],[Zachowanie]]=6, 2, 0)+punkty_rekrutacyjne34[[#This Row],[Osiagniecia]]</f>
        <v>8</v>
      </c>
      <c r="U105" s="7">
        <f>punkty_rekrutacyjne34[[#This Row],[punkty za gimnazjalny]]+punkty_rekrutacyjne34[[#This Row],[SUMA PUNKTOW ZA OCENY]]+punkty_rekrutacyjne34[[#This Row],[DODATKOWE]]</f>
        <v>59.7</v>
      </c>
      <c r="V105">
        <f>IF(AND(punkty_rekrutacyjne34[[#This Row],[Osiagniecia]]=0, punkty_rekrutacyjne34[[#This Row],[Zachowanie]]&gt;=5, AVERAGE(punkty_rekrutacyjne34[[#This Row],[JP]:[Geog]])&gt;4), 1, 0)</f>
        <v>0</v>
      </c>
    </row>
    <row r="106" spans="1:22" hidden="1" x14ac:dyDescent="0.35">
      <c r="A106" s="1" t="s">
        <v>176</v>
      </c>
      <c r="B106" s="1" t="s">
        <v>177</v>
      </c>
      <c r="C106">
        <v>6</v>
      </c>
      <c r="D106">
        <v>5</v>
      </c>
      <c r="E106" s="1">
        <v>2</v>
      </c>
      <c r="F106" s="1">
        <v>6</v>
      </c>
      <c r="G106" s="1">
        <v>6</v>
      </c>
      <c r="H106" s="1">
        <v>4</v>
      </c>
      <c r="I106">
        <v>48</v>
      </c>
      <c r="J106">
        <v>39</v>
      </c>
      <c r="K106">
        <v>45</v>
      </c>
      <c r="L106">
        <v>39</v>
      </c>
      <c r="M106">
        <v>59</v>
      </c>
      <c r="N106" s="6">
        <f>(punkty_rekrutacyjne34[[#This Row],[GHP]]+punkty_rekrutacyjne34[[#This Row],[GHH]]+punkty_rekrutacyjne34[[#This Row],[GMM]]+punkty_rekrutacyjne34[[#This Row],[GMP]]+punkty_rekrutacyjne34[[#This Row],[GJP]])/10</f>
        <v>23</v>
      </c>
      <c r="O106">
        <f t="shared" si="2"/>
        <v>0</v>
      </c>
      <c r="P106">
        <f t="shared" si="2"/>
        <v>10</v>
      </c>
      <c r="Q106">
        <f t="shared" si="2"/>
        <v>10</v>
      </c>
      <c r="R106">
        <f t="shared" si="1"/>
        <v>6</v>
      </c>
      <c r="S106" s="6">
        <f>SUM(punkty_rekrutacyjne34[[#This Row],[punkty za JP]:[GEO]])</f>
        <v>26</v>
      </c>
      <c r="T106" s="6">
        <f>IF(punkty_rekrutacyjne34[[#This Row],[Zachowanie]]=6, 2, 0)+punkty_rekrutacyjne34[[#This Row],[Osiagniecia]]</f>
        <v>6</v>
      </c>
      <c r="U106" s="7">
        <f>punkty_rekrutacyjne34[[#This Row],[punkty za gimnazjalny]]+punkty_rekrutacyjne34[[#This Row],[SUMA PUNKTOW ZA OCENY]]+punkty_rekrutacyjne34[[#This Row],[DODATKOWE]]</f>
        <v>55</v>
      </c>
      <c r="V106">
        <f>IF(AND(punkty_rekrutacyjne34[[#This Row],[Osiagniecia]]=0, punkty_rekrutacyjne34[[#This Row],[Zachowanie]]&gt;=5, AVERAGE(punkty_rekrutacyjne34[[#This Row],[JP]:[Geog]])&gt;4), 1, 0)</f>
        <v>0</v>
      </c>
    </row>
    <row r="107" spans="1:22" hidden="1" x14ac:dyDescent="0.35">
      <c r="A107" s="1" t="s">
        <v>178</v>
      </c>
      <c r="B107" s="1" t="s">
        <v>119</v>
      </c>
      <c r="C107">
        <v>1</v>
      </c>
      <c r="D107">
        <v>3</v>
      </c>
      <c r="E107" s="1">
        <v>2</v>
      </c>
      <c r="F107" s="1">
        <v>3</v>
      </c>
      <c r="G107" s="1">
        <v>5</v>
      </c>
      <c r="H107" s="1">
        <v>2</v>
      </c>
      <c r="I107">
        <v>11</v>
      </c>
      <c r="J107">
        <v>23</v>
      </c>
      <c r="K107">
        <v>92</v>
      </c>
      <c r="L107">
        <v>50</v>
      </c>
      <c r="M107">
        <v>36</v>
      </c>
      <c r="N107" s="6">
        <f>(punkty_rekrutacyjne34[[#This Row],[GHP]]+punkty_rekrutacyjne34[[#This Row],[GHH]]+punkty_rekrutacyjne34[[#This Row],[GMM]]+punkty_rekrutacyjne34[[#This Row],[GMP]]+punkty_rekrutacyjne34[[#This Row],[GJP]])/10</f>
        <v>21.2</v>
      </c>
      <c r="O107">
        <f t="shared" si="2"/>
        <v>0</v>
      </c>
      <c r="P107">
        <f t="shared" si="2"/>
        <v>4</v>
      </c>
      <c r="Q107">
        <f t="shared" si="2"/>
        <v>8</v>
      </c>
      <c r="R107">
        <f t="shared" si="1"/>
        <v>0</v>
      </c>
      <c r="S107" s="6">
        <f>SUM(punkty_rekrutacyjne34[[#This Row],[punkty za JP]:[GEO]])</f>
        <v>12</v>
      </c>
      <c r="T107" s="6">
        <f>IF(punkty_rekrutacyjne34[[#This Row],[Zachowanie]]=6, 2, 0)+punkty_rekrutacyjne34[[#This Row],[Osiagniecia]]</f>
        <v>1</v>
      </c>
      <c r="U107" s="7">
        <f>punkty_rekrutacyjne34[[#This Row],[punkty za gimnazjalny]]+punkty_rekrutacyjne34[[#This Row],[SUMA PUNKTOW ZA OCENY]]+punkty_rekrutacyjne34[[#This Row],[DODATKOWE]]</f>
        <v>34.200000000000003</v>
      </c>
      <c r="V107">
        <f>IF(AND(punkty_rekrutacyjne34[[#This Row],[Osiagniecia]]=0, punkty_rekrutacyjne34[[#This Row],[Zachowanie]]&gt;=5, AVERAGE(punkty_rekrutacyjne34[[#This Row],[JP]:[Geog]])&gt;4), 1, 0)</f>
        <v>0</v>
      </c>
    </row>
    <row r="108" spans="1:22" hidden="1" x14ac:dyDescent="0.35">
      <c r="A108" s="1" t="s">
        <v>179</v>
      </c>
      <c r="B108" s="1" t="s">
        <v>180</v>
      </c>
      <c r="C108">
        <v>0</v>
      </c>
      <c r="D108">
        <v>5</v>
      </c>
      <c r="E108" s="1">
        <v>3</v>
      </c>
      <c r="F108" s="1">
        <v>5</v>
      </c>
      <c r="G108" s="1">
        <v>2</v>
      </c>
      <c r="H108" s="1">
        <v>5</v>
      </c>
      <c r="I108">
        <v>20</v>
      </c>
      <c r="J108">
        <v>51</v>
      </c>
      <c r="K108">
        <v>64</v>
      </c>
      <c r="L108">
        <v>67</v>
      </c>
      <c r="M108">
        <v>72</v>
      </c>
      <c r="N108" s="6">
        <f>(punkty_rekrutacyjne34[[#This Row],[GHP]]+punkty_rekrutacyjne34[[#This Row],[GHH]]+punkty_rekrutacyjne34[[#This Row],[GMM]]+punkty_rekrutacyjne34[[#This Row],[GMP]]+punkty_rekrutacyjne34[[#This Row],[GJP]])/10</f>
        <v>27.4</v>
      </c>
      <c r="O108">
        <f t="shared" si="2"/>
        <v>4</v>
      </c>
      <c r="P108">
        <f t="shared" si="2"/>
        <v>8</v>
      </c>
      <c r="Q108">
        <f t="shared" si="2"/>
        <v>0</v>
      </c>
      <c r="R108">
        <f t="shared" si="1"/>
        <v>8</v>
      </c>
      <c r="S108" s="6">
        <f>SUM(punkty_rekrutacyjne34[[#This Row],[punkty za JP]:[GEO]])</f>
        <v>20</v>
      </c>
      <c r="T108" s="6">
        <f>IF(punkty_rekrutacyjne34[[#This Row],[Zachowanie]]=6, 2, 0)+punkty_rekrutacyjne34[[#This Row],[Osiagniecia]]</f>
        <v>0</v>
      </c>
      <c r="U108" s="7">
        <f>punkty_rekrutacyjne34[[#This Row],[punkty za gimnazjalny]]+punkty_rekrutacyjne34[[#This Row],[SUMA PUNKTOW ZA OCENY]]+punkty_rekrutacyjne34[[#This Row],[DODATKOWE]]</f>
        <v>47.4</v>
      </c>
      <c r="V108">
        <f>IF(AND(punkty_rekrutacyjne34[[#This Row],[Osiagniecia]]=0, punkty_rekrutacyjne34[[#This Row],[Zachowanie]]&gt;=5, AVERAGE(punkty_rekrutacyjne34[[#This Row],[JP]:[Geog]])&gt;4), 1, 0)</f>
        <v>0</v>
      </c>
    </row>
    <row r="109" spans="1:22" hidden="1" x14ac:dyDescent="0.35">
      <c r="A109" s="1" t="s">
        <v>181</v>
      </c>
      <c r="B109" s="1" t="s">
        <v>182</v>
      </c>
      <c r="C109">
        <v>7</v>
      </c>
      <c r="D109">
        <v>4</v>
      </c>
      <c r="E109" s="1">
        <v>6</v>
      </c>
      <c r="F109" s="1">
        <v>2</v>
      </c>
      <c r="G109" s="1">
        <v>5</v>
      </c>
      <c r="H109" s="1">
        <v>5</v>
      </c>
      <c r="I109">
        <v>90</v>
      </c>
      <c r="J109">
        <v>9</v>
      </c>
      <c r="K109">
        <v>61</v>
      </c>
      <c r="L109">
        <v>28</v>
      </c>
      <c r="M109">
        <v>92</v>
      </c>
      <c r="N109" s="6">
        <f>(punkty_rekrutacyjne34[[#This Row],[GHP]]+punkty_rekrutacyjne34[[#This Row],[GHH]]+punkty_rekrutacyjne34[[#This Row],[GMM]]+punkty_rekrutacyjne34[[#This Row],[GMP]]+punkty_rekrutacyjne34[[#This Row],[GJP]])/10</f>
        <v>28</v>
      </c>
      <c r="O109">
        <f t="shared" si="2"/>
        <v>10</v>
      </c>
      <c r="P109">
        <f t="shared" si="2"/>
        <v>0</v>
      </c>
      <c r="Q109">
        <f t="shared" si="2"/>
        <v>8</v>
      </c>
      <c r="R109">
        <f t="shared" si="1"/>
        <v>8</v>
      </c>
      <c r="S109" s="6">
        <f>SUM(punkty_rekrutacyjne34[[#This Row],[punkty za JP]:[GEO]])</f>
        <v>26</v>
      </c>
      <c r="T109" s="6">
        <f>IF(punkty_rekrutacyjne34[[#This Row],[Zachowanie]]=6, 2, 0)+punkty_rekrutacyjne34[[#This Row],[Osiagniecia]]</f>
        <v>7</v>
      </c>
      <c r="U109" s="7">
        <f>punkty_rekrutacyjne34[[#This Row],[punkty za gimnazjalny]]+punkty_rekrutacyjne34[[#This Row],[SUMA PUNKTOW ZA OCENY]]+punkty_rekrutacyjne34[[#This Row],[DODATKOWE]]</f>
        <v>61</v>
      </c>
      <c r="V109">
        <f>IF(AND(punkty_rekrutacyjne34[[#This Row],[Osiagniecia]]=0, punkty_rekrutacyjne34[[#This Row],[Zachowanie]]&gt;=5, AVERAGE(punkty_rekrutacyjne34[[#This Row],[JP]:[Geog]])&gt;4), 1, 0)</f>
        <v>0</v>
      </c>
    </row>
    <row r="110" spans="1:22" hidden="1" x14ac:dyDescent="0.35">
      <c r="A110" s="1" t="s">
        <v>183</v>
      </c>
      <c r="B110" s="1" t="s">
        <v>155</v>
      </c>
      <c r="C110">
        <v>4</v>
      </c>
      <c r="D110">
        <v>2</v>
      </c>
      <c r="E110" s="1">
        <v>6</v>
      </c>
      <c r="F110" s="1">
        <v>6</v>
      </c>
      <c r="G110" s="1">
        <v>6</v>
      </c>
      <c r="H110" s="1">
        <v>4</v>
      </c>
      <c r="I110">
        <v>91</v>
      </c>
      <c r="J110">
        <v>63</v>
      </c>
      <c r="K110">
        <v>88</v>
      </c>
      <c r="L110">
        <v>68</v>
      </c>
      <c r="M110">
        <v>75</v>
      </c>
      <c r="N110" s="6">
        <f>(punkty_rekrutacyjne34[[#This Row],[GHP]]+punkty_rekrutacyjne34[[#This Row],[GHH]]+punkty_rekrutacyjne34[[#This Row],[GMM]]+punkty_rekrutacyjne34[[#This Row],[GMP]]+punkty_rekrutacyjne34[[#This Row],[GJP]])/10</f>
        <v>38.5</v>
      </c>
      <c r="O110">
        <f t="shared" si="2"/>
        <v>10</v>
      </c>
      <c r="P110">
        <f t="shared" si="2"/>
        <v>10</v>
      </c>
      <c r="Q110">
        <f t="shared" si="2"/>
        <v>10</v>
      </c>
      <c r="R110">
        <f t="shared" si="1"/>
        <v>6</v>
      </c>
      <c r="S110" s="6">
        <f>SUM(punkty_rekrutacyjne34[[#This Row],[punkty za JP]:[GEO]])</f>
        <v>36</v>
      </c>
      <c r="T110" s="6">
        <f>IF(punkty_rekrutacyjne34[[#This Row],[Zachowanie]]=6, 2, 0)+punkty_rekrutacyjne34[[#This Row],[Osiagniecia]]</f>
        <v>4</v>
      </c>
      <c r="U110" s="7">
        <f>punkty_rekrutacyjne34[[#This Row],[punkty za gimnazjalny]]+punkty_rekrutacyjne34[[#This Row],[SUMA PUNKTOW ZA OCENY]]+punkty_rekrutacyjne34[[#This Row],[DODATKOWE]]</f>
        <v>78.5</v>
      </c>
      <c r="V110">
        <f>IF(AND(punkty_rekrutacyjne34[[#This Row],[Osiagniecia]]=0, punkty_rekrutacyjne34[[#This Row],[Zachowanie]]&gt;=5, AVERAGE(punkty_rekrutacyjne34[[#This Row],[JP]:[Geog]])&gt;4), 1, 0)</f>
        <v>0</v>
      </c>
    </row>
    <row r="111" spans="1:22" hidden="1" x14ac:dyDescent="0.35">
      <c r="A111" s="1" t="s">
        <v>184</v>
      </c>
      <c r="B111" s="1" t="s">
        <v>185</v>
      </c>
      <c r="C111">
        <v>3</v>
      </c>
      <c r="D111">
        <v>3</v>
      </c>
      <c r="E111" s="1">
        <v>4</v>
      </c>
      <c r="F111" s="1">
        <v>5</v>
      </c>
      <c r="G111" s="1">
        <v>6</v>
      </c>
      <c r="H111" s="1">
        <v>3</v>
      </c>
      <c r="I111">
        <v>59</v>
      </c>
      <c r="J111">
        <v>13</v>
      </c>
      <c r="K111">
        <v>14</v>
      </c>
      <c r="L111">
        <v>22</v>
      </c>
      <c r="M111">
        <v>96</v>
      </c>
      <c r="N111" s="6">
        <f>(punkty_rekrutacyjne34[[#This Row],[GHP]]+punkty_rekrutacyjne34[[#This Row],[GHH]]+punkty_rekrutacyjne34[[#This Row],[GMM]]+punkty_rekrutacyjne34[[#This Row],[GMP]]+punkty_rekrutacyjne34[[#This Row],[GJP]])/10</f>
        <v>20.399999999999999</v>
      </c>
      <c r="O111">
        <f t="shared" si="2"/>
        <v>6</v>
      </c>
      <c r="P111">
        <f t="shared" si="2"/>
        <v>8</v>
      </c>
      <c r="Q111">
        <f t="shared" si="2"/>
        <v>10</v>
      </c>
      <c r="R111">
        <f t="shared" si="1"/>
        <v>4</v>
      </c>
      <c r="S111" s="6">
        <f>SUM(punkty_rekrutacyjne34[[#This Row],[punkty za JP]:[GEO]])</f>
        <v>28</v>
      </c>
      <c r="T111" s="6">
        <f>IF(punkty_rekrutacyjne34[[#This Row],[Zachowanie]]=6, 2, 0)+punkty_rekrutacyjne34[[#This Row],[Osiagniecia]]</f>
        <v>3</v>
      </c>
      <c r="U111" s="7">
        <f>punkty_rekrutacyjne34[[#This Row],[punkty za gimnazjalny]]+punkty_rekrutacyjne34[[#This Row],[SUMA PUNKTOW ZA OCENY]]+punkty_rekrutacyjne34[[#This Row],[DODATKOWE]]</f>
        <v>51.4</v>
      </c>
      <c r="V111">
        <f>IF(AND(punkty_rekrutacyjne34[[#This Row],[Osiagniecia]]=0, punkty_rekrutacyjne34[[#This Row],[Zachowanie]]&gt;=5, AVERAGE(punkty_rekrutacyjne34[[#This Row],[JP]:[Geog]])&gt;4), 1, 0)</f>
        <v>0</v>
      </c>
    </row>
    <row r="112" spans="1:22" hidden="1" x14ac:dyDescent="0.35">
      <c r="A112" s="1" t="s">
        <v>186</v>
      </c>
      <c r="B112" s="1" t="s">
        <v>70</v>
      </c>
      <c r="C112">
        <v>1</v>
      </c>
      <c r="D112">
        <v>3</v>
      </c>
      <c r="E112" s="1">
        <v>3</v>
      </c>
      <c r="F112" s="1">
        <v>4</v>
      </c>
      <c r="G112" s="1">
        <v>3</v>
      </c>
      <c r="H112" s="1">
        <v>4</v>
      </c>
      <c r="I112">
        <v>7</v>
      </c>
      <c r="J112">
        <v>13</v>
      </c>
      <c r="K112">
        <v>73</v>
      </c>
      <c r="L112">
        <v>73</v>
      </c>
      <c r="M112">
        <v>78</v>
      </c>
      <c r="N112" s="6">
        <f>(punkty_rekrutacyjne34[[#This Row],[GHP]]+punkty_rekrutacyjne34[[#This Row],[GHH]]+punkty_rekrutacyjne34[[#This Row],[GMM]]+punkty_rekrutacyjne34[[#This Row],[GMP]]+punkty_rekrutacyjne34[[#This Row],[GJP]])/10</f>
        <v>24.4</v>
      </c>
      <c r="O112">
        <f t="shared" si="2"/>
        <v>4</v>
      </c>
      <c r="P112">
        <f t="shared" si="2"/>
        <v>6</v>
      </c>
      <c r="Q112">
        <f t="shared" si="2"/>
        <v>4</v>
      </c>
      <c r="R112">
        <f t="shared" si="1"/>
        <v>6</v>
      </c>
      <c r="S112" s="6">
        <f>SUM(punkty_rekrutacyjne34[[#This Row],[punkty za JP]:[GEO]])</f>
        <v>20</v>
      </c>
      <c r="T112" s="6">
        <f>IF(punkty_rekrutacyjne34[[#This Row],[Zachowanie]]=6, 2, 0)+punkty_rekrutacyjne34[[#This Row],[Osiagniecia]]</f>
        <v>1</v>
      </c>
      <c r="U112" s="7">
        <f>punkty_rekrutacyjne34[[#This Row],[punkty za gimnazjalny]]+punkty_rekrutacyjne34[[#This Row],[SUMA PUNKTOW ZA OCENY]]+punkty_rekrutacyjne34[[#This Row],[DODATKOWE]]</f>
        <v>45.4</v>
      </c>
      <c r="V112">
        <f>IF(AND(punkty_rekrutacyjne34[[#This Row],[Osiagniecia]]=0, punkty_rekrutacyjne34[[#This Row],[Zachowanie]]&gt;=5, AVERAGE(punkty_rekrutacyjne34[[#This Row],[JP]:[Geog]])&gt;4), 1, 0)</f>
        <v>0</v>
      </c>
    </row>
    <row r="113" spans="1:22" hidden="1" x14ac:dyDescent="0.35">
      <c r="A113" s="1" t="s">
        <v>187</v>
      </c>
      <c r="B113" s="1" t="s">
        <v>188</v>
      </c>
      <c r="C113">
        <v>7</v>
      </c>
      <c r="D113">
        <v>3</v>
      </c>
      <c r="E113" s="1">
        <v>6</v>
      </c>
      <c r="F113" s="1">
        <v>2</v>
      </c>
      <c r="G113" s="1">
        <v>4</v>
      </c>
      <c r="H113" s="1">
        <v>6</v>
      </c>
      <c r="I113">
        <v>39</v>
      </c>
      <c r="J113">
        <v>69</v>
      </c>
      <c r="K113">
        <v>10</v>
      </c>
      <c r="L113">
        <v>10</v>
      </c>
      <c r="M113">
        <v>91</v>
      </c>
      <c r="N113" s="6">
        <f>(punkty_rekrutacyjne34[[#This Row],[GHP]]+punkty_rekrutacyjne34[[#This Row],[GHH]]+punkty_rekrutacyjne34[[#This Row],[GMM]]+punkty_rekrutacyjne34[[#This Row],[GMP]]+punkty_rekrutacyjne34[[#This Row],[GJP]])/10</f>
        <v>21.9</v>
      </c>
      <c r="O113">
        <f t="shared" si="2"/>
        <v>10</v>
      </c>
      <c r="P113">
        <f t="shared" si="2"/>
        <v>0</v>
      </c>
      <c r="Q113">
        <f t="shared" si="2"/>
        <v>6</v>
      </c>
      <c r="R113">
        <f t="shared" si="1"/>
        <v>10</v>
      </c>
      <c r="S113" s="6">
        <f>SUM(punkty_rekrutacyjne34[[#This Row],[punkty za JP]:[GEO]])</f>
        <v>26</v>
      </c>
      <c r="T113" s="6">
        <f>IF(punkty_rekrutacyjne34[[#This Row],[Zachowanie]]=6, 2, 0)+punkty_rekrutacyjne34[[#This Row],[Osiagniecia]]</f>
        <v>7</v>
      </c>
      <c r="U113" s="7">
        <f>punkty_rekrutacyjne34[[#This Row],[punkty za gimnazjalny]]+punkty_rekrutacyjne34[[#This Row],[SUMA PUNKTOW ZA OCENY]]+punkty_rekrutacyjne34[[#This Row],[DODATKOWE]]</f>
        <v>54.9</v>
      </c>
      <c r="V113">
        <f>IF(AND(punkty_rekrutacyjne34[[#This Row],[Osiagniecia]]=0, punkty_rekrutacyjne34[[#This Row],[Zachowanie]]&gt;=5, AVERAGE(punkty_rekrutacyjne34[[#This Row],[JP]:[Geog]])&gt;4), 1, 0)</f>
        <v>0</v>
      </c>
    </row>
    <row r="114" spans="1:22" hidden="1" x14ac:dyDescent="0.35">
      <c r="A114" s="1" t="s">
        <v>189</v>
      </c>
      <c r="B114" s="1" t="s">
        <v>70</v>
      </c>
      <c r="C114">
        <v>5</v>
      </c>
      <c r="D114">
        <v>6</v>
      </c>
      <c r="E114" s="1">
        <v>4</v>
      </c>
      <c r="F114" s="1">
        <v>3</v>
      </c>
      <c r="G114" s="1">
        <v>5</v>
      </c>
      <c r="H114" s="1">
        <v>2</v>
      </c>
      <c r="I114">
        <v>18</v>
      </c>
      <c r="J114">
        <v>29</v>
      </c>
      <c r="K114">
        <v>18</v>
      </c>
      <c r="L114">
        <v>5</v>
      </c>
      <c r="M114">
        <v>64</v>
      </c>
      <c r="N114" s="6">
        <f>(punkty_rekrutacyjne34[[#This Row],[GHP]]+punkty_rekrutacyjne34[[#This Row],[GHH]]+punkty_rekrutacyjne34[[#This Row],[GMM]]+punkty_rekrutacyjne34[[#This Row],[GMP]]+punkty_rekrutacyjne34[[#This Row],[GJP]])/10</f>
        <v>13.4</v>
      </c>
      <c r="O114">
        <f t="shared" si="2"/>
        <v>6</v>
      </c>
      <c r="P114">
        <f t="shared" si="2"/>
        <v>4</v>
      </c>
      <c r="Q114">
        <f t="shared" si="2"/>
        <v>8</v>
      </c>
      <c r="R114">
        <f t="shared" si="1"/>
        <v>0</v>
      </c>
      <c r="S114" s="6">
        <f>SUM(punkty_rekrutacyjne34[[#This Row],[punkty za JP]:[GEO]])</f>
        <v>18</v>
      </c>
      <c r="T114" s="6">
        <f>IF(punkty_rekrutacyjne34[[#This Row],[Zachowanie]]=6, 2, 0)+punkty_rekrutacyjne34[[#This Row],[Osiagniecia]]</f>
        <v>7</v>
      </c>
      <c r="U114" s="7">
        <f>punkty_rekrutacyjne34[[#This Row],[punkty za gimnazjalny]]+punkty_rekrutacyjne34[[#This Row],[SUMA PUNKTOW ZA OCENY]]+punkty_rekrutacyjne34[[#This Row],[DODATKOWE]]</f>
        <v>38.4</v>
      </c>
      <c r="V114">
        <f>IF(AND(punkty_rekrutacyjne34[[#This Row],[Osiagniecia]]=0, punkty_rekrutacyjne34[[#This Row],[Zachowanie]]&gt;=5, AVERAGE(punkty_rekrutacyjne34[[#This Row],[JP]:[Geog]])&gt;4), 1, 0)</f>
        <v>0</v>
      </c>
    </row>
    <row r="115" spans="1:22" hidden="1" x14ac:dyDescent="0.35">
      <c r="A115" s="1" t="s">
        <v>190</v>
      </c>
      <c r="B115" s="1" t="s">
        <v>101</v>
      </c>
      <c r="C115">
        <v>3</v>
      </c>
      <c r="D115">
        <v>3</v>
      </c>
      <c r="E115" s="1">
        <v>3</v>
      </c>
      <c r="F115" s="1">
        <v>6</v>
      </c>
      <c r="G115" s="1">
        <v>2</v>
      </c>
      <c r="H115" s="1">
        <v>2</v>
      </c>
      <c r="I115">
        <v>80</v>
      </c>
      <c r="J115">
        <v>5</v>
      </c>
      <c r="K115">
        <v>4</v>
      </c>
      <c r="L115">
        <v>59</v>
      </c>
      <c r="M115">
        <v>5</v>
      </c>
      <c r="N115" s="6">
        <f>(punkty_rekrutacyjne34[[#This Row],[GHP]]+punkty_rekrutacyjne34[[#This Row],[GHH]]+punkty_rekrutacyjne34[[#This Row],[GMM]]+punkty_rekrutacyjne34[[#This Row],[GMP]]+punkty_rekrutacyjne34[[#This Row],[GJP]])/10</f>
        <v>15.3</v>
      </c>
      <c r="O115">
        <f t="shared" si="2"/>
        <v>4</v>
      </c>
      <c r="P115">
        <f t="shared" si="2"/>
        <v>10</v>
      </c>
      <c r="Q115">
        <f t="shared" si="2"/>
        <v>0</v>
      </c>
      <c r="R115">
        <f t="shared" si="1"/>
        <v>0</v>
      </c>
      <c r="S115" s="6">
        <f>SUM(punkty_rekrutacyjne34[[#This Row],[punkty za JP]:[GEO]])</f>
        <v>14</v>
      </c>
      <c r="T115" s="6">
        <f>IF(punkty_rekrutacyjne34[[#This Row],[Zachowanie]]=6, 2, 0)+punkty_rekrutacyjne34[[#This Row],[Osiagniecia]]</f>
        <v>3</v>
      </c>
      <c r="U115" s="7">
        <f>punkty_rekrutacyjne34[[#This Row],[punkty za gimnazjalny]]+punkty_rekrutacyjne34[[#This Row],[SUMA PUNKTOW ZA OCENY]]+punkty_rekrutacyjne34[[#This Row],[DODATKOWE]]</f>
        <v>32.299999999999997</v>
      </c>
      <c r="V115">
        <f>IF(AND(punkty_rekrutacyjne34[[#This Row],[Osiagniecia]]=0, punkty_rekrutacyjne34[[#This Row],[Zachowanie]]&gt;=5, AVERAGE(punkty_rekrutacyjne34[[#This Row],[JP]:[Geog]])&gt;4), 1, 0)</f>
        <v>0</v>
      </c>
    </row>
    <row r="116" spans="1:22" hidden="1" x14ac:dyDescent="0.35">
      <c r="A116" s="1" t="s">
        <v>191</v>
      </c>
      <c r="B116" s="1" t="s">
        <v>16</v>
      </c>
      <c r="C116">
        <v>2</v>
      </c>
      <c r="D116">
        <v>4</v>
      </c>
      <c r="E116" s="1">
        <v>6</v>
      </c>
      <c r="F116" s="1">
        <v>3</v>
      </c>
      <c r="G116" s="1">
        <v>6</v>
      </c>
      <c r="H116" s="1">
        <v>6</v>
      </c>
      <c r="I116">
        <v>72</v>
      </c>
      <c r="J116">
        <v>51</v>
      </c>
      <c r="K116">
        <v>1</v>
      </c>
      <c r="L116">
        <v>33</v>
      </c>
      <c r="M116">
        <v>91</v>
      </c>
      <c r="N116" s="6">
        <f>(punkty_rekrutacyjne34[[#This Row],[GHP]]+punkty_rekrutacyjne34[[#This Row],[GHH]]+punkty_rekrutacyjne34[[#This Row],[GMM]]+punkty_rekrutacyjne34[[#This Row],[GMP]]+punkty_rekrutacyjne34[[#This Row],[GJP]])/10</f>
        <v>24.8</v>
      </c>
      <c r="O116">
        <f t="shared" si="2"/>
        <v>10</v>
      </c>
      <c r="P116">
        <f t="shared" si="2"/>
        <v>4</v>
      </c>
      <c r="Q116">
        <f t="shared" si="2"/>
        <v>10</v>
      </c>
      <c r="R116">
        <f t="shared" si="1"/>
        <v>10</v>
      </c>
      <c r="S116" s="6">
        <f>SUM(punkty_rekrutacyjne34[[#This Row],[punkty za JP]:[GEO]])</f>
        <v>34</v>
      </c>
      <c r="T116" s="6">
        <f>IF(punkty_rekrutacyjne34[[#This Row],[Zachowanie]]=6, 2, 0)+punkty_rekrutacyjne34[[#This Row],[Osiagniecia]]</f>
        <v>2</v>
      </c>
      <c r="U116" s="7">
        <f>punkty_rekrutacyjne34[[#This Row],[punkty za gimnazjalny]]+punkty_rekrutacyjne34[[#This Row],[SUMA PUNKTOW ZA OCENY]]+punkty_rekrutacyjne34[[#This Row],[DODATKOWE]]</f>
        <v>60.8</v>
      </c>
      <c r="V116">
        <f>IF(AND(punkty_rekrutacyjne34[[#This Row],[Osiagniecia]]=0, punkty_rekrutacyjne34[[#This Row],[Zachowanie]]&gt;=5, AVERAGE(punkty_rekrutacyjne34[[#This Row],[JP]:[Geog]])&gt;4), 1, 0)</f>
        <v>0</v>
      </c>
    </row>
    <row r="117" spans="1:22" hidden="1" x14ac:dyDescent="0.35">
      <c r="A117" s="1" t="s">
        <v>192</v>
      </c>
      <c r="B117" s="1" t="s">
        <v>30</v>
      </c>
      <c r="C117">
        <v>1</v>
      </c>
      <c r="D117">
        <v>4</v>
      </c>
      <c r="E117" s="1">
        <v>4</v>
      </c>
      <c r="F117" s="1">
        <v>3</v>
      </c>
      <c r="G117" s="1">
        <v>3</v>
      </c>
      <c r="H117" s="1">
        <v>6</v>
      </c>
      <c r="I117">
        <v>25</v>
      </c>
      <c r="J117">
        <v>23</v>
      </c>
      <c r="K117">
        <v>20</v>
      </c>
      <c r="L117">
        <v>93</v>
      </c>
      <c r="M117">
        <v>78</v>
      </c>
      <c r="N117" s="6">
        <f>(punkty_rekrutacyjne34[[#This Row],[GHP]]+punkty_rekrutacyjne34[[#This Row],[GHH]]+punkty_rekrutacyjne34[[#This Row],[GMM]]+punkty_rekrutacyjne34[[#This Row],[GMP]]+punkty_rekrutacyjne34[[#This Row],[GJP]])/10</f>
        <v>23.9</v>
      </c>
      <c r="O117">
        <f t="shared" si="2"/>
        <v>6</v>
      </c>
      <c r="P117">
        <f t="shared" si="2"/>
        <v>4</v>
      </c>
      <c r="Q117">
        <f t="shared" si="2"/>
        <v>4</v>
      </c>
      <c r="R117">
        <f t="shared" si="1"/>
        <v>10</v>
      </c>
      <c r="S117" s="6">
        <f>SUM(punkty_rekrutacyjne34[[#This Row],[punkty za JP]:[GEO]])</f>
        <v>24</v>
      </c>
      <c r="T117" s="6">
        <f>IF(punkty_rekrutacyjne34[[#This Row],[Zachowanie]]=6, 2, 0)+punkty_rekrutacyjne34[[#This Row],[Osiagniecia]]</f>
        <v>1</v>
      </c>
      <c r="U117" s="7">
        <f>punkty_rekrutacyjne34[[#This Row],[punkty za gimnazjalny]]+punkty_rekrutacyjne34[[#This Row],[SUMA PUNKTOW ZA OCENY]]+punkty_rekrutacyjne34[[#This Row],[DODATKOWE]]</f>
        <v>48.9</v>
      </c>
      <c r="V117">
        <f>IF(AND(punkty_rekrutacyjne34[[#This Row],[Osiagniecia]]=0, punkty_rekrutacyjne34[[#This Row],[Zachowanie]]&gt;=5, AVERAGE(punkty_rekrutacyjne34[[#This Row],[JP]:[Geog]])&gt;4), 1, 0)</f>
        <v>0</v>
      </c>
    </row>
    <row r="118" spans="1:22" hidden="1" x14ac:dyDescent="0.35">
      <c r="A118" s="1" t="s">
        <v>148</v>
      </c>
      <c r="B118" s="1" t="s">
        <v>193</v>
      </c>
      <c r="C118">
        <v>4</v>
      </c>
      <c r="D118">
        <v>5</v>
      </c>
      <c r="E118" s="1">
        <v>5</v>
      </c>
      <c r="F118" s="1">
        <v>3</v>
      </c>
      <c r="G118" s="1">
        <v>5</v>
      </c>
      <c r="H118" s="1">
        <v>2</v>
      </c>
      <c r="I118">
        <v>79</v>
      </c>
      <c r="J118">
        <v>53</v>
      </c>
      <c r="K118">
        <v>97</v>
      </c>
      <c r="L118">
        <v>34</v>
      </c>
      <c r="M118">
        <v>92</v>
      </c>
      <c r="N118" s="6">
        <f>(punkty_rekrutacyjne34[[#This Row],[GHP]]+punkty_rekrutacyjne34[[#This Row],[GHH]]+punkty_rekrutacyjne34[[#This Row],[GMM]]+punkty_rekrutacyjne34[[#This Row],[GMP]]+punkty_rekrutacyjne34[[#This Row],[GJP]])/10</f>
        <v>35.5</v>
      </c>
      <c r="O118">
        <f t="shared" si="2"/>
        <v>8</v>
      </c>
      <c r="P118">
        <f t="shared" si="2"/>
        <v>4</v>
      </c>
      <c r="Q118">
        <f t="shared" si="2"/>
        <v>8</v>
      </c>
      <c r="R118">
        <f t="shared" si="1"/>
        <v>0</v>
      </c>
      <c r="S118" s="6">
        <f>SUM(punkty_rekrutacyjne34[[#This Row],[punkty za JP]:[GEO]])</f>
        <v>20</v>
      </c>
      <c r="T118" s="6">
        <f>IF(punkty_rekrutacyjne34[[#This Row],[Zachowanie]]=6, 2, 0)+punkty_rekrutacyjne34[[#This Row],[Osiagniecia]]</f>
        <v>4</v>
      </c>
      <c r="U118" s="7">
        <f>punkty_rekrutacyjne34[[#This Row],[punkty za gimnazjalny]]+punkty_rekrutacyjne34[[#This Row],[SUMA PUNKTOW ZA OCENY]]+punkty_rekrutacyjne34[[#This Row],[DODATKOWE]]</f>
        <v>59.5</v>
      </c>
      <c r="V118">
        <f>IF(AND(punkty_rekrutacyjne34[[#This Row],[Osiagniecia]]=0, punkty_rekrutacyjne34[[#This Row],[Zachowanie]]&gt;=5, AVERAGE(punkty_rekrutacyjne34[[#This Row],[JP]:[Geog]])&gt;4), 1, 0)</f>
        <v>0</v>
      </c>
    </row>
    <row r="119" spans="1:22" hidden="1" x14ac:dyDescent="0.35">
      <c r="A119" s="1" t="s">
        <v>194</v>
      </c>
      <c r="B119" s="1" t="s">
        <v>86</v>
      </c>
      <c r="C119">
        <v>4</v>
      </c>
      <c r="D119">
        <v>2</v>
      </c>
      <c r="E119" s="1">
        <v>6</v>
      </c>
      <c r="F119" s="1">
        <v>4</v>
      </c>
      <c r="G119" s="1">
        <v>3</v>
      </c>
      <c r="H119" s="1">
        <v>2</v>
      </c>
      <c r="I119">
        <v>13</v>
      </c>
      <c r="J119">
        <v>81</v>
      </c>
      <c r="K119">
        <v>58</v>
      </c>
      <c r="L119">
        <v>45</v>
      </c>
      <c r="M119">
        <v>11</v>
      </c>
      <c r="N119" s="6">
        <f>(punkty_rekrutacyjne34[[#This Row],[GHP]]+punkty_rekrutacyjne34[[#This Row],[GHH]]+punkty_rekrutacyjne34[[#This Row],[GMM]]+punkty_rekrutacyjne34[[#This Row],[GMP]]+punkty_rekrutacyjne34[[#This Row],[GJP]])/10</f>
        <v>20.8</v>
      </c>
      <c r="O119">
        <f t="shared" si="2"/>
        <v>10</v>
      </c>
      <c r="P119">
        <f t="shared" si="2"/>
        <v>6</v>
      </c>
      <c r="Q119">
        <f t="shared" si="2"/>
        <v>4</v>
      </c>
      <c r="R119">
        <f t="shared" si="1"/>
        <v>0</v>
      </c>
      <c r="S119" s="6">
        <f>SUM(punkty_rekrutacyjne34[[#This Row],[punkty za JP]:[GEO]])</f>
        <v>20</v>
      </c>
      <c r="T119" s="6">
        <f>IF(punkty_rekrutacyjne34[[#This Row],[Zachowanie]]=6, 2, 0)+punkty_rekrutacyjne34[[#This Row],[Osiagniecia]]</f>
        <v>4</v>
      </c>
      <c r="U119" s="7">
        <f>punkty_rekrutacyjne34[[#This Row],[punkty za gimnazjalny]]+punkty_rekrutacyjne34[[#This Row],[SUMA PUNKTOW ZA OCENY]]+punkty_rekrutacyjne34[[#This Row],[DODATKOWE]]</f>
        <v>44.8</v>
      </c>
      <c r="V119">
        <f>IF(AND(punkty_rekrutacyjne34[[#This Row],[Osiagniecia]]=0, punkty_rekrutacyjne34[[#This Row],[Zachowanie]]&gt;=5, AVERAGE(punkty_rekrutacyjne34[[#This Row],[JP]:[Geog]])&gt;4), 1, 0)</f>
        <v>0</v>
      </c>
    </row>
    <row r="120" spans="1:22" hidden="1" x14ac:dyDescent="0.35">
      <c r="A120" s="1" t="s">
        <v>195</v>
      </c>
      <c r="B120" s="1" t="s">
        <v>155</v>
      </c>
      <c r="C120">
        <v>5</v>
      </c>
      <c r="D120">
        <v>2</v>
      </c>
      <c r="E120" s="1">
        <v>3</v>
      </c>
      <c r="F120" s="1">
        <v>3</v>
      </c>
      <c r="G120" s="1">
        <v>2</v>
      </c>
      <c r="H120" s="1">
        <v>6</v>
      </c>
      <c r="I120">
        <v>93</v>
      </c>
      <c r="J120">
        <v>31</v>
      </c>
      <c r="K120">
        <v>9</v>
      </c>
      <c r="L120">
        <v>50</v>
      </c>
      <c r="M120">
        <v>41</v>
      </c>
      <c r="N120" s="6">
        <f>(punkty_rekrutacyjne34[[#This Row],[GHP]]+punkty_rekrutacyjne34[[#This Row],[GHH]]+punkty_rekrutacyjne34[[#This Row],[GMM]]+punkty_rekrutacyjne34[[#This Row],[GMP]]+punkty_rekrutacyjne34[[#This Row],[GJP]])/10</f>
        <v>22.4</v>
      </c>
      <c r="O120">
        <f t="shared" si="2"/>
        <v>4</v>
      </c>
      <c r="P120">
        <f t="shared" si="2"/>
        <v>4</v>
      </c>
      <c r="Q120">
        <f t="shared" si="2"/>
        <v>0</v>
      </c>
      <c r="R120">
        <f t="shared" si="1"/>
        <v>10</v>
      </c>
      <c r="S120" s="6">
        <f>SUM(punkty_rekrutacyjne34[[#This Row],[punkty za JP]:[GEO]])</f>
        <v>18</v>
      </c>
      <c r="T120" s="6">
        <f>IF(punkty_rekrutacyjne34[[#This Row],[Zachowanie]]=6, 2, 0)+punkty_rekrutacyjne34[[#This Row],[Osiagniecia]]</f>
        <v>5</v>
      </c>
      <c r="U120" s="7">
        <f>punkty_rekrutacyjne34[[#This Row],[punkty za gimnazjalny]]+punkty_rekrutacyjne34[[#This Row],[SUMA PUNKTOW ZA OCENY]]+punkty_rekrutacyjne34[[#This Row],[DODATKOWE]]</f>
        <v>45.4</v>
      </c>
      <c r="V120">
        <f>IF(AND(punkty_rekrutacyjne34[[#This Row],[Osiagniecia]]=0, punkty_rekrutacyjne34[[#This Row],[Zachowanie]]&gt;=5, AVERAGE(punkty_rekrutacyjne34[[#This Row],[JP]:[Geog]])&gt;4), 1, 0)</f>
        <v>0</v>
      </c>
    </row>
    <row r="121" spans="1:22" hidden="1" x14ac:dyDescent="0.35">
      <c r="A121" s="1" t="s">
        <v>196</v>
      </c>
      <c r="B121" s="1" t="s">
        <v>197</v>
      </c>
      <c r="C121">
        <v>2</v>
      </c>
      <c r="D121">
        <v>2</v>
      </c>
      <c r="E121" s="1">
        <v>2</v>
      </c>
      <c r="F121" s="1">
        <v>2</v>
      </c>
      <c r="G121" s="1">
        <v>2</v>
      </c>
      <c r="H121" s="1">
        <v>2</v>
      </c>
      <c r="I121">
        <v>10</v>
      </c>
      <c r="J121">
        <v>93</v>
      </c>
      <c r="K121">
        <v>88</v>
      </c>
      <c r="L121">
        <v>23</v>
      </c>
      <c r="M121">
        <v>43</v>
      </c>
      <c r="N121" s="6">
        <f>(punkty_rekrutacyjne34[[#This Row],[GHP]]+punkty_rekrutacyjne34[[#This Row],[GHH]]+punkty_rekrutacyjne34[[#This Row],[GMM]]+punkty_rekrutacyjne34[[#This Row],[GMP]]+punkty_rekrutacyjne34[[#This Row],[GJP]])/10</f>
        <v>25.7</v>
      </c>
      <c r="O121">
        <f t="shared" si="2"/>
        <v>0</v>
      </c>
      <c r="P121">
        <f t="shared" si="2"/>
        <v>0</v>
      </c>
      <c r="Q121">
        <f t="shared" si="2"/>
        <v>0</v>
      </c>
      <c r="R121">
        <f t="shared" si="1"/>
        <v>0</v>
      </c>
      <c r="S121" s="6">
        <f>SUM(punkty_rekrutacyjne34[[#This Row],[punkty za JP]:[GEO]])</f>
        <v>0</v>
      </c>
      <c r="T121" s="6">
        <f>IF(punkty_rekrutacyjne34[[#This Row],[Zachowanie]]=6, 2, 0)+punkty_rekrutacyjne34[[#This Row],[Osiagniecia]]</f>
        <v>2</v>
      </c>
      <c r="U121" s="7">
        <f>punkty_rekrutacyjne34[[#This Row],[punkty za gimnazjalny]]+punkty_rekrutacyjne34[[#This Row],[SUMA PUNKTOW ZA OCENY]]+punkty_rekrutacyjne34[[#This Row],[DODATKOWE]]</f>
        <v>27.7</v>
      </c>
      <c r="V121">
        <f>IF(AND(punkty_rekrutacyjne34[[#This Row],[Osiagniecia]]=0, punkty_rekrutacyjne34[[#This Row],[Zachowanie]]&gt;=5, AVERAGE(punkty_rekrutacyjne34[[#This Row],[JP]:[Geog]])&gt;4), 1, 0)</f>
        <v>0</v>
      </c>
    </row>
    <row r="122" spans="1:22" hidden="1" x14ac:dyDescent="0.35">
      <c r="A122" s="1" t="s">
        <v>198</v>
      </c>
      <c r="B122" s="1" t="s">
        <v>199</v>
      </c>
      <c r="C122">
        <v>0</v>
      </c>
      <c r="D122">
        <v>3</v>
      </c>
      <c r="E122" s="1">
        <v>3</v>
      </c>
      <c r="F122" s="1">
        <v>2</v>
      </c>
      <c r="G122" s="1">
        <v>3</v>
      </c>
      <c r="H122" s="1">
        <v>6</v>
      </c>
      <c r="I122">
        <v>7</v>
      </c>
      <c r="J122">
        <v>69</v>
      </c>
      <c r="K122">
        <v>31</v>
      </c>
      <c r="L122">
        <v>13</v>
      </c>
      <c r="M122">
        <v>61</v>
      </c>
      <c r="N122" s="6">
        <f>(punkty_rekrutacyjne34[[#This Row],[GHP]]+punkty_rekrutacyjne34[[#This Row],[GHH]]+punkty_rekrutacyjne34[[#This Row],[GMM]]+punkty_rekrutacyjne34[[#This Row],[GMP]]+punkty_rekrutacyjne34[[#This Row],[GJP]])/10</f>
        <v>18.100000000000001</v>
      </c>
      <c r="O122">
        <f t="shared" si="2"/>
        <v>4</v>
      </c>
      <c r="P122">
        <f t="shared" si="2"/>
        <v>0</v>
      </c>
      <c r="Q122">
        <f t="shared" si="2"/>
        <v>4</v>
      </c>
      <c r="R122">
        <f t="shared" si="1"/>
        <v>10</v>
      </c>
      <c r="S122" s="6">
        <f>SUM(punkty_rekrutacyjne34[[#This Row],[punkty za JP]:[GEO]])</f>
        <v>18</v>
      </c>
      <c r="T122" s="6">
        <f>IF(punkty_rekrutacyjne34[[#This Row],[Zachowanie]]=6, 2, 0)+punkty_rekrutacyjne34[[#This Row],[Osiagniecia]]</f>
        <v>0</v>
      </c>
      <c r="U122" s="7">
        <f>punkty_rekrutacyjne34[[#This Row],[punkty za gimnazjalny]]+punkty_rekrutacyjne34[[#This Row],[SUMA PUNKTOW ZA OCENY]]+punkty_rekrutacyjne34[[#This Row],[DODATKOWE]]</f>
        <v>36.1</v>
      </c>
      <c r="V122">
        <f>IF(AND(punkty_rekrutacyjne34[[#This Row],[Osiagniecia]]=0, punkty_rekrutacyjne34[[#This Row],[Zachowanie]]&gt;=5, AVERAGE(punkty_rekrutacyjne34[[#This Row],[JP]:[Geog]])&gt;4), 1, 0)</f>
        <v>0</v>
      </c>
    </row>
    <row r="123" spans="1:22" hidden="1" x14ac:dyDescent="0.35">
      <c r="A123" s="1" t="s">
        <v>200</v>
      </c>
      <c r="B123" s="1" t="s">
        <v>201</v>
      </c>
      <c r="C123">
        <v>5</v>
      </c>
      <c r="D123">
        <v>3</v>
      </c>
      <c r="E123" s="1">
        <v>2</v>
      </c>
      <c r="F123" s="1">
        <v>2</v>
      </c>
      <c r="G123" s="1">
        <v>4</v>
      </c>
      <c r="H123" s="1">
        <v>6</v>
      </c>
      <c r="I123">
        <v>24</v>
      </c>
      <c r="J123">
        <v>79</v>
      </c>
      <c r="K123">
        <v>99</v>
      </c>
      <c r="L123">
        <v>6</v>
      </c>
      <c r="M123">
        <v>89</v>
      </c>
      <c r="N123" s="6">
        <f>(punkty_rekrutacyjne34[[#This Row],[GHP]]+punkty_rekrutacyjne34[[#This Row],[GHH]]+punkty_rekrutacyjne34[[#This Row],[GMM]]+punkty_rekrutacyjne34[[#This Row],[GMP]]+punkty_rekrutacyjne34[[#This Row],[GJP]])/10</f>
        <v>29.7</v>
      </c>
      <c r="O123">
        <f t="shared" si="2"/>
        <v>0</v>
      </c>
      <c r="P123">
        <f t="shared" si="2"/>
        <v>0</v>
      </c>
      <c r="Q123">
        <f t="shared" si="2"/>
        <v>6</v>
      </c>
      <c r="R123">
        <f t="shared" si="1"/>
        <v>10</v>
      </c>
      <c r="S123" s="6">
        <f>SUM(punkty_rekrutacyjne34[[#This Row],[punkty za JP]:[GEO]])</f>
        <v>16</v>
      </c>
      <c r="T123" s="6">
        <f>IF(punkty_rekrutacyjne34[[#This Row],[Zachowanie]]=6, 2, 0)+punkty_rekrutacyjne34[[#This Row],[Osiagniecia]]</f>
        <v>5</v>
      </c>
      <c r="U123" s="7">
        <f>punkty_rekrutacyjne34[[#This Row],[punkty za gimnazjalny]]+punkty_rekrutacyjne34[[#This Row],[SUMA PUNKTOW ZA OCENY]]+punkty_rekrutacyjne34[[#This Row],[DODATKOWE]]</f>
        <v>50.7</v>
      </c>
      <c r="V123">
        <f>IF(AND(punkty_rekrutacyjne34[[#This Row],[Osiagniecia]]=0, punkty_rekrutacyjne34[[#This Row],[Zachowanie]]&gt;=5, AVERAGE(punkty_rekrutacyjne34[[#This Row],[JP]:[Geog]])&gt;4), 1, 0)</f>
        <v>0</v>
      </c>
    </row>
    <row r="124" spans="1:22" hidden="1" x14ac:dyDescent="0.35">
      <c r="A124" s="1" t="s">
        <v>202</v>
      </c>
      <c r="B124" s="1" t="s">
        <v>203</v>
      </c>
      <c r="C124">
        <v>7</v>
      </c>
      <c r="D124">
        <v>2</v>
      </c>
      <c r="E124" s="1">
        <v>2</v>
      </c>
      <c r="F124" s="1">
        <v>4</v>
      </c>
      <c r="G124" s="1">
        <v>4</v>
      </c>
      <c r="H124" s="1">
        <v>6</v>
      </c>
      <c r="I124">
        <v>57</v>
      </c>
      <c r="J124">
        <v>11</v>
      </c>
      <c r="K124">
        <v>80</v>
      </c>
      <c r="L124">
        <v>27</v>
      </c>
      <c r="M124">
        <v>21</v>
      </c>
      <c r="N124" s="6">
        <f>(punkty_rekrutacyjne34[[#This Row],[GHP]]+punkty_rekrutacyjne34[[#This Row],[GHH]]+punkty_rekrutacyjne34[[#This Row],[GMM]]+punkty_rekrutacyjne34[[#This Row],[GMP]]+punkty_rekrutacyjne34[[#This Row],[GJP]])/10</f>
        <v>19.600000000000001</v>
      </c>
      <c r="O124">
        <f t="shared" si="2"/>
        <v>0</v>
      </c>
      <c r="P124">
        <f t="shared" si="2"/>
        <v>6</v>
      </c>
      <c r="Q124">
        <f t="shared" si="2"/>
        <v>6</v>
      </c>
      <c r="R124">
        <f t="shared" si="1"/>
        <v>10</v>
      </c>
      <c r="S124" s="6">
        <f>SUM(punkty_rekrutacyjne34[[#This Row],[punkty za JP]:[GEO]])</f>
        <v>22</v>
      </c>
      <c r="T124" s="6">
        <f>IF(punkty_rekrutacyjne34[[#This Row],[Zachowanie]]=6, 2, 0)+punkty_rekrutacyjne34[[#This Row],[Osiagniecia]]</f>
        <v>7</v>
      </c>
      <c r="U124" s="7">
        <f>punkty_rekrutacyjne34[[#This Row],[punkty za gimnazjalny]]+punkty_rekrutacyjne34[[#This Row],[SUMA PUNKTOW ZA OCENY]]+punkty_rekrutacyjne34[[#This Row],[DODATKOWE]]</f>
        <v>48.6</v>
      </c>
      <c r="V124">
        <f>IF(AND(punkty_rekrutacyjne34[[#This Row],[Osiagniecia]]=0, punkty_rekrutacyjne34[[#This Row],[Zachowanie]]&gt;=5, AVERAGE(punkty_rekrutacyjne34[[#This Row],[JP]:[Geog]])&gt;4), 1, 0)</f>
        <v>0</v>
      </c>
    </row>
    <row r="125" spans="1:22" hidden="1" x14ac:dyDescent="0.35">
      <c r="A125" s="1" t="s">
        <v>204</v>
      </c>
      <c r="B125" s="1" t="s">
        <v>205</v>
      </c>
      <c r="C125">
        <v>7</v>
      </c>
      <c r="D125">
        <v>6</v>
      </c>
      <c r="E125" s="1">
        <v>6</v>
      </c>
      <c r="F125" s="1">
        <v>2</v>
      </c>
      <c r="G125" s="1">
        <v>2</v>
      </c>
      <c r="H125" s="1">
        <v>4</v>
      </c>
      <c r="I125">
        <v>2</v>
      </c>
      <c r="J125">
        <v>65</v>
      </c>
      <c r="K125">
        <v>47</v>
      </c>
      <c r="L125">
        <v>64</v>
      </c>
      <c r="M125">
        <v>89</v>
      </c>
      <c r="N125" s="6">
        <f>(punkty_rekrutacyjne34[[#This Row],[GHP]]+punkty_rekrutacyjne34[[#This Row],[GHH]]+punkty_rekrutacyjne34[[#This Row],[GMM]]+punkty_rekrutacyjne34[[#This Row],[GMP]]+punkty_rekrutacyjne34[[#This Row],[GJP]])/10</f>
        <v>26.7</v>
      </c>
      <c r="O125">
        <f t="shared" si="2"/>
        <v>10</v>
      </c>
      <c r="P125">
        <f t="shared" si="2"/>
        <v>0</v>
      </c>
      <c r="Q125">
        <f t="shared" si="2"/>
        <v>0</v>
      </c>
      <c r="R125">
        <f t="shared" si="1"/>
        <v>6</v>
      </c>
      <c r="S125" s="6">
        <f>SUM(punkty_rekrutacyjne34[[#This Row],[punkty za JP]:[GEO]])</f>
        <v>16</v>
      </c>
      <c r="T125" s="6">
        <f>IF(punkty_rekrutacyjne34[[#This Row],[Zachowanie]]=6, 2, 0)+punkty_rekrutacyjne34[[#This Row],[Osiagniecia]]</f>
        <v>9</v>
      </c>
      <c r="U125" s="7">
        <f>punkty_rekrutacyjne34[[#This Row],[punkty za gimnazjalny]]+punkty_rekrutacyjne34[[#This Row],[SUMA PUNKTOW ZA OCENY]]+punkty_rekrutacyjne34[[#This Row],[DODATKOWE]]</f>
        <v>51.7</v>
      </c>
      <c r="V125">
        <f>IF(AND(punkty_rekrutacyjne34[[#This Row],[Osiagniecia]]=0, punkty_rekrutacyjne34[[#This Row],[Zachowanie]]&gt;=5, AVERAGE(punkty_rekrutacyjne34[[#This Row],[JP]:[Geog]])&gt;4), 1, 0)</f>
        <v>0</v>
      </c>
    </row>
    <row r="126" spans="1:22" hidden="1" x14ac:dyDescent="0.35">
      <c r="A126" s="1" t="s">
        <v>206</v>
      </c>
      <c r="B126" s="1" t="s">
        <v>155</v>
      </c>
      <c r="C126">
        <v>6</v>
      </c>
      <c r="D126">
        <v>4</v>
      </c>
      <c r="E126" s="1">
        <v>5</v>
      </c>
      <c r="F126" s="1">
        <v>3</v>
      </c>
      <c r="G126" s="1">
        <v>6</v>
      </c>
      <c r="H126" s="1">
        <v>2</v>
      </c>
      <c r="I126">
        <v>46</v>
      </c>
      <c r="J126">
        <v>75</v>
      </c>
      <c r="K126">
        <v>6</v>
      </c>
      <c r="L126">
        <v>45</v>
      </c>
      <c r="M126">
        <v>9</v>
      </c>
      <c r="N126" s="6">
        <f>(punkty_rekrutacyjne34[[#This Row],[GHP]]+punkty_rekrutacyjne34[[#This Row],[GHH]]+punkty_rekrutacyjne34[[#This Row],[GMM]]+punkty_rekrutacyjne34[[#This Row],[GMP]]+punkty_rekrutacyjne34[[#This Row],[GJP]])/10</f>
        <v>18.100000000000001</v>
      </c>
      <c r="O126">
        <f t="shared" si="2"/>
        <v>8</v>
      </c>
      <c r="P126">
        <f t="shared" si="2"/>
        <v>4</v>
      </c>
      <c r="Q126">
        <f t="shared" si="2"/>
        <v>10</v>
      </c>
      <c r="R126">
        <f t="shared" si="1"/>
        <v>0</v>
      </c>
      <c r="S126" s="6">
        <f>SUM(punkty_rekrutacyjne34[[#This Row],[punkty za JP]:[GEO]])</f>
        <v>22</v>
      </c>
      <c r="T126" s="6">
        <f>IF(punkty_rekrutacyjne34[[#This Row],[Zachowanie]]=6, 2, 0)+punkty_rekrutacyjne34[[#This Row],[Osiagniecia]]</f>
        <v>6</v>
      </c>
      <c r="U126" s="7">
        <f>punkty_rekrutacyjne34[[#This Row],[punkty za gimnazjalny]]+punkty_rekrutacyjne34[[#This Row],[SUMA PUNKTOW ZA OCENY]]+punkty_rekrutacyjne34[[#This Row],[DODATKOWE]]</f>
        <v>46.1</v>
      </c>
      <c r="V126">
        <f>IF(AND(punkty_rekrutacyjne34[[#This Row],[Osiagniecia]]=0, punkty_rekrutacyjne34[[#This Row],[Zachowanie]]&gt;=5, AVERAGE(punkty_rekrutacyjne34[[#This Row],[JP]:[Geog]])&gt;4), 1, 0)</f>
        <v>0</v>
      </c>
    </row>
    <row r="127" spans="1:22" hidden="1" x14ac:dyDescent="0.35">
      <c r="A127" s="1" t="s">
        <v>207</v>
      </c>
      <c r="B127" s="1" t="s">
        <v>51</v>
      </c>
      <c r="C127">
        <v>8</v>
      </c>
      <c r="D127">
        <v>3</v>
      </c>
      <c r="E127" s="1">
        <v>6</v>
      </c>
      <c r="F127" s="1">
        <v>4</v>
      </c>
      <c r="G127" s="1">
        <v>5</v>
      </c>
      <c r="H127" s="1">
        <v>2</v>
      </c>
      <c r="I127">
        <v>8</v>
      </c>
      <c r="J127">
        <v>35</v>
      </c>
      <c r="K127">
        <v>65</v>
      </c>
      <c r="L127">
        <v>30</v>
      </c>
      <c r="M127">
        <v>5</v>
      </c>
      <c r="N127" s="6">
        <f>(punkty_rekrutacyjne34[[#This Row],[GHP]]+punkty_rekrutacyjne34[[#This Row],[GHH]]+punkty_rekrutacyjne34[[#This Row],[GMM]]+punkty_rekrutacyjne34[[#This Row],[GMP]]+punkty_rekrutacyjne34[[#This Row],[GJP]])/10</f>
        <v>14.3</v>
      </c>
      <c r="O127">
        <f t="shared" si="2"/>
        <v>10</v>
      </c>
      <c r="P127">
        <f t="shared" si="2"/>
        <v>6</v>
      </c>
      <c r="Q127">
        <f t="shared" si="2"/>
        <v>8</v>
      </c>
      <c r="R127">
        <f t="shared" si="1"/>
        <v>0</v>
      </c>
      <c r="S127" s="6">
        <f>SUM(punkty_rekrutacyjne34[[#This Row],[punkty za JP]:[GEO]])</f>
        <v>24</v>
      </c>
      <c r="T127" s="6">
        <f>IF(punkty_rekrutacyjne34[[#This Row],[Zachowanie]]=6, 2, 0)+punkty_rekrutacyjne34[[#This Row],[Osiagniecia]]</f>
        <v>8</v>
      </c>
      <c r="U127" s="7">
        <f>punkty_rekrutacyjne34[[#This Row],[punkty za gimnazjalny]]+punkty_rekrutacyjne34[[#This Row],[SUMA PUNKTOW ZA OCENY]]+punkty_rekrutacyjne34[[#This Row],[DODATKOWE]]</f>
        <v>46.3</v>
      </c>
      <c r="V127">
        <f>IF(AND(punkty_rekrutacyjne34[[#This Row],[Osiagniecia]]=0, punkty_rekrutacyjne34[[#This Row],[Zachowanie]]&gt;=5, AVERAGE(punkty_rekrutacyjne34[[#This Row],[JP]:[Geog]])&gt;4), 1, 0)</f>
        <v>0</v>
      </c>
    </row>
    <row r="128" spans="1:22" hidden="1" x14ac:dyDescent="0.35">
      <c r="A128" s="1" t="s">
        <v>208</v>
      </c>
      <c r="B128" s="1" t="s">
        <v>30</v>
      </c>
      <c r="C128">
        <v>3</v>
      </c>
      <c r="D128">
        <v>6</v>
      </c>
      <c r="E128" s="1">
        <v>6</v>
      </c>
      <c r="F128" s="1">
        <v>3</v>
      </c>
      <c r="G128" s="1">
        <v>4</v>
      </c>
      <c r="H128" s="1">
        <v>5</v>
      </c>
      <c r="I128">
        <v>35</v>
      </c>
      <c r="J128">
        <v>1</v>
      </c>
      <c r="K128">
        <v>100</v>
      </c>
      <c r="L128">
        <v>65</v>
      </c>
      <c r="M128">
        <v>86</v>
      </c>
      <c r="N128" s="6">
        <f>(punkty_rekrutacyjne34[[#This Row],[GHP]]+punkty_rekrutacyjne34[[#This Row],[GHH]]+punkty_rekrutacyjne34[[#This Row],[GMM]]+punkty_rekrutacyjne34[[#This Row],[GMP]]+punkty_rekrutacyjne34[[#This Row],[GJP]])/10</f>
        <v>28.7</v>
      </c>
      <c r="O128">
        <f t="shared" si="2"/>
        <v>10</v>
      </c>
      <c r="P128">
        <f t="shared" si="2"/>
        <v>4</v>
      </c>
      <c r="Q128">
        <f t="shared" si="2"/>
        <v>6</v>
      </c>
      <c r="R128">
        <f t="shared" si="1"/>
        <v>8</v>
      </c>
      <c r="S128" s="6">
        <f>SUM(punkty_rekrutacyjne34[[#This Row],[punkty za JP]:[GEO]])</f>
        <v>28</v>
      </c>
      <c r="T128" s="6">
        <f>IF(punkty_rekrutacyjne34[[#This Row],[Zachowanie]]=6, 2, 0)+punkty_rekrutacyjne34[[#This Row],[Osiagniecia]]</f>
        <v>5</v>
      </c>
      <c r="U128" s="7">
        <f>punkty_rekrutacyjne34[[#This Row],[punkty za gimnazjalny]]+punkty_rekrutacyjne34[[#This Row],[SUMA PUNKTOW ZA OCENY]]+punkty_rekrutacyjne34[[#This Row],[DODATKOWE]]</f>
        <v>61.7</v>
      </c>
      <c r="V128">
        <f>IF(AND(punkty_rekrutacyjne34[[#This Row],[Osiagniecia]]=0, punkty_rekrutacyjne34[[#This Row],[Zachowanie]]&gt;=5, AVERAGE(punkty_rekrutacyjne34[[#This Row],[JP]:[Geog]])&gt;4), 1, 0)</f>
        <v>0</v>
      </c>
    </row>
    <row r="129" spans="1:22" hidden="1" x14ac:dyDescent="0.35">
      <c r="A129" s="1" t="s">
        <v>209</v>
      </c>
      <c r="B129" s="1" t="s">
        <v>210</v>
      </c>
      <c r="C129">
        <v>8</v>
      </c>
      <c r="D129">
        <v>3</v>
      </c>
      <c r="E129" s="1">
        <v>2</v>
      </c>
      <c r="F129" s="1">
        <v>3</v>
      </c>
      <c r="G129" s="1">
        <v>5</v>
      </c>
      <c r="H129" s="1">
        <v>5</v>
      </c>
      <c r="I129">
        <v>31</v>
      </c>
      <c r="J129">
        <v>75</v>
      </c>
      <c r="K129">
        <v>10</v>
      </c>
      <c r="L129">
        <v>37</v>
      </c>
      <c r="M129">
        <v>48</v>
      </c>
      <c r="N129" s="6">
        <f>(punkty_rekrutacyjne34[[#This Row],[GHP]]+punkty_rekrutacyjne34[[#This Row],[GHH]]+punkty_rekrutacyjne34[[#This Row],[GMM]]+punkty_rekrutacyjne34[[#This Row],[GMP]]+punkty_rekrutacyjne34[[#This Row],[GJP]])/10</f>
        <v>20.100000000000001</v>
      </c>
      <c r="O129">
        <f t="shared" si="2"/>
        <v>0</v>
      </c>
      <c r="P129">
        <f t="shared" si="2"/>
        <v>4</v>
      </c>
      <c r="Q129">
        <f t="shared" si="2"/>
        <v>8</v>
      </c>
      <c r="R129">
        <f t="shared" si="1"/>
        <v>8</v>
      </c>
      <c r="S129" s="6">
        <f>SUM(punkty_rekrutacyjne34[[#This Row],[punkty za JP]:[GEO]])</f>
        <v>20</v>
      </c>
      <c r="T129" s="6">
        <f>IF(punkty_rekrutacyjne34[[#This Row],[Zachowanie]]=6, 2, 0)+punkty_rekrutacyjne34[[#This Row],[Osiagniecia]]</f>
        <v>8</v>
      </c>
      <c r="U129" s="7">
        <f>punkty_rekrutacyjne34[[#This Row],[punkty za gimnazjalny]]+punkty_rekrutacyjne34[[#This Row],[SUMA PUNKTOW ZA OCENY]]+punkty_rekrutacyjne34[[#This Row],[DODATKOWE]]</f>
        <v>48.1</v>
      </c>
      <c r="V129">
        <f>IF(AND(punkty_rekrutacyjne34[[#This Row],[Osiagniecia]]=0, punkty_rekrutacyjne34[[#This Row],[Zachowanie]]&gt;=5, AVERAGE(punkty_rekrutacyjne34[[#This Row],[JP]:[Geog]])&gt;4), 1, 0)</f>
        <v>0</v>
      </c>
    </row>
    <row r="130" spans="1:22" hidden="1" x14ac:dyDescent="0.35">
      <c r="A130" s="1" t="s">
        <v>211</v>
      </c>
      <c r="B130" s="1" t="s">
        <v>78</v>
      </c>
      <c r="C130">
        <v>4</v>
      </c>
      <c r="D130">
        <v>3</v>
      </c>
      <c r="E130" s="1">
        <v>4</v>
      </c>
      <c r="F130" s="1">
        <v>2</v>
      </c>
      <c r="G130" s="1">
        <v>5</v>
      </c>
      <c r="H130" s="1">
        <v>6</v>
      </c>
      <c r="I130">
        <v>53</v>
      </c>
      <c r="J130">
        <v>74</v>
      </c>
      <c r="K130">
        <v>66</v>
      </c>
      <c r="L130">
        <v>37</v>
      </c>
      <c r="M130">
        <v>55</v>
      </c>
      <c r="N130" s="6">
        <f>(punkty_rekrutacyjne34[[#This Row],[GHP]]+punkty_rekrutacyjne34[[#This Row],[GHH]]+punkty_rekrutacyjne34[[#This Row],[GMM]]+punkty_rekrutacyjne34[[#This Row],[GMP]]+punkty_rekrutacyjne34[[#This Row],[GJP]])/10</f>
        <v>28.5</v>
      </c>
      <c r="O130">
        <f t="shared" si="2"/>
        <v>6</v>
      </c>
      <c r="P130">
        <f t="shared" si="2"/>
        <v>0</v>
      </c>
      <c r="Q130">
        <f t="shared" si="2"/>
        <v>8</v>
      </c>
      <c r="R130">
        <f t="shared" si="2"/>
        <v>10</v>
      </c>
      <c r="S130" s="6">
        <f>SUM(punkty_rekrutacyjne34[[#This Row],[punkty za JP]:[GEO]])</f>
        <v>24</v>
      </c>
      <c r="T130" s="6">
        <f>IF(punkty_rekrutacyjne34[[#This Row],[Zachowanie]]=6, 2, 0)+punkty_rekrutacyjne34[[#This Row],[Osiagniecia]]</f>
        <v>4</v>
      </c>
      <c r="U130" s="7">
        <f>punkty_rekrutacyjne34[[#This Row],[punkty za gimnazjalny]]+punkty_rekrutacyjne34[[#This Row],[SUMA PUNKTOW ZA OCENY]]+punkty_rekrutacyjne34[[#This Row],[DODATKOWE]]</f>
        <v>56.5</v>
      </c>
      <c r="V130">
        <f>IF(AND(punkty_rekrutacyjne34[[#This Row],[Osiagniecia]]=0, punkty_rekrutacyjne34[[#This Row],[Zachowanie]]&gt;=5, AVERAGE(punkty_rekrutacyjne34[[#This Row],[JP]:[Geog]])&gt;4), 1, 0)</f>
        <v>0</v>
      </c>
    </row>
    <row r="131" spans="1:22" hidden="1" x14ac:dyDescent="0.35">
      <c r="A131" s="1" t="s">
        <v>212</v>
      </c>
      <c r="B131" s="1" t="s">
        <v>101</v>
      </c>
      <c r="C131">
        <v>4</v>
      </c>
      <c r="D131">
        <v>6</v>
      </c>
      <c r="E131" s="1">
        <v>5</v>
      </c>
      <c r="F131" s="1">
        <v>3</v>
      </c>
      <c r="G131" s="1">
        <v>4</v>
      </c>
      <c r="H131" s="1">
        <v>4</v>
      </c>
      <c r="I131">
        <v>43</v>
      </c>
      <c r="J131">
        <v>49</v>
      </c>
      <c r="K131">
        <v>12</v>
      </c>
      <c r="L131">
        <v>36</v>
      </c>
      <c r="M131">
        <v>87</v>
      </c>
      <c r="N131" s="6">
        <f>(punkty_rekrutacyjne34[[#This Row],[GHP]]+punkty_rekrutacyjne34[[#This Row],[GHH]]+punkty_rekrutacyjne34[[#This Row],[GMM]]+punkty_rekrutacyjne34[[#This Row],[GMP]]+punkty_rekrutacyjne34[[#This Row],[GJP]])/10</f>
        <v>22.7</v>
      </c>
      <c r="O131">
        <f t="shared" ref="O131:R194" si="3">VLOOKUP(E131,$AA$4:$AB$9,2,0)</f>
        <v>8</v>
      </c>
      <c r="P131">
        <f t="shared" si="3"/>
        <v>4</v>
      </c>
      <c r="Q131">
        <f t="shared" si="3"/>
        <v>6</v>
      </c>
      <c r="R131">
        <f t="shared" si="3"/>
        <v>6</v>
      </c>
      <c r="S131" s="6">
        <f>SUM(punkty_rekrutacyjne34[[#This Row],[punkty za JP]:[GEO]])</f>
        <v>24</v>
      </c>
      <c r="T131" s="6">
        <f>IF(punkty_rekrutacyjne34[[#This Row],[Zachowanie]]=6, 2, 0)+punkty_rekrutacyjne34[[#This Row],[Osiagniecia]]</f>
        <v>6</v>
      </c>
      <c r="U131" s="7">
        <f>punkty_rekrutacyjne34[[#This Row],[punkty za gimnazjalny]]+punkty_rekrutacyjne34[[#This Row],[SUMA PUNKTOW ZA OCENY]]+punkty_rekrutacyjne34[[#This Row],[DODATKOWE]]</f>
        <v>52.7</v>
      </c>
      <c r="V131">
        <f>IF(AND(punkty_rekrutacyjne34[[#This Row],[Osiagniecia]]=0, punkty_rekrutacyjne34[[#This Row],[Zachowanie]]&gt;=5, AVERAGE(punkty_rekrutacyjne34[[#This Row],[JP]:[Geog]])&gt;4), 1, 0)</f>
        <v>0</v>
      </c>
    </row>
    <row r="132" spans="1:22" hidden="1" x14ac:dyDescent="0.35">
      <c r="A132" s="1" t="s">
        <v>213</v>
      </c>
      <c r="B132" s="1" t="s">
        <v>72</v>
      </c>
      <c r="C132">
        <v>4</v>
      </c>
      <c r="D132">
        <v>4</v>
      </c>
      <c r="E132" s="1">
        <v>6</v>
      </c>
      <c r="F132" s="1">
        <v>2</v>
      </c>
      <c r="G132" s="1">
        <v>5</v>
      </c>
      <c r="H132" s="1">
        <v>2</v>
      </c>
      <c r="I132">
        <v>60</v>
      </c>
      <c r="J132">
        <v>75</v>
      </c>
      <c r="K132">
        <v>10</v>
      </c>
      <c r="L132">
        <v>59</v>
      </c>
      <c r="M132">
        <v>5</v>
      </c>
      <c r="N132" s="6">
        <f>(punkty_rekrutacyjne34[[#This Row],[GHP]]+punkty_rekrutacyjne34[[#This Row],[GHH]]+punkty_rekrutacyjne34[[#This Row],[GMM]]+punkty_rekrutacyjne34[[#This Row],[GMP]]+punkty_rekrutacyjne34[[#This Row],[GJP]])/10</f>
        <v>20.9</v>
      </c>
      <c r="O132">
        <f t="shared" si="3"/>
        <v>10</v>
      </c>
      <c r="P132">
        <f t="shared" si="3"/>
        <v>0</v>
      </c>
      <c r="Q132">
        <f t="shared" si="3"/>
        <v>8</v>
      </c>
      <c r="R132">
        <f t="shared" si="3"/>
        <v>0</v>
      </c>
      <c r="S132" s="6">
        <f>SUM(punkty_rekrutacyjne34[[#This Row],[punkty za JP]:[GEO]])</f>
        <v>18</v>
      </c>
      <c r="T132" s="6">
        <f>IF(punkty_rekrutacyjne34[[#This Row],[Zachowanie]]=6, 2, 0)+punkty_rekrutacyjne34[[#This Row],[Osiagniecia]]</f>
        <v>4</v>
      </c>
      <c r="U132" s="7">
        <f>punkty_rekrutacyjne34[[#This Row],[punkty za gimnazjalny]]+punkty_rekrutacyjne34[[#This Row],[SUMA PUNKTOW ZA OCENY]]+punkty_rekrutacyjne34[[#This Row],[DODATKOWE]]</f>
        <v>42.9</v>
      </c>
      <c r="V132">
        <f>IF(AND(punkty_rekrutacyjne34[[#This Row],[Osiagniecia]]=0, punkty_rekrutacyjne34[[#This Row],[Zachowanie]]&gt;=5, AVERAGE(punkty_rekrutacyjne34[[#This Row],[JP]:[Geog]])&gt;4), 1, 0)</f>
        <v>0</v>
      </c>
    </row>
    <row r="133" spans="1:22" hidden="1" x14ac:dyDescent="0.35">
      <c r="A133" s="1" t="s">
        <v>214</v>
      </c>
      <c r="B133" s="1" t="s">
        <v>197</v>
      </c>
      <c r="C133">
        <v>7</v>
      </c>
      <c r="D133">
        <v>6</v>
      </c>
      <c r="E133" s="1">
        <v>4</v>
      </c>
      <c r="F133" s="1">
        <v>2</v>
      </c>
      <c r="G133" s="1">
        <v>2</v>
      </c>
      <c r="H133" s="1">
        <v>3</v>
      </c>
      <c r="I133">
        <v>89</v>
      </c>
      <c r="J133">
        <v>29</v>
      </c>
      <c r="K133">
        <v>58</v>
      </c>
      <c r="L133">
        <v>19</v>
      </c>
      <c r="M133">
        <v>97</v>
      </c>
      <c r="N133" s="6">
        <f>(punkty_rekrutacyjne34[[#This Row],[GHP]]+punkty_rekrutacyjne34[[#This Row],[GHH]]+punkty_rekrutacyjne34[[#This Row],[GMM]]+punkty_rekrutacyjne34[[#This Row],[GMP]]+punkty_rekrutacyjne34[[#This Row],[GJP]])/10</f>
        <v>29.2</v>
      </c>
      <c r="O133">
        <f t="shared" si="3"/>
        <v>6</v>
      </c>
      <c r="P133">
        <f t="shared" si="3"/>
        <v>0</v>
      </c>
      <c r="Q133">
        <f t="shared" si="3"/>
        <v>0</v>
      </c>
      <c r="R133">
        <f t="shared" si="3"/>
        <v>4</v>
      </c>
      <c r="S133" s="6">
        <f>SUM(punkty_rekrutacyjne34[[#This Row],[punkty za JP]:[GEO]])</f>
        <v>10</v>
      </c>
      <c r="T133" s="6">
        <f>IF(punkty_rekrutacyjne34[[#This Row],[Zachowanie]]=6, 2, 0)+punkty_rekrutacyjne34[[#This Row],[Osiagniecia]]</f>
        <v>9</v>
      </c>
      <c r="U133" s="7">
        <f>punkty_rekrutacyjne34[[#This Row],[punkty za gimnazjalny]]+punkty_rekrutacyjne34[[#This Row],[SUMA PUNKTOW ZA OCENY]]+punkty_rekrutacyjne34[[#This Row],[DODATKOWE]]</f>
        <v>48.2</v>
      </c>
      <c r="V133">
        <f>IF(AND(punkty_rekrutacyjne34[[#This Row],[Osiagniecia]]=0, punkty_rekrutacyjne34[[#This Row],[Zachowanie]]&gt;=5, AVERAGE(punkty_rekrutacyjne34[[#This Row],[JP]:[Geog]])&gt;4), 1, 0)</f>
        <v>0</v>
      </c>
    </row>
    <row r="134" spans="1:22" hidden="1" x14ac:dyDescent="0.35">
      <c r="A134" s="1" t="s">
        <v>215</v>
      </c>
      <c r="B134" s="1" t="s">
        <v>216</v>
      </c>
      <c r="C134">
        <v>5</v>
      </c>
      <c r="D134">
        <v>6</v>
      </c>
      <c r="E134" s="1">
        <v>5</v>
      </c>
      <c r="F134" s="1">
        <v>3</v>
      </c>
      <c r="G134" s="1">
        <v>5</v>
      </c>
      <c r="H134" s="1">
        <v>3</v>
      </c>
      <c r="I134">
        <v>61</v>
      </c>
      <c r="J134">
        <v>95</v>
      </c>
      <c r="K134">
        <v>36</v>
      </c>
      <c r="L134">
        <v>86</v>
      </c>
      <c r="M134">
        <v>36</v>
      </c>
      <c r="N134" s="6">
        <f>(punkty_rekrutacyjne34[[#This Row],[GHP]]+punkty_rekrutacyjne34[[#This Row],[GHH]]+punkty_rekrutacyjne34[[#This Row],[GMM]]+punkty_rekrutacyjne34[[#This Row],[GMP]]+punkty_rekrutacyjne34[[#This Row],[GJP]])/10</f>
        <v>31.4</v>
      </c>
      <c r="O134">
        <f t="shared" si="3"/>
        <v>8</v>
      </c>
      <c r="P134">
        <f t="shared" si="3"/>
        <v>4</v>
      </c>
      <c r="Q134">
        <f t="shared" si="3"/>
        <v>8</v>
      </c>
      <c r="R134">
        <f t="shared" si="3"/>
        <v>4</v>
      </c>
      <c r="S134" s="6">
        <f>SUM(punkty_rekrutacyjne34[[#This Row],[punkty za JP]:[GEO]])</f>
        <v>24</v>
      </c>
      <c r="T134" s="6">
        <f>IF(punkty_rekrutacyjne34[[#This Row],[Zachowanie]]=6, 2, 0)+punkty_rekrutacyjne34[[#This Row],[Osiagniecia]]</f>
        <v>7</v>
      </c>
      <c r="U134" s="7">
        <f>punkty_rekrutacyjne34[[#This Row],[punkty za gimnazjalny]]+punkty_rekrutacyjne34[[#This Row],[SUMA PUNKTOW ZA OCENY]]+punkty_rekrutacyjne34[[#This Row],[DODATKOWE]]</f>
        <v>62.4</v>
      </c>
      <c r="V134">
        <f>IF(AND(punkty_rekrutacyjne34[[#This Row],[Osiagniecia]]=0, punkty_rekrutacyjne34[[#This Row],[Zachowanie]]&gt;=5, AVERAGE(punkty_rekrutacyjne34[[#This Row],[JP]:[Geog]])&gt;4), 1, 0)</f>
        <v>0</v>
      </c>
    </row>
    <row r="135" spans="1:22" hidden="1" x14ac:dyDescent="0.35">
      <c r="A135" s="1" t="s">
        <v>217</v>
      </c>
      <c r="B135" s="1" t="s">
        <v>218</v>
      </c>
      <c r="C135">
        <v>7</v>
      </c>
      <c r="D135">
        <v>6</v>
      </c>
      <c r="E135" s="1">
        <v>2</v>
      </c>
      <c r="F135" s="1">
        <v>3</v>
      </c>
      <c r="G135" s="1">
        <v>3</v>
      </c>
      <c r="H135" s="1">
        <v>2</v>
      </c>
      <c r="I135">
        <v>2</v>
      </c>
      <c r="J135">
        <v>9</v>
      </c>
      <c r="K135">
        <v>56</v>
      </c>
      <c r="L135">
        <v>86</v>
      </c>
      <c r="M135">
        <v>71</v>
      </c>
      <c r="N135" s="6">
        <f>(punkty_rekrutacyjne34[[#This Row],[GHP]]+punkty_rekrutacyjne34[[#This Row],[GHH]]+punkty_rekrutacyjne34[[#This Row],[GMM]]+punkty_rekrutacyjne34[[#This Row],[GMP]]+punkty_rekrutacyjne34[[#This Row],[GJP]])/10</f>
        <v>22.4</v>
      </c>
      <c r="O135">
        <f t="shared" si="3"/>
        <v>0</v>
      </c>
      <c r="P135">
        <f t="shared" si="3"/>
        <v>4</v>
      </c>
      <c r="Q135">
        <f t="shared" si="3"/>
        <v>4</v>
      </c>
      <c r="R135">
        <f t="shared" si="3"/>
        <v>0</v>
      </c>
      <c r="S135" s="6">
        <f>SUM(punkty_rekrutacyjne34[[#This Row],[punkty za JP]:[GEO]])</f>
        <v>8</v>
      </c>
      <c r="T135" s="6">
        <f>IF(punkty_rekrutacyjne34[[#This Row],[Zachowanie]]=6, 2, 0)+punkty_rekrutacyjne34[[#This Row],[Osiagniecia]]</f>
        <v>9</v>
      </c>
      <c r="U135" s="7">
        <f>punkty_rekrutacyjne34[[#This Row],[punkty za gimnazjalny]]+punkty_rekrutacyjne34[[#This Row],[SUMA PUNKTOW ZA OCENY]]+punkty_rekrutacyjne34[[#This Row],[DODATKOWE]]</f>
        <v>39.4</v>
      </c>
      <c r="V135">
        <f>IF(AND(punkty_rekrutacyjne34[[#This Row],[Osiagniecia]]=0, punkty_rekrutacyjne34[[#This Row],[Zachowanie]]&gt;=5, AVERAGE(punkty_rekrutacyjne34[[#This Row],[JP]:[Geog]])&gt;4), 1, 0)</f>
        <v>0</v>
      </c>
    </row>
    <row r="136" spans="1:22" hidden="1" x14ac:dyDescent="0.35">
      <c r="A136" s="1" t="s">
        <v>219</v>
      </c>
      <c r="B136" s="1" t="s">
        <v>16</v>
      </c>
      <c r="C136">
        <v>6</v>
      </c>
      <c r="D136">
        <v>2</v>
      </c>
      <c r="E136" s="1">
        <v>4</v>
      </c>
      <c r="F136" s="1">
        <v>5</v>
      </c>
      <c r="G136" s="1">
        <v>6</v>
      </c>
      <c r="H136" s="1">
        <v>4</v>
      </c>
      <c r="I136">
        <v>21</v>
      </c>
      <c r="J136">
        <v>73</v>
      </c>
      <c r="K136">
        <v>39</v>
      </c>
      <c r="L136">
        <v>28</v>
      </c>
      <c r="M136">
        <v>25</v>
      </c>
      <c r="N136" s="6">
        <f>(punkty_rekrutacyjne34[[#This Row],[GHP]]+punkty_rekrutacyjne34[[#This Row],[GHH]]+punkty_rekrutacyjne34[[#This Row],[GMM]]+punkty_rekrutacyjne34[[#This Row],[GMP]]+punkty_rekrutacyjne34[[#This Row],[GJP]])/10</f>
        <v>18.600000000000001</v>
      </c>
      <c r="O136">
        <f t="shared" si="3"/>
        <v>6</v>
      </c>
      <c r="P136">
        <f t="shared" si="3"/>
        <v>8</v>
      </c>
      <c r="Q136">
        <f t="shared" si="3"/>
        <v>10</v>
      </c>
      <c r="R136">
        <f t="shared" si="3"/>
        <v>6</v>
      </c>
      <c r="S136" s="6">
        <f>SUM(punkty_rekrutacyjne34[[#This Row],[punkty za JP]:[GEO]])</f>
        <v>30</v>
      </c>
      <c r="T136" s="6">
        <f>IF(punkty_rekrutacyjne34[[#This Row],[Zachowanie]]=6, 2, 0)+punkty_rekrutacyjne34[[#This Row],[Osiagniecia]]</f>
        <v>6</v>
      </c>
      <c r="U136" s="7">
        <f>punkty_rekrutacyjne34[[#This Row],[punkty za gimnazjalny]]+punkty_rekrutacyjne34[[#This Row],[SUMA PUNKTOW ZA OCENY]]+punkty_rekrutacyjne34[[#This Row],[DODATKOWE]]</f>
        <v>54.6</v>
      </c>
      <c r="V136">
        <f>IF(AND(punkty_rekrutacyjne34[[#This Row],[Osiagniecia]]=0, punkty_rekrutacyjne34[[#This Row],[Zachowanie]]&gt;=5, AVERAGE(punkty_rekrutacyjne34[[#This Row],[JP]:[Geog]])&gt;4), 1, 0)</f>
        <v>0</v>
      </c>
    </row>
    <row r="137" spans="1:22" hidden="1" x14ac:dyDescent="0.35">
      <c r="A137" s="1" t="s">
        <v>220</v>
      </c>
      <c r="B137" s="1" t="s">
        <v>130</v>
      </c>
      <c r="C137">
        <v>0</v>
      </c>
      <c r="D137">
        <v>5</v>
      </c>
      <c r="E137" s="1">
        <v>2</v>
      </c>
      <c r="F137" s="1">
        <v>4</v>
      </c>
      <c r="G137" s="1">
        <v>3</v>
      </c>
      <c r="H137" s="1">
        <v>3</v>
      </c>
      <c r="I137">
        <v>52</v>
      </c>
      <c r="J137">
        <v>74</v>
      </c>
      <c r="K137">
        <v>79</v>
      </c>
      <c r="L137">
        <v>92</v>
      </c>
      <c r="M137">
        <v>69</v>
      </c>
      <c r="N137" s="6">
        <f>(punkty_rekrutacyjne34[[#This Row],[GHP]]+punkty_rekrutacyjne34[[#This Row],[GHH]]+punkty_rekrutacyjne34[[#This Row],[GMM]]+punkty_rekrutacyjne34[[#This Row],[GMP]]+punkty_rekrutacyjne34[[#This Row],[GJP]])/10</f>
        <v>36.6</v>
      </c>
      <c r="O137">
        <f t="shared" si="3"/>
        <v>0</v>
      </c>
      <c r="P137">
        <f t="shared" si="3"/>
        <v>6</v>
      </c>
      <c r="Q137">
        <f t="shared" si="3"/>
        <v>4</v>
      </c>
      <c r="R137">
        <f t="shared" si="3"/>
        <v>4</v>
      </c>
      <c r="S137" s="6">
        <f>SUM(punkty_rekrutacyjne34[[#This Row],[punkty za JP]:[GEO]])</f>
        <v>14</v>
      </c>
      <c r="T137" s="6">
        <f>IF(punkty_rekrutacyjne34[[#This Row],[Zachowanie]]=6, 2, 0)+punkty_rekrutacyjne34[[#This Row],[Osiagniecia]]</f>
        <v>0</v>
      </c>
      <c r="U137" s="7">
        <f>punkty_rekrutacyjne34[[#This Row],[punkty za gimnazjalny]]+punkty_rekrutacyjne34[[#This Row],[SUMA PUNKTOW ZA OCENY]]+punkty_rekrutacyjne34[[#This Row],[DODATKOWE]]</f>
        <v>50.6</v>
      </c>
      <c r="V137">
        <f>IF(AND(punkty_rekrutacyjne34[[#This Row],[Osiagniecia]]=0, punkty_rekrutacyjne34[[#This Row],[Zachowanie]]&gt;=5, AVERAGE(punkty_rekrutacyjne34[[#This Row],[JP]:[Geog]])&gt;4), 1, 0)</f>
        <v>0</v>
      </c>
    </row>
    <row r="138" spans="1:22" hidden="1" x14ac:dyDescent="0.35">
      <c r="A138" s="1" t="s">
        <v>221</v>
      </c>
      <c r="B138" s="1" t="s">
        <v>222</v>
      </c>
      <c r="C138">
        <v>1</v>
      </c>
      <c r="D138">
        <v>2</v>
      </c>
      <c r="E138" s="1">
        <v>2</v>
      </c>
      <c r="F138" s="1">
        <v>4</v>
      </c>
      <c r="G138" s="1">
        <v>5</v>
      </c>
      <c r="H138" s="1">
        <v>3</v>
      </c>
      <c r="I138">
        <v>97</v>
      </c>
      <c r="J138">
        <v>51</v>
      </c>
      <c r="K138">
        <v>38</v>
      </c>
      <c r="L138">
        <v>17</v>
      </c>
      <c r="M138">
        <v>5</v>
      </c>
      <c r="N138" s="6">
        <f>(punkty_rekrutacyjne34[[#This Row],[GHP]]+punkty_rekrutacyjne34[[#This Row],[GHH]]+punkty_rekrutacyjne34[[#This Row],[GMM]]+punkty_rekrutacyjne34[[#This Row],[GMP]]+punkty_rekrutacyjne34[[#This Row],[GJP]])/10</f>
        <v>20.8</v>
      </c>
      <c r="O138">
        <f t="shared" si="3"/>
        <v>0</v>
      </c>
      <c r="P138">
        <f t="shared" si="3"/>
        <v>6</v>
      </c>
      <c r="Q138">
        <f t="shared" si="3"/>
        <v>8</v>
      </c>
      <c r="R138">
        <f t="shared" si="3"/>
        <v>4</v>
      </c>
      <c r="S138" s="6">
        <f>SUM(punkty_rekrutacyjne34[[#This Row],[punkty za JP]:[GEO]])</f>
        <v>18</v>
      </c>
      <c r="T138" s="6">
        <f>IF(punkty_rekrutacyjne34[[#This Row],[Zachowanie]]=6, 2, 0)+punkty_rekrutacyjne34[[#This Row],[Osiagniecia]]</f>
        <v>1</v>
      </c>
      <c r="U138" s="7">
        <f>punkty_rekrutacyjne34[[#This Row],[punkty za gimnazjalny]]+punkty_rekrutacyjne34[[#This Row],[SUMA PUNKTOW ZA OCENY]]+punkty_rekrutacyjne34[[#This Row],[DODATKOWE]]</f>
        <v>39.799999999999997</v>
      </c>
      <c r="V138">
        <f>IF(AND(punkty_rekrutacyjne34[[#This Row],[Osiagniecia]]=0, punkty_rekrutacyjne34[[#This Row],[Zachowanie]]&gt;=5, AVERAGE(punkty_rekrutacyjne34[[#This Row],[JP]:[Geog]])&gt;4), 1, 0)</f>
        <v>0</v>
      </c>
    </row>
    <row r="139" spans="1:22" hidden="1" x14ac:dyDescent="0.35">
      <c r="A139" s="1" t="s">
        <v>223</v>
      </c>
      <c r="B139" s="1" t="s">
        <v>145</v>
      </c>
      <c r="C139">
        <v>3</v>
      </c>
      <c r="D139">
        <v>3</v>
      </c>
      <c r="E139" s="1">
        <v>2</v>
      </c>
      <c r="F139" s="1">
        <v>5</v>
      </c>
      <c r="G139" s="1">
        <v>3</v>
      </c>
      <c r="H139" s="1">
        <v>5</v>
      </c>
      <c r="I139">
        <v>68</v>
      </c>
      <c r="J139">
        <v>38</v>
      </c>
      <c r="K139">
        <v>31</v>
      </c>
      <c r="L139">
        <v>14</v>
      </c>
      <c r="M139">
        <v>54</v>
      </c>
      <c r="N139" s="6">
        <f>(punkty_rekrutacyjne34[[#This Row],[GHP]]+punkty_rekrutacyjne34[[#This Row],[GHH]]+punkty_rekrutacyjne34[[#This Row],[GMM]]+punkty_rekrutacyjne34[[#This Row],[GMP]]+punkty_rekrutacyjne34[[#This Row],[GJP]])/10</f>
        <v>20.5</v>
      </c>
      <c r="O139">
        <f t="shared" si="3"/>
        <v>0</v>
      </c>
      <c r="P139">
        <f t="shared" si="3"/>
        <v>8</v>
      </c>
      <c r="Q139">
        <f t="shared" si="3"/>
        <v>4</v>
      </c>
      <c r="R139">
        <f t="shared" si="3"/>
        <v>8</v>
      </c>
      <c r="S139" s="6">
        <f>SUM(punkty_rekrutacyjne34[[#This Row],[punkty za JP]:[GEO]])</f>
        <v>20</v>
      </c>
      <c r="T139" s="6">
        <f>IF(punkty_rekrutacyjne34[[#This Row],[Zachowanie]]=6, 2, 0)+punkty_rekrutacyjne34[[#This Row],[Osiagniecia]]</f>
        <v>3</v>
      </c>
      <c r="U139" s="7">
        <f>punkty_rekrutacyjne34[[#This Row],[punkty za gimnazjalny]]+punkty_rekrutacyjne34[[#This Row],[SUMA PUNKTOW ZA OCENY]]+punkty_rekrutacyjne34[[#This Row],[DODATKOWE]]</f>
        <v>43.5</v>
      </c>
      <c r="V139">
        <f>IF(AND(punkty_rekrutacyjne34[[#This Row],[Osiagniecia]]=0, punkty_rekrutacyjne34[[#This Row],[Zachowanie]]&gt;=5, AVERAGE(punkty_rekrutacyjne34[[#This Row],[JP]:[Geog]])&gt;4), 1, 0)</f>
        <v>0</v>
      </c>
    </row>
    <row r="140" spans="1:22" hidden="1" x14ac:dyDescent="0.35">
      <c r="A140" s="1" t="s">
        <v>224</v>
      </c>
      <c r="B140" s="1" t="s">
        <v>225</v>
      </c>
      <c r="C140">
        <v>7</v>
      </c>
      <c r="D140">
        <v>6</v>
      </c>
      <c r="E140" s="1">
        <v>2</v>
      </c>
      <c r="F140" s="1">
        <v>5</v>
      </c>
      <c r="G140" s="1">
        <v>6</v>
      </c>
      <c r="H140" s="1">
        <v>5</v>
      </c>
      <c r="I140">
        <v>19</v>
      </c>
      <c r="J140">
        <v>56</v>
      </c>
      <c r="K140">
        <v>50</v>
      </c>
      <c r="L140">
        <v>43</v>
      </c>
      <c r="M140">
        <v>66</v>
      </c>
      <c r="N140" s="6">
        <f>(punkty_rekrutacyjne34[[#This Row],[GHP]]+punkty_rekrutacyjne34[[#This Row],[GHH]]+punkty_rekrutacyjne34[[#This Row],[GMM]]+punkty_rekrutacyjne34[[#This Row],[GMP]]+punkty_rekrutacyjne34[[#This Row],[GJP]])/10</f>
        <v>23.4</v>
      </c>
      <c r="O140">
        <f t="shared" si="3"/>
        <v>0</v>
      </c>
      <c r="P140">
        <f t="shared" si="3"/>
        <v>8</v>
      </c>
      <c r="Q140">
        <f t="shared" si="3"/>
        <v>10</v>
      </c>
      <c r="R140">
        <f t="shared" si="3"/>
        <v>8</v>
      </c>
      <c r="S140" s="6">
        <f>SUM(punkty_rekrutacyjne34[[#This Row],[punkty za JP]:[GEO]])</f>
        <v>26</v>
      </c>
      <c r="T140" s="6">
        <f>IF(punkty_rekrutacyjne34[[#This Row],[Zachowanie]]=6, 2, 0)+punkty_rekrutacyjne34[[#This Row],[Osiagniecia]]</f>
        <v>9</v>
      </c>
      <c r="U140" s="7">
        <f>punkty_rekrutacyjne34[[#This Row],[punkty za gimnazjalny]]+punkty_rekrutacyjne34[[#This Row],[SUMA PUNKTOW ZA OCENY]]+punkty_rekrutacyjne34[[#This Row],[DODATKOWE]]</f>
        <v>58.4</v>
      </c>
      <c r="V140">
        <f>IF(AND(punkty_rekrutacyjne34[[#This Row],[Osiagniecia]]=0, punkty_rekrutacyjne34[[#This Row],[Zachowanie]]&gt;=5, AVERAGE(punkty_rekrutacyjne34[[#This Row],[JP]:[Geog]])&gt;4), 1, 0)</f>
        <v>0</v>
      </c>
    </row>
    <row r="141" spans="1:22" hidden="1" x14ac:dyDescent="0.35">
      <c r="A141" s="1" t="s">
        <v>226</v>
      </c>
      <c r="B141" s="1" t="s">
        <v>74</v>
      </c>
      <c r="C141">
        <v>6</v>
      </c>
      <c r="D141">
        <v>6</v>
      </c>
      <c r="E141" s="1">
        <v>5</v>
      </c>
      <c r="F141" s="1">
        <v>3</v>
      </c>
      <c r="G141" s="1">
        <v>2</v>
      </c>
      <c r="H141" s="1">
        <v>3</v>
      </c>
      <c r="I141">
        <v>16</v>
      </c>
      <c r="J141">
        <v>95</v>
      </c>
      <c r="K141">
        <v>97</v>
      </c>
      <c r="L141">
        <v>62</v>
      </c>
      <c r="M141">
        <v>46</v>
      </c>
      <c r="N141" s="6">
        <f>(punkty_rekrutacyjne34[[#This Row],[GHP]]+punkty_rekrutacyjne34[[#This Row],[GHH]]+punkty_rekrutacyjne34[[#This Row],[GMM]]+punkty_rekrutacyjne34[[#This Row],[GMP]]+punkty_rekrutacyjne34[[#This Row],[GJP]])/10</f>
        <v>31.6</v>
      </c>
      <c r="O141">
        <f t="shared" si="3"/>
        <v>8</v>
      </c>
      <c r="P141">
        <f t="shared" si="3"/>
        <v>4</v>
      </c>
      <c r="Q141">
        <f t="shared" si="3"/>
        <v>0</v>
      </c>
      <c r="R141">
        <f t="shared" si="3"/>
        <v>4</v>
      </c>
      <c r="S141" s="6">
        <f>SUM(punkty_rekrutacyjne34[[#This Row],[punkty za JP]:[GEO]])</f>
        <v>16</v>
      </c>
      <c r="T141" s="6">
        <f>IF(punkty_rekrutacyjne34[[#This Row],[Zachowanie]]=6, 2, 0)+punkty_rekrutacyjne34[[#This Row],[Osiagniecia]]</f>
        <v>8</v>
      </c>
      <c r="U141" s="7">
        <f>punkty_rekrutacyjne34[[#This Row],[punkty za gimnazjalny]]+punkty_rekrutacyjne34[[#This Row],[SUMA PUNKTOW ZA OCENY]]+punkty_rekrutacyjne34[[#This Row],[DODATKOWE]]</f>
        <v>55.6</v>
      </c>
      <c r="V141">
        <f>IF(AND(punkty_rekrutacyjne34[[#This Row],[Osiagniecia]]=0, punkty_rekrutacyjne34[[#This Row],[Zachowanie]]&gt;=5, AVERAGE(punkty_rekrutacyjne34[[#This Row],[JP]:[Geog]])&gt;4), 1, 0)</f>
        <v>0</v>
      </c>
    </row>
    <row r="142" spans="1:22" hidden="1" x14ac:dyDescent="0.35">
      <c r="A142" s="1" t="s">
        <v>227</v>
      </c>
      <c r="B142" s="1" t="s">
        <v>78</v>
      </c>
      <c r="C142">
        <v>6</v>
      </c>
      <c r="D142">
        <v>5</v>
      </c>
      <c r="E142" s="1">
        <v>3</v>
      </c>
      <c r="F142" s="1">
        <v>2</v>
      </c>
      <c r="G142" s="1">
        <v>3</v>
      </c>
      <c r="H142" s="1">
        <v>5</v>
      </c>
      <c r="I142">
        <v>55</v>
      </c>
      <c r="J142">
        <v>2</v>
      </c>
      <c r="K142">
        <v>64</v>
      </c>
      <c r="L142">
        <v>13</v>
      </c>
      <c r="M142">
        <v>72</v>
      </c>
      <c r="N142" s="6">
        <f>(punkty_rekrutacyjne34[[#This Row],[GHP]]+punkty_rekrutacyjne34[[#This Row],[GHH]]+punkty_rekrutacyjne34[[#This Row],[GMM]]+punkty_rekrutacyjne34[[#This Row],[GMP]]+punkty_rekrutacyjne34[[#This Row],[GJP]])/10</f>
        <v>20.6</v>
      </c>
      <c r="O142">
        <f t="shared" si="3"/>
        <v>4</v>
      </c>
      <c r="P142">
        <f t="shared" si="3"/>
        <v>0</v>
      </c>
      <c r="Q142">
        <f t="shared" si="3"/>
        <v>4</v>
      </c>
      <c r="R142">
        <f t="shared" si="3"/>
        <v>8</v>
      </c>
      <c r="S142" s="6">
        <f>SUM(punkty_rekrutacyjne34[[#This Row],[punkty za JP]:[GEO]])</f>
        <v>16</v>
      </c>
      <c r="T142" s="6">
        <f>IF(punkty_rekrutacyjne34[[#This Row],[Zachowanie]]=6, 2, 0)+punkty_rekrutacyjne34[[#This Row],[Osiagniecia]]</f>
        <v>6</v>
      </c>
      <c r="U142" s="7">
        <f>punkty_rekrutacyjne34[[#This Row],[punkty za gimnazjalny]]+punkty_rekrutacyjne34[[#This Row],[SUMA PUNKTOW ZA OCENY]]+punkty_rekrutacyjne34[[#This Row],[DODATKOWE]]</f>
        <v>42.6</v>
      </c>
      <c r="V142">
        <f>IF(AND(punkty_rekrutacyjne34[[#This Row],[Osiagniecia]]=0, punkty_rekrutacyjne34[[#This Row],[Zachowanie]]&gt;=5, AVERAGE(punkty_rekrutacyjne34[[#This Row],[JP]:[Geog]])&gt;4), 1, 0)</f>
        <v>0</v>
      </c>
    </row>
    <row r="143" spans="1:22" hidden="1" x14ac:dyDescent="0.35">
      <c r="A143" s="1" t="s">
        <v>228</v>
      </c>
      <c r="B143" s="1" t="s">
        <v>166</v>
      </c>
      <c r="C143">
        <v>6</v>
      </c>
      <c r="D143">
        <v>2</v>
      </c>
      <c r="E143" s="1">
        <v>4</v>
      </c>
      <c r="F143" s="1">
        <v>3</v>
      </c>
      <c r="G143" s="1">
        <v>3</v>
      </c>
      <c r="H143" s="1">
        <v>2</v>
      </c>
      <c r="I143">
        <v>54</v>
      </c>
      <c r="J143">
        <v>83</v>
      </c>
      <c r="K143">
        <v>36</v>
      </c>
      <c r="L143">
        <v>27</v>
      </c>
      <c r="M143">
        <v>21</v>
      </c>
      <c r="N143" s="6">
        <f>(punkty_rekrutacyjne34[[#This Row],[GHP]]+punkty_rekrutacyjne34[[#This Row],[GHH]]+punkty_rekrutacyjne34[[#This Row],[GMM]]+punkty_rekrutacyjne34[[#This Row],[GMP]]+punkty_rekrutacyjne34[[#This Row],[GJP]])/10</f>
        <v>22.1</v>
      </c>
      <c r="O143">
        <f t="shared" si="3"/>
        <v>6</v>
      </c>
      <c r="P143">
        <f t="shared" si="3"/>
        <v>4</v>
      </c>
      <c r="Q143">
        <f t="shared" si="3"/>
        <v>4</v>
      </c>
      <c r="R143">
        <f t="shared" si="3"/>
        <v>0</v>
      </c>
      <c r="S143" s="6">
        <f>SUM(punkty_rekrutacyjne34[[#This Row],[punkty za JP]:[GEO]])</f>
        <v>14</v>
      </c>
      <c r="T143" s="6">
        <f>IF(punkty_rekrutacyjne34[[#This Row],[Zachowanie]]=6, 2, 0)+punkty_rekrutacyjne34[[#This Row],[Osiagniecia]]</f>
        <v>6</v>
      </c>
      <c r="U143" s="7">
        <f>punkty_rekrutacyjne34[[#This Row],[punkty za gimnazjalny]]+punkty_rekrutacyjne34[[#This Row],[SUMA PUNKTOW ZA OCENY]]+punkty_rekrutacyjne34[[#This Row],[DODATKOWE]]</f>
        <v>42.1</v>
      </c>
      <c r="V143">
        <f>IF(AND(punkty_rekrutacyjne34[[#This Row],[Osiagniecia]]=0, punkty_rekrutacyjne34[[#This Row],[Zachowanie]]&gt;=5, AVERAGE(punkty_rekrutacyjne34[[#This Row],[JP]:[Geog]])&gt;4), 1, 0)</f>
        <v>0</v>
      </c>
    </row>
    <row r="144" spans="1:22" hidden="1" x14ac:dyDescent="0.35">
      <c r="A144" s="1" t="s">
        <v>229</v>
      </c>
      <c r="B144" s="1" t="s">
        <v>174</v>
      </c>
      <c r="C144">
        <v>1</v>
      </c>
      <c r="D144">
        <v>5</v>
      </c>
      <c r="E144" s="1">
        <v>2</v>
      </c>
      <c r="F144" s="1">
        <v>2</v>
      </c>
      <c r="G144" s="1">
        <v>4</v>
      </c>
      <c r="H144" s="1">
        <v>5</v>
      </c>
      <c r="I144">
        <v>19</v>
      </c>
      <c r="J144">
        <v>92</v>
      </c>
      <c r="K144">
        <v>24</v>
      </c>
      <c r="L144">
        <v>32</v>
      </c>
      <c r="M144">
        <v>91</v>
      </c>
      <c r="N144" s="6">
        <f>(punkty_rekrutacyjne34[[#This Row],[GHP]]+punkty_rekrutacyjne34[[#This Row],[GHH]]+punkty_rekrutacyjne34[[#This Row],[GMM]]+punkty_rekrutacyjne34[[#This Row],[GMP]]+punkty_rekrutacyjne34[[#This Row],[GJP]])/10</f>
        <v>25.8</v>
      </c>
      <c r="O144">
        <f t="shared" si="3"/>
        <v>0</v>
      </c>
      <c r="P144">
        <f t="shared" si="3"/>
        <v>0</v>
      </c>
      <c r="Q144">
        <f t="shared" si="3"/>
        <v>6</v>
      </c>
      <c r="R144">
        <f t="shared" si="3"/>
        <v>8</v>
      </c>
      <c r="S144" s="6">
        <f>SUM(punkty_rekrutacyjne34[[#This Row],[punkty za JP]:[GEO]])</f>
        <v>14</v>
      </c>
      <c r="T144" s="6">
        <f>IF(punkty_rekrutacyjne34[[#This Row],[Zachowanie]]=6, 2, 0)+punkty_rekrutacyjne34[[#This Row],[Osiagniecia]]</f>
        <v>1</v>
      </c>
      <c r="U144" s="7">
        <f>punkty_rekrutacyjne34[[#This Row],[punkty za gimnazjalny]]+punkty_rekrutacyjne34[[#This Row],[SUMA PUNKTOW ZA OCENY]]+punkty_rekrutacyjne34[[#This Row],[DODATKOWE]]</f>
        <v>40.799999999999997</v>
      </c>
      <c r="V144">
        <f>IF(AND(punkty_rekrutacyjne34[[#This Row],[Osiagniecia]]=0, punkty_rekrutacyjne34[[#This Row],[Zachowanie]]&gt;=5, AVERAGE(punkty_rekrutacyjne34[[#This Row],[JP]:[Geog]])&gt;4), 1, 0)</f>
        <v>0</v>
      </c>
    </row>
    <row r="145" spans="1:22" hidden="1" x14ac:dyDescent="0.35">
      <c r="A145" s="1" t="s">
        <v>230</v>
      </c>
      <c r="B145" s="1" t="s">
        <v>137</v>
      </c>
      <c r="C145">
        <v>7</v>
      </c>
      <c r="D145">
        <v>3</v>
      </c>
      <c r="E145" s="1">
        <v>2</v>
      </c>
      <c r="F145" s="1">
        <v>3</v>
      </c>
      <c r="G145" s="1">
        <v>5</v>
      </c>
      <c r="H145" s="1">
        <v>6</v>
      </c>
      <c r="I145">
        <v>25</v>
      </c>
      <c r="J145">
        <v>14</v>
      </c>
      <c r="K145">
        <v>19</v>
      </c>
      <c r="L145">
        <v>95</v>
      </c>
      <c r="M145">
        <v>91</v>
      </c>
      <c r="N145" s="6">
        <f>(punkty_rekrutacyjne34[[#This Row],[GHP]]+punkty_rekrutacyjne34[[#This Row],[GHH]]+punkty_rekrutacyjne34[[#This Row],[GMM]]+punkty_rekrutacyjne34[[#This Row],[GMP]]+punkty_rekrutacyjne34[[#This Row],[GJP]])/10</f>
        <v>24.4</v>
      </c>
      <c r="O145">
        <f t="shared" si="3"/>
        <v>0</v>
      </c>
      <c r="P145">
        <f t="shared" si="3"/>
        <v>4</v>
      </c>
      <c r="Q145">
        <f t="shared" si="3"/>
        <v>8</v>
      </c>
      <c r="R145">
        <f t="shared" si="3"/>
        <v>10</v>
      </c>
      <c r="S145" s="6">
        <f>SUM(punkty_rekrutacyjne34[[#This Row],[punkty za JP]:[GEO]])</f>
        <v>22</v>
      </c>
      <c r="T145" s="6">
        <f>IF(punkty_rekrutacyjne34[[#This Row],[Zachowanie]]=6, 2, 0)+punkty_rekrutacyjne34[[#This Row],[Osiagniecia]]</f>
        <v>7</v>
      </c>
      <c r="U145" s="7">
        <f>punkty_rekrutacyjne34[[#This Row],[punkty za gimnazjalny]]+punkty_rekrutacyjne34[[#This Row],[SUMA PUNKTOW ZA OCENY]]+punkty_rekrutacyjne34[[#This Row],[DODATKOWE]]</f>
        <v>53.4</v>
      </c>
      <c r="V145">
        <f>IF(AND(punkty_rekrutacyjne34[[#This Row],[Osiagniecia]]=0, punkty_rekrutacyjne34[[#This Row],[Zachowanie]]&gt;=5, AVERAGE(punkty_rekrutacyjne34[[#This Row],[JP]:[Geog]])&gt;4), 1, 0)</f>
        <v>0</v>
      </c>
    </row>
    <row r="146" spans="1:22" hidden="1" x14ac:dyDescent="0.35">
      <c r="A146" s="1" t="s">
        <v>231</v>
      </c>
      <c r="B146" s="1" t="s">
        <v>232</v>
      </c>
      <c r="C146">
        <v>8</v>
      </c>
      <c r="D146">
        <v>4</v>
      </c>
      <c r="E146" s="1">
        <v>3</v>
      </c>
      <c r="F146" s="1">
        <v>2</v>
      </c>
      <c r="G146" s="1">
        <v>3</v>
      </c>
      <c r="H146" s="1">
        <v>4</v>
      </c>
      <c r="I146">
        <v>37</v>
      </c>
      <c r="J146">
        <v>69</v>
      </c>
      <c r="K146">
        <v>12</v>
      </c>
      <c r="L146">
        <v>17</v>
      </c>
      <c r="M146">
        <v>48</v>
      </c>
      <c r="N146" s="6">
        <f>(punkty_rekrutacyjne34[[#This Row],[GHP]]+punkty_rekrutacyjne34[[#This Row],[GHH]]+punkty_rekrutacyjne34[[#This Row],[GMM]]+punkty_rekrutacyjne34[[#This Row],[GMP]]+punkty_rekrutacyjne34[[#This Row],[GJP]])/10</f>
        <v>18.3</v>
      </c>
      <c r="O146">
        <f t="shared" si="3"/>
        <v>4</v>
      </c>
      <c r="P146">
        <f t="shared" si="3"/>
        <v>0</v>
      </c>
      <c r="Q146">
        <f t="shared" si="3"/>
        <v>4</v>
      </c>
      <c r="R146">
        <f t="shared" si="3"/>
        <v>6</v>
      </c>
      <c r="S146" s="6">
        <f>SUM(punkty_rekrutacyjne34[[#This Row],[punkty za JP]:[GEO]])</f>
        <v>14</v>
      </c>
      <c r="T146" s="6">
        <f>IF(punkty_rekrutacyjne34[[#This Row],[Zachowanie]]=6, 2, 0)+punkty_rekrutacyjne34[[#This Row],[Osiagniecia]]</f>
        <v>8</v>
      </c>
      <c r="U146" s="7">
        <f>punkty_rekrutacyjne34[[#This Row],[punkty za gimnazjalny]]+punkty_rekrutacyjne34[[#This Row],[SUMA PUNKTOW ZA OCENY]]+punkty_rekrutacyjne34[[#This Row],[DODATKOWE]]</f>
        <v>40.299999999999997</v>
      </c>
      <c r="V146">
        <f>IF(AND(punkty_rekrutacyjne34[[#This Row],[Osiagniecia]]=0, punkty_rekrutacyjne34[[#This Row],[Zachowanie]]&gt;=5, AVERAGE(punkty_rekrutacyjne34[[#This Row],[JP]:[Geog]])&gt;4), 1, 0)</f>
        <v>0</v>
      </c>
    </row>
    <row r="147" spans="1:22" hidden="1" x14ac:dyDescent="0.35">
      <c r="A147" s="1" t="s">
        <v>233</v>
      </c>
      <c r="B147" s="1" t="s">
        <v>145</v>
      </c>
      <c r="C147">
        <v>3</v>
      </c>
      <c r="D147">
        <v>6</v>
      </c>
      <c r="E147" s="1">
        <v>6</v>
      </c>
      <c r="F147" s="1">
        <v>6</v>
      </c>
      <c r="G147" s="1">
        <v>3</v>
      </c>
      <c r="H147" s="1">
        <v>4</v>
      </c>
      <c r="I147">
        <v>79</v>
      </c>
      <c r="J147">
        <v>23</v>
      </c>
      <c r="K147">
        <v>17</v>
      </c>
      <c r="L147">
        <v>99</v>
      </c>
      <c r="M147">
        <v>29</v>
      </c>
      <c r="N147" s="6">
        <f>(punkty_rekrutacyjne34[[#This Row],[GHP]]+punkty_rekrutacyjne34[[#This Row],[GHH]]+punkty_rekrutacyjne34[[#This Row],[GMM]]+punkty_rekrutacyjne34[[#This Row],[GMP]]+punkty_rekrutacyjne34[[#This Row],[GJP]])/10</f>
        <v>24.7</v>
      </c>
      <c r="O147">
        <f t="shared" si="3"/>
        <v>10</v>
      </c>
      <c r="P147">
        <f t="shared" si="3"/>
        <v>10</v>
      </c>
      <c r="Q147">
        <f t="shared" si="3"/>
        <v>4</v>
      </c>
      <c r="R147">
        <f t="shared" si="3"/>
        <v>6</v>
      </c>
      <c r="S147" s="6">
        <f>SUM(punkty_rekrutacyjne34[[#This Row],[punkty za JP]:[GEO]])</f>
        <v>30</v>
      </c>
      <c r="T147" s="6">
        <f>IF(punkty_rekrutacyjne34[[#This Row],[Zachowanie]]=6, 2, 0)+punkty_rekrutacyjne34[[#This Row],[Osiagniecia]]</f>
        <v>5</v>
      </c>
      <c r="U147" s="7">
        <f>punkty_rekrutacyjne34[[#This Row],[punkty za gimnazjalny]]+punkty_rekrutacyjne34[[#This Row],[SUMA PUNKTOW ZA OCENY]]+punkty_rekrutacyjne34[[#This Row],[DODATKOWE]]</f>
        <v>59.7</v>
      </c>
      <c r="V147">
        <f>IF(AND(punkty_rekrutacyjne34[[#This Row],[Osiagniecia]]=0, punkty_rekrutacyjne34[[#This Row],[Zachowanie]]&gt;=5, AVERAGE(punkty_rekrutacyjne34[[#This Row],[JP]:[Geog]])&gt;4), 1, 0)</f>
        <v>0</v>
      </c>
    </row>
    <row r="148" spans="1:22" hidden="1" x14ac:dyDescent="0.35">
      <c r="A148" s="1" t="s">
        <v>234</v>
      </c>
      <c r="B148" s="1" t="s">
        <v>159</v>
      </c>
      <c r="C148">
        <v>4</v>
      </c>
      <c r="D148">
        <v>5</v>
      </c>
      <c r="E148" s="1">
        <v>2</v>
      </c>
      <c r="F148" s="1">
        <v>5</v>
      </c>
      <c r="G148" s="1">
        <v>4</v>
      </c>
      <c r="H148" s="1">
        <v>3</v>
      </c>
      <c r="I148">
        <v>41</v>
      </c>
      <c r="J148">
        <v>64</v>
      </c>
      <c r="K148">
        <v>91</v>
      </c>
      <c r="L148">
        <v>82</v>
      </c>
      <c r="M148">
        <v>100</v>
      </c>
      <c r="N148" s="6">
        <f>(punkty_rekrutacyjne34[[#This Row],[GHP]]+punkty_rekrutacyjne34[[#This Row],[GHH]]+punkty_rekrutacyjne34[[#This Row],[GMM]]+punkty_rekrutacyjne34[[#This Row],[GMP]]+punkty_rekrutacyjne34[[#This Row],[GJP]])/10</f>
        <v>37.799999999999997</v>
      </c>
      <c r="O148">
        <f t="shared" si="3"/>
        <v>0</v>
      </c>
      <c r="P148">
        <f t="shared" si="3"/>
        <v>8</v>
      </c>
      <c r="Q148">
        <f t="shared" si="3"/>
        <v>6</v>
      </c>
      <c r="R148">
        <f t="shared" si="3"/>
        <v>4</v>
      </c>
      <c r="S148" s="6">
        <f>SUM(punkty_rekrutacyjne34[[#This Row],[punkty za JP]:[GEO]])</f>
        <v>18</v>
      </c>
      <c r="T148" s="6">
        <f>IF(punkty_rekrutacyjne34[[#This Row],[Zachowanie]]=6, 2, 0)+punkty_rekrutacyjne34[[#This Row],[Osiagniecia]]</f>
        <v>4</v>
      </c>
      <c r="U148" s="7">
        <f>punkty_rekrutacyjne34[[#This Row],[punkty za gimnazjalny]]+punkty_rekrutacyjne34[[#This Row],[SUMA PUNKTOW ZA OCENY]]+punkty_rekrutacyjne34[[#This Row],[DODATKOWE]]</f>
        <v>59.8</v>
      </c>
      <c r="V148">
        <f>IF(AND(punkty_rekrutacyjne34[[#This Row],[Osiagniecia]]=0, punkty_rekrutacyjne34[[#This Row],[Zachowanie]]&gt;=5, AVERAGE(punkty_rekrutacyjne34[[#This Row],[JP]:[Geog]])&gt;4), 1, 0)</f>
        <v>0</v>
      </c>
    </row>
    <row r="149" spans="1:22" hidden="1" x14ac:dyDescent="0.35">
      <c r="A149" s="1" t="s">
        <v>235</v>
      </c>
      <c r="B149" s="1" t="s">
        <v>101</v>
      </c>
      <c r="C149">
        <v>5</v>
      </c>
      <c r="D149">
        <v>4</v>
      </c>
      <c r="E149" s="1">
        <v>5</v>
      </c>
      <c r="F149" s="1">
        <v>2</v>
      </c>
      <c r="G149" s="1">
        <v>3</v>
      </c>
      <c r="H149" s="1">
        <v>2</v>
      </c>
      <c r="I149">
        <v>87</v>
      </c>
      <c r="J149">
        <v>45</v>
      </c>
      <c r="K149">
        <v>47</v>
      </c>
      <c r="L149">
        <v>75</v>
      </c>
      <c r="M149">
        <v>51</v>
      </c>
      <c r="N149" s="6">
        <f>(punkty_rekrutacyjne34[[#This Row],[GHP]]+punkty_rekrutacyjne34[[#This Row],[GHH]]+punkty_rekrutacyjne34[[#This Row],[GMM]]+punkty_rekrutacyjne34[[#This Row],[GMP]]+punkty_rekrutacyjne34[[#This Row],[GJP]])/10</f>
        <v>30.5</v>
      </c>
      <c r="O149">
        <f t="shared" si="3"/>
        <v>8</v>
      </c>
      <c r="P149">
        <f t="shared" si="3"/>
        <v>0</v>
      </c>
      <c r="Q149">
        <f t="shared" si="3"/>
        <v>4</v>
      </c>
      <c r="R149">
        <f t="shared" si="3"/>
        <v>0</v>
      </c>
      <c r="S149" s="6">
        <f>SUM(punkty_rekrutacyjne34[[#This Row],[punkty za JP]:[GEO]])</f>
        <v>12</v>
      </c>
      <c r="T149" s="6">
        <f>IF(punkty_rekrutacyjne34[[#This Row],[Zachowanie]]=6, 2, 0)+punkty_rekrutacyjne34[[#This Row],[Osiagniecia]]</f>
        <v>5</v>
      </c>
      <c r="U149" s="7">
        <f>punkty_rekrutacyjne34[[#This Row],[punkty za gimnazjalny]]+punkty_rekrutacyjne34[[#This Row],[SUMA PUNKTOW ZA OCENY]]+punkty_rekrutacyjne34[[#This Row],[DODATKOWE]]</f>
        <v>47.5</v>
      </c>
      <c r="V149">
        <f>IF(AND(punkty_rekrutacyjne34[[#This Row],[Osiagniecia]]=0, punkty_rekrutacyjne34[[#This Row],[Zachowanie]]&gt;=5, AVERAGE(punkty_rekrutacyjne34[[#This Row],[JP]:[Geog]])&gt;4), 1, 0)</f>
        <v>0</v>
      </c>
    </row>
    <row r="150" spans="1:22" hidden="1" x14ac:dyDescent="0.35">
      <c r="A150" s="1" t="s">
        <v>236</v>
      </c>
      <c r="B150" s="1" t="s">
        <v>90</v>
      </c>
      <c r="C150">
        <v>8</v>
      </c>
      <c r="D150">
        <v>3</v>
      </c>
      <c r="E150" s="1">
        <v>6</v>
      </c>
      <c r="F150" s="1">
        <v>3</v>
      </c>
      <c r="G150" s="1">
        <v>6</v>
      </c>
      <c r="H150" s="1">
        <v>2</v>
      </c>
      <c r="I150">
        <v>84</v>
      </c>
      <c r="J150">
        <v>77</v>
      </c>
      <c r="K150">
        <v>71</v>
      </c>
      <c r="L150">
        <v>71</v>
      </c>
      <c r="M150">
        <v>9</v>
      </c>
      <c r="N150" s="6">
        <f>(punkty_rekrutacyjne34[[#This Row],[GHP]]+punkty_rekrutacyjne34[[#This Row],[GHH]]+punkty_rekrutacyjne34[[#This Row],[GMM]]+punkty_rekrutacyjne34[[#This Row],[GMP]]+punkty_rekrutacyjne34[[#This Row],[GJP]])/10</f>
        <v>31.2</v>
      </c>
      <c r="O150">
        <f t="shared" si="3"/>
        <v>10</v>
      </c>
      <c r="P150">
        <f t="shared" si="3"/>
        <v>4</v>
      </c>
      <c r="Q150">
        <f t="shared" si="3"/>
        <v>10</v>
      </c>
      <c r="R150">
        <f t="shared" si="3"/>
        <v>0</v>
      </c>
      <c r="S150" s="6">
        <f>SUM(punkty_rekrutacyjne34[[#This Row],[punkty za JP]:[GEO]])</f>
        <v>24</v>
      </c>
      <c r="T150" s="6">
        <f>IF(punkty_rekrutacyjne34[[#This Row],[Zachowanie]]=6, 2, 0)+punkty_rekrutacyjne34[[#This Row],[Osiagniecia]]</f>
        <v>8</v>
      </c>
      <c r="U150" s="7">
        <f>punkty_rekrutacyjne34[[#This Row],[punkty za gimnazjalny]]+punkty_rekrutacyjne34[[#This Row],[SUMA PUNKTOW ZA OCENY]]+punkty_rekrutacyjne34[[#This Row],[DODATKOWE]]</f>
        <v>63.2</v>
      </c>
      <c r="V150">
        <f>IF(AND(punkty_rekrutacyjne34[[#This Row],[Osiagniecia]]=0, punkty_rekrutacyjne34[[#This Row],[Zachowanie]]&gt;=5, AVERAGE(punkty_rekrutacyjne34[[#This Row],[JP]:[Geog]])&gt;4), 1, 0)</f>
        <v>0</v>
      </c>
    </row>
    <row r="151" spans="1:22" hidden="1" x14ac:dyDescent="0.35">
      <c r="A151" s="1" t="s">
        <v>237</v>
      </c>
      <c r="B151" s="1" t="s">
        <v>90</v>
      </c>
      <c r="C151">
        <v>1</v>
      </c>
      <c r="D151">
        <v>2</v>
      </c>
      <c r="E151" s="1">
        <v>4</v>
      </c>
      <c r="F151" s="1">
        <v>4</v>
      </c>
      <c r="G151" s="1">
        <v>5</v>
      </c>
      <c r="H151" s="1">
        <v>5</v>
      </c>
      <c r="I151">
        <v>20</v>
      </c>
      <c r="J151">
        <v>93</v>
      </c>
      <c r="K151">
        <v>68</v>
      </c>
      <c r="L151">
        <v>58</v>
      </c>
      <c r="M151">
        <v>23</v>
      </c>
      <c r="N151" s="6">
        <f>(punkty_rekrutacyjne34[[#This Row],[GHP]]+punkty_rekrutacyjne34[[#This Row],[GHH]]+punkty_rekrutacyjne34[[#This Row],[GMM]]+punkty_rekrutacyjne34[[#This Row],[GMP]]+punkty_rekrutacyjne34[[#This Row],[GJP]])/10</f>
        <v>26.2</v>
      </c>
      <c r="O151">
        <f t="shared" si="3"/>
        <v>6</v>
      </c>
      <c r="P151">
        <f t="shared" si="3"/>
        <v>6</v>
      </c>
      <c r="Q151">
        <f t="shared" si="3"/>
        <v>8</v>
      </c>
      <c r="R151">
        <f t="shared" si="3"/>
        <v>8</v>
      </c>
      <c r="S151" s="6">
        <f>SUM(punkty_rekrutacyjne34[[#This Row],[punkty za JP]:[GEO]])</f>
        <v>28</v>
      </c>
      <c r="T151" s="6">
        <f>IF(punkty_rekrutacyjne34[[#This Row],[Zachowanie]]=6, 2, 0)+punkty_rekrutacyjne34[[#This Row],[Osiagniecia]]</f>
        <v>1</v>
      </c>
      <c r="U151" s="7">
        <f>punkty_rekrutacyjne34[[#This Row],[punkty za gimnazjalny]]+punkty_rekrutacyjne34[[#This Row],[SUMA PUNKTOW ZA OCENY]]+punkty_rekrutacyjne34[[#This Row],[DODATKOWE]]</f>
        <v>55.2</v>
      </c>
      <c r="V151">
        <f>IF(AND(punkty_rekrutacyjne34[[#This Row],[Osiagniecia]]=0, punkty_rekrutacyjne34[[#This Row],[Zachowanie]]&gt;=5, AVERAGE(punkty_rekrutacyjne34[[#This Row],[JP]:[Geog]])&gt;4), 1, 0)</f>
        <v>0</v>
      </c>
    </row>
    <row r="152" spans="1:22" hidden="1" x14ac:dyDescent="0.35">
      <c r="A152" s="1" t="s">
        <v>238</v>
      </c>
      <c r="B152" s="1" t="s">
        <v>239</v>
      </c>
      <c r="C152">
        <v>7</v>
      </c>
      <c r="D152">
        <v>5</v>
      </c>
      <c r="E152" s="1">
        <v>6</v>
      </c>
      <c r="F152" s="1">
        <v>6</v>
      </c>
      <c r="G152" s="1">
        <v>2</v>
      </c>
      <c r="H152" s="1">
        <v>5</v>
      </c>
      <c r="I152">
        <v>80</v>
      </c>
      <c r="J152">
        <v>90</v>
      </c>
      <c r="K152">
        <v>62</v>
      </c>
      <c r="L152">
        <v>97</v>
      </c>
      <c r="M152">
        <v>3</v>
      </c>
      <c r="N152" s="6">
        <f>(punkty_rekrutacyjne34[[#This Row],[GHP]]+punkty_rekrutacyjne34[[#This Row],[GHH]]+punkty_rekrutacyjne34[[#This Row],[GMM]]+punkty_rekrutacyjne34[[#This Row],[GMP]]+punkty_rekrutacyjne34[[#This Row],[GJP]])/10</f>
        <v>33.200000000000003</v>
      </c>
      <c r="O152">
        <f t="shared" si="3"/>
        <v>10</v>
      </c>
      <c r="P152">
        <f t="shared" si="3"/>
        <v>10</v>
      </c>
      <c r="Q152">
        <f t="shared" si="3"/>
        <v>0</v>
      </c>
      <c r="R152">
        <f t="shared" si="3"/>
        <v>8</v>
      </c>
      <c r="S152" s="6">
        <f>SUM(punkty_rekrutacyjne34[[#This Row],[punkty za JP]:[GEO]])</f>
        <v>28</v>
      </c>
      <c r="T152" s="6">
        <f>IF(punkty_rekrutacyjne34[[#This Row],[Zachowanie]]=6, 2, 0)+punkty_rekrutacyjne34[[#This Row],[Osiagniecia]]</f>
        <v>7</v>
      </c>
      <c r="U152" s="7">
        <f>punkty_rekrutacyjne34[[#This Row],[punkty za gimnazjalny]]+punkty_rekrutacyjne34[[#This Row],[SUMA PUNKTOW ZA OCENY]]+punkty_rekrutacyjne34[[#This Row],[DODATKOWE]]</f>
        <v>68.2</v>
      </c>
      <c r="V152">
        <f>IF(AND(punkty_rekrutacyjne34[[#This Row],[Osiagniecia]]=0, punkty_rekrutacyjne34[[#This Row],[Zachowanie]]&gt;=5, AVERAGE(punkty_rekrutacyjne34[[#This Row],[JP]:[Geog]])&gt;4), 1, 0)</f>
        <v>0</v>
      </c>
    </row>
    <row r="153" spans="1:22" hidden="1" x14ac:dyDescent="0.35">
      <c r="A153" s="1" t="s">
        <v>240</v>
      </c>
      <c r="B153" s="1" t="s">
        <v>232</v>
      </c>
      <c r="C153">
        <v>6</v>
      </c>
      <c r="D153">
        <v>6</v>
      </c>
      <c r="E153" s="1">
        <v>6</v>
      </c>
      <c r="F153" s="1">
        <v>4</v>
      </c>
      <c r="G153" s="1">
        <v>4</v>
      </c>
      <c r="H153" s="1">
        <v>5</v>
      </c>
      <c r="I153">
        <v>77</v>
      </c>
      <c r="J153">
        <v>40</v>
      </c>
      <c r="K153">
        <v>93</v>
      </c>
      <c r="L153">
        <v>80</v>
      </c>
      <c r="M153">
        <v>71</v>
      </c>
      <c r="N153" s="6">
        <f>(punkty_rekrutacyjne34[[#This Row],[GHP]]+punkty_rekrutacyjne34[[#This Row],[GHH]]+punkty_rekrutacyjne34[[#This Row],[GMM]]+punkty_rekrutacyjne34[[#This Row],[GMP]]+punkty_rekrutacyjne34[[#This Row],[GJP]])/10</f>
        <v>36.1</v>
      </c>
      <c r="O153">
        <f t="shared" si="3"/>
        <v>10</v>
      </c>
      <c r="P153">
        <f t="shared" si="3"/>
        <v>6</v>
      </c>
      <c r="Q153">
        <f t="shared" si="3"/>
        <v>6</v>
      </c>
      <c r="R153">
        <f t="shared" si="3"/>
        <v>8</v>
      </c>
      <c r="S153" s="6">
        <f>SUM(punkty_rekrutacyjne34[[#This Row],[punkty za JP]:[GEO]])</f>
        <v>30</v>
      </c>
      <c r="T153" s="6">
        <f>IF(punkty_rekrutacyjne34[[#This Row],[Zachowanie]]=6, 2, 0)+punkty_rekrutacyjne34[[#This Row],[Osiagniecia]]</f>
        <v>8</v>
      </c>
      <c r="U153" s="7">
        <f>punkty_rekrutacyjne34[[#This Row],[punkty za gimnazjalny]]+punkty_rekrutacyjne34[[#This Row],[SUMA PUNKTOW ZA OCENY]]+punkty_rekrutacyjne34[[#This Row],[DODATKOWE]]</f>
        <v>74.099999999999994</v>
      </c>
      <c r="V153">
        <f>IF(AND(punkty_rekrutacyjne34[[#This Row],[Osiagniecia]]=0, punkty_rekrutacyjne34[[#This Row],[Zachowanie]]&gt;=5, AVERAGE(punkty_rekrutacyjne34[[#This Row],[JP]:[Geog]])&gt;4), 1, 0)</f>
        <v>0</v>
      </c>
    </row>
    <row r="154" spans="1:22" hidden="1" x14ac:dyDescent="0.35">
      <c r="A154" s="1" t="s">
        <v>241</v>
      </c>
      <c r="B154" s="1" t="s">
        <v>242</v>
      </c>
      <c r="C154">
        <v>4</v>
      </c>
      <c r="D154">
        <v>6</v>
      </c>
      <c r="E154" s="1">
        <v>5</v>
      </c>
      <c r="F154" s="1">
        <v>3</v>
      </c>
      <c r="G154" s="1">
        <v>5</v>
      </c>
      <c r="H154" s="1">
        <v>4</v>
      </c>
      <c r="I154">
        <v>65</v>
      </c>
      <c r="J154">
        <v>34</v>
      </c>
      <c r="K154">
        <v>51</v>
      </c>
      <c r="L154">
        <v>38</v>
      </c>
      <c r="M154">
        <v>65</v>
      </c>
      <c r="N154" s="6">
        <f>(punkty_rekrutacyjne34[[#This Row],[GHP]]+punkty_rekrutacyjne34[[#This Row],[GHH]]+punkty_rekrutacyjne34[[#This Row],[GMM]]+punkty_rekrutacyjne34[[#This Row],[GMP]]+punkty_rekrutacyjne34[[#This Row],[GJP]])/10</f>
        <v>25.3</v>
      </c>
      <c r="O154">
        <f t="shared" si="3"/>
        <v>8</v>
      </c>
      <c r="P154">
        <f t="shared" si="3"/>
        <v>4</v>
      </c>
      <c r="Q154">
        <f t="shared" si="3"/>
        <v>8</v>
      </c>
      <c r="R154">
        <f t="shared" si="3"/>
        <v>6</v>
      </c>
      <c r="S154" s="6">
        <f>SUM(punkty_rekrutacyjne34[[#This Row],[punkty za JP]:[GEO]])</f>
        <v>26</v>
      </c>
      <c r="T154" s="6">
        <f>IF(punkty_rekrutacyjne34[[#This Row],[Zachowanie]]=6, 2, 0)+punkty_rekrutacyjne34[[#This Row],[Osiagniecia]]</f>
        <v>6</v>
      </c>
      <c r="U154" s="7">
        <f>punkty_rekrutacyjne34[[#This Row],[punkty za gimnazjalny]]+punkty_rekrutacyjne34[[#This Row],[SUMA PUNKTOW ZA OCENY]]+punkty_rekrutacyjne34[[#This Row],[DODATKOWE]]</f>
        <v>57.3</v>
      </c>
      <c r="V154">
        <f>IF(AND(punkty_rekrutacyjne34[[#This Row],[Osiagniecia]]=0, punkty_rekrutacyjne34[[#This Row],[Zachowanie]]&gt;=5, AVERAGE(punkty_rekrutacyjne34[[#This Row],[JP]:[Geog]])&gt;4), 1, 0)</f>
        <v>0</v>
      </c>
    </row>
    <row r="155" spans="1:22" hidden="1" x14ac:dyDescent="0.35">
      <c r="A155" s="1" t="s">
        <v>243</v>
      </c>
      <c r="B155" s="1" t="s">
        <v>244</v>
      </c>
      <c r="C155">
        <v>0</v>
      </c>
      <c r="D155">
        <v>6</v>
      </c>
      <c r="E155" s="1">
        <v>4</v>
      </c>
      <c r="F155" s="1">
        <v>3</v>
      </c>
      <c r="G155" s="1">
        <v>3</v>
      </c>
      <c r="H155" s="1">
        <v>2</v>
      </c>
      <c r="I155">
        <v>62</v>
      </c>
      <c r="J155">
        <v>62</v>
      </c>
      <c r="K155">
        <v>86</v>
      </c>
      <c r="L155">
        <v>10</v>
      </c>
      <c r="M155">
        <v>2</v>
      </c>
      <c r="N155" s="6">
        <f>(punkty_rekrutacyjne34[[#This Row],[GHP]]+punkty_rekrutacyjne34[[#This Row],[GHH]]+punkty_rekrutacyjne34[[#This Row],[GMM]]+punkty_rekrutacyjne34[[#This Row],[GMP]]+punkty_rekrutacyjne34[[#This Row],[GJP]])/10</f>
        <v>22.2</v>
      </c>
      <c r="O155">
        <f t="shared" si="3"/>
        <v>6</v>
      </c>
      <c r="P155">
        <f t="shared" si="3"/>
        <v>4</v>
      </c>
      <c r="Q155">
        <f t="shared" si="3"/>
        <v>4</v>
      </c>
      <c r="R155">
        <f t="shared" si="3"/>
        <v>0</v>
      </c>
      <c r="S155" s="6">
        <f>SUM(punkty_rekrutacyjne34[[#This Row],[punkty za JP]:[GEO]])</f>
        <v>14</v>
      </c>
      <c r="T155" s="6">
        <f>IF(punkty_rekrutacyjne34[[#This Row],[Zachowanie]]=6, 2, 0)+punkty_rekrutacyjne34[[#This Row],[Osiagniecia]]</f>
        <v>2</v>
      </c>
      <c r="U155" s="7">
        <f>punkty_rekrutacyjne34[[#This Row],[punkty za gimnazjalny]]+punkty_rekrutacyjne34[[#This Row],[SUMA PUNKTOW ZA OCENY]]+punkty_rekrutacyjne34[[#This Row],[DODATKOWE]]</f>
        <v>38.200000000000003</v>
      </c>
      <c r="V155">
        <f>IF(AND(punkty_rekrutacyjne34[[#This Row],[Osiagniecia]]=0, punkty_rekrutacyjne34[[#This Row],[Zachowanie]]&gt;=5, AVERAGE(punkty_rekrutacyjne34[[#This Row],[JP]:[Geog]])&gt;4), 1, 0)</f>
        <v>0</v>
      </c>
    </row>
    <row r="156" spans="1:22" hidden="1" x14ac:dyDescent="0.35">
      <c r="A156" s="1" t="s">
        <v>245</v>
      </c>
      <c r="B156" s="1" t="s">
        <v>246</v>
      </c>
      <c r="C156">
        <v>8</v>
      </c>
      <c r="D156">
        <v>5</v>
      </c>
      <c r="E156" s="1">
        <v>4</v>
      </c>
      <c r="F156" s="1">
        <v>2</v>
      </c>
      <c r="G156" s="1">
        <v>4</v>
      </c>
      <c r="H156" s="1">
        <v>2</v>
      </c>
      <c r="I156">
        <v>70</v>
      </c>
      <c r="J156">
        <v>4</v>
      </c>
      <c r="K156">
        <v>92</v>
      </c>
      <c r="L156">
        <v>91</v>
      </c>
      <c r="M156">
        <v>21</v>
      </c>
      <c r="N156" s="6">
        <f>(punkty_rekrutacyjne34[[#This Row],[GHP]]+punkty_rekrutacyjne34[[#This Row],[GHH]]+punkty_rekrutacyjne34[[#This Row],[GMM]]+punkty_rekrutacyjne34[[#This Row],[GMP]]+punkty_rekrutacyjne34[[#This Row],[GJP]])/10</f>
        <v>27.8</v>
      </c>
      <c r="O156">
        <f t="shared" si="3"/>
        <v>6</v>
      </c>
      <c r="P156">
        <f t="shared" si="3"/>
        <v>0</v>
      </c>
      <c r="Q156">
        <f t="shared" si="3"/>
        <v>6</v>
      </c>
      <c r="R156">
        <f t="shared" si="3"/>
        <v>0</v>
      </c>
      <c r="S156" s="6">
        <f>SUM(punkty_rekrutacyjne34[[#This Row],[punkty za JP]:[GEO]])</f>
        <v>12</v>
      </c>
      <c r="T156" s="6">
        <f>IF(punkty_rekrutacyjne34[[#This Row],[Zachowanie]]=6, 2, 0)+punkty_rekrutacyjne34[[#This Row],[Osiagniecia]]</f>
        <v>8</v>
      </c>
      <c r="U156" s="7">
        <f>punkty_rekrutacyjne34[[#This Row],[punkty za gimnazjalny]]+punkty_rekrutacyjne34[[#This Row],[SUMA PUNKTOW ZA OCENY]]+punkty_rekrutacyjne34[[#This Row],[DODATKOWE]]</f>
        <v>47.8</v>
      </c>
      <c r="V156">
        <f>IF(AND(punkty_rekrutacyjne34[[#This Row],[Osiagniecia]]=0, punkty_rekrutacyjne34[[#This Row],[Zachowanie]]&gt;=5, AVERAGE(punkty_rekrutacyjne34[[#This Row],[JP]:[Geog]])&gt;4), 1, 0)</f>
        <v>0</v>
      </c>
    </row>
    <row r="157" spans="1:22" hidden="1" x14ac:dyDescent="0.35">
      <c r="A157" s="1" t="s">
        <v>247</v>
      </c>
      <c r="B157" s="1" t="s">
        <v>164</v>
      </c>
      <c r="C157">
        <v>1</v>
      </c>
      <c r="D157">
        <v>2</v>
      </c>
      <c r="E157" s="1">
        <v>6</v>
      </c>
      <c r="F157" s="1">
        <v>5</v>
      </c>
      <c r="G157" s="1">
        <v>6</v>
      </c>
      <c r="H157" s="1">
        <v>4</v>
      </c>
      <c r="I157">
        <v>66</v>
      </c>
      <c r="J157">
        <v>78</v>
      </c>
      <c r="K157">
        <v>26</v>
      </c>
      <c r="L157">
        <v>98</v>
      </c>
      <c r="M157">
        <v>56</v>
      </c>
      <c r="N157" s="6">
        <f>(punkty_rekrutacyjne34[[#This Row],[GHP]]+punkty_rekrutacyjne34[[#This Row],[GHH]]+punkty_rekrutacyjne34[[#This Row],[GMM]]+punkty_rekrutacyjne34[[#This Row],[GMP]]+punkty_rekrutacyjne34[[#This Row],[GJP]])/10</f>
        <v>32.4</v>
      </c>
      <c r="O157">
        <f t="shared" si="3"/>
        <v>10</v>
      </c>
      <c r="P157">
        <f t="shared" si="3"/>
        <v>8</v>
      </c>
      <c r="Q157">
        <f t="shared" si="3"/>
        <v>10</v>
      </c>
      <c r="R157">
        <f t="shared" si="3"/>
        <v>6</v>
      </c>
      <c r="S157" s="6">
        <f>SUM(punkty_rekrutacyjne34[[#This Row],[punkty za JP]:[GEO]])</f>
        <v>34</v>
      </c>
      <c r="T157" s="6">
        <f>IF(punkty_rekrutacyjne34[[#This Row],[Zachowanie]]=6, 2, 0)+punkty_rekrutacyjne34[[#This Row],[Osiagniecia]]</f>
        <v>1</v>
      </c>
      <c r="U157" s="7">
        <f>punkty_rekrutacyjne34[[#This Row],[punkty za gimnazjalny]]+punkty_rekrutacyjne34[[#This Row],[SUMA PUNKTOW ZA OCENY]]+punkty_rekrutacyjne34[[#This Row],[DODATKOWE]]</f>
        <v>67.400000000000006</v>
      </c>
      <c r="V157">
        <f>IF(AND(punkty_rekrutacyjne34[[#This Row],[Osiagniecia]]=0, punkty_rekrutacyjne34[[#This Row],[Zachowanie]]&gt;=5, AVERAGE(punkty_rekrutacyjne34[[#This Row],[JP]:[Geog]])&gt;4), 1, 0)</f>
        <v>0</v>
      </c>
    </row>
    <row r="158" spans="1:22" hidden="1" x14ac:dyDescent="0.35">
      <c r="A158" s="1" t="s">
        <v>248</v>
      </c>
      <c r="B158" s="1" t="s">
        <v>249</v>
      </c>
      <c r="C158">
        <v>3</v>
      </c>
      <c r="D158">
        <v>4</v>
      </c>
      <c r="E158" s="1">
        <v>6</v>
      </c>
      <c r="F158" s="1">
        <v>2</v>
      </c>
      <c r="G158" s="1">
        <v>2</v>
      </c>
      <c r="H158" s="1">
        <v>5</v>
      </c>
      <c r="I158">
        <v>54</v>
      </c>
      <c r="J158">
        <v>12</v>
      </c>
      <c r="K158">
        <v>13</v>
      </c>
      <c r="L158">
        <v>21</v>
      </c>
      <c r="M158">
        <v>24</v>
      </c>
      <c r="N158" s="6">
        <f>(punkty_rekrutacyjne34[[#This Row],[GHP]]+punkty_rekrutacyjne34[[#This Row],[GHH]]+punkty_rekrutacyjne34[[#This Row],[GMM]]+punkty_rekrutacyjne34[[#This Row],[GMP]]+punkty_rekrutacyjne34[[#This Row],[GJP]])/10</f>
        <v>12.4</v>
      </c>
      <c r="O158">
        <f t="shared" si="3"/>
        <v>10</v>
      </c>
      <c r="P158">
        <f t="shared" si="3"/>
        <v>0</v>
      </c>
      <c r="Q158">
        <f t="shared" si="3"/>
        <v>0</v>
      </c>
      <c r="R158">
        <f t="shared" si="3"/>
        <v>8</v>
      </c>
      <c r="S158" s="6">
        <f>SUM(punkty_rekrutacyjne34[[#This Row],[punkty za JP]:[GEO]])</f>
        <v>18</v>
      </c>
      <c r="T158" s="6">
        <f>IF(punkty_rekrutacyjne34[[#This Row],[Zachowanie]]=6, 2, 0)+punkty_rekrutacyjne34[[#This Row],[Osiagniecia]]</f>
        <v>3</v>
      </c>
      <c r="U158" s="7">
        <f>punkty_rekrutacyjne34[[#This Row],[punkty za gimnazjalny]]+punkty_rekrutacyjne34[[#This Row],[SUMA PUNKTOW ZA OCENY]]+punkty_rekrutacyjne34[[#This Row],[DODATKOWE]]</f>
        <v>33.4</v>
      </c>
      <c r="V158">
        <f>IF(AND(punkty_rekrutacyjne34[[#This Row],[Osiagniecia]]=0, punkty_rekrutacyjne34[[#This Row],[Zachowanie]]&gt;=5, AVERAGE(punkty_rekrutacyjne34[[#This Row],[JP]:[Geog]])&gt;4), 1, 0)</f>
        <v>0</v>
      </c>
    </row>
    <row r="159" spans="1:22" hidden="1" x14ac:dyDescent="0.35">
      <c r="A159" s="1" t="s">
        <v>250</v>
      </c>
      <c r="B159" s="1" t="s">
        <v>251</v>
      </c>
      <c r="C159">
        <v>6</v>
      </c>
      <c r="D159">
        <v>2</v>
      </c>
      <c r="E159" s="1">
        <v>3</v>
      </c>
      <c r="F159" s="1">
        <v>3</v>
      </c>
      <c r="G159" s="1">
        <v>3</v>
      </c>
      <c r="H159" s="1">
        <v>6</v>
      </c>
      <c r="I159">
        <v>27</v>
      </c>
      <c r="J159">
        <v>2</v>
      </c>
      <c r="K159">
        <v>84</v>
      </c>
      <c r="L159">
        <v>100</v>
      </c>
      <c r="M159">
        <v>27</v>
      </c>
      <c r="N159" s="6">
        <f>(punkty_rekrutacyjne34[[#This Row],[GHP]]+punkty_rekrutacyjne34[[#This Row],[GHH]]+punkty_rekrutacyjne34[[#This Row],[GMM]]+punkty_rekrutacyjne34[[#This Row],[GMP]]+punkty_rekrutacyjne34[[#This Row],[GJP]])/10</f>
        <v>24</v>
      </c>
      <c r="O159">
        <f t="shared" si="3"/>
        <v>4</v>
      </c>
      <c r="P159">
        <f t="shared" si="3"/>
        <v>4</v>
      </c>
      <c r="Q159">
        <f t="shared" si="3"/>
        <v>4</v>
      </c>
      <c r="R159">
        <f t="shared" si="3"/>
        <v>10</v>
      </c>
      <c r="S159" s="6">
        <f>SUM(punkty_rekrutacyjne34[[#This Row],[punkty za JP]:[GEO]])</f>
        <v>22</v>
      </c>
      <c r="T159" s="6">
        <f>IF(punkty_rekrutacyjne34[[#This Row],[Zachowanie]]=6, 2, 0)+punkty_rekrutacyjne34[[#This Row],[Osiagniecia]]</f>
        <v>6</v>
      </c>
      <c r="U159" s="7">
        <f>punkty_rekrutacyjne34[[#This Row],[punkty za gimnazjalny]]+punkty_rekrutacyjne34[[#This Row],[SUMA PUNKTOW ZA OCENY]]+punkty_rekrutacyjne34[[#This Row],[DODATKOWE]]</f>
        <v>52</v>
      </c>
      <c r="V159">
        <f>IF(AND(punkty_rekrutacyjne34[[#This Row],[Osiagniecia]]=0, punkty_rekrutacyjne34[[#This Row],[Zachowanie]]&gt;=5, AVERAGE(punkty_rekrutacyjne34[[#This Row],[JP]:[Geog]])&gt;4), 1, 0)</f>
        <v>0</v>
      </c>
    </row>
    <row r="160" spans="1:22" hidden="1" x14ac:dyDescent="0.35">
      <c r="A160" s="1" t="s">
        <v>252</v>
      </c>
      <c r="B160" s="1" t="s">
        <v>253</v>
      </c>
      <c r="C160">
        <v>1</v>
      </c>
      <c r="D160">
        <v>4</v>
      </c>
      <c r="E160" s="1">
        <v>6</v>
      </c>
      <c r="F160" s="1">
        <v>6</v>
      </c>
      <c r="G160" s="1">
        <v>2</v>
      </c>
      <c r="H160" s="1">
        <v>3</v>
      </c>
      <c r="I160">
        <v>43</v>
      </c>
      <c r="J160">
        <v>77</v>
      </c>
      <c r="K160">
        <v>31</v>
      </c>
      <c r="L160">
        <v>88</v>
      </c>
      <c r="M160">
        <v>67</v>
      </c>
      <c r="N160" s="6">
        <f>(punkty_rekrutacyjne34[[#This Row],[GHP]]+punkty_rekrutacyjne34[[#This Row],[GHH]]+punkty_rekrutacyjne34[[#This Row],[GMM]]+punkty_rekrutacyjne34[[#This Row],[GMP]]+punkty_rekrutacyjne34[[#This Row],[GJP]])/10</f>
        <v>30.6</v>
      </c>
      <c r="O160">
        <f t="shared" si="3"/>
        <v>10</v>
      </c>
      <c r="P160">
        <f t="shared" si="3"/>
        <v>10</v>
      </c>
      <c r="Q160">
        <f t="shared" si="3"/>
        <v>0</v>
      </c>
      <c r="R160">
        <f t="shared" si="3"/>
        <v>4</v>
      </c>
      <c r="S160" s="6">
        <f>SUM(punkty_rekrutacyjne34[[#This Row],[punkty za JP]:[GEO]])</f>
        <v>24</v>
      </c>
      <c r="T160" s="6">
        <f>IF(punkty_rekrutacyjne34[[#This Row],[Zachowanie]]=6, 2, 0)+punkty_rekrutacyjne34[[#This Row],[Osiagniecia]]</f>
        <v>1</v>
      </c>
      <c r="U160" s="7">
        <f>punkty_rekrutacyjne34[[#This Row],[punkty za gimnazjalny]]+punkty_rekrutacyjne34[[#This Row],[SUMA PUNKTOW ZA OCENY]]+punkty_rekrutacyjne34[[#This Row],[DODATKOWE]]</f>
        <v>55.6</v>
      </c>
      <c r="V160">
        <f>IF(AND(punkty_rekrutacyjne34[[#This Row],[Osiagniecia]]=0, punkty_rekrutacyjne34[[#This Row],[Zachowanie]]&gt;=5, AVERAGE(punkty_rekrutacyjne34[[#This Row],[JP]:[Geog]])&gt;4), 1, 0)</f>
        <v>0</v>
      </c>
    </row>
    <row r="161" spans="1:22" hidden="1" x14ac:dyDescent="0.35">
      <c r="A161" s="1" t="s">
        <v>254</v>
      </c>
      <c r="B161" s="1" t="s">
        <v>28</v>
      </c>
      <c r="C161">
        <v>3</v>
      </c>
      <c r="D161">
        <v>6</v>
      </c>
      <c r="E161" s="1">
        <v>6</v>
      </c>
      <c r="F161" s="1">
        <v>4</v>
      </c>
      <c r="G161" s="1">
        <v>3</v>
      </c>
      <c r="H161" s="1">
        <v>6</v>
      </c>
      <c r="I161">
        <v>63</v>
      </c>
      <c r="J161">
        <v>36</v>
      </c>
      <c r="K161">
        <v>68</v>
      </c>
      <c r="L161">
        <v>19</v>
      </c>
      <c r="M161">
        <v>39</v>
      </c>
      <c r="N161" s="6">
        <f>(punkty_rekrutacyjne34[[#This Row],[GHP]]+punkty_rekrutacyjne34[[#This Row],[GHH]]+punkty_rekrutacyjne34[[#This Row],[GMM]]+punkty_rekrutacyjne34[[#This Row],[GMP]]+punkty_rekrutacyjne34[[#This Row],[GJP]])/10</f>
        <v>22.5</v>
      </c>
      <c r="O161">
        <f t="shared" si="3"/>
        <v>10</v>
      </c>
      <c r="P161">
        <f t="shared" si="3"/>
        <v>6</v>
      </c>
      <c r="Q161">
        <f t="shared" si="3"/>
        <v>4</v>
      </c>
      <c r="R161">
        <f t="shared" si="3"/>
        <v>10</v>
      </c>
      <c r="S161" s="6">
        <f>SUM(punkty_rekrutacyjne34[[#This Row],[punkty za JP]:[GEO]])</f>
        <v>30</v>
      </c>
      <c r="T161" s="6">
        <f>IF(punkty_rekrutacyjne34[[#This Row],[Zachowanie]]=6, 2, 0)+punkty_rekrutacyjne34[[#This Row],[Osiagniecia]]</f>
        <v>5</v>
      </c>
      <c r="U161" s="7">
        <f>punkty_rekrutacyjne34[[#This Row],[punkty za gimnazjalny]]+punkty_rekrutacyjne34[[#This Row],[SUMA PUNKTOW ZA OCENY]]+punkty_rekrutacyjne34[[#This Row],[DODATKOWE]]</f>
        <v>57.5</v>
      </c>
      <c r="V161">
        <f>IF(AND(punkty_rekrutacyjne34[[#This Row],[Osiagniecia]]=0, punkty_rekrutacyjne34[[#This Row],[Zachowanie]]&gt;=5, AVERAGE(punkty_rekrutacyjne34[[#This Row],[JP]:[Geog]])&gt;4), 1, 0)</f>
        <v>0</v>
      </c>
    </row>
    <row r="162" spans="1:22" hidden="1" x14ac:dyDescent="0.35">
      <c r="A162" s="1" t="s">
        <v>255</v>
      </c>
      <c r="B162" s="1" t="s">
        <v>222</v>
      </c>
      <c r="C162">
        <v>1</v>
      </c>
      <c r="D162">
        <v>2</v>
      </c>
      <c r="E162" s="1">
        <v>6</v>
      </c>
      <c r="F162" s="1">
        <v>4</v>
      </c>
      <c r="G162" s="1">
        <v>2</v>
      </c>
      <c r="H162" s="1">
        <v>2</v>
      </c>
      <c r="I162">
        <v>32</v>
      </c>
      <c r="J162">
        <v>18</v>
      </c>
      <c r="K162">
        <v>1</v>
      </c>
      <c r="L162">
        <v>56</v>
      </c>
      <c r="M162">
        <v>7</v>
      </c>
      <c r="N162" s="6">
        <f>(punkty_rekrutacyjne34[[#This Row],[GHP]]+punkty_rekrutacyjne34[[#This Row],[GHH]]+punkty_rekrutacyjne34[[#This Row],[GMM]]+punkty_rekrutacyjne34[[#This Row],[GMP]]+punkty_rekrutacyjne34[[#This Row],[GJP]])/10</f>
        <v>11.4</v>
      </c>
      <c r="O162">
        <f t="shared" si="3"/>
        <v>10</v>
      </c>
      <c r="P162">
        <f t="shared" si="3"/>
        <v>6</v>
      </c>
      <c r="Q162">
        <f t="shared" si="3"/>
        <v>0</v>
      </c>
      <c r="R162">
        <f t="shared" si="3"/>
        <v>0</v>
      </c>
      <c r="S162" s="6">
        <f>SUM(punkty_rekrutacyjne34[[#This Row],[punkty za JP]:[GEO]])</f>
        <v>16</v>
      </c>
      <c r="T162" s="6">
        <f>IF(punkty_rekrutacyjne34[[#This Row],[Zachowanie]]=6, 2, 0)+punkty_rekrutacyjne34[[#This Row],[Osiagniecia]]</f>
        <v>1</v>
      </c>
      <c r="U162" s="7">
        <f>punkty_rekrutacyjne34[[#This Row],[punkty za gimnazjalny]]+punkty_rekrutacyjne34[[#This Row],[SUMA PUNKTOW ZA OCENY]]+punkty_rekrutacyjne34[[#This Row],[DODATKOWE]]</f>
        <v>28.4</v>
      </c>
      <c r="V162">
        <f>IF(AND(punkty_rekrutacyjne34[[#This Row],[Osiagniecia]]=0, punkty_rekrutacyjne34[[#This Row],[Zachowanie]]&gt;=5, AVERAGE(punkty_rekrutacyjne34[[#This Row],[JP]:[Geog]])&gt;4), 1, 0)</f>
        <v>0</v>
      </c>
    </row>
    <row r="163" spans="1:22" hidden="1" x14ac:dyDescent="0.35">
      <c r="A163" s="1" t="s">
        <v>256</v>
      </c>
      <c r="B163" s="1" t="s">
        <v>78</v>
      </c>
      <c r="C163">
        <v>4</v>
      </c>
      <c r="D163">
        <v>3</v>
      </c>
      <c r="E163" s="1">
        <v>3</v>
      </c>
      <c r="F163" s="1">
        <v>2</v>
      </c>
      <c r="G163" s="1">
        <v>6</v>
      </c>
      <c r="H163" s="1">
        <v>2</v>
      </c>
      <c r="I163">
        <v>60</v>
      </c>
      <c r="J163">
        <v>64</v>
      </c>
      <c r="K163">
        <v>100</v>
      </c>
      <c r="L163">
        <v>38</v>
      </c>
      <c r="M163">
        <v>70</v>
      </c>
      <c r="N163" s="6">
        <f>(punkty_rekrutacyjne34[[#This Row],[GHP]]+punkty_rekrutacyjne34[[#This Row],[GHH]]+punkty_rekrutacyjne34[[#This Row],[GMM]]+punkty_rekrutacyjne34[[#This Row],[GMP]]+punkty_rekrutacyjne34[[#This Row],[GJP]])/10</f>
        <v>33.200000000000003</v>
      </c>
      <c r="O163">
        <f t="shared" si="3"/>
        <v>4</v>
      </c>
      <c r="P163">
        <f t="shared" si="3"/>
        <v>0</v>
      </c>
      <c r="Q163">
        <f t="shared" si="3"/>
        <v>10</v>
      </c>
      <c r="R163">
        <f t="shared" si="3"/>
        <v>0</v>
      </c>
      <c r="S163" s="6">
        <f>SUM(punkty_rekrutacyjne34[[#This Row],[punkty za JP]:[GEO]])</f>
        <v>14</v>
      </c>
      <c r="T163" s="6">
        <f>IF(punkty_rekrutacyjne34[[#This Row],[Zachowanie]]=6, 2, 0)+punkty_rekrutacyjne34[[#This Row],[Osiagniecia]]</f>
        <v>4</v>
      </c>
      <c r="U163" s="7">
        <f>punkty_rekrutacyjne34[[#This Row],[punkty za gimnazjalny]]+punkty_rekrutacyjne34[[#This Row],[SUMA PUNKTOW ZA OCENY]]+punkty_rekrutacyjne34[[#This Row],[DODATKOWE]]</f>
        <v>51.2</v>
      </c>
      <c r="V163">
        <f>IF(AND(punkty_rekrutacyjne34[[#This Row],[Osiagniecia]]=0, punkty_rekrutacyjne34[[#This Row],[Zachowanie]]&gt;=5, AVERAGE(punkty_rekrutacyjne34[[#This Row],[JP]:[Geog]])&gt;4), 1, 0)</f>
        <v>0</v>
      </c>
    </row>
    <row r="164" spans="1:22" hidden="1" x14ac:dyDescent="0.35">
      <c r="A164" s="1" t="s">
        <v>257</v>
      </c>
      <c r="B164" s="1" t="s">
        <v>20</v>
      </c>
      <c r="C164">
        <v>0</v>
      </c>
      <c r="D164">
        <v>6</v>
      </c>
      <c r="E164" s="1">
        <v>6</v>
      </c>
      <c r="F164" s="1">
        <v>5</v>
      </c>
      <c r="G164" s="1">
        <v>3</v>
      </c>
      <c r="H164" s="1">
        <v>2</v>
      </c>
      <c r="I164">
        <v>39</v>
      </c>
      <c r="J164">
        <v>66</v>
      </c>
      <c r="K164">
        <v>84</v>
      </c>
      <c r="L164">
        <v>47</v>
      </c>
      <c r="M164">
        <v>21</v>
      </c>
      <c r="N164" s="6">
        <f>(punkty_rekrutacyjne34[[#This Row],[GHP]]+punkty_rekrutacyjne34[[#This Row],[GHH]]+punkty_rekrutacyjne34[[#This Row],[GMM]]+punkty_rekrutacyjne34[[#This Row],[GMP]]+punkty_rekrutacyjne34[[#This Row],[GJP]])/10</f>
        <v>25.7</v>
      </c>
      <c r="O164">
        <f t="shared" si="3"/>
        <v>10</v>
      </c>
      <c r="P164">
        <f t="shared" si="3"/>
        <v>8</v>
      </c>
      <c r="Q164">
        <f t="shared" si="3"/>
        <v>4</v>
      </c>
      <c r="R164">
        <f t="shared" si="3"/>
        <v>0</v>
      </c>
      <c r="S164" s="6">
        <f>SUM(punkty_rekrutacyjne34[[#This Row],[punkty za JP]:[GEO]])</f>
        <v>22</v>
      </c>
      <c r="T164" s="6">
        <f>IF(punkty_rekrutacyjne34[[#This Row],[Zachowanie]]=6, 2, 0)+punkty_rekrutacyjne34[[#This Row],[Osiagniecia]]</f>
        <v>2</v>
      </c>
      <c r="U164" s="7">
        <f>punkty_rekrutacyjne34[[#This Row],[punkty za gimnazjalny]]+punkty_rekrutacyjne34[[#This Row],[SUMA PUNKTOW ZA OCENY]]+punkty_rekrutacyjne34[[#This Row],[DODATKOWE]]</f>
        <v>49.7</v>
      </c>
      <c r="V164">
        <f>IF(AND(punkty_rekrutacyjne34[[#This Row],[Osiagniecia]]=0, punkty_rekrutacyjne34[[#This Row],[Zachowanie]]&gt;=5, AVERAGE(punkty_rekrutacyjne34[[#This Row],[JP]:[Geog]])&gt;4), 1, 0)</f>
        <v>0</v>
      </c>
    </row>
    <row r="165" spans="1:22" hidden="1" x14ac:dyDescent="0.35">
      <c r="A165" s="1" t="s">
        <v>258</v>
      </c>
      <c r="B165" s="1" t="s">
        <v>180</v>
      </c>
      <c r="C165">
        <v>2</v>
      </c>
      <c r="D165">
        <v>2</v>
      </c>
      <c r="E165" s="1">
        <v>5</v>
      </c>
      <c r="F165" s="1">
        <v>2</v>
      </c>
      <c r="G165" s="1">
        <v>3</v>
      </c>
      <c r="H165" s="1">
        <v>3</v>
      </c>
      <c r="I165">
        <v>11</v>
      </c>
      <c r="J165">
        <v>88</v>
      </c>
      <c r="K165">
        <v>90</v>
      </c>
      <c r="L165">
        <v>20</v>
      </c>
      <c r="M165">
        <v>65</v>
      </c>
      <c r="N165" s="6">
        <f>(punkty_rekrutacyjne34[[#This Row],[GHP]]+punkty_rekrutacyjne34[[#This Row],[GHH]]+punkty_rekrutacyjne34[[#This Row],[GMM]]+punkty_rekrutacyjne34[[#This Row],[GMP]]+punkty_rekrutacyjne34[[#This Row],[GJP]])/10</f>
        <v>27.4</v>
      </c>
      <c r="O165">
        <f t="shared" si="3"/>
        <v>8</v>
      </c>
      <c r="P165">
        <f t="shared" si="3"/>
        <v>0</v>
      </c>
      <c r="Q165">
        <f t="shared" si="3"/>
        <v>4</v>
      </c>
      <c r="R165">
        <f t="shared" si="3"/>
        <v>4</v>
      </c>
      <c r="S165" s="6">
        <f>SUM(punkty_rekrutacyjne34[[#This Row],[punkty za JP]:[GEO]])</f>
        <v>16</v>
      </c>
      <c r="T165" s="6">
        <f>IF(punkty_rekrutacyjne34[[#This Row],[Zachowanie]]=6, 2, 0)+punkty_rekrutacyjne34[[#This Row],[Osiagniecia]]</f>
        <v>2</v>
      </c>
      <c r="U165" s="7">
        <f>punkty_rekrutacyjne34[[#This Row],[punkty za gimnazjalny]]+punkty_rekrutacyjne34[[#This Row],[SUMA PUNKTOW ZA OCENY]]+punkty_rekrutacyjne34[[#This Row],[DODATKOWE]]</f>
        <v>45.4</v>
      </c>
      <c r="V165">
        <f>IF(AND(punkty_rekrutacyjne34[[#This Row],[Osiagniecia]]=0, punkty_rekrutacyjne34[[#This Row],[Zachowanie]]&gt;=5, AVERAGE(punkty_rekrutacyjne34[[#This Row],[JP]:[Geog]])&gt;4), 1, 0)</f>
        <v>0</v>
      </c>
    </row>
    <row r="166" spans="1:22" hidden="1" x14ac:dyDescent="0.35">
      <c r="A166" s="1" t="s">
        <v>259</v>
      </c>
      <c r="B166" s="1" t="s">
        <v>260</v>
      </c>
      <c r="C166">
        <v>2</v>
      </c>
      <c r="D166">
        <v>5</v>
      </c>
      <c r="E166" s="1">
        <v>5</v>
      </c>
      <c r="F166" s="1">
        <v>2</v>
      </c>
      <c r="G166" s="1">
        <v>6</v>
      </c>
      <c r="H166" s="1">
        <v>2</v>
      </c>
      <c r="I166">
        <v>79</v>
      </c>
      <c r="J166">
        <v>66</v>
      </c>
      <c r="K166">
        <v>91</v>
      </c>
      <c r="L166">
        <v>30</v>
      </c>
      <c r="M166">
        <v>90</v>
      </c>
      <c r="N166" s="6">
        <f>(punkty_rekrutacyjne34[[#This Row],[GHP]]+punkty_rekrutacyjne34[[#This Row],[GHH]]+punkty_rekrutacyjne34[[#This Row],[GMM]]+punkty_rekrutacyjne34[[#This Row],[GMP]]+punkty_rekrutacyjne34[[#This Row],[GJP]])/10</f>
        <v>35.6</v>
      </c>
      <c r="O166">
        <f t="shared" si="3"/>
        <v>8</v>
      </c>
      <c r="P166">
        <f t="shared" si="3"/>
        <v>0</v>
      </c>
      <c r="Q166">
        <f t="shared" si="3"/>
        <v>10</v>
      </c>
      <c r="R166">
        <f t="shared" si="3"/>
        <v>0</v>
      </c>
      <c r="S166" s="6">
        <f>SUM(punkty_rekrutacyjne34[[#This Row],[punkty za JP]:[GEO]])</f>
        <v>18</v>
      </c>
      <c r="T166" s="6">
        <f>IF(punkty_rekrutacyjne34[[#This Row],[Zachowanie]]=6, 2, 0)+punkty_rekrutacyjne34[[#This Row],[Osiagniecia]]</f>
        <v>2</v>
      </c>
      <c r="U166" s="7">
        <f>punkty_rekrutacyjne34[[#This Row],[punkty za gimnazjalny]]+punkty_rekrutacyjne34[[#This Row],[SUMA PUNKTOW ZA OCENY]]+punkty_rekrutacyjne34[[#This Row],[DODATKOWE]]</f>
        <v>55.6</v>
      </c>
      <c r="V166">
        <f>IF(AND(punkty_rekrutacyjne34[[#This Row],[Osiagniecia]]=0, punkty_rekrutacyjne34[[#This Row],[Zachowanie]]&gt;=5, AVERAGE(punkty_rekrutacyjne34[[#This Row],[JP]:[Geog]])&gt;4), 1, 0)</f>
        <v>0</v>
      </c>
    </row>
    <row r="167" spans="1:22" hidden="1" x14ac:dyDescent="0.35">
      <c r="A167" s="1" t="s">
        <v>261</v>
      </c>
      <c r="B167" s="1" t="s">
        <v>218</v>
      </c>
      <c r="C167">
        <v>5</v>
      </c>
      <c r="D167">
        <v>3</v>
      </c>
      <c r="E167" s="1">
        <v>6</v>
      </c>
      <c r="F167" s="1">
        <v>3</v>
      </c>
      <c r="G167" s="1">
        <v>3</v>
      </c>
      <c r="H167" s="1">
        <v>5</v>
      </c>
      <c r="I167">
        <v>15</v>
      </c>
      <c r="J167">
        <v>21</v>
      </c>
      <c r="K167">
        <v>66</v>
      </c>
      <c r="L167">
        <v>55</v>
      </c>
      <c r="M167">
        <v>90</v>
      </c>
      <c r="N167" s="6">
        <f>(punkty_rekrutacyjne34[[#This Row],[GHP]]+punkty_rekrutacyjne34[[#This Row],[GHH]]+punkty_rekrutacyjne34[[#This Row],[GMM]]+punkty_rekrutacyjne34[[#This Row],[GMP]]+punkty_rekrutacyjne34[[#This Row],[GJP]])/10</f>
        <v>24.7</v>
      </c>
      <c r="O167">
        <f t="shared" si="3"/>
        <v>10</v>
      </c>
      <c r="P167">
        <f t="shared" si="3"/>
        <v>4</v>
      </c>
      <c r="Q167">
        <f t="shared" si="3"/>
        <v>4</v>
      </c>
      <c r="R167">
        <f t="shared" si="3"/>
        <v>8</v>
      </c>
      <c r="S167" s="6">
        <f>SUM(punkty_rekrutacyjne34[[#This Row],[punkty za JP]:[GEO]])</f>
        <v>26</v>
      </c>
      <c r="T167" s="6">
        <f>IF(punkty_rekrutacyjne34[[#This Row],[Zachowanie]]=6, 2, 0)+punkty_rekrutacyjne34[[#This Row],[Osiagniecia]]</f>
        <v>5</v>
      </c>
      <c r="U167" s="7">
        <f>punkty_rekrutacyjne34[[#This Row],[punkty za gimnazjalny]]+punkty_rekrutacyjne34[[#This Row],[SUMA PUNKTOW ZA OCENY]]+punkty_rekrutacyjne34[[#This Row],[DODATKOWE]]</f>
        <v>55.7</v>
      </c>
      <c r="V167">
        <f>IF(AND(punkty_rekrutacyjne34[[#This Row],[Osiagniecia]]=0, punkty_rekrutacyjne34[[#This Row],[Zachowanie]]&gt;=5, AVERAGE(punkty_rekrutacyjne34[[#This Row],[JP]:[Geog]])&gt;4), 1, 0)</f>
        <v>0</v>
      </c>
    </row>
    <row r="168" spans="1:22" hidden="1" x14ac:dyDescent="0.35">
      <c r="A168" s="1" t="s">
        <v>262</v>
      </c>
      <c r="B168" s="1" t="s">
        <v>41</v>
      </c>
      <c r="C168">
        <v>4</v>
      </c>
      <c r="D168">
        <v>3</v>
      </c>
      <c r="E168" s="1">
        <v>6</v>
      </c>
      <c r="F168" s="1">
        <v>6</v>
      </c>
      <c r="G168" s="1">
        <v>4</v>
      </c>
      <c r="H168" s="1">
        <v>4</v>
      </c>
      <c r="I168">
        <v>15</v>
      </c>
      <c r="J168">
        <v>36</v>
      </c>
      <c r="K168">
        <v>51</v>
      </c>
      <c r="L168">
        <v>10</v>
      </c>
      <c r="M168">
        <v>68</v>
      </c>
      <c r="N168" s="6">
        <f>(punkty_rekrutacyjne34[[#This Row],[GHP]]+punkty_rekrutacyjne34[[#This Row],[GHH]]+punkty_rekrutacyjne34[[#This Row],[GMM]]+punkty_rekrutacyjne34[[#This Row],[GMP]]+punkty_rekrutacyjne34[[#This Row],[GJP]])/10</f>
        <v>18</v>
      </c>
      <c r="O168">
        <f t="shared" si="3"/>
        <v>10</v>
      </c>
      <c r="P168">
        <f t="shared" si="3"/>
        <v>10</v>
      </c>
      <c r="Q168">
        <f t="shared" si="3"/>
        <v>6</v>
      </c>
      <c r="R168">
        <f t="shared" si="3"/>
        <v>6</v>
      </c>
      <c r="S168" s="6">
        <f>SUM(punkty_rekrutacyjne34[[#This Row],[punkty za JP]:[GEO]])</f>
        <v>32</v>
      </c>
      <c r="T168" s="6">
        <f>IF(punkty_rekrutacyjne34[[#This Row],[Zachowanie]]=6, 2, 0)+punkty_rekrutacyjne34[[#This Row],[Osiagniecia]]</f>
        <v>4</v>
      </c>
      <c r="U168" s="7">
        <f>punkty_rekrutacyjne34[[#This Row],[punkty za gimnazjalny]]+punkty_rekrutacyjne34[[#This Row],[SUMA PUNKTOW ZA OCENY]]+punkty_rekrutacyjne34[[#This Row],[DODATKOWE]]</f>
        <v>54</v>
      </c>
      <c r="V168">
        <f>IF(AND(punkty_rekrutacyjne34[[#This Row],[Osiagniecia]]=0, punkty_rekrutacyjne34[[#This Row],[Zachowanie]]&gt;=5, AVERAGE(punkty_rekrutacyjne34[[#This Row],[JP]:[Geog]])&gt;4), 1, 0)</f>
        <v>0</v>
      </c>
    </row>
    <row r="169" spans="1:22" hidden="1" x14ac:dyDescent="0.35">
      <c r="A169" s="1" t="s">
        <v>263</v>
      </c>
      <c r="B169" s="1" t="s">
        <v>78</v>
      </c>
      <c r="C169">
        <v>5</v>
      </c>
      <c r="D169">
        <v>5</v>
      </c>
      <c r="E169" s="1">
        <v>6</v>
      </c>
      <c r="F169" s="1">
        <v>6</v>
      </c>
      <c r="G169" s="1">
        <v>6</v>
      </c>
      <c r="H169" s="1">
        <v>6</v>
      </c>
      <c r="I169">
        <v>63</v>
      </c>
      <c r="J169">
        <v>88</v>
      </c>
      <c r="K169">
        <v>72</v>
      </c>
      <c r="L169">
        <v>90</v>
      </c>
      <c r="M169">
        <v>83</v>
      </c>
      <c r="N169" s="6">
        <f>(punkty_rekrutacyjne34[[#This Row],[GHP]]+punkty_rekrutacyjne34[[#This Row],[GHH]]+punkty_rekrutacyjne34[[#This Row],[GMM]]+punkty_rekrutacyjne34[[#This Row],[GMP]]+punkty_rekrutacyjne34[[#This Row],[GJP]])/10</f>
        <v>39.6</v>
      </c>
      <c r="O169">
        <f t="shared" si="3"/>
        <v>10</v>
      </c>
      <c r="P169">
        <f t="shared" si="3"/>
        <v>10</v>
      </c>
      <c r="Q169">
        <f t="shared" si="3"/>
        <v>10</v>
      </c>
      <c r="R169">
        <f t="shared" si="3"/>
        <v>10</v>
      </c>
      <c r="S169" s="6">
        <f>SUM(punkty_rekrutacyjne34[[#This Row],[punkty za JP]:[GEO]])</f>
        <v>40</v>
      </c>
      <c r="T169" s="6">
        <f>IF(punkty_rekrutacyjne34[[#This Row],[Zachowanie]]=6, 2, 0)+punkty_rekrutacyjne34[[#This Row],[Osiagniecia]]</f>
        <v>5</v>
      </c>
      <c r="U169" s="7">
        <f>punkty_rekrutacyjne34[[#This Row],[punkty za gimnazjalny]]+punkty_rekrutacyjne34[[#This Row],[SUMA PUNKTOW ZA OCENY]]+punkty_rekrutacyjne34[[#This Row],[DODATKOWE]]</f>
        <v>84.6</v>
      </c>
      <c r="V169">
        <f>IF(AND(punkty_rekrutacyjne34[[#This Row],[Osiagniecia]]=0, punkty_rekrutacyjne34[[#This Row],[Zachowanie]]&gt;=5, AVERAGE(punkty_rekrutacyjne34[[#This Row],[JP]:[Geog]])&gt;4), 1, 0)</f>
        <v>0</v>
      </c>
    </row>
    <row r="170" spans="1:22" hidden="1" x14ac:dyDescent="0.35">
      <c r="A170" s="1" t="s">
        <v>264</v>
      </c>
      <c r="B170" s="1" t="s">
        <v>246</v>
      </c>
      <c r="C170">
        <v>8</v>
      </c>
      <c r="D170">
        <v>3</v>
      </c>
      <c r="E170" s="1">
        <v>5</v>
      </c>
      <c r="F170" s="1">
        <v>5</v>
      </c>
      <c r="G170" s="1">
        <v>5</v>
      </c>
      <c r="H170" s="1">
        <v>6</v>
      </c>
      <c r="I170">
        <v>55</v>
      </c>
      <c r="J170">
        <v>10</v>
      </c>
      <c r="K170">
        <v>80</v>
      </c>
      <c r="L170">
        <v>8</v>
      </c>
      <c r="M170">
        <v>78</v>
      </c>
      <c r="N170" s="6">
        <f>(punkty_rekrutacyjne34[[#This Row],[GHP]]+punkty_rekrutacyjne34[[#This Row],[GHH]]+punkty_rekrutacyjne34[[#This Row],[GMM]]+punkty_rekrutacyjne34[[#This Row],[GMP]]+punkty_rekrutacyjne34[[#This Row],[GJP]])/10</f>
        <v>23.1</v>
      </c>
      <c r="O170">
        <f t="shared" si="3"/>
        <v>8</v>
      </c>
      <c r="P170">
        <f t="shared" si="3"/>
        <v>8</v>
      </c>
      <c r="Q170">
        <f t="shared" si="3"/>
        <v>8</v>
      </c>
      <c r="R170">
        <f t="shared" si="3"/>
        <v>10</v>
      </c>
      <c r="S170" s="6">
        <f>SUM(punkty_rekrutacyjne34[[#This Row],[punkty za JP]:[GEO]])</f>
        <v>34</v>
      </c>
      <c r="T170" s="6">
        <f>IF(punkty_rekrutacyjne34[[#This Row],[Zachowanie]]=6, 2, 0)+punkty_rekrutacyjne34[[#This Row],[Osiagniecia]]</f>
        <v>8</v>
      </c>
      <c r="U170" s="7">
        <f>punkty_rekrutacyjne34[[#This Row],[punkty za gimnazjalny]]+punkty_rekrutacyjne34[[#This Row],[SUMA PUNKTOW ZA OCENY]]+punkty_rekrutacyjne34[[#This Row],[DODATKOWE]]</f>
        <v>65.099999999999994</v>
      </c>
      <c r="V170">
        <f>IF(AND(punkty_rekrutacyjne34[[#This Row],[Osiagniecia]]=0, punkty_rekrutacyjne34[[#This Row],[Zachowanie]]&gt;=5, AVERAGE(punkty_rekrutacyjne34[[#This Row],[JP]:[Geog]])&gt;4), 1, 0)</f>
        <v>0</v>
      </c>
    </row>
    <row r="171" spans="1:22" hidden="1" x14ac:dyDescent="0.35">
      <c r="A171" s="1" t="s">
        <v>265</v>
      </c>
      <c r="B171" s="1" t="s">
        <v>16</v>
      </c>
      <c r="C171">
        <v>7</v>
      </c>
      <c r="D171">
        <v>3</v>
      </c>
      <c r="E171" s="1">
        <v>5</v>
      </c>
      <c r="F171" s="1">
        <v>4</v>
      </c>
      <c r="G171" s="1">
        <v>5</v>
      </c>
      <c r="H171" s="1">
        <v>6</v>
      </c>
      <c r="I171">
        <v>24</v>
      </c>
      <c r="J171">
        <v>82</v>
      </c>
      <c r="K171">
        <v>37</v>
      </c>
      <c r="L171">
        <v>7</v>
      </c>
      <c r="M171">
        <v>12</v>
      </c>
      <c r="N171" s="6">
        <f>(punkty_rekrutacyjne34[[#This Row],[GHP]]+punkty_rekrutacyjne34[[#This Row],[GHH]]+punkty_rekrutacyjne34[[#This Row],[GMM]]+punkty_rekrutacyjne34[[#This Row],[GMP]]+punkty_rekrutacyjne34[[#This Row],[GJP]])/10</f>
        <v>16.2</v>
      </c>
      <c r="O171">
        <f t="shared" si="3"/>
        <v>8</v>
      </c>
      <c r="P171">
        <f t="shared" si="3"/>
        <v>6</v>
      </c>
      <c r="Q171">
        <f t="shared" si="3"/>
        <v>8</v>
      </c>
      <c r="R171">
        <f t="shared" si="3"/>
        <v>10</v>
      </c>
      <c r="S171" s="6">
        <f>SUM(punkty_rekrutacyjne34[[#This Row],[punkty za JP]:[GEO]])</f>
        <v>32</v>
      </c>
      <c r="T171" s="6">
        <f>IF(punkty_rekrutacyjne34[[#This Row],[Zachowanie]]=6, 2, 0)+punkty_rekrutacyjne34[[#This Row],[Osiagniecia]]</f>
        <v>7</v>
      </c>
      <c r="U171" s="7">
        <f>punkty_rekrutacyjne34[[#This Row],[punkty za gimnazjalny]]+punkty_rekrutacyjne34[[#This Row],[SUMA PUNKTOW ZA OCENY]]+punkty_rekrutacyjne34[[#This Row],[DODATKOWE]]</f>
        <v>55.2</v>
      </c>
      <c r="V171">
        <f>IF(AND(punkty_rekrutacyjne34[[#This Row],[Osiagniecia]]=0, punkty_rekrutacyjne34[[#This Row],[Zachowanie]]&gt;=5, AVERAGE(punkty_rekrutacyjne34[[#This Row],[JP]:[Geog]])&gt;4), 1, 0)</f>
        <v>0</v>
      </c>
    </row>
    <row r="172" spans="1:22" hidden="1" x14ac:dyDescent="0.35">
      <c r="A172" s="1" t="s">
        <v>266</v>
      </c>
      <c r="B172" s="1" t="s">
        <v>199</v>
      </c>
      <c r="C172">
        <v>0</v>
      </c>
      <c r="D172">
        <v>2</v>
      </c>
      <c r="E172" s="1">
        <v>3</v>
      </c>
      <c r="F172" s="1">
        <v>4</v>
      </c>
      <c r="G172" s="1">
        <v>6</v>
      </c>
      <c r="H172" s="1">
        <v>6</v>
      </c>
      <c r="I172">
        <v>19</v>
      </c>
      <c r="J172">
        <v>82</v>
      </c>
      <c r="K172">
        <v>75</v>
      </c>
      <c r="L172">
        <v>35</v>
      </c>
      <c r="M172">
        <v>75</v>
      </c>
      <c r="N172" s="6">
        <f>(punkty_rekrutacyjne34[[#This Row],[GHP]]+punkty_rekrutacyjne34[[#This Row],[GHH]]+punkty_rekrutacyjne34[[#This Row],[GMM]]+punkty_rekrutacyjne34[[#This Row],[GMP]]+punkty_rekrutacyjne34[[#This Row],[GJP]])/10</f>
        <v>28.6</v>
      </c>
      <c r="O172">
        <f t="shared" si="3"/>
        <v>4</v>
      </c>
      <c r="P172">
        <f t="shared" si="3"/>
        <v>6</v>
      </c>
      <c r="Q172">
        <f t="shared" si="3"/>
        <v>10</v>
      </c>
      <c r="R172">
        <f t="shared" si="3"/>
        <v>10</v>
      </c>
      <c r="S172" s="6">
        <f>SUM(punkty_rekrutacyjne34[[#This Row],[punkty za JP]:[GEO]])</f>
        <v>30</v>
      </c>
      <c r="T172" s="6">
        <f>IF(punkty_rekrutacyjne34[[#This Row],[Zachowanie]]=6, 2, 0)+punkty_rekrutacyjne34[[#This Row],[Osiagniecia]]</f>
        <v>0</v>
      </c>
      <c r="U172" s="7">
        <f>punkty_rekrutacyjne34[[#This Row],[punkty za gimnazjalny]]+punkty_rekrutacyjne34[[#This Row],[SUMA PUNKTOW ZA OCENY]]+punkty_rekrutacyjne34[[#This Row],[DODATKOWE]]</f>
        <v>58.6</v>
      </c>
      <c r="V172">
        <f>IF(AND(punkty_rekrutacyjne34[[#This Row],[Osiagniecia]]=0, punkty_rekrutacyjne34[[#This Row],[Zachowanie]]&gt;=5, AVERAGE(punkty_rekrutacyjne34[[#This Row],[JP]:[Geog]])&gt;4), 1, 0)</f>
        <v>0</v>
      </c>
    </row>
    <row r="173" spans="1:22" hidden="1" x14ac:dyDescent="0.35">
      <c r="A173" s="1" t="s">
        <v>267</v>
      </c>
      <c r="B173" s="1" t="s">
        <v>239</v>
      </c>
      <c r="C173">
        <v>5</v>
      </c>
      <c r="D173">
        <v>3</v>
      </c>
      <c r="E173" s="1">
        <v>5</v>
      </c>
      <c r="F173" s="1">
        <v>3</v>
      </c>
      <c r="G173" s="1">
        <v>3</v>
      </c>
      <c r="H173" s="1">
        <v>2</v>
      </c>
      <c r="I173">
        <v>33</v>
      </c>
      <c r="J173">
        <v>10</v>
      </c>
      <c r="K173">
        <v>92</v>
      </c>
      <c r="L173">
        <v>74</v>
      </c>
      <c r="M173">
        <v>79</v>
      </c>
      <c r="N173" s="6">
        <f>(punkty_rekrutacyjne34[[#This Row],[GHP]]+punkty_rekrutacyjne34[[#This Row],[GHH]]+punkty_rekrutacyjne34[[#This Row],[GMM]]+punkty_rekrutacyjne34[[#This Row],[GMP]]+punkty_rekrutacyjne34[[#This Row],[GJP]])/10</f>
        <v>28.8</v>
      </c>
      <c r="O173">
        <f t="shared" si="3"/>
        <v>8</v>
      </c>
      <c r="P173">
        <f t="shared" si="3"/>
        <v>4</v>
      </c>
      <c r="Q173">
        <f t="shared" si="3"/>
        <v>4</v>
      </c>
      <c r="R173">
        <f t="shared" si="3"/>
        <v>0</v>
      </c>
      <c r="S173" s="6">
        <f>SUM(punkty_rekrutacyjne34[[#This Row],[punkty za JP]:[GEO]])</f>
        <v>16</v>
      </c>
      <c r="T173" s="6">
        <f>IF(punkty_rekrutacyjne34[[#This Row],[Zachowanie]]=6, 2, 0)+punkty_rekrutacyjne34[[#This Row],[Osiagniecia]]</f>
        <v>5</v>
      </c>
      <c r="U173" s="7">
        <f>punkty_rekrutacyjne34[[#This Row],[punkty za gimnazjalny]]+punkty_rekrutacyjne34[[#This Row],[SUMA PUNKTOW ZA OCENY]]+punkty_rekrutacyjne34[[#This Row],[DODATKOWE]]</f>
        <v>49.8</v>
      </c>
      <c r="V173">
        <f>IF(AND(punkty_rekrutacyjne34[[#This Row],[Osiagniecia]]=0, punkty_rekrutacyjne34[[#This Row],[Zachowanie]]&gt;=5, AVERAGE(punkty_rekrutacyjne34[[#This Row],[JP]:[Geog]])&gt;4), 1, 0)</f>
        <v>0</v>
      </c>
    </row>
    <row r="174" spans="1:22" hidden="1" x14ac:dyDescent="0.35">
      <c r="A174" s="1" t="s">
        <v>268</v>
      </c>
      <c r="B174" s="1" t="s">
        <v>101</v>
      </c>
      <c r="C174">
        <v>4</v>
      </c>
      <c r="D174">
        <v>5</v>
      </c>
      <c r="E174" s="1">
        <v>5</v>
      </c>
      <c r="F174" s="1">
        <v>3</v>
      </c>
      <c r="G174" s="1">
        <v>4</v>
      </c>
      <c r="H174" s="1">
        <v>4</v>
      </c>
      <c r="I174">
        <v>94</v>
      </c>
      <c r="J174">
        <v>21</v>
      </c>
      <c r="K174">
        <v>58</v>
      </c>
      <c r="L174">
        <v>60</v>
      </c>
      <c r="M174">
        <v>36</v>
      </c>
      <c r="N174" s="6">
        <f>(punkty_rekrutacyjne34[[#This Row],[GHP]]+punkty_rekrutacyjne34[[#This Row],[GHH]]+punkty_rekrutacyjne34[[#This Row],[GMM]]+punkty_rekrutacyjne34[[#This Row],[GMP]]+punkty_rekrutacyjne34[[#This Row],[GJP]])/10</f>
        <v>26.9</v>
      </c>
      <c r="O174">
        <f t="shared" si="3"/>
        <v>8</v>
      </c>
      <c r="P174">
        <f t="shared" si="3"/>
        <v>4</v>
      </c>
      <c r="Q174">
        <f t="shared" si="3"/>
        <v>6</v>
      </c>
      <c r="R174">
        <f t="shared" si="3"/>
        <v>6</v>
      </c>
      <c r="S174" s="6">
        <f>SUM(punkty_rekrutacyjne34[[#This Row],[punkty za JP]:[GEO]])</f>
        <v>24</v>
      </c>
      <c r="T174" s="6">
        <f>IF(punkty_rekrutacyjne34[[#This Row],[Zachowanie]]=6, 2, 0)+punkty_rekrutacyjne34[[#This Row],[Osiagniecia]]</f>
        <v>4</v>
      </c>
      <c r="U174" s="7">
        <f>punkty_rekrutacyjne34[[#This Row],[punkty za gimnazjalny]]+punkty_rekrutacyjne34[[#This Row],[SUMA PUNKTOW ZA OCENY]]+punkty_rekrutacyjne34[[#This Row],[DODATKOWE]]</f>
        <v>54.9</v>
      </c>
      <c r="V174">
        <f>IF(AND(punkty_rekrutacyjne34[[#This Row],[Osiagniecia]]=0, punkty_rekrutacyjne34[[#This Row],[Zachowanie]]&gt;=5, AVERAGE(punkty_rekrutacyjne34[[#This Row],[JP]:[Geog]])&gt;4), 1, 0)</f>
        <v>0</v>
      </c>
    </row>
    <row r="175" spans="1:22" hidden="1" x14ac:dyDescent="0.35">
      <c r="A175" s="1" t="s">
        <v>269</v>
      </c>
      <c r="B175" s="1" t="s">
        <v>205</v>
      </c>
      <c r="C175">
        <v>1</v>
      </c>
      <c r="D175">
        <v>2</v>
      </c>
      <c r="E175" s="1">
        <v>6</v>
      </c>
      <c r="F175" s="1">
        <v>4</v>
      </c>
      <c r="G175" s="1">
        <v>6</v>
      </c>
      <c r="H175" s="1">
        <v>5</v>
      </c>
      <c r="I175">
        <v>5</v>
      </c>
      <c r="J175">
        <v>79</v>
      </c>
      <c r="K175">
        <v>31</v>
      </c>
      <c r="L175">
        <v>60</v>
      </c>
      <c r="M175">
        <v>44</v>
      </c>
      <c r="N175" s="6">
        <f>(punkty_rekrutacyjne34[[#This Row],[GHP]]+punkty_rekrutacyjne34[[#This Row],[GHH]]+punkty_rekrutacyjne34[[#This Row],[GMM]]+punkty_rekrutacyjne34[[#This Row],[GMP]]+punkty_rekrutacyjne34[[#This Row],[GJP]])/10</f>
        <v>21.9</v>
      </c>
      <c r="O175">
        <f t="shared" si="3"/>
        <v>10</v>
      </c>
      <c r="P175">
        <f t="shared" si="3"/>
        <v>6</v>
      </c>
      <c r="Q175">
        <f t="shared" si="3"/>
        <v>10</v>
      </c>
      <c r="R175">
        <f t="shared" si="3"/>
        <v>8</v>
      </c>
      <c r="S175" s="6">
        <f>SUM(punkty_rekrutacyjne34[[#This Row],[punkty za JP]:[GEO]])</f>
        <v>34</v>
      </c>
      <c r="T175" s="6">
        <f>IF(punkty_rekrutacyjne34[[#This Row],[Zachowanie]]=6, 2, 0)+punkty_rekrutacyjne34[[#This Row],[Osiagniecia]]</f>
        <v>1</v>
      </c>
      <c r="U175" s="7">
        <f>punkty_rekrutacyjne34[[#This Row],[punkty za gimnazjalny]]+punkty_rekrutacyjne34[[#This Row],[SUMA PUNKTOW ZA OCENY]]+punkty_rekrutacyjne34[[#This Row],[DODATKOWE]]</f>
        <v>56.9</v>
      </c>
      <c r="V175">
        <f>IF(AND(punkty_rekrutacyjne34[[#This Row],[Osiagniecia]]=0, punkty_rekrutacyjne34[[#This Row],[Zachowanie]]&gt;=5, AVERAGE(punkty_rekrutacyjne34[[#This Row],[JP]:[Geog]])&gt;4), 1, 0)</f>
        <v>0</v>
      </c>
    </row>
    <row r="176" spans="1:22" hidden="1" x14ac:dyDescent="0.35">
      <c r="A176" s="1" t="s">
        <v>270</v>
      </c>
      <c r="B176" s="1" t="s">
        <v>210</v>
      </c>
      <c r="C176">
        <v>0</v>
      </c>
      <c r="D176">
        <v>4</v>
      </c>
      <c r="E176" s="1">
        <v>4</v>
      </c>
      <c r="F176" s="1">
        <v>6</v>
      </c>
      <c r="G176" s="1">
        <v>4</v>
      </c>
      <c r="H176" s="1">
        <v>4</v>
      </c>
      <c r="I176">
        <v>60</v>
      </c>
      <c r="J176">
        <v>36</v>
      </c>
      <c r="K176">
        <v>6</v>
      </c>
      <c r="L176">
        <v>48</v>
      </c>
      <c r="M176">
        <v>31</v>
      </c>
      <c r="N176" s="6">
        <f>(punkty_rekrutacyjne34[[#This Row],[GHP]]+punkty_rekrutacyjne34[[#This Row],[GHH]]+punkty_rekrutacyjne34[[#This Row],[GMM]]+punkty_rekrutacyjne34[[#This Row],[GMP]]+punkty_rekrutacyjne34[[#This Row],[GJP]])/10</f>
        <v>18.100000000000001</v>
      </c>
      <c r="O176">
        <f t="shared" si="3"/>
        <v>6</v>
      </c>
      <c r="P176">
        <f t="shared" si="3"/>
        <v>10</v>
      </c>
      <c r="Q176">
        <f t="shared" si="3"/>
        <v>6</v>
      </c>
      <c r="R176">
        <f t="shared" si="3"/>
        <v>6</v>
      </c>
      <c r="S176" s="6">
        <f>SUM(punkty_rekrutacyjne34[[#This Row],[punkty za JP]:[GEO]])</f>
        <v>28</v>
      </c>
      <c r="T176" s="6">
        <f>IF(punkty_rekrutacyjne34[[#This Row],[Zachowanie]]=6, 2, 0)+punkty_rekrutacyjne34[[#This Row],[Osiagniecia]]</f>
        <v>0</v>
      </c>
      <c r="U176" s="7">
        <f>punkty_rekrutacyjne34[[#This Row],[punkty za gimnazjalny]]+punkty_rekrutacyjne34[[#This Row],[SUMA PUNKTOW ZA OCENY]]+punkty_rekrutacyjne34[[#This Row],[DODATKOWE]]</f>
        <v>46.1</v>
      </c>
      <c r="V176">
        <f>IF(AND(punkty_rekrutacyjne34[[#This Row],[Osiagniecia]]=0, punkty_rekrutacyjne34[[#This Row],[Zachowanie]]&gt;=5, AVERAGE(punkty_rekrutacyjne34[[#This Row],[JP]:[Geog]])&gt;4), 1, 0)</f>
        <v>0</v>
      </c>
    </row>
    <row r="177" spans="1:22" hidden="1" x14ac:dyDescent="0.35">
      <c r="A177" s="1" t="s">
        <v>271</v>
      </c>
      <c r="B177" s="1" t="s">
        <v>30</v>
      </c>
      <c r="C177">
        <v>6</v>
      </c>
      <c r="D177">
        <v>3</v>
      </c>
      <c r="E177" s="1">
        <v>2</v>
      </c>
      <c r="F177" s="1">
        <v>2</v>
      </c>
      <c r="G177" s="1">
        <v>6</v>
      </c>
      <c r="H177" s="1">
        <v>6</v>
      </c>
      <c r="I177">
        <v>47</v>
      </c>
      <c r="J177">
        <v>36</v>
      </c>
      <c r="K177">
        <v>64</v>
      </c>
      <c r="L177">
        <v>67</v>
      </c>
      <c r="M177">
        <v>13</v>
      </c>
      <c r="N177" s="6">
        <f>(punkty_rekrutacyjne34[[#This Row],[GHP]]+punkty_rekrutacyjne34[[#This Row],[GHH]]+punkty_rekrutacyjne34[[#This Row],[GMM]]+punkty_rekrutacyjne34[[#This Row],[GMP]]+punkty_rekrutacyjne34[[#This Row],[GJP]])/10</f>
        <v>22.7</v>
      </c>
      <c r="O177">
        <f t="shared" si="3"/>
        <v>0</v>
      </c>
      <c r="P177">
        <f t="shared" si="3"/>
        <v>0</v>
      </c>
      <c r="Q177">
        <f t="shared" si="3"/>
        <v>10</v>
      </c>
      <c r="R177">
        <f t="shared" si="3"/>
        <v>10</v>
      </c>
      <c r="S177" s="6">
        <f>SUM(punkty_rekrutacyjne34[[#This Row],[punkty za JP]:[GEO]])</f>
        <v>20</v>
      </c>
      <c r="T177" s="6">
        <f>IF(punkty_rekrutacyjne34[[#This Row],[Zachowanie]]=6, 2, 0)+punkty_rekrutacyjne34[[#This Row],[Osiagniecia]]</f>
        <v>6</v>
      </c>
      <c r="U177" s="7">
        <f>punkty_rekrutacyjne34[[#This Row],[punkty za gimnazjalny]]+punkty_rekrutacyjne34[[#This Row],[SUMA PUNKTOW ZA OCENY]]+punkty_rekrutacyjne34[[#This Row],[DODATKOWE]]</f>
        <v>48.7</v>
      </c>
      <c r="V177">
        <f>IF(AND(punkty_rekrutacyjne34[[#This Row],[Osiagniecia]]=0, punkty_rekrutacyjne34[[#This Row],[Zachowanie]]&gt;=5, AVERAGE(punkty_rekrutacyjne34[[#This Row],[JP]:[Geog]])&gt;4), 1, 0)</f>
        <v>0</v>
      </c>
    </row>
    <row r="178" spans="1:22" hidden="1" x14ac:dyDescent="0.35">
      <c r="A178" s="1" t="s">
        <v>272</v>
      </c>
      <c r="B178" s="1" t="s">
        <v>273</v>
      </c>
      <c r="C178">
        <v>0</v>
      </c>
      <c r="D178">
        <v>5</v>
      </c>
      <c r="E178" s="1">
        <v>5</v>
      </c>
      <c r="F178" s="1">
        <v>3</v>
      </c>
      <c r="G178" s="1">
        <v>3</v>
      </c>
      <c r="H178" s="1">
        <v>4</v>
      </c>
      <c r="I178">
        <v>92</v>
      </c>
      <c r="J178">
        <v>58</v>
      </c>
      <c r="K178">
        <v>73</v>
      </c>
      <c r="L178">
        <v>53</v>
      </c>
      <c r="M178">
        <v>68</v>
      </c>
      <c r="N178" s="6">
        <f>(punkty_rekrutacyjne34[[#This Row],[GHP]]+punkty_rekrutacyjne34[[#This Row],[GHH]]+punkty_rekrutacyjne34[[#This Row],[GMM]]+punkty_rekrutacyjne34[[#This Row],[GMP]]+punkty_rekrutacyjne34[[#This Row],[GJP]])/10</f>
        <v>34.4</v>
      </c>
      <c r="O178">
        <f t="shared" si="3"/>
        <v>8</v>
      </c>
      <c r="P178">
        <f t="shared" si="3"/>
        <v>4</v>
      </c>
      <c r="Q178">
        <f t="shared" si="3"/>
        <v>4</v>
      </c>
      <c r="R178">
        <f t="shared" si="3"/>
        <v>6</v>
      </c>
      <c r="S178" s="6">
        <f>SUM(punkty_rekrutacyjne34[[#This Row],[punkty za JP]:[GEO]])</f>
        <v>22</v>
      </c>
      <c r="T178" s="6">
        <f>IF(punkty_rekrutacyjne34[[#This Row],[Zachowanie]]=6, 2, 0)+punkty_rekrutacyjne34[[#This Row],[Osiagniecia]]</f>
        <v>0</v>
      </c>
      <c r="U178" s="7">
        <f>punkty_rekrutacyjne34[[#This Row],[punkty za gimnazjalny]]+punkty_rekrutacyjne34[[#This Row],[SUMA PUNKTOW ZA OCENY]]+punkty_rekrutacyjne34[[#This Row],[DODATKOWE]]</f>
        <v>56.4</v>
      </c>
      <c r="V178">
        <f>IF(AND(punkty_rekrutacyjne34[[#This Row],[Osiagniecia]]=0, punkty_rekrutacyjne34[[#This Row],[Zachowanie]]&gt;=5, AVERAGE(punkty_rekrutacyjne34[[#This Row],[JP]:[Geog]])&gt;4), 1, 0)</f>
        <v>0</v>
      </c>
    </row>
    <row r="179" spans="1:22" hidden="1" x14ac:dyDescent="0.35">
      <c r="A179" s="1" t="s">
        <v>274</v>
      </c>
      <c r="B179" s="1" t="s">
        <v>16</v>
      </c>
      <c r="C179">
        <v>3</v>
      </c>
      <c r="D179">
        <v>5</v>
      </c>
      <c r="E179" s="1">
        <v>4</v>
      </c>
      <c r="F179" s="1">
        <v>6</v>
      </c>
      <c r="G179" s="1">
        <v>6</v>
      </c>
      <c r="H179" s="1">
        <v>4</v>
      </c>
      <c r="I179">
        <v>70</v>
      </c>
      <c r="J179">
        <v>3</v>
      </c>
      <c r="K179">
        <v>92</v>
      </c>
      <c r="L179">
        <v>40</v>
      </c>
      <c r="M179">
        <v>41</v>
      </c>
      <c r="N179" s="6">
        <f>(punkty_rekrutacyjne34[[#This Row],[GHP]]+punkty_rekrutacyjne34[[#This Row],[GHH]]+punkty_rekrutacyjne34[[#This Row],[GMM]]+punkty_rekrutacyjne34[[#This Row],[GMP]]+punkty_rekrutacyjne34[[#This Row],[GJP]])/10</f>
        <v>24.6</v>
      </c>
      <c r="O179">
        <f t="shared" si="3"/>
        <v>6</v>
      </c>
      <c r="P179">
        <f t="shared" si="3"/>
        <v>10</v>
      </c>
      <c r="Q179">
        <f t="shared" si="3"/>
        <v>10</v>
      </c>
      <c r="R179">
        <f t="shared" si="3"/>
        <v>6</v>
      </c>
      <c r="S179" s="6">
        <f>SUM(punkty_rekrutacyjne34[[#This Row],[punkty za JP]:[GEO]])</f>
        <v>32</v>
      </c>
      <c r="T179" s="6">
        <f>IF(punkty_rekrutacyjne34[[#This Row],[Zachowanie]]=6, 2, 0)+punkty_rekrutacyjne34[[#This Row],[Osiagniecia]]</f>
        <v>3</v>
      </c>
      <c r="U179" s="7">
        <f>punkty_rekrutacyjne34[[#This Row],[punkty za gimnazjalny]]+punkty_rekrutacyjne34[[#This Row],[SUMA PUNKTOW ZA OCENY]]+punkty_rekrutacyjne34[[#This Row],[DODATKOWE]]</f>
        <v>59.6</v>
      </c>
      <c r="V179">
        <f>IF(AND(punkty_rekrutacyjne34[[#This Row],[Osiagniecia]]=0, punkty_rekrutacyjne34[[#This Row],[Zachowanie]]&gt;=5, AVERAGE(punkty_rekrutacyjne34[[#This Row],[JP]:[Geog]])&gt;4), 1, 0)</f>
        <v>0</v>
      </c>
    </row>
    <row r="180" spans="1:22" hidden="1" x14ac:dyDescent="0.35">
      <c r="A180" s="1" t="s">
        <v>275</v>
      </c>
      <c r="B180" s="1" t="s">
        <v>126</v>
      </c>
      <c r="C180">
        <v>5</v>
      </c>
      <c r="D180">
        <v>2</v>
      </c>
      <c r="E180" s="1">
        <v>4</v>
      </c>
      <c r="F180" s="1">
        <v>6</v>
      </c>
      <c r="G180" s="1">
        <v>5</v>
      </c>
      <c r="H180" s="1">
        <v>3</v>
      </c>
      <c r="I180">
        <v>78</v>
      </c>
      <c r="J180">
        <v>78</v>
      </c>
      <c r="K180">
        <v>90</v>
      </c>
      <c r="L180">
        <v>83</v>
      </c>
      <c r="M180">
        <v>63</v>
      </c>
      <c r="N180" s="6">
        <f>(punkty_rekrutacyjne34[[#This Row],[GHP]]+punkty_rekrutacyjne34[[#This Row],[GHH]]+punkty_rekrutacyjne34[[#This Row],[GMM]]+punkty_rekrutacyjne34[[#This Row],[GMP]]+punkty_rekrutacyjne34[[#This Row],[GJP]])/10</f>
        <v>39.200000000000003</v>
      </c>
      <c r="O180">
        <f t="shared" si="3"/>
        <v>6</v>
      </c>
      <c r="P180">
        <f t="shared" si="3"/>
        <v>10</v>
      </c>
      <c r="Q180">
        <f t="shared" si="3"/>
        <v>8</v>
      </c>
      <c r="R180">
        <f t="shared" si="3"/>
        <v>4</v>
      </c>
      <c r="S180" s="6">
        <f>SUM(punkty_rekrutacyjne34[[#This Row],[punkty za JP]:[GEO]])</f>
        <v>28</v>
      </c>
      <c r="T180" s="6">
        <f>IF(punkty_rekrutacyjne34[[#This Row],[Zachowanie]]=6, 2, 0)+punkty_rekrutacyjne34[[#This Row],[Osiagniecia]]</f>
        <v>5</v>
      </c>
      <c r="U180" s="7">
        <f>punkty_rekrutacyjne34[[#This Row],[punkty za gimnazjalny]]+punkty_rekrutacyjne34[[#This Row],[SUMA PUNKTOW ZA OCENY]]+punkty_rekrutacyjne34[[#This Row],[DODATKOWE]]</f>
        <v>72.2</v>
      </c>
      <c r="V180">
        <f>IF(AND(punkty_rekrutacyjne34[[#This Row],[Osiagniecia]]=0, punkty_rekrutacyjne34[[#This Row],[Zachowanie]]&gt;=5, AVERAGE(punkty_rekrutacyjne34[[#This Row],[JP]:[Geog]])&gt;4), 1, 0)</f>
        <v>0</v>
      </c>
    </row>
    <row r="181" spans="1:22" x14ac:dyDescent="0.35">
      <c r="A181" s="1" t="s">
        <v>276</v>
      </c>
      <c r="B181" s="1" t="s">
        <v>180</v>
      </c>
      <c r="C181">
        <v>0</v>
      </c>
      <c r="D181">
        <v>6</v>
      </c>
      <c r="E181" s="1">
        <v>5</v>
      </c>
      <c r="F181" s="1">
        <v>6</v>
      </c>
      <c r="G181" s="1">
        <v>6</v>
      </c>
      <c r="H181" s="1">
        <v>6</v>
      </c>
      <c r="I181">
        <v>43</v>
      </c>
      <c r="J181">
        <v>3</v>
      </c>
      <c r="K181">
        <v>56</v>
      </c>
      <c r="L181">
        <v>52</v>
      </c>
      <c r="M181">
        <v>41</v>
      </c>
      <c r="N181" s="6">
        <f>(punkty_rekrutacyjne34[[#This Row],[GHP]]+punkty_rekrutacyjne34[[#This Row],[GHH]]+punkty_rekrutacyjne34[[#This Row],[GMM]]+punkty_rekrutacyjne34[[#This Row],[GMP]]+punkty_rekrutacyjne34[[#This Row],[GJP]])/10</f>
        <v>19.5</v>
      </c>
      <c r="O181">
        <f t="shared" si="3"/>
        <v>8</v>
      </c>
      <c r="P181">
        <f t="shared" si="3"/>
        <v>10</v>
      </c>
      <c r="Q181">
        <f t="shared" si="3"/>
        <v>10</v>
      </c>
      <c r="R181">
        <f t="shared" si="3"/>
        <v>10</v>
      </c>
      <c r="S181" s="6">
        <f>SUM(punkty_rekrutacyjne34[[#This Row],[punkty za JP]:[GEO]])</f>
        <v>38</v>
      </c>
      <c r="T181" s="6">
        <f>IF(punkty_rekrutacyjne34[[#This Row],[Zachowanie]]=6, 2, 0)+punkty_rekrutacyjne34[[#This Row],[Osiagniecia]]</f>
        <v>2</v>
      </c>
      <c r="U181" s="7">
        <f>punkty_rekrutacyjne34[[#This Row],[punkty za gimnazjalny]]+punkty_rekrutacyjne34[[#This Row],[SUMA PUNKTOW ZA OCENY]]+punkty_rekrutacyjne34[[#This Row],[DODATKOWE]]</f>
        <v>59.5</v>
      </c>
      <c r="V181">
        <f>IF(AND(punkty_rekrutacyjne34[[#This Row],[Osiagniecia]]=0, punkty_rekrutacyjne34[[#This Row],[Zachowanie]]&gt;=5, AVERAGE(punkty_rekrutacyjne34[[#This Row],[JP]:[Geog]])&gt;4), 1, 0)</f>
        <v>1</v>
      </c>
    </row>
    <row r="182" spans="1:22" hidden="1" x14ac:dyDescent="0.35">
      <c r="A182" s="1" t="s">
        <v>277</v>
      </c>
      <c r="B182" s="1" t="s">
        <v>161</v>
      </c>
      <c r="C182">
        <v>1</v>
      </c>
      <c r="D182">
        <v>4</v>
      </c>
      <c r="E182" s="1">
        <v>4</v>
      </c>
      <c r="F182" s="1">
        <v>3</v>
      </c>
      <c r="G182" s="1">
        <v>6</v>
      </c>
      <c r="H182" s="1">
        <v>6</v>
      </c>
      <c r="I182">
        <v>33</v>
      </c>
      <c r="J182">
        <v>38</v>
      </c>
      <c r="K182">
        <v>27</v>
      </c>
      <c r="L182">
        <v>60</v>
      </c>
      <c r="M182">
        <v>80</v>
      </c>
      <c r="N182" s="6">
        <f>(punkty_rekrutacyjne34[[#This Row],[GHP]]+punkty_rekrutacyjne34[[#This Row],[GHH]]+punkty_rekrutacyjne34[[#This Row],[GMM]]+punkty_rekrutacyjne34[[#This Row],[GMP]]+punkty_rekrutacyjne34[[#This Row],[GJP]])/10</f>
        <v>23.8</v>
      </c>
      <c r="O182">
        <f t="shared" si="3"/>
        <v>6</v>
      </c>
      <c r="P182">
        <f t="shared" si="3"/>
        <v>4</v>
      </c>
      <c r="Q182">
        <f t="shared" si="3"/>
        <v>10</v>
      </c>
      <c r="R182">
        <f t="shared" si="3"/>
        <v>10</v>
      </c>
      <c r="S182" s="6">
        <f>SUM(punkty_rekrutacyjne34[[#This Row],[punkty za JP]:[GEO]])</f>
        <v>30</v>
      </c>
      <c r="T182" s="6">
        <f>IF(punkty_rekrutacyjne34[[#This Row],[Zachowanie]]=6, 2, 0)+punkty_rekrutacyjne34[[#This Row],[Osiagniecia]]</f>
        <v>1</v>
      </c>
      <c r="U182" s="7">
        <f>punkty_rekrutacyjne34[[#This Row],[punkty za gimnazjalny]]+punkty_rekrutacyjne34[[#This Row],[SUMA PUNKTOW ZA OCENY]]+punkty_rekrutacyjne34[[#This Row],[DODATKOWE]]</f>
        <v>54.8</v>
      </c>
      <c r="V182">
        <f>IF(AND(punkty_rekrutacyjne34[[#This Row],[Osiagniecia]]=0, punkty_rekrutacyjne34[[#This Row],[Zachowanie]]&gt;=5, AVERAGE(punkty_rekrutacyjne34[[#This Row],[JP]:[Geog]])&gt;4), 1, 0)</f>
        <v>0</v>
      </c>
    </row>
    <row r="183" spans="1:22" hidden="1" x14ac:dyDescent="0.35">
      <c r="A183" s="1" t="s">
        <v>278</v>
      </c>
      <c r="B183" s="1" t="s">
        <v>279</v>
      </c>
      <c r="C183">
        <v>5</v>
      </c>
      <c r="D183">
        <v>6</v>
      </c>
      <c r="E183" s="1">
        <v>2</v>
      </c>
      <c r="F183" s="1">
        <v>5</v>
      </c>
      <c r="G183" s="1">
        <v>5</v>
      </c>
      <c r="H183" s="1">
        <v>5</v>
      </c>
      <c r="I183">
        <v>80</v>
      </c>
      <c r="J183">
        <v>54</v>
      </c>
      <c r="K183">
        <v>22</v>
      </c>
      <c r="L183">
        <v>26</v>
      </c>
      <c r="M183">
        <v>62</v>
      </c>
      <c r="N183" s="6">
        <f>(punkty_rekrutacyjne34[[#This Row],[GHP]]+punkty_rekrutacyjne34[[#This Row],[GHH]]+punkty_rekrutacyjne34[[#This Row],[GMM]]+punkty_rekrutacyjne34[[#This Row],[GMP]]+punkty_rekrutacyjne34[[#This Row],[GJP]])/10</f>
        <v>24.4</v>
      </c>
      <c r="O183">
        <f t="shared" si="3"/>
        <v>0</v>
      </c>
      <c r="P183">
        <f t="shared" si="3"/>
        <v>8</v>
      </c>
      <c r="Q183">
        <f t="shared" si="3"/>
        <v>8</v>
      </c>
      <c r="R183">
        <f t="shared" si="3"/>
        <v>8</v>
      </c>
      <c r="S183" s="6">
        <f>SUM(punkty_rekrutacyjne34[[#This Row],[punkty za JP]:[GEO]])</f>
        <v>24</v>
      </c>
      <c r="T183" s="6">
        <f>IF(punkty_rekrutacyjne34[[#This Row],[Zachowanie]]=6, 2, 0)+punkty_rekrutacyjne34[[#This Row],[Osiagniecia]]</f>
        <v>7</v>
      </c>
      <c r="U183" s="7">
        <f>punkty_rekrutacyjne34[[#This Row],[punkty za gimnazjalny]]+punkty_rekrutacyjne34[[#This Row],[SUMA PUNKTOW ZA OCENY]]+punkty_rekrutacyjne34[[#This Row],[DODATKOWE]]</f>
        <v>55.4</v>
      </c>
      <c r="V183">
        <f>IF(AND(punkty_rekrutacyjne34[[#This Row],[Osiagniecia]]=0, punkty_rekrutacyjne34[[#This Row],[Zachowanie]]&gt;=5, AVERAGE(punkty_rekrutacyjne34[[#This Row],[JP]:[Geog]])&gt;4), 1, 0)</f>
        <v>0</v>
      </c>
    </row>
    <row r="184" spans="1:22" hidden="1" x14ac:dyDescent="0.35">
      <c r="A184" s="1" t="s">
        <v>280</v>
      </c>
      <c r="B184" s="1" t="s">
        <v>159</v>
      </c>
      <c r="C184">
        <v>6</v>
      </c>
      <c r="D184">
        <v>6</v>
      </c>
      <c r="E184" s="1">
        <v>2</v>
      </c>
      <c r="F184" s="1">
        <v>4</v>
      </c>
      <c r="G184" s="1">
        <v>5</v>
      </c>
      <c r="H184" s="1">
        <v>2</v>
      </c>
      <c r="I184">
        <v>34</v>
      </c>
      <c r="J184">
        <v>92</v>
      </c>
      <c r="K184">
        <v>51</v>
      </c>
      <c r="L184">
        <v>32</v>
      </c>
      <c r="M184">
        <v>80</v>
      </c>
      <c r="N184" s="6">
        <f>(punkty_rekrutacyjne34[[#This Row],[GHP]]+punkty_rekrutacyjne34[[#This Row],[GHH]]+punkty_rekrutacyjne34[[#This Row],[GMM]]+punkty_rekrutacyjne34[[#This Row],[GMP]]+punkty_rekrutacyjne34[[#This Row],[GJP]])/10</f>
        <v>28.9</v>
      </c>
      <c r="O184">
        <f t="shared" si="3"/>
        <v>0</v>
      </c>
      <c r="P184">
        <f t="shared" si="3"/>
        <v>6</v>
      </c>
      <c r="Q184">
        <f t="shared" si="3"/>
        <v>8</v>
      </c>
      <c r="R184">
        <f t="shared" si="3"/>
        <v>0</v>
      </c>
      <c r="S184" s="6">
        <f>SUM(punkty_rekrutacyjne34[[#This Row],[punkty za JP]:[GEO]])</f>
        <v>14</v>
      </c>
      <c r="T184" s="6">
        <f>IF(punkty_rekrutacyjne34[[#This Row],[Zachowanie]]=6, 2, 0)+punkty_rekrutacyjne34[[#This Row],[Osiagniecia]]</f>
        <v>8</v>
      </c>
      <c r="U184" s="7">
        <f>punkty_rekrutacyjne34[[#This Row],[punkty za gimnazjalny]]+punkty_rekrutacyjne34[[#This Row],[SUMA PUNKTOW ZA OCENY]]+punkty_rekrutacyjne34[[#This Row],[DODATKOWE]]</f>
        <v>50.9</v>
      </c>
      <c r="V184">
        <f>IF(AND(punkty_rekrutacyjne34[[#This Row],[Osiagniecia]]=0, punkty_rekrutacyjne34[[#This Row],[Zachowanie]]&gt;=5, AVERAGE(punkty_rekrutacyjne34[[#This Row],[JP]:[Geog]])&gt;4), 1, 0)</f>
        <v>0</v>
      </c>
    </row>
    <row r="185" spans="1:22" hidden="1" x14ac:dyDescent="0.35">
      <c r="A185" s="1" t="s">
        <v>281</v>
      </c>
      <c r="B185" s="1" t="s">
        <v>41</v>
      </c>
      <c r="C185">
        <v>8</v>
      </c>
      <c r="D185">
        <v>2</v>
      </c>
      <c r="E185" s="1">
        <v>4</v>
      </c>
      <c r="F185" s="1">
        <v>2</v>
      </c>
      <c r="G185" s="1">
        <v>6</v>
      </c>
      <c r="H185" s="1">
        <v>5</v>
      </c>
      <c r="I185">
        <v>17</v>
      </c>
      <c r="J185">
        <v>29</v>
      </c>
      <c r="K185">
        <v>83</v>
      </c>
      <c r="L185">
        <v>9</v>
      </c>
      <c r="M185">
        <v>54</v>
      </c>
      <c r="N185" s="6">
        <f>(punkty_rekrutacyjne34[[#This Row],[GHP]]+punkty_rekrutacyjne34[[#This Row],[GHH]]+punkty_rekrutacyjne34[[#This Row],[GMM]]+punkty_rekrutacyjne34[[#This Row],[GMP]]+punkty_rekrutacyjne34[[#This Row],[GJP]])/10</f>
        <v>19.2</v>
      </c>
      <c r="O185">
        <f t="shared" si="3"/>
        <v>6</v>
      </c>
      <c r="P185">
        <f t="shared" si="3"/>
        <v>0</v>
      </c>
      <c r="Q185">
        <f t="shared" si="3"/>
        <v>10</v>
      </c>
      <c r="R185">
        <f t="shared" si="3"/>
        <v>8</v>
      </c>
      <c r="S185" s="6">
        <f>SUM(punkty_rekrutacyjne34[[#This Row],[punkty za JP]:[GEO]])</f>
        <v>24</v>
      </c>
      <c r="T185" s="6">
        <f>IF(punkty_rekrutacyjne34[[#This Row],[Zachowanie]]=6, 2, 0)+punkty_rekrutacyjne34[[#This Row],[Osiagniecia]]</f>
        <v>8</v>
      </c>
      <c r="U185" s="7">
        <f>punkty_rekrutacyjne34[[#This Row],[punkty za gimnazjalny]]+punkty_rekrutacyjne34[[#This Row],[SUMA PUNKTOW ZA OCENY]]+punkty_rekrutacyjne34[[#This Row],[DODATKOWE]]</f>
        <v>51.2</v>
      </c>
      <c r="V185">
        <f>IF(AND(punkty_rekrutacyjne34[[#This Row],[Osiagniecia]]=0, punkty_rekrutacyjne34[[#This Row],[Zachowanie]]&gt;=5, AVERAGE(punkty_rekrutacyjne34[[#This Row],[JP]:[Geog]])&gt;4), 1, 0)</f>
        <v>0</v>
      </c>
    </row>
    <row r="186" spans="1:22" hidden="1" x14ac:dyDescent="0.35">
      <c r="A186" s="1" t="s">
        <v>282</v>
      </c>
      <c r="B186" s="1" t="s">
        <v>41</v>
      </c>
      <c r="C186">
        <v>1</v>
      </c>
      <c r="D186">
        <v>5</v>
      </c>
      <c r="E186" s="1">
        <v>6</v>
      </c>
      <c r="F186" s="1">
        <v>4</v>
      </c>
      <c r="G186" s="1">
        <v>3</v>
      </c>
      <c r="H186" s="1">
        <v>2</v>
      </c>
      <c r="I186">
        <v>14</v>
      </c>
      <c r="J186">
        <v>49</v>
      </c>
      <c r="K186">
        <v>64</v>
      </c>
      <c r="L186">
        <v>36</v>
      </c>
      <c r="M186">
        <v>2</v>
      </c>
      <c r="N186" s="6">
        <f>(punkty_rekrutacyjne34[[#This Row],[GHP]]+punkty_rekrutacyjne34[[#This Row],[GHH]]+punkty_rekrutacyjne34[[#This Row],[GMM]]+punkty_rekrutacyjne34[[#This Row],[GMP]]+punkty_rekrutacyjne34[[#This Row],[GJP]])/10</f>
        <v>16.5</v>
      </c>
      <c r="O186">
        <f t="shared" si="3"/>
        <v>10</v>
      </c>
      <c r="P186">
        <f t="shared" si="3"/>
        <v>6</v>
      </c>
      <c r="Q186">
        <f t="shared" si="3"/>
        <v>4</v>
      </c>
      <c r="R186">
        <f t="shared" si="3"/>
        <v>0</v>
      </c>
      <c r="S186" s="6">
        <f>SUM(punkty_rekrutacyjne34[[#This Row],[punkty za JP]:[GEO]])</f>
        <v>20</v>
      </c>
      <c r="T186" s="6">
        <f>IF(punkty_rekrutacyjne34[[#This Row],[Zachowanie]]=6, 2, 0)+punkty_rekrutacyjne34[[#This Row],[Osiagniecia]]</f>
        <v>1</v>
      </c>
      <c r="U186" s="7">
        <f>punkty_rekrutacyjne34[[#This Row],[punkty za gimnazjalny]]+punkty_rekrutacyjne34[[#This Row],[SUMA PUNKTOW ZA OCENY]]+punkty_rekrutacyjne34[[#This Row],[DODATKOWE]]</f>
        <v>37.5</v>
      </c>
      <c r="V186">
        <f>IF(AND(punkty_rekrutacyjne34[[#This Row],[Osiagniecia]]=0, punkty_rekrutacyjne34[[#This Row],[Zachowanie]]&gt;=5, AVERAGE(punkty_rekrutacyjne34[[#This Row],[JP]:[Geog]])&gt;4), 1, 0)</f>
        <v>0</v>
      </c>
    </row>
    <row r="187" spans="1:22" hidden="1" x14ac:dyDescent="0.35">
      <c r="A187" s="1" t="s">
        <v>283</v>
      </c>
      <c r="B187" s="1" t="s">
        <v>242</v>
      </c>
      <c r="C187">
        <v>6</v>
      </c>
      <c r="D187">
        <v>6</v>
      </c>
      <c r="E187" s="1">
        <v>3</v>
      </c>
      <c r="F187" s="1">
        <v>6</v>
      </c>
      <c r="G187" s="1">
        <v>2</v>
      </c>
      <c r="H187" s="1">
        <v>3</v>
      </c>
      <c r="I187">
        <v>27</v>
      </c>
      <c r="J187">
        <v>64</v>
      </c>
      <c r="K187">
        <v>47</v>
      </c>
      <c r="L187">
        <v>11</v>
      </c>
      <c r="M187">
        <v>24</v>
      </c>
      <c r="N187" s="6">
        <f>(punkty_rekrutacyjne34[[#This Row],[GHP]]+punkty_rekrutacyjne34[[#This Row],[GHH]]+punkty_rekrutacyjne34[[#This Row],[GMM]]+punkty_rekrutacyjne34[[#This Row],[GMP]]+punkty_rekrutacyjne34[[#This Row],[GJP]])/10</f>
        <v>17.3</v>
      </c>
      <c r="O187">
        <f t="shared" si="3"/>
        <v>4</v>
      </c>
      <c r="P187">
        <f t="shared" si="3"/>
        <v>10</v>
      </c>
      <c r="Q187">
        <f t="shared" si="3"/>
        <v>0</v>
      </c>
      <c r="R187">
        <f t="shared" si="3"/>
        <v>4</v>
      </c>
      <c r="S187" s="6">
        <f>SUM(punkty_rekrutacyjne34[[#This Row],[punkty za JP]:[GEO]])</f>
        <v>18</v>
      </c>
      <c r="T187" s="6">
        <f>IF(punkty_rekrutacyjne34[[#This Row],[Zachowanie]]=6, 2, 0)+punkty_rekrutacyjne34[[#This Row],[Osiagniecia]]</f>
        <v>8</v>
      </c>
      <c r="U187" s="7">
        <f>punkty_rekrutacyjne34[[#This Row],[punkty za gimnazjalny]]+punkty_rekrutacyjne34[[#This Row],[SUMA PUNKTOW ZA OCENY]]+punkty_rekrutacyjne34[[#This Row],[DODATKOWE]]</f>
        <v>43.3</v>
      </c>
      <c r="V187">
        <f>IF(AND(punkty_rekrutacyjne34[[#This Row],[Osiagniecia]]=0, punkty_rekrutacyjne34[[#This Row],[Zachowanie]]&gt;=5, AVERAGE(punkty_rekrutacyjne34[[#This Row],[JP]:[Geog]])&gt;4), 1, 0)</f>
        <v>0</v>
      </c>
    </row>
    <row r="188" spans="1:22" hidden="1" x14ac:dyDescent="0.35">
      <c r="A188" s="1" t="s">
        <v>284</v>
      </c>
      <c r="B188" s="1" t="s">
        <v>166</v>
      </c>
      <c r="C188">
        <v>3</v>
      </c>
      <c r="D188">
        <v>5</v>
      </c>
      <c r="E188" s="1">
        <v>3</v>
      </c>
      <c r="F188" s="1">
        <v>2</v>
      </c>
      <c r="G188" s="1">
        <v>6</v>
      </c>
      <c r="H188" s="1">
        <v>6</v>
      </c>
      <c r="I188">
        <v>77</v>
      </c>
      <c r="J188">
        <v>9</v>
      </c>
      <c r="K188">
        <v>73</v>
      </c>
      <c r="L188">
        <v>35</v>
      </c>
      <c r="M188">
        <v>96</v>
      </c>
      <c r="N188" s="6">
        <f>(punkty_rekrutacyjne34[[#This Row],[GHP]]+punkty_rekrutacyjne34[[#This Row],[GHH]]+punkty_rekrutacyjne34[[#This Row],[GMM]]+punkty_rekrutacyjne34[[#This Row],[GMP]]+punkty_rekrutacyjne34[[#This Row],[GJP]])/10</f>
        <v>29</v>
      </c>
      <c r="O188">
        <f t="shared" si="3"/>
        <v>4</v>
      </c>
      <c r="P188">
        <f t="shared" si="3"/>
        <v>0</v>
      </c>
      <c r="Q188">
        <f t="shared" si="3"/>
        <v>10</v>
      </c>
      <c r="R188">
        <f t="shared" si="3"/>
        <v>10</v>
      </c>
      <c r="S188" s="6">
        <f>SUM(punkty_rekrutacyjne34[[#This Row],[punkty za JP]:[GEO]])</f>
        <v>24</v>
      </c>
      <c r="T188" s="6">
        <f>IF(punkty_rekrutacyjne34[[#This Row],[Zachowanie]]=6, 2, 0)+punkty_rekrutacyjne34[[#This Row],[Osiagniecia]]</f>
        <v>3</v>
      </c>
      <c r="U188" s="7">
        <f>punkty_rekrutacyjne34[[#This Row],[punkty za gimnazjalny]]+punkty_rekrutacyjne34[[#This Row],[SUMA PUNKTOW ZA OCENY]]+punkty_rekrutacyjne34[[#This Row],[DODATKOWE]]</f>
        <v>56</v>
      </c>
      <c r="V188">
        <f>IF(AND(punkty_rekrutacyjne34[[#This Row],[Osiagniecia]]=0, punkty_rekrutacyjne34[[#This Row],[Zachowanie]]&gt;=5, AVERAGE(punkty_rekrutacyjne34[[#This Row],[JP]:[Geog]])&gt;4), 1, 0)</f>
        <v>0</v>
      </c>
    </row>
    <row r="189" spans="1:22" hidden="1" x14ac:dyDescent="0.35">
      <c r="A189" s="1" t="s">
        <v>285</v>
      </c>
      <c r="B189" s="1" t="s">
        <v>286</v>
      </c>
      <c r="C189">
        <v>2</v>
      </c>
      <c r="D189">
        <v>5</v>
      </c>
      <c r="E189" s="1">
        <v>4</v>
      </c>
      <c r="F189" s="1">
        <v>4</v>
      </c>
      <c r="G189" s="1">
        <v>2</v>
      </c>
      <c r="H189" s="1">
        <v>5</v>
      </c>
      <c r="I189">
        <v>46</v>
      </c>
      <c r="J189">
        <v>15</v>
      </c>
      <c r="K189">
        <v>67</v>
      </c>
      <c r="L189">
        <v>56</v>
      </c>
      <c r="M189">
        <v>9</v>
      </c>
      <c r="N189" s="6">
        <f>(punkty_rekrutacyjne34[[#This Row],[GHP]]+punkty_rekrutacyjne34[[#This Row],[GHH]]+punkty_rekrutacyjne34[[#This Row],[GMM]]+punkty_rekrutacyjne34[[#This Row],[GMP]]+punkty_rekrutacyjne34[[#This Row],[GJP]])/10</f>
        <v>19.3</v>
      </c>
      <c r="O189">
        <f t="shared" si="3"/>
        <v>6</v>
      </c>
      <c r="P189">
        <f t="shared" si="3"/>
        <v>6</v>
      </c>
      <c r="Q189">
        <f t="shared" si="3"/>
        <v>0</v>
      </c>
      <c r="R189">
        <f t="shared" si="3"/>
        <v>8</v>
      </c>
      <c r="S189" s="6">
        <f>SUM(punkty_rekrutacyjne34[[#This Row],[punkty za JP]:[GEO]])</f>
        <v>20</v>
      </c>
      <c r="T189" s="6">
        <f>IF(punkty_rekrutacyjne34[[#This Row],[Zachowanie]]=6, 2, 0)+punkty_rekrutacyjne34[[#This Row],[Osiagniecia]]</f>
        <v>2</v>
      </c>
      <c r="U189" s="7">
        <f>punkty_rekrutacyjne34[[#This Row],[punkty za gimnazjalny]]+punkty_rekrutacyjne34[[#This Row],[SUMA PUNKTOW ZA OCENY]]+punkty_rekrutacyjne34[[#This Row],[DODATKOWE]]</f>
        <v>41.3</v>
      </c>
      <c r="V189">
        <f>IF(AND(punkty_rekrutacyjne34[[#This Row],[Osiagniecia]]=0, punkty_rekrutacyjne34[[#This Row],[Zachowanie]]&gt;=5, AVERAGE(punkty_rekrutacyjne34[[#This Row],[JP]:[Geog]])&gt;4), 1, 0)</f>
        <v>0</v>
      </c>
    </row>
    <row r="190" spans="1:22" hidden="1" x14ac:dyDescent="0.35">
      <c r="A190" s="1" t="s">
        <v>287</v>
      </c>
      <c r="B190" s="1" t="s">
        <v>288</v>
      </c>
      <c r="C190">
        <v>3</v>
      </c>
      <c r="D190">
        <v>4</v>
      </c>
      <c r="E190" s="1">
        <v>6</v>
      </c>
      <c r="F190" s="1">
        <v>3</v>
      </c>
      <c r="G190" s="1">
        <v>2</v>
      </c>
      <c r="H190" s="1">
        <v>2</v>
      </c>
      <c r="I190">
        <v>79</v>
      </c>
      <c r="J190">
        <v>70</v>
      </c>
      <c r="K190">
        <v>42</v>
      </c>
      <c r="L190">
        <v>36</v>
      </c>
      <c r="M190">
        <v>76</v>
      </c>
      <c r="N190" s="6">
        <f>(punkty_rekrutacyjne34[[#This Row],[GHP]]+punkty_rekrutacyjne34[[#This Row],[GHH]]+punkty_rekrutacyjne34[[#This Row],[GMM]]+punkty_rekrutacyjne34[[#This Row],[GMP]]+punkty_rekrutacyjne34[[#This Row],[GJP]])/10</f>
        <v>30.3</v>
      </c>
      <c r="O190">
        <f t="shared" si="3"/>
        <v>10</v>
      </c>
      <c r="P190">
        <f t="shared" si="3"/>
        <v>4</v>
      </c>
      <c r="Q190">
        <f t="shared" si="3"/>
        <v>0</v>
      </c>
      <c r="R190">
        <f t="shared" si="3"/>
        <v>0</v>
      </c>
      <c r="S190" s="6">
        <f>SUM(punkty_rekrutacyjne34[[#This Row],[punkty za JP]:[GEO]])</f>
        <v>14</v>
      </c>
      <c r="T190" s="6">
        <f>IF(punkty_rekrutacyjne34[[#This Row],[Zachowanie]]=6, 2, 0)+punkty_rekrutacyjne34[[#This Row],[Osiagniecia]]</f>
        <v>3</v>
      </c>
      <c r="U190" s="7">
        <f>punkty_rekrutacyjne34[[#This Row],[punkty za gimnazjalny]]+punkty_rekrutacyjne34[[#This Row],[SUMA PUNKTOW ZA OCENY]]+punkty_rekrutacyjne34[[#This Row],[DODATKOWE]]</f>
        <v>47.3</v>
      </c>
      <c r="V190">
        <f>IF(AND(punkty_rekrutacyjne34[[#This Row],[Osiagniecia]]=0, punkty_rekrutacyjne34[[#This Row],[Zachowanie]]&gt;=5, AVERAGE(punkty_rekrutacyjne34[[#This Row],[JP]:[Geog]])&gt;4), 1, 0)</f>
        <v>0</v>
      </c>
    </row>
    <row r="191" spans="1:22" hidden="1" x14ac:dyDescent="0.35">
      <c r="A191" s="1" t="s">
        <v>289</v>
      </c>
      <c r="B191" s="1" t="s">
        <v>30</v>
      </c>
      <c r="C191">
        <v>3</v>
      </c>
      <c r="D191">
        <v>6</v>
      </c>
      <c r="E191" s="1">
        <v>3</v>
      </c>
      <c r="F191" s="1">
        <v>6</v>
      </c>
      <c r="G191" s="1">
        <v>2</v>
      </c>
      <c r="H191" s="1">
        <v>5</v>
      </c>
      <c r="I191">
        <v>25</v>
      </c>
      <c r="J191">
        <v>78</v>
      </c>
      <c r="K191">
        <v>36</v>
      </c>
      <c r="L191">
        <v>67</v>
      </c>
      <c r="M191">
        <v>37</v>
      </c>
      <c r="N191" s="6">
        <f>(punkty_rekrutacyjne34[[#This Row],[GHP]]+punkty_rekrutacyjne34[[#This Row],[GHH]]+punkty_rekrutacyjne34[[#This Row],[GMM]]+punkty_rekrutacyjne34[[#This Row],[GMP]]+punkty_rekrutacyjne34[[#This Row],[GJP]])/10</f>
        <v>24.3</v>
      </c>
      <c r="O191">
        <f t="shared" si="3"/>
        <v>4</v>
      </c>
      <c r="P191">
        <f t="shared" si="3"/>
        <v>10</v>
      </c>
      <c r="Q191">
        <f t="shared" si="3"/>
        <v>0</v>
      </c>
      <c r="R191">
        <f t="shared" si="3"/>
        <v>8</v>
      </c>
      <c r="S191" s="6">
        <f>SUM(punkty_rekrutacyjne34[[#This Row],[punkty za JP]:[GEO]])</f>
        <v>22</v>
      </c>
      <c r="T191" s="6">
        <f>IF(punkty_rekrutacyjne34[[#This Row],[Zachowanie]]=6, 2, 0)+punkty_rekrutacyjne34[[#This Row],[Osiagniecia]]</f>
        <v>5</v>
      </c>
      <c r="U191" s="7">
        <f>punkty_rekrutacyjne34[[#This Row],[punkty za gimnazjalny]]+punkty_rekrutacyjne34[[#This Row],[SUMA PUNKTOW ZA OCENY]]+punkty_rekrutacyjne34[[#This Row],[DODATKOWE]]</f>
        <v>51.3</v>
      </c>
      <c r="V191">
        <f>IF(AND(punkty_rekrutacyjne34[[#This Row],[Osiagniecia]]=0, punkty_rekrutacyjne34[[#This Row],[Zachowanie]]&gt;=5, AVERAGE(punkty_rekrutacyjne34[[#This Row],[JP]:[Geog]])&gt;4), 1, 0)</f>
        <v>0</v>
      </c>
    </row>
    <row r="192" spans="1:22" hidden="1" x14ac:dyDescent="0.35">
      <c r="A192" s="1" t="s">
        <v>290</v>
      </c>
      <c r="B192" s="1" t="s">
        <v>78</v>
      </c>
      <c r="C192">
        <v>4</v>
      </c>
      <c r="D192">
        <v>5</v>
      </c>
      <c r="E192" s="1">
        <v>4</v>
      </c>
      <c r="F192" s="1">
        <v>6</v>
      </c>
      <c r="G192" s="1">
        <v>5</v>
      </c>
      <c r="H192" s="1">
        <v>2</v>
      </c>
      <c r="I192">
        <v>53</v>
      </c>
      <c r="J192">
        <v>61</v>
      </c>
      <c r="K192">
        <v>85</v>
      </c>
      <c r="L192">
        <v>8</v>
      </c>
      <c r="M192">
        <v>76</v>
      </c>
      <c r="N192" s="6">
        <f>(punkty_rekrutacyjne34[[#This Row],[GHP]]+punkty_rekrutacyjne34[[#This Row],[GHH]]+punkty_rekrutacyjne34[[#This Row],[GMM]]+punkty_rekrutacyjne34[[#This Row],[GMP]]+punkty_rekrutacyjne34[[#This Row],[GJP]])/10</f>
        <v>28.3</v>
      </c>
      <c r="O192">
        <f t="shared" si="3"/>
        <v>6</v>
      </c>
      <c r="P192">
        <f t="shared" si="3"/>
        <v>10</v>
      </c>
      <c r="Q192">
        <f t="shared" si="3"/>
        <v>8</v>
      </c>
      <c r="R192">
        <f t="shared" si="3"/>
        <v>0</v>
      </c>
      <c r="S192" s="6">
        <f>SUM(punkty_rekrutacyjne34[[#This Row],[punkty za JP]:[GEO]])</f>
        <v>24</v>
      </c>
      <c r="T192" s="6">
        <f>IF(punkty_rekrutacyjne34[[#This Row],[Zachowanie]]=6, 2, 0)+punkty_rekrutacyjne34[[#This Row],[Osiagniecia]]</f>
        <v>4</v>
      </c>
      <c r="U192" s="7">
        <f>punkty_rekrutacyjne34[[#This Row],[punkty za gimnazjalny]]+punkty_rekrutacyjne34[[#This Row],[SUMA PUNKTOW ZA OCENY]]+punkty_rekrutacyjne34[[#This Row],[DODATKOWE]]</f>
        <v>56.3</v>
      </c>
      <c r="V192">
        <f>IF(AND(punkty_rekrutacyjne34[[#This Row],[Osiagniecia]]=0, punkty_rekrutacyjne34[[#This Row],[Zachowanie]]&gt;=5, AVERAGE(punkty_rekrutacyjne34[[#This Row],[JP]:[Geog]])&gt;4), 1, 0)</f>
        <v>0</v>
      </c>
    </row>
    <row r="193" spans="1:22" hidden="1" x14ac:dyDescent="0.35">
      <c r="A193" s="1" t="s">
        <v>264</v>
      </c>
      <c r="B193" s="1" t="s">
        <v>246</v>
      </c>
      <c r="C193">
        <v>7</v>
      </c>
      <c r="D193">
        <v>2</v>
      </c>
      <c r="E193" s="1">
        <v>4</v>
      </c>
      <c r="F193" s="1">
        <v>3</v>
      </c>
      <c r="G193" s="1">
        <v>6</v>
      </c>
      <c r="H193" s="1">
        <v>3</v>
      </c>
      <c r="I193">
        <v>13</v>
      </c>
      <c r="J193">
        <v>89</v>
      </c>
      <c r="K193">
        <v>20</v>
      </c>
      <c r="L193">
        <v>2</v>
      </c>
      <c r="M193">
        <v>36</v>
      </c>
      <c r="N193" s="6">
        <f>(punkty_rekrutacyjne34[[#This Row],[GHP]]+punkty_rekrutacyjne34[[#This Row],[GHH]]+punkty_rekrutacyjne34[[#This Row],[GMM]]+punkty_rekrutacyjne34[[#This Row],[GMP]]+punkty_rekrutacyjne34[[#This Row],[GJP]])/10</f>
        <v>16</v>
      </c>
      <c r="O193">
        <f t="shared" si="3"/>
        <v>6</v>
      </c>
      <c r="P193">
        <f t="shared" si="3"/>
        <v>4</v>
      </c>
      <c r="Q193">
        <f t="shared" si="3"/>
        <v>10</v>
      </c>
      <c r="R193">
        <f t="shared" si="3"/>
        <v>4</v>
      </c>
      <c r="S193" s="6">
        <f>SUM(punkty_rekrutacyjne34[[#This Row],[punkty za JP]:[GEO]])</f>
        <v>24</v>
      </c>
      <c r="T193" s="6">
        <f>IF(punkty_rekrutacyjne34[[#This Row],[Zachowanie]]=6, 2, 0)+punkty_rekrutacyjne34[[#This Row],[Osiagniecia]]</f>
        <v>7</v>
      </c>
      <c r="U193" s="7">
        <f>punkty_rekrutacyjne34[[#This Row],[punkty za gimnazjalny]]+punkty_rekrutacyjne34[[#This Row],[SUMA PUNKTOW ZA OCENY]]+punkty_rekrutacyjne34[[#This Row],[DODATKOWE]]</f>
        <v>47</v>
      </c>
      <c r="V193">
        <f>IF(AND(punkty_rekrutacyjne34[[#This Row],[Osiagniecia]]=0, punkty_rekrutacyjne34[[#This Row],[Zachowanie]]&gt;=5, AVERAGE(punkty_rekrutacyjne34[[#This Row],[JP]:[Geog]])&gt;4), 1, 0)</f>
        <v>0</v>
      </c>
    </row>
    <row r="194" spans="1:22" hidden="1" x14ac:dyDescent="0.35">
      <c r="A194" s="1" t="s">
        <v>291</v>
      </c>
      <c r="B194" s="1" t="s">
        <v>222</v>
      </c>
      <c r="C194">
        <v>3</v>
      </c>
      <c r="D194">
        <v>5</v>
      </c>
      <c r="E194" s="1">
        <v>5</v>
      </c>
      <c r="F194" s="1">
        <v>2</v>
      </c>
      <c r="G194" s="1">
        <v>5</v>
      </c>
      <c r="H194" s="1">
        <v>2</v>
      </c>
      <c r="I194">
        <v>25</v>
      </c>
      <c r="J194">
        <v>46</v>
      </c>
      <c r="K194">
        <v>91</v>
      </c>
      <c r="L194">
        <v>75</v>
      </c>
      <c r="M194">
        <v>91</v>
      </c>
      <c r="N194" s="6">
        <f>(punkty_rekrutacyjne34[[#This Row],[GHP]]+punkty_rekrutacyjne34[[#This Row],[GHH]]+punkty_rekrutacyjne34[[#This Row],[GMM]]+punkty_rekrutacyjne34[[#This Row],[GMP]]+punkty_rekrutacyjne34[[#This Row],[GJP]])/10</f>
        <v>32.799999999999997</v>
      </c>
      <c r="O194">
        <f t="shared" si="3"/>
        <v>8</v>
      </c>
      <c r="P194">
        <f t="shared" si="3"/>
        <v>0</v>
      </c>
      <c r="Q194">
        <f t="shared" si="3"/>
        <v>8</v>
      </c>
      <c r="R194">
        <f t="shared" ref="R194:R257" si="4">VLOOKUP(H194,$AA$4:$AB$9,2,0)</f>
        <v>0</v>
      </c>
      <c r="S194" s="6">
        <f>SUM(punkty_rekrutacyjne34[[#This Row],[punkty za JP]:[GEO]])</f>
        <v>16</v>
      </c>
      <c r="T194" s="6">
        <f>IF(punkty_rekrutacyjne34[[#This Row],[Zachowanie]]=6, 2, 0)+punkty_rekrutacyjne34[[#This Row],[Osiagniecia]]</f>
        <v>3</v>
      </c>
      <c r="U194" s="7">
        <f>punkty_rekrutacyjne34[[#This Row],[punkty za gimnazjalny]]+punkty_rekrutacyjne34[[#This Row],[SUMA PUNKTOW ZA OCENY]]+punkty_rekrutacyjne34[[#This Row],[DODATKOWE]]</f>
        <v>51.8</v>
      </c>
      <c r="V194">
        <f>IF(AND(punkty_rekrutacyjne34[[#This Row],[Osiagniecia]]=0, punkty_rekrutacyjne34[[#This Row],[Zachowanie]]&gt;=5, AVERAGE(punkty_rekrutacyjne34[[#This Row],[JP]:[Geog]])&gt;4), 1, 0)</f>
        <v>0</v>
      </c>
    </row>
    <row r="195" spans="1:22" hidden="1" x14ac:dyDescent="0.35">
      <c r="A195" s="1" t="s">
        <v>292</v>
      </c>
      <c r="B195" s="1" t="s">
        <v>225</v>
      </c>
      <c r="C195">
        <v>7</v>
      </c>
      <c r="D195">
        <v>6</v>
      </c>
      <c r="E195" s="1">
        <v>4</v>
      </c>
      <c r="F195" s="1">
        <v>5</v>
      </c>
      <c r="G195" s="1">
        <v>4</v>
      </c>
      <c r="H195" s="1">
        <v>6</v>
      </c>
      <c r="I195">
        <v>52</v>
      </c>
      <c r="J195">
        <v>32</v>
      </c>
      <c r="K195">
        <v>57</v>
      </c>
      <c r="L195">
        <v>58</v>
      </c>
      <c r="M195">
        <v>67</v>
      </c>
      <c r="N195" s="6">
        <f>(punkty_rekrutacyjne34[[#This Row],[GHP]]+punkty_rekrutacyjne34[[#This Row],[GHH]]+punkty_rekrutacyjne34[[#This Row],[GMM]]+punkty_rekrutacyjne34[[#This Row],[GMP]]+punkty_rekrutacyjne34[[#This Row],[GJP]])/10</f>
        <v>26.6</v>
      </c>
      <c r="O195">
        <f t="shared" ref="O195:R258" si="5">VLOOKUP(E195,$AA$4:$AB$9,2,0)</f>
        <v>6</v>
      </c>
      <c r="P195">
        <f t="shared" si="5"/>
        <v>8</v>
      </c>
      <c r="Q195">
        <f t="shared" si="5"/>
        <v>6</v>
      </c>
      <c r="R195">
        <f t="shared" si="4"/>
        <v>10</v>
      </c>
      <c r="S195" s="6">
        <f>SUM(punkty_rekrutacyjne34[[#This Row],[punkty za JP]:[GEO]])</f>
        <v>30</v>
      </c>
      <c r="T195" s="6">
        <f>IF(punkty_rekrutacyjne34[[#This Row],[Zachowanie]]=6, 2, 0)+punkty_rekrutacyjne34[[#This Row],[Osiagniecia]]</f>
        <v>9</v>
      </c>
      <c r="U195" s="7">
        <f>punkty_rekrutacyjne34[[#This Row],[punkty za gimnazjalny]]+punkty_rekrutacyjne34[[#This Row],[SUMA PUNKTOW ZA OCENY]]+punkty_rekrutacyjne34[[#This Row],[DODATKOWE]]</f>
        <v>65.599999999999994</v>
      </c>
      <c r="V195">
        <f>IF(AND(punkty_rekrutacyjne34[[#This Row],[Osiagniecia]]=0, punkty_rekrutacyjne34[[#This Row],[Zachowanie]]&gt;=5, AVERAGE(punkty_rekrutacyjne34[[#This Row],[JP]:[Geog]])&gt;4), 1, 0)</f>
        <v>0</v>
      </c>
    </row>
    <row r="196" spans="1:22" hidden="1" x14ac:dyDescent="0.35">
      <c r="A196" s="1" t="s">
        <v>293</v>
      </c>
      <c r="B196" s="1" t="s">
        <v>239</v>
      </c>
      <c r="C196">
        <v>7</v>
      </c>
      <c r="D196">
        <v>6</v>
      </c>
      <c r="E196" s="1">
        <v>4</v>
      </c>
      <c r="F196" s="1">
        <v>6</v>
      </c>
      <c r="G196" s="1">
        <v>6</v>
      </c>
      <c r="H196" s="1">
        <v>5</v>
      </c>
      <c r="I196">
        <v>85</v>
      </c>
      <c r="J196">
        <v>37</v>
      </c>
      <c r="K196">
        <v>73</v>
      </c>
      <c r="L196">
        <v>73</v>
      </c>
      <c r="M196">
        <v>19</v>
      </c>
      <c r="N196" s="6">
        <f>(punkty_rekrutacyjne34[[#This Row],[GHP]]+punkty_rekrutacyjne34[[#This Row],[GHH]]+punkty_rekrutacyjne34[[#This Row],[GMM]]+punkty_rekrutacyjne34[[#This Row],[GMP]]+punkty_rekrutacyjne34[[#This Row],[GJP]])/10</f>
        <v>28.7</v>
      </c>
      <c r="O196">
        <f t="shared" si="5"/>
        <v>6</v>
      </c>
      <c r="P196">
        <f t="shared" si="5"/>
        <v>10</v>
      </c>
      <c r="Q196">
        <f t="shared" si="5"/>
        <v>10</v>
      </c>
      <c r="R196">
        <f t="shared" si="4"/>
        <v>8</v>
      </c>
      <c r="S196" s="6">
        <f>SUM(punkty_rekrutacyjne34[[#This Row],[punkty za JP]:[GEO]])</f>
        <v>34</v>
      </c>
      <c r="T196" s="6">
        <f>IF(punkty_rekrutacyjne34[[#This Row],[Zachowanie]]=6, 2, 0)+punkty_rekrutacyjne34[[#This Row],[Osiagniecia]]</f>
        <v>9</v>
      </c>
      <c r="U196" s="7">
        <f>punkty_rekrutacyjne34[[#This Row],[punkty za gimnazjalny]]+punkty_rekrutacyjne34[[#This Row],[SUMA PUNKTOW ZA OCENY]]+punkty_rekrutacyjne34[[#This Row],[DODATKOWE]]</f>
        <v>71.7</v>
      </c>
      <c r="V196">
        <f>IF(AND(punkty_rekrutacyjne34[[#This Row],[Osiagniecia]]=0, punkty_rekrutacyjne34[[#This Row],[Zachowanie]]&gt;=5, AVERAGE(punkty_rekrutacyjne34[[#This Row],[JP]:[Geog]])&gt;4), 1, 0)</f>
        <v>0</v>
      </c>
    </row>
    <row r="197" spans="1:22" hidden="1" x14ac:dyDescent="0.35">
      <c r="A197" s="1" t="s">
        <v>294</v>
      </c>
      <c r="B197" s="1" t="s">
        <v>28</v>
      </c>
      <c r="C197">
        <v>8</v>
      </c>
      <c r="D197">
        <v>3</v>
      </c>
      <c r="E197" s="1">
        <v>3</v>
      </c>
      <c r="F197" s="1">
        <v>4</v>
      </c>
      <c r="G197" s="1">
        <v>3</v>
      </c>
      <c r="H197" s="1">
        <v>5</v>
      </c>
      <c r="I197">
        <v>96</v>
      </c>
      <c r="J197">
        <v>17</v>
      </c>
      <c r="K197">
        <v>94</v>
      </c>
      <c r="L197">
        <v>90</v>
      </c>
      <c r="M197">
        <v>1</v>
      </c>
      <c r="N197" s="6">
        <f>(punkty_rekrutacyjne34[[#This Row],[GHP]]+punkty_rekrutacyjne34[[#This Row],[GHH]]+punkty_rekrutacyjne34[[#This Row],[GMM]]+punkty_rekrutacyjne34[[#This Row],[GMP]]+punkty_rekrutacyjne34[[#This Row],[GJP]])/10</f>
        <v>29.8</v>
      </c>
      <c r="O197">
        <f t="shared" si="5"/>
        <v>4</v>
      </c>
      <c r="P197">
        <f t="shared" si="5"/>
        <v>6</v>
      </c>
      <c r="Q197">
        <f t="shared" si="5"/>
        <v>4</v>
      </c>
      <c r="R197">
        <f t="shared" si="4"/>
        <v>8</v>
      </c>
      <c r="S197" s="6">
        <f>SUM(punkty_rekrutacyjne34[[#This Row],[punkty za JP]:[GEO]])</f>
        <v>22</v>
      </c>
      <c r="T197" s="6">
        <f>IF(punkty_rekrutacyjne34[[#This Row],[Zachowanie]]=6, 2, 0)+punkty_rekrutacyjne34[[#This Row],[Osiagniecia]]</f>
        <v>8</v>
      </c>
      <c r="U197" s="7">
        <f>punkty_rekrutacyjne34[[#This Row],[punkty za gimnazjalny]]+punkty_rekrutacyjne34[[#This Row],[SUMA PUNKTOW ZA OCENY]]+punkty_rekrutacyjne34[[#This Row],[DODATKOWE]]</f>
        <v>59.8</v>
      </c>
      <c r="V197">
        <f>IF(AND(punkty_rekrutacyjne34[[#This Row],[Osiagniecia]]=0, punkty_rekrutacyjne34[[#This Row],[Zachowanie]]&gt;=5, AVERAGE(punkty_rekrutacyjne34[[#This Row],[JP]:[Geog]])&gt;4), 1, 0)</f>
        <v>0</v>
      </c>
    </row>
    <row r="198" spans="1:22" hidden="1" x14ac:dyDescent="0.35">
      <c r="A198" s="1" t="s">
        <v>295</v>
      </c>
      <c r="B198" s="1" t="s">
        <v>180</v>
      </c>
      <c r="C198">
        <v>2</v>
      </c>
      <c r="D198">
        <v>3</v>
      </c>
      <c r="E198" s="1">
        <v>6</v>
      </c>
      <c r="F198" s="1">
        <v>4</v>
      </c>
      <c r="G198" s="1">
        <v>5</v>
      </c>
      <c r="H198" s="1">
        <v>6</v>
      </c>
      <c r="I198">
        <v>68</v>
      </c>
      <c r="J198">
        <v>10</v>
      </c>
      <c r="K198">
        <v>64</v>
      </c>
      <c r="L198">
        <v>85</v>
      </c>
      <c r="M198">
        <v>26</v>
      </c>
      <c r="N198" s="6">
        <f>(punkty_rekrutacyjne34[[#This Row],[GHP]]+punkty_rekrutacyjne34[[#This Row],[GHH]]+punkty_rekrutacyjne34[[#This Row],[GMM]]+punkty_rekrutacyjne34[[#This Row],[GMP]]+punkty_rekrutacyjne34[[#This Row],[GJP]])/10</f>
        <v>25.3</v>
      </c>
      <c r="O198">
        <f t="shared" si="5"/>
        <v>10</v>
      </c>
      <c r="P198">
        <f t="shared" si="5"/>
        <v>6</v>
      </c>
      <c r="Q198">
        <f t="shared" si="5"/>
        <v>8</v>
      </c>
      <c r="R198">
        <f t="shared" si="4"/>
        <v>10</v>
      </c>
      <c r="S198" s="6">
        <f>SUM(punkty_rekrutacyjne34[[#This Row],[punkty za JP]:[GEO]])</f>
        <v>34</v>
      </c>
      <c r="T198" s="6">
        <f>IF(punkty_rekrutacyjne34[[#This Row],[Zachowanie]]=6, 2, 0)+punkty_rekrutacyjne34[[#This Row],[Osiagniecia]]</f>
        <v>2</v>
      </c>
      <c r="U198" s="7">
        <f>punkty_rekrutacyjne34[[#This Row],[punkty za gimnazjalny]]+punkty_rekrutacyjne34[[#This Row],[SUMA PUNKTOW ZA OCENY]]+punkty_rekrutacyjne34[[#This Row],[DODATKOWE]]</f>
        <v>61.3</v>
      </c>
      <c r="V198">
        <f>IF(AND(punkty_rekrutacyjne34[[#This Row],[Osiagniecia]]=0, punkty_rekrutacyjne34[[#This Row],[Zachowanie]]&gt;=5, AVERAGE(punkty_rekrutacyjne34[[#This Row],[JP]:[Geog]])&gt;4), 1, 0)</f>
        <v>0</v>
      </c>
    </row>
    <row r="199" spans="1:22" hidden="1" x14ac:dyDescent="0.35">
      <c r="A199" s="1" t="s">
        <v>296</v>
      </c>
      <c r="B199" s="1" t="s">
        <v>222</v>
      </c>
      <c r="C199">
        <v>7</v>
      </c>
      <c r="D199">
        <v>2</v>
      </c>
      <c r="E199" s="1">
        <v>2</v>
      </c>
      <c r="F199" s="1">
        <v>6</v>
      </c>
      <c r="G199" s="1">
        <v>5</v>
      </c>
      <c r="H199" s="1">
        <v>3</v>
      </c>
      <c r="I199">
        <v>45</v>
      </c>
      <c r="J199">
        <v>81</v>
      </c>
      <c r="K199">
        <v>28</v>
      </c>
      <c r="L199">
        <v>11</v>
      </c>
      <c r="M199">
        <v>25</v>
      </c>
      <c r="N199" s="6">
        <f>(punkty_rekrutacyjne34[[#This Row],[GHP]]+punkty_rekrutacyjne34[[#This Row],[GHH]]+punkty_rekrutacyjne34[[#This Row],[GMM]]+punkty_rekrutacyjne34[[#This Row],[GMP]]+punkty_rekrutacyjne34[[#This Row],[GJP]])/10</f>
        <v>19</v>
      </c>
      <c r="O199">
        <f t="shared" si="5"/>
        <v>0</v>
      </c>
      <c r="P199">
        <f t="shared" si="5"/>
        <v>10</v>
      </c>
      <c r="Q199">
        <f t="shared" si="5"/>
        <v>8</v>
      </c>
      <c r="R199">
        <f t="shared" si="4"/>
        <v>4</v>
      </c>
      <c r="S199" s="6">
        <f>SUM(punkty_rekrutacyjne34[[#This Row],[punkty za JP]:[GEO]])</f>
        <v>22</v>
      </c>
      <c r="T199" s="6">
        <f>IF(punkty_rekrutacyjne34[[#This Row],[Zachowanie]]=6, 2, 0)+punkty_rekrutacyjne34[[#This Row],[Osiagniecia]]</f>
        <v>7</v>
      </c>
      <c r="U199" s="7">
        <f>punkty_rekrutacyjne34[[#This Row],[punkty za gimnazjalny]]+punkty_rekrutacyjne34[[#This Row],[SUMA PUNKTOW ZA OCENY]]+punkty_rekrutacyjne34[[#This Row],[DODATKOWE]]</f>
        <v>48</v>
      </c>
      <c r="V199">
        <f>IF(AND(punkty_rekrutacyjne34[[#This Row],[Osiagniecia]]=0, punkty_rekrutacyjne34[[#This Row],[Zachowanie]]&gt;=5, AVERAGE(punkty_rekrutacyjne34[[#This Row],[JP]:[Geog]])&gt;4), 1, 0)</f>
        <v>0</v>
      </c>
    </row>
    <row r="200" spans="1:22" hidden="1" x14ac:dyDescent="0.35">
      <c r="A200" s="1" t="s">
        <v>297</v>
      </c>
      <c r="B200" s="1" t="s">
        <v>161</v>
      </c>
      <c r="C200">
        <v>3</v>
      </c>
      <c r="D200">
        <v>2</v>
      </c>
      <c r="E200" s="1">
        <v>3</v>
      </c>
      <c r="F200" s="1">
        <v>2</v>
      </c>
      <c r="G200" s="1">
        <v>5</v>
      </c>
      <c r="H200" s="1">
        <v>4</v>
      </c>
      <c r="I200">
        <v>85</v>
      </c>
      <c r="J200">
        <v>28</v>
      </c>
      <c r="K200">
        <v>36</v>
      </c>
      <c r="L200">
        <v>9</v>
      </c>
      <c r="M200">
        <v>95</v>
      </c>
      <c r="N200" s="6">
        <f>(punkty_rekrutacyjne34[[#This Row],[GHP]]+punkty_rekrutacyjne34[[#This Row],[GHH]]+punkty_rekrutacyjne34[[#This Row],[GMM]]+punkty_rekrutacyjne34[[#This Row],[GMP]]+punkty_rekrutacyjne34[[#This Row],[GJP]])/10</f>
        <v>25.3</v>
      </c>
      <c r="O200">
        <f t="shared" si="5"/>
        <v>4</v>
      </c>
      <c r="P200">
        <f t="shared" si="5"/>
        <v>0</v>
      </c>
      <c r="Q200">
        <f t="shared" si="5"/>
        <v>8</v>
      </c>
      <c r="R200">
        <f t="shared" si="4"/>
        <v>6</v>
      </c>
      <c r="S200" s="6">
        <f>SUM(punkty_rekrutacyjne34[[#This Row],[punkty za JP]:[GEO]])</f>
        <v>18</v>
      </c>
      <c r="T200" s="6">
        <f>IF(punkty_rekrutacyjne34[[#This Row],[Zachowanie]]=6, 2, 0)+punkty_rekrutacyjne34[[#This Row],[Osiagniecia]]</f>
        <v>3</v>
      </c>
      <c r="U200" s="7">
        <f>punkty_rekrutacyjne34[[#This Row],[punkty za gimnazjalny]]+punkty_rekrutacyjne34[[#This Row],[SUMA PUNKTOW ZA OCENY]]+punkty_rekrutacyjne34[[#This Row],[DODATKOWE]]</f>
        <v>46.3</v>
      </c>
      <c r="V200">
        <f>IF(AND(punkty_rekrutacyjne34[[#This Row],[Osiagniecia]]=0, punkty_rekrutacyjne34[[#This Row],[Zachowanie]]&gt;=5, AVERAGE(punkty_rekrutacyjne34[[#This Row],[JP]:[Geog]])&gt;4), 1, 0)</f>
        <v>0</v>
      </c>
    </row>
    <row r="201" spans="1:22" hidden="1" x14ac:dyDescent="0.35">
      <c r="A201" s="1" t="s">
        <v>298</v>
      </c>
      <c r="B201" s="1" t="s">
        <v>299</v>
      </c>
      <c r="C201">
        <v>4</v>
      </c>
      <c r="D201">
        <v>3</v>
      </c>
      <c r="E201" s="1">
        <v>6</v>
      </c>
      <c r="F201" s="1">
        <v>4</v>
      </c>
      <c r="G201" s="1">
        <v>4</v>
      </c>
      <c r="H201" s="1">
        <v>3</v>
      </c>
      <c r="I201">
        <v>48</v>
      </c>
      <c r="J201">
        <v>71</v>
      </c>
      <c r="K201">
        <v>40</v>
      </c>
      <c r="L201">
        <v>67</v>
      </c>
      <c r="M201">
        <v>83</v>
      </c>
      <c r="N201" s="6">
        <f>(punkty_rekrutacyjne34[[#This Row],[GHP]]+punkty_rekrutacyjne34[[#This Row],[GHH]]+punkty_rekrutacyjne34[[#This Row],[GMM]]+punkty_rekrutacyjne34[[#This Row],[GMP]]+punkty_rekrutacyjne34[[#This Row],[GJP]])/10</f>
        <v>30.9</v>
      </c>
      <c r="O201">
        <f t="shared" si="5"/>
        <v>10</v>
      </c>
      <c r="P201">
        <f t="shared" si="5"/>
        <v>6</v>
      </c>
      <c r="Q201">
        <f t="shared" si="5"/>
        <v>6</v>
      </c>
      <c r="R201">
        <f t="shared" si="4"/>
        <v>4</v>
      </c>
      <c r="S201" s="6">
        <f>SUM(punkty_rekrutacyjne34[[#This Row],[punkty za JP]:[GEO]])</f>
        <v>26</v>
      </c>
      <c r="T201" s="6">
        <f>IF(punkty_rekrutacyjne34[[#This Row],[Zachowanie]]=6, 2, 0)+punkty_rekrutacyjne34[[#This Row],[Osiagniecia]]</f>
        <v>4</v>
      </c>
      <c r="U201" s="7">
        <f>punkty_rekrutacyjne34[[#This Row],[punkty za gimnazjalny]]+punkty_rekrutacyjne34[[#This Row],[SUMA PUNKTOW ZA OCENY]]+punkty_rekrutacyjne34[[#This Row],[DODATKOWE]]</f>
        <v>60.9</v>
      </c>
      <c r="V201">
        <f>IF(AND(punkty_rekrutacyjne34[[#This Row],[Osiagniecia]]=0, punkty_rekrutacyjne34[[#This Row],[Zachowanie]]&gt;=5, AVERAGE(punkty_rekrutacyjne34[[#This Row],[JP]:[Geog]])&gt;4), 1, 0)</f>
        <v>0</v>
      </c>
    </row>
    <row r="202" spans="1:22" x14ac:dyDescent="0.35">
      <c r="A202" s="1" t="s">
        <v>300</v>
      </c>
      <c r="B202" s="1" t="s">
        <v>242</v>
      </c>
      <c r="C202">
        <v>0</v>
      </c>
      <c r="D202">
        <v>5</v>
      </c>
      <c r="E202" s="1">
        <v>6</v>
      </c>
      <c r="F202" s="1">
        <v>4</v>
      </c>
      <c r="G202" s="1">
        <v>4</v>
      </c>
      <c r="H202" s="1">
        <v>5</v>
      </c>
      <c r="I202">
        <v>70</v>
      </c>
      <c r="J202">
        <v>42</v>
      </c>
      <c r="K202">
        <v>47</v>
      </c>
      <c r="L202">
        <v>24</v>
      </c>
      <c r="M202">
        <v>40</v>
      </c>
      <c r="N202" s="6">
        <f>(punkty_rekrutacyjne34[[#This Row],[GHP]]+punkty_rekrutacyjne34[[#This Row],[GHH]]+punkty_rekrutacyjne34[[#This Row],[GMM]]+punkty_rekrutacyjne34[[#This Row],[GMP]]+punkty_rekrutacyjne34[[#This Row],[GJP]])/10</f>
        <v>22.3</v>
      </c>
      <c r="O202">
        <f t="shared" si="5"/>
        <v>10</v>
      </c>
      <c r="P202">
        <f t="shared" si="5"/>
        <v>6</v>
      </c>
      <c r="Q202">
        <f t="shared" si="5"/>
        <v>6</v>
      </c>
      <c r="R202">
        <f t="shared" si="4"/>
        <v>8</v>
      </c>
      <c r="S202" s="6">
        <f>SUM(punkty_rekrutacyjne34[[#This Row],[punkty za JP]:[GEO]])</f>
        <v>30</v>
      </c>
      <c r="T202" s="6">
        <f>IF(punkty_rekrutacyjne34[[#This Row],[Zachowanie]]=6, 2, 0)+punkty_rekrutacyjne34[[#This Row],[Osiagniecia]]</f>
        <v>0</v>
      </c>
      <c r="U202" s="7">
        <f>punkty_rekrutacyjne34[[#This Row],[punkty za gimnazjalny]]+punkty_rekrutacyjne34[[#This Row],[SUMA PUNKTOW ZA OCENY]]+punkty_rekrutacyjne34[[#This Row],[DODATKOWE]]</f>
        <v>52.3</v>
      </c>
      <c r="V202">
        <f>IF(AND(punkty_rekrutacyjne34[[#This Row],[Osiagniecia]]=0, punkty_rekrutacyjne34[[#This Row],[Zachowanie]]&gt;=5, AVERAGE(punkty_rekrutacyjne34[[#This Row],[JP]:[Geog]])&gt;4), 1, 0)</f>
        <v>1</v>
      </c>
    </row>
    <row r="203" spans="1:22" hidden="1" x14ac:dyDescent="0.35">
      <c r="A203" s="1" t="s">
        <v>301</v>
      </c>
      <c r="B203" s="1" t="s">
        <v>302</v>
      </c>
      <c r="C203">
        <v>8</v>
      </c>
      <c r="D203">
        <v>4</v>
      </c>
      <c r="E203" s="1">
        <v>5</v>
      </c>
      <c r="F203" s="1">
        <v>4</v>
      </c>
      <c r="G203" s="1">
        <v>4</v>
      </c>
      <c r="H203" s="1">
        <v>5</v>
      </c>
      <c r="I203">
        <v>83</v>
      </c>
      <c r="J203">
        <v>18</v>
      </c>
      <c r="K203">
        <v>29</v>
      </c>
      <c r="L203">
        <v>17</v>
      </c>
      <c r="M203">
        <v>9</v>
      </c>
      <c r="N203" s="6">
        <f>(punkty_rekrutacyjne34[[#This Row],[GHP]]+punkty_rekrutacyjne34[[#This Row],[GHH]]+punkty_rekrutacyjne34[[#This Row],[GMM]]+punkty_rekrutacyjne34[[#This Row],[GMP]]+punkty_rekrutacyjne34[[#This Row],[GJP]])/10</f>
        <v>15.6</v>
      </c>
      <c r="O203">
        <f t="shared" si="5"/>
        <v>8</v>
      </c>
      <c r="P203">
        <f t="shared" si="5"/>
        <v>6</v>
      </c>
      <c r="Q203">
        <f t="shared" si="5"/>
        <v>6</v>
      </c>
      <c r="R203">
        <f t="shared" si="4"/>
        <v>8</v>
      </c>
      <c r="S203" s="6">
        <f>SUM(punkty_rekrutacyjne34[[#This Row],[punkty za JP]:[GEO]])</f>
        <v>28</v>
      </c>
      <c r="T203" s="6">
        <f>IF(punkty_rekrutacyjne34[[#This Row],[Zachowanie]]=6, 2, 0)+punkty_rekrutacyjne34[[#This Row],[Osiagniecia]]</f>
        <v>8</v>
      </c>
      <c r="U203" s="7">
        <f>punkty_rekrutacyjne34[[#This Row],[punkty za gimnazjalny]]+punkty_rekrutacyjne34[[#This Row],[SUMA PUNKTOW ZA OCENY]]+punkty_rekrutacyjne34[[#This Row],[DODATKOWE]]</f>
        <v>51.6</v>
      </c>
      <c r="V203">
        <f>IF(AND(punkty_rekrutacyjne34[[#This Row],[Osiagniecia]]=0, punkty_rekrutacyjne34[[#This Row],[Zachowanie]]&gt;=5, AVERAGE(punkty_rekrutacyjne34[[#This Row],[JP]:[Geog]])&gt;4), 1, 0)</f>
        <v>0</v>
      </c>
    </row>
    <row r="204" spans="1:22" hidden="1" x14ac:dyDescent="0.35">
      <c r="A204" s="1" t="s">
        <v>303</v>
      </c>
      <c r="B204" s="1" t="s">
        <v>90</v>
      </c>
      <c r="C204">
        <v>1</v>
      </c>
      <c r="D204">
        <v>6</v>
      </c>
      <c r="E204" s="1">
        <v>4</v>
      </c>
      <c r="F204" s="1">
        <v>6</v>
      </c>
      <c r="G204" s="1">
        <v>3</v>
      </c>
      <c r="H204" s="1">
        <v>2</v>
      </c>
      <c r="I204">
        <v>48</v>
      </c>
      <c r="J204">
        <v>65</v>
      </c>
      <c r="K204">
        <v>86</v>
      </c>
      <c r="L204">
        <v>18</v>
      </c>
      <c r="M204">
        <v>88</v>
      </c>
      <c r="N204" s="6">
        <f>(punkty_rekrutacyjne34[[#This Row],[GHP]]+punkty_rekrutacyjne34[[#This Row],[GHH]]+punkty_rekrutacyjne34[[#This Row],[GMM]]+punkty_rekrutacyjne34[[#This Row],[GMP]]+punkty_rekrutacyjne34[[#This Row],[GJP]])/10</f>
        <v>30.5</v>
      </c>
      <c r="O204">
        <f t="shared" si="5"/>
        <v>6</v>
      </c>
      <c r="P204">
        <f t="shared" si="5"/>
        <v>10</v>
      </c>
      <c r="Q204">
        <f t="shared" si="5"/>
        <v>4</v>
      </c>
      <c r="R204">
        <f t="shared" si="4"/>
        <v>0</v>
      </c>
      <c r="S204" s="6">
        <f>SUM(punkty_rekrutacyjne34[[#This Row],[punkty za JP]:[GEO]])</f>
        <v>20</v>
      </c>
      <c r="T204" s="6">
        <f>IF(punkty_rekrutacyjne34[[#This Row],[Zachowanie]]=6, 2, 0)+punkty_rekrutacyjne34[[#This Row],[Osiagniecia]]</f>
        <v>3</v>
      </c>
      <c r="U204" s="7">
        <f>punkty_rekrutacyjne34[[#This Row],[punkty za gimnazjalny]]+punkty_rekrutacyjne34[[#This Row],[SUMA PUNKTOW ZA OCENY]]+punkty_rekrutacyjne34[[#This Row],[DODATKOWE]]</f>
        <v>53.5</v>
      </c>
      <c r="V204">
        <f>IF(AND(punkty_rekrutacyjne34[[#This Row],[Osiagniecia]]=0, punkty_rekrutacyjne34[[#This Row],[Zachowanie]]&gt;=5, AVERAGE(punkty_rekrutacyjne34[[#This Row],[JP]:[Geog]])&gt;4), 1, 0)</f>
        <v>0</v>
      </c>
    </row>
    <row r="205" spans="1:22" hidden="1" x14ac:dyDescent="0.35">
      <c r="A205" s="1" t="s">
        <v>304</v>
      </c>
      <c r="B205" s="1" t="s">
        <v>70</v>
      </c>
      <c r="C205">
        <v>4</v>
      </c>
      <c r="D205">
        <v>5</v>
      </c>
      <c r="E205" s="1">
        <v>3</v>
      </c>
      <c r="F205" s="1">
        <v>5</v>
      </c>
      <c r="G205" s="1">
        <v>5</v>
      </c>
      <c r="H205" s="1">
        <v>2</v>
      </c>
      <c r="I205">
        <v>70</v>
      </c>
      <c r="J205">
        <v>20</v>
      </c>
      <c r="K205">
        <v>38</v>
      </c>
      <c r="L205">
        <v>18</v>
      </c>
      <c r="M205">
        <v>65</v>
      </c>
      <c r="N205" s="6">
        <f>(punkty_rekrutacyjne34[[#This Row],[GHP]]+punkty_rekrutacyjne34[[#This Row],[GHH]]+punkty_rekrutacyjne34[[#This Row],[GMM]]+punkty_rekrutacyjne34[[#This Row],[GMP]]+punkty_rekrutacyjne34[[#This Row],[GJP]])/10</f>
        <v>21.1</v>
      </c>
      <c r="O205">
        <f t="shared" si="5"/>
        <v>4</v>
      </c>
      <c r="P205">
        <f t="shared" si="5"/>
        <v>8</v>
      </c>
      <c r="Q205">
        <f t="shared" si="5"/>
        <v>8</v>
      </c>
      <c r="R205">
        <f t="shared" si="4"/>
        <v>0</v>
      </c>
      <c r="S205" s="6">
        <f>SUM(punkty_rekrutacyjne34[[#This Row],[punkty za JP]:[GEO]])</f>
        <v>20</v>
      </c>
      <c r="T205" s="6">
        <f>IF(punkty_rekrutacyjne34[[#This Row],[Zachowanie]]=6, 2, 0)+punkty_rekrutacyjne34[[#This Row],[Osiagniecia]]</f>
        <v>4</v>
      </c>
      <c r="U205" s="7">
        <f>punkty_rekrutacyjne34[[#This Row],[punkty za gimnazjalny]]+punkty_rekrutacyjne34[[#This Row],[SUMA PUNKTOW ZA OCENY]]+punkty_rekrutacyjne34[[#This Row],[DODATKOWE]]</f>
        <v>45.1</v>
      </c>
      <c r="V205">
        <f>IF(AND(punkty_rekrutacyjne34[[#This Row],[Osiagniecia]]=0, punkty_rekrutacyjne34[[#This Row],[Zachowanie]]&gt;=5, AVERAGE(punkty_rekrutacyjne34[[#This Row],[JP]:[Geog]])&gt;4), 1, 0)</f>
        <v>0</v>
      </c>
    </row>
    <row r="206" spans="1:22" hidden="1" x14ac:dyDescent="0.35">
      <c r="A206" s="1" t="s">
        <v>305</v>
      </c>
      <c r="B206" s="1" t="s">
        <v>306</v>
      </c>
      <c r="C206">
        <v>2</v>
      </c>
      <c r="D206">
        <v>2</v>
      </c>
      <c r="E206" s="1">
        <v>6</v>
      </c>
      <c r="F206" s="1">
        <v>5</v>
      </c>
      <c r="G206" s="1">
        <v>2</v>
      </c>
      <c r="H206" s="1">
        <v>6</v>
      </c>
      <c r="I206">
        <v>74</v>
      </c>
      <c r="J206">
        <v>61</v>
      </c>
      <c r="K206">
        <v>24</v>
      </c>
      <c r="L206">
        <v>72</v>
      </c>
      <c r="M206">
        <v>41</v>
      </c>
      <c r="N206" s="6">
        <f>(punkty_rekrutacyjne34[[#This Row],[GHP]]+punkty_rekrutacyjne34[[#This Row],[GHH]]+punkty_rekrutacyjne34[[#This Row],[GMM]]+punkty_rekrutacyjne34[[#This Row],[GMP]]+punkty_rekrutacyjne34[[#This Row],[GJP]])/10</f>
        <v>27.2</v>
      </c>
      <c r="O206">
        <f t="shared" si="5"/>
        <v>10</v>
      </c>
      <c r="P206">
        <f t="shared" si="5"/>
        <v>8</v>
      </c>
      <c r="Q206">
        <f t="shared" si="5"/>
        <v>0</v>
      </c>
      <c r="R206">
        <f t="shared" si="4"/>
        <v>10</v>
      </c>
      <c r="S206" s="6">
        <f>SUM(punkty_rekrutacyjne34[[#This Row],[punkty za JP]:[GEO]])</f>
        <v>28</v>
      </c>
      <c r="T206" s="6">
        <f>IF(punkty_rekrutacyjne34[[#This Row],[Zachowanie]]=6, 2, 0)+punkty_rekrutacyjne34[[#This Row],[Osiagniecia]]</f>
        <v>2</v>
      </c>
      <c r="U206" s="7">
        <f>punkty_rekrutacyjne34[[#This Row],[punkty za gimnazjalny]]+punkty_rekrutacyjne34[[#This Row],[SUMA PUNKTOW ZA OCENY]]+punkty_rekrutacyjne34[[#This Row],[DODATKOWE]]</f>
        <v>57.2</v>
      </c>
      <c r="V206">
        <f>IF(AND(punkty_rekrutacyjne34[[#This Row],[Osiagniecia]]=0, punkty_rekrutacyjne34[[#This Row],[Zachowanie]]&gt;=5, AVERAGE(punkty_rekrutacyjne34[[#This Row],[JP]:[Geog]])&gt;4), 1, 0)</f>
        <v>0</v>
      </c>
    </row>
    <row r="207" spans="1:22" hidden="1" x14ac:dyDescent="0.35">
      <c r="A207" s="1" t="s">
        <v>125</v>
      </c>
      <c r="B207" s="1" t="s">
        <v>307</v>
      </c>
      <c r="C207">
        <v>2</v>
      </c>
      <c r="D207">
        <v>2</v>
      </c>
      <c r="E207" s="1">
        <v>4</v>
      </c>
      <c r="F207" s="1">
        <v>4</v>
      </c>
      <c r="G207" s="1">
        <v>4</v>
      </c>
      <c r="H207" s="1">
        <v>3</v>
      </c>
      <c r="I207">
        <v>18</v>
      </c>
      <c r="J207">
        <v>50</v>
      </c>
      <c r="K207">
        <v>99</v>
      </c>
      <c r="L207">
        <v>35</v>
      </c>
      <c r="M207">
        <v>8</v>
      </c>
      <c r="N207" s="6">
        <f>(punkty_rekrutacyjne34[[#This Row],[GHP]]+punkty_rekrutacyjne34[[#This Row],[GHH]]+punkty_rekrutacyjne34[[#This Row],[GMM]]+punkty_rekrutacyjne34[[#This Row],[GMP]]+punkty_rekrutacyjne34[[#This Row],[GJP]])/10</f>
        <v>21</v>
      </c>
      <c r="O207">
        <f t="shared" si="5"/>
        <v>6</v>
      </c>
      <c r="P207">
        <f t="shared" si="5"/>
        <v>6</v>
      </c>
      <c r="Q207">
        <f t="shared" si="5"/>
        <v>6</v>
      </c>
      <c r="R207">
        <f t="shared" si="4"/>
        <v>4</v>
      </c>
      <c r="S207" s="6">
        <f>SUM(punkty_rekrutacyjne34[[#This Row],[punkty za JP]:[GEO]])</f>
        <v>22</v>
      </c>
      <c r="T207" s="6">
        <f>IF(punkty_rekrutacyjne34[[#This Row],[Zachowanie]]=6, 2, 0)+punkty_rekrutacyjne34[[#This Row],[Osiagniecia]]</f>
        <v>2</v>
      </c>
      <c r="U207" s="7">
        <f>punkty_rekrutacyjne34[[#This Row],[punkty za gimnazjalny]]+punkty_rekrutacyjne34[[#This Row],[SUMA PUNKTOW ZA OCENY]]+punkty_rekrutacyjne34[[#This Row],[DODATKOWE]]</f>
        <v>45</v>
      </c>
      <c r="V207">
        <f>IF(AND(punkty_rekrutacyjne34[[#This Row],[Osiagniecia]]=0, punkty_rekrutacyjne34[[#This Row],[Zachowanie]]&gt;=5, AVERAGE(punkty_rekrutacyjne34[[#This Row],[JP]:[Geog]])&gt;4), 1, 0)</f>
        <v>0</v>
      </c>
    </row>
    <row r="208" spans="1:22" hidden="1" x14ac:dyDescent="0.35">
      <c r="A208" s="1" t="s">
        <v>308</v>
      </c>
      <c r="B208" s="1" t="s">
        <v>166</v>
      </c>
      <c r="C208">
        <v>6</v>
      </c>
      <c r="D208">
        <v>6</v>
      </c>
      <c r="E208" s="1">
        <v>4</v>
      </c>
      <c r="F208" s="1">
        <v>3</v>
      </c>
      <c r="G208" s="1">
        <v>6</v>
      </c>
      <c r="H208" s="1">
        <v>2</v>
      </c>
      <c r="I208">
        <v>68</v>
      </c>
      <c r="J208">
        <v>82</v>
      </c>
      <c r="K208">
        <v>74</v>
      </c>
      <c r="L208">
        <v>4</v>
      </c>
      <c r="M208">
        <v>9</v>
      </c>
      <c r="N208" s="6">
        <f>(punkty_rekrutacyjne34[[#This Row],[GHP]]+punkty_rekrutacyjne34[[#This Row],[GHH]]+punkty_rekrutacyjne34[[#This Row],[GMM]]+punkty_rekrutacyjne34[[#This Row],[GMP]]+punkty_rekrutacyjne34[[#This Row],[GJP]])/10</f>
        <v>23.7</v>
      </c>
      <c r="O208">
        <f t="shared" si="5"/>
        <v>6</v>
      </c>
      <c r="P208">
        <f t="shared" si="5"/>
        <v>4</v>
      </c>
      <c r="Q208">
        <f t="shared" si="5"/>
        <v>10</v>
      </c>
      <c r="R208">
        <f t="shared" si="4"/>
        <v>0</v>
      </c>
      <c r="S208" s="6">
        <f>SUM(punkty_rekrutacyjne34[[#This Row],[punkty za JP]:[GEO]])</f>
        <v>20</v>
      </c>
      <c r="T208" s="6">
        <f>IF(punkty_rekrutacyjne34[[#This Row],[Zachowanie]]=6, 2, 0)+punkty_rekrutacyjne34[[#This Row],[Osiagniecia]]</f>
        <v>8</v>
      </c>
      <c r="U208" s="7">
        <f>punkty_rekrutacyjne34[[#This Row],[punkty za gimnazjalny]]+punkty_rekrutacyjne34[[#This Row],[SUMA PUNKTOW ZA OCENY]]+punkty_rekrutacyjne34[[#This Row],[DODATKOWE]]</f>
        <v>51.7</v>
      </c>
      <c r="V208">
        <f>IF(AND(punkty_rekrutacyjne34[[#This Row],[Osiagniecia]]=0, punkty_rekrutacyjne34[[#This Row],[Zachowanie]]&gt;=5, AVERAGE(punkty_rekrutacyjne34[[#This Row],[JP]:[Geog]])&gt;4), 1, 0)</f>
        <v>0</v>
      </c>
    </row>
    <row r="209" spans="1:22" hidden="1" x14ac:dyDescent="0.35">
      <c r="A209" s="1" t="s">
        <v>309</v>
      </c>
      <c r="B209" s="1" t="s">
        <v>239</v>
      </c>
      <c r="C209">
        <v>3</v>
      </c>
      <c r="D209">
        <v>4</v>
      </c>
      <c r="E209" s="1">
        <v>2</v>
      </c>
      <c r="F209" s="1">
        <v>2</v>
      </c>
      <c r="G209" s="1">
        <v>6</v>
      </c>
      <c r="H209" s="1">
        <v>4</v>
      </c>
      <c r="I209">
        <v>48</v>
      </c>
      <c r="J209">
        <v>56</v>
      </c>
      <c r="K209">
        <v>97</v>
      </c>
      <c r="L209">
        <v>34</v>
      </c>
      <c r="M209">
        <v>50</v>
      </c>
      <c r="N209" s="6">
        <f>(punkty_rekrutacyjne34[[#This Row],[GHP]]+punkty_rekrutacyjne34[[#This Row],[GHH]]+punkty_rekrutacyjne34[[#This Row],[GMM]]+punkty_rekrutacyjne34[[#This Row],[GMP]]+punkty_rekrutacyjne34[[#This Row],[GJP]])/10</f>
        <v>28.5</v>
      </c>
      <c r="O209">
        <f t="shared" si="5"/>
        <v>0</v>
      </c>
      <c r="P209">
        <f t="shared" si="5"/>
        <v>0</v>
      </c>
      <c r="Q209">
        <f t="shared" si="5"/>
        <v>10</v>
      </c>
      <c r="R209">
        <f t="shared" si="4"/>
        <v>6</v>
      </c>
      <c r="S209" s="6">
        <f>SUM(punkty_rekrutacyjne34[[#This Row],[punkty za JP]:[GEO]])</f>
        <v>16</v>
      </c>
      <c r="T209" s="6">
        <f>IF(punkty_rekrutacyjne34[[#This Row],[Zachowanie]]=6, 2, 0)+punkty_rekrutacyjne34[[#This Row],[Osiagniecia]]</f>
        <v>3</v>
      </c>
      <c r="U209" s="7">
        <f>punkty_rekrutacyjne34[[#This Row],[punkty za gimnazjalny]]+punkty_rekrutacyjne34[[#This Row],[SUMA PUNKTOW ZA OCENY]]+punkty_rekrutacyjne34[[#This Row],[DODATKOWE]]</f>
        <v>47.5</v>
      </c>
      <c r="V209">
        <f>IF(AND(punkty_rekrutacyjne34[[#This Row],[Osiagniecia]]=0, punkty_rekrutacyjne34[[#This Row],[Zachowanie]]&gt;=5, AVERAGE(punkty_rekrutacyjne34[[#This Row],[JP]:[Geog]])&gt;4), 1, 0)</f>
        <v>0</v>
      </c>
    </row>
    <row r="210" spans="1:22" hidden="1" x14ac:dyDescent="0.35">
      <c r="A210" s="1" t="s">
        <v>310</v>
      </c>
      <c r="B210" s="1" t="s">
        <v>311</v>
      </c>
      <c r="C210">
        <v>2</v>
      </c>
      <c r="D210">
        <v>5</v>
      </c>
      <c r="E210" s="1">
        <v>5</v>
      </c>
      <c r="F210" s="1">
        <v>5</v>
      </c>
      <c r="G210" s="1">
        <v>3</v>
      </c>
      <c r="H210" s="1">
        <v>2</v>
      </c>
      <c r="I210">
        <v>69</v>
      </c>
      <c r="J210">
        <v>49</v>
      </c>
      <c r="K210">
        <v>67</v>
      </c>
      <c r="L210">
        <v>20</v>
      </c>
      <c r="M210">
        <v>3</v>
      </c>
      <c r="N210" s="6">
        <f>(punkty_rekrutacyjne34[[#This Row],[GHP]]+punkty_rekrutacyjne34[[#This Row],[GHH]]+punkty_rekrutacyjne34[[#This Row],[GMM]]+punkty_rekrutacyjne34[[#This Row],[GMP]]+punkty_rekrutacyjne34[[#This Row],[GJP]])/10</f>
        <v>20.8</v>
      </c>
      <c r="O210">
        <f t="shared" si="5"/>
        <v>8</v>
      </c>
      <c r="P210">
        <f t="shared" si="5"/>
        <v>8</v>
      </c>
      <c r="Q210">
        <f t="shared" si="5"/>
        <v>4</v>
      </c>
      <c r="R210">
        <f t="shared" si="4"/>
        <v>0</v>
      </c>
      <c r="S210" s="6">
        <f>SUM(punkty_rekrutacyjne34[[#This Row],[punkty za JP]:[GEO]])</f>
        <v>20</v>
      </c>
      <c r="T210" s="6">
        <f>IF(punkty_rekrutacyjne34[[#This Row],[Zachowanie]]=6, 2, 0)+punkty_rekrutacyjne34[[#This Row],[Osiagniecia]]</f>
        <v>2</v>
      </c>
      <c r="U210" s="7">
        <f>punkty_rekrutacyjne34[[#This Row],[punkty za gimnazjalny]]+punkty_rekrutacyjne34[[#This Row],[SUMA PUNKTOW ZA OCENY]]+punkty_rekrutacyjne34[[#This Row],[DODATKOWE]]</f>
        <v>42.8</v>
      </c>
      <c r="V210">
        <f>IF(AND(punkty_rekrutacyjne34[[#This Row],[Osiagniecia]]=0, punkty_rekrutacyjne34[[#This Row],[Zachowanie]]&gt;=5, AVERAGE(punkty_rekrutacyjne34[[#This Row],[JP]:[Geog]])&gt;4), 1, 0)</f>
        <v>0</v>
      </c>
    </row>
    <row r="211" spans="1:22" hidden="1" x14ac:dyDescent="0.35">
      <c r="A211" s="1" t="s">
        <v>312</v>
      </c>
      <c r="B211" s="1" t="s">
        <v>313</v>
      </c>
      <c r="C211">
        <v>5</v>
      </c>
      <c r="D211">
        <v>2</v>
      </c>
      <c r="E211" s="1">
        <v>4</v>
      </c>
      <c r="F211" s="1">
        <v>5</v>
      </c>
      <c r="G211" s="1">
        <v>6</v>
      </c>
      <c r="H211" s="1">
        <v>4</v>
      </c>
      <c r="I211">
        <v>68</v>
      </c>
      <c r="J211">
        <v>37</v>
      </c>
      <c r="K211">
        <v>91</v>
      </c>
      <c r="L211">
        <v>56</v>
      </c>
      <c r="M211">
        <v>46</v>
      </c>
      <c r="N211" s="6">
        <f>(punkty_rekrutacyjne34[[#This Row],[GHP]]+punkty_rekrutacyjne34[[#This Row],[GHH]]+punkty_rekrutacyjne34[[#This Row],[GMM]]+punkty_rekrutacyjne34[[#This Row],[GMP]]+punkty_rekrutacyjne34[[#This Row],[GJP]])/10</f>
        <v>29.8</v>
      </c>
      <c r="O211">
        <f t="shared" si="5"/>
        <v>6</v>
      </c>
      <c r="P211">
        <f t="shared" si="5"/>
        <v>8</v>
      </c>
      <c r="Q211">
        <f t="shared" si="5"/>
        <v>10</v>
      </c>
      <c r="R211">
        <f t="shared" si="4"/>
        <v>6</v>
      </c>
      <c r="S211" s="6">
        <f>SUM(punkty_rekrutacyjne34[[#This Row],[punkty za JP]:[GEO]])</f>
        <v>30</v>
      </c>
      <c r="T211" s="6">
        <f>IF(punkty_rekrutacyjne34[[#This Row],[Zachowanie]]=6, 2, 0)+punkty_rekrutacyjne34[[#This Row],[Osiagniecia]]</f>
        <v>5</v>
      </c>
      <c r="U211" s="7">
        <f>punkty_rekrutacyjne34[[#This Row],[punkty za gimnazjalny]]+punkty_rekrutacyjne34[[#This Row],[SUMA PUNKTOW ZA OCENY]]+punkty_rekrutacyjne34[[#This Row],[DODATKOWE]]</f>
        <v>64.8</v>
      </c>
      <c r="V211">
        <f>IF(AND(punkty_rekrutacyjne34[[#This Row],[Osiagniecia]]=0, punkty_rekrutacyjne34[[#This Row],[Zachowanie]]&gt;=5, AVERAGE(punkty_rekrutacyjne34[[#This Row],[JP]:[Geog]])&gt;4), 1, 0)</f>
        <v>0</v>
      </c>
    </row>
    <row r="212" spans="1:22" hidden="1" x14ac:dyDescent="0.35">
      <c r="A212" s="1" t="s">
        <v>314</v>
      </c>
      <c r="B212" s="1" t="s">
        <v>249</v>
      </c>
      <c r="C212">
        <v>7</v>
      </c>
      <c r="D212">
        <v>2</v>
      </c>
      <c r="E212" s="1">
        <v>2</v>
      </c>
      <c r="F212" s="1">
        <v>3</v>
      </c>
      <c r="G212" s="1">
        <v>6</v>
      </c>
      <c r="H212" s="1">
        <v>5</v>
      </c>
      <c r="I212">
        <v>11</v>
      </c>
      <c r="J212">
        <v>6</v>
      </c>
      <c r="K212">
        <v>24</v>
      </c>
      <c r="L212">
        <v>72</v>
      </c>
      <c r="M212">
        <v>17</v>
      </c>
      <c r="N212" s="6">
        <f>(punkty_rekrutacyjne34[[#This Row],[GHP]]+punkty_rekrutacyjne34[[#This Row],[GHH]]+punkty_rekrutacyjne34[[#This Row],[GMM]]+punkty_rekrutacyjne34[[#This Row],[GMP]]+punkty_rekrutacyjne34[[#This Row],[GJP]])/10</f>
        <v>13</v>
      </c>
      <c r="O212">
        <f t="shared" si="5"/>
        <v>0</v>
      </c>
      <c r="P212">
        <f t="shared" si="5"/>
        <v>4</v>
      </c>
      <c r="Q212">
        <f t="shared" si="5"/>
        <v>10</v>
      </c>
      <c r="R212">
        <f t="shared" si="4"/>
        <v>8</v>
      </c>
      <c r="S212" s="6">
        <f>SUM(punkty_rekrutacyjne34[[#This Row],[punkty za JP]:[GEO]])</f>
        <v>22</v>
      </c>
      <c r="T212" s="6">
        <f>IF(punkty_rekrutacyjne34[[#This Row],[Zachowanie]]=6, 2, 0)+punkty_rekrutacyjne34[[#This Row],[Osiagniecia]]</f>
        <v>7</v>
      </c>
      <c r="U212" s="7">
        <f>punkty_rekrutacyjne34[[#This Row],[punkty za gimnazjalny]]+punkty_rekrutacyjne34[[#This Row],[SUMA PUNKTOW ZA OCENY]]+punkty_rekrutacyjne34[[#This Row],[DODATKOWE]]</f>
        <v>42</v>
      </c>
      <c r="V212">
        <f>IF(AND(punkty_rekrutacyjne34[[#This Row],[Osiagniecia]]=0, punkty_rekrutacyjne34[[#This Row],[Zachowanie]]&gt;=5, AVERAGE(punkty_rekrutacyjne34[[#This Row],[JP]:[Geog]])&gt;4), 1, 0)</f>
        <v>0</v>
      </c>
    </row>
    <row r="213" spans="1:22" hidden="1" x14ac:dyDescent="0.35">
      <c r="A213" s="1" t="s">
        <v>315</v>
      </c>
      <c r="B213" s="1" t="s">
        <v>316</v>
      </c>
      <c r="C213">
        <v>2</v>
      </c>
      <c r="D213">
        <v>2</v>
      </c>
      <c r="E213" s="1">
        <v>6</v>
      </c>
      <c r="F213" s="1">
        <v>2</v>
      </c>
      <c r="G213" s="1">
        <v>2</v>
      </c>
      <c r="H213" s="1">
        <v>4</v>
      </c>
      <c r="I213">
        <v>13</v>
      </c>
      <c r="J213">
        <v>7</v>
      </c>
      <c r="K213">
        <v>71</v>
      </c>
      <c r="L213">
        <v>64</v>
      </c>
      <c r="M213">
        <v>96</v>
      </c>
      <c r="N213" s="6">
        <f>(punkty_rekrutacyjne34[[#This Row],[GHP]]+punkty_rekrutacyjne34[[#This Row],[GHH]]+punkty_rekrutacyjne34[[#This Row],[GMM]]+punkty_rekrutacyjne34[[#This Row],[GMP]]+punkty_rekrutacyjne34[[#This Row],[GJP]])/10</f>
        <v>25.1</v>
      </c>
      <c r="O213">
        <f t="shared" si="5"/>
        <v>10</v>
      </c>
      <c r="P213">
        <f t="shared" si="5"/>
        <v>0</v>
      </c>
      <c r="Q213">
        <f t="shared" si="5"/>
        <v>0</v>
      </c>
      <c r="R213">
        <f t="shared" si="4"/>
        <v>6</v>
      </c>
      <c r="S213" s="6">
        <f>SUM(punkty_rekrutacyjne34[[#This Row],[punkty za JP]:[GEO]])</f>
        <v>16</v>
      </c>
      <c r="T213" s="6">
        <f>IF(punkty_rekrutacyjne34[[#This Row],[Zachowanie]]=6, 2, 0)+punkty_rekrutacyjne34[[#This Row],[Osiagniecia]]</f>
        <v>2</v>
      </c>
      <c r="U213" s="7">
        <f>punkty_rekrutacyjne34[[#This Row],[punkty za gimnazjalny]]+punkty_rekrutacyjne34[[#This Row],[SUMA PUNKTOW ZA OCENY]]+punkty_rekrutacyjne34[[#This Row],[DODATKOWE]]</f>
        <v>43.1</v>
      </c>
      <c r="V213">
        <f>IF(AND(punkty_rekrutacyjne34[[#This Row],[Osiagniecia]]=0, punkty_rekrutacyjne34[[#This Row],[Zachowanie]]&gt;=5, AVERAGE(punkty_rekrutacyjne34[[#This Row],[JP]:[Geog]])&gt;4), 1, 0)</f>
        <v>0</v>
      </c>
    </row>
    <row r="214" spans="1:22" hidden="1" x14ac:dyDescent="0.35">
      <c r="A214" s="1" t="s">
        <v>317</v>
      </c>
      <c r="B214" s="1" t="s">
        <v>232</v>
      </c>
      <c r="C214">
        <v>8</v>
      </c>
      <c r="D214">
        <v>4</v>
      </c>
      <c r="E214" s="1">
        <v>5</v>
      </c>
      <c r="F214" s="1">
        <v>5</v>
      </c>
      <c r="G214" s="1">
        <v>3</v>
      </c>
      <c r="H214" s="1">
        <v>4</v>
      </c>
      <c r="I214">
        <v>92</v>
      </c>
      <c r="J214">
        <v>71</v>
      </c>
      <c r="K214">
        <v>26</v>
      </c>
      <c r="L214">
        <v>42</v>
      </c>
      <c r="M214">
        <v>46</v>
      </c>
      <c r="N214" s="6">
        <f>(punkty_rekrutacyjne34[[#This Row],[GHP]]+punkty_rekrutacyjne34[[#This Row],[GHH]]+punkty_rekrutacyjne34[[#This Row],[GMM]]+punkty_rekrutacyjne34[[#This Row],[GMP]]+punkty_rekrutacyjne34[[#This Row],[GJP]])/10</f>
        <v>27.7</v>
      </c>
      <c r="O214">
        <f t="shared" si="5"/>
        <v>8</v>
      </c>
      <c r="P214">
        <f t="shared" si="5"/>
        <v>8</v>
      </c>
      <c r="Q214">
        <f t="shared" si="5"/>
        <v>4</v>
      </c>
      <c r="R214">
        <f t="shared" si="4"/>
        <v>6</v>
      </c>
      <c r="S214" s="6">
        <f>SUM(punkty_rekrutacyjne34[[#This Row],[punkty za JP]:[GEO]])</f>
        <v>26</v>
      </c>
      <c r="T214" s="6">
        <f>IF(punkty_rekrutacyjne34[[#This Row],[Zachowanie]]=6, 2, 0)+punkty_rekrutacyjne34[[#This Row],[Osiagniecia]]</f>
        <v>8</v>
      </c>
      <c r="U214" s="7">
        <f>punkty_rekrutacyjne34[[#This Row],[punkty za gimnazjalny]]+punkty_rekrutacyjne34[[#This Row],[SUMA PUNKTOW ZA OCENY]]+punkty_rekrutacyjne34[[#This Row],[DODATKOWE]]</f>
        <v>61.7</v>
      </c>
      <c r="V214">
        <f>IF(AND(punkty_rekrutacyjne34[[#This Row],[Osiagniecia]]=0, punkty_rekrutacyjne34[[#This Row],[Zachowanie]]&gt;=5, AVERAGE(punkty_rekrutacyjne34[[#This Row],[JP]:[Geog]])&gt;4), 1, 0)</f>
        <v>0</v>
      </c>
    </row>
    <row r="215" spans="1:22" hidden="1" x14ac:dyDescent="0.35">
      <c r="A215" s="1" t="s">
        <v>318</v>
      </c>
      <c r="B215" s="1" t="s">
        <v>279</v>
      </c>
      <c r="C215">
        <v>5</v>
      </c>
      <c r="D215">
        <v>6</v>
      </c>
      <c r="E215" s="1">
        <v>2</v>
      </c>
      <c r="F215" s="1">
        <v>6</v>
      </c>
      <c r="G215" s="1">
        <v>6</v>
      </c>
      <c r="H215" s="1">
        <v>5</v>
      </c>
      <c r="I215">
        <v>79</v>
      </c>
      <c r="J215">
        <v>19</v>
      </c>
      <c r="K215">
        <v>23</v>
      </c>
      <c r="L215">
        <v>18</v>
      </c>
      <c r="M215">
        <v>13</v>
      </c>
      <c r="N215" s="6">
        <f>(punkty_rekrutacyjne34[[#This Row],[GHP]]+punkty_rekrutacyjne34[[#This Row],[GHH]]+punkty_rekrutacyjne34[[#This Row],[GMM]]+punkty_rekrutacyjne34[[#This Row],[GMP]]+punkty_rekrutacyjne34[[#This Row],[GJP]])/10</f>
        <v>15.2</v>
      </c>
      <c r="O215">
        <f t="shared" si="5"/>
        <v>0</v>
      </c>
      <c r="P215">
        <f t="shared" si="5"/>
        <v>10</v>
      </c>
      <c r="Q215">
        <f t="shared" si="5"/>
        <v>10</v>
      </c>
      <c r="R215">
        <f t="shared" si="4"/>
        <v>8</v>
      </c>
      <c r="S215" s="6">
        <f>SUM(punkty_rekrutacyjne34[[#This Row],[punkty za JP]:[GEO]])</f>
        <v>28</v>
      </c>
      <c r="T215" s="6">
        <f>IF(punkty_rekrutacyjne34[[#This Row],[Zachowanie]]=6, 2, 0)+punkty_rekrutacyjne34[[#This Row],[Osiagniecia]]</f>
        <v>7</v>
      </c>
      <c r="U215" s="7">
        <f>punkty_rekrutacyjne34[[#This Row],[punkty za gimnazjalny]]+punkty_rekrutacyjne34[[#This Row],[SUMA PUNKTOW ZA OCENY]]+punkty_rekrutacyjne34[[#This Row],[DODATKOWE]]</f>
        <v>50.2</v>
      </c>
      <c r="V215">
        <f>IF(AND(punkty_rekrutacyjne34[[#This Row],[Osiagniecia]]=0, punkty_rekrutacyjne34[[#This Row],[Zachowanie]]&gt;=5, AVERAGE(punkty_rekrutacyjne34[[#This Row],[JP]:[Geog]])&gt;4), 1, 0)</f>
        <v>0</v>
      </c>
    </row>
    <row r="216" spans="1:22" hidden="1" x14ac:dyDescent="0.35">
      <c r="A216" s="1" t="s">
        <v>319</v>
      </c>
      <c r="B216" s="1" t="s">
        <v>197</v>
      </c>
      <c r="C216">
        <v>3</v>
      </c>
      <c r="D216">
        <v>2</v>
      </c>
      <c r="E216" s="1">
        <v>5</v>
      </c>
      <c r="F216" s="1">
        <v>3</v>
      </c>
      <c r="G216" s="1">
        <v>5</v>
      </c>
      <c r="H216" s="1">
        <v>2</v>
      </c>
      <c r="I216">
        <v>47</v>
      </c>
      <c r="J216">
        <v>7</v>
      </c>
      <c r="K216">
        <v>72</v>
      </c>
      <c r="L216">
        <v>74</v>
      </c>
      <c r="M216">
        <v>85</v>
      </c>
      <c r="N216" s="6">
        <f>(punkty_rekrutacyjne34[[#This Row],[GHP]]+punkty_rekrutacyjne34[[#This Row],[GHH]]+punkty_rekrutacyjne34[[#This Row],[GMM]]+punkty_rekrutacyjne34[[#This Row],[GMP]]+punkty_rekrutacyjne34[[#This Row],[GJP]])/10</f>
        <v>28.5</v>
      </c>
      <c r="O216">
        <f t="shared" si="5"/>
        <v>8</v>
      </c>
      <c r="P216">
        <f t="shared" si="5"/>
        <v>4</v>
      </c>
      <c r="Q216">
        <f t="shared" si="5"/>
        <v>8</v>
      </c>
      <c r="R216">
        <f t="shared" si="4"/>
        <v>0</v>
      </c>
      <c r="S216" s="6">
        <f>SUM(punkty_rekrutacyjne34[[#This Row],[punkty za JP]:[GEO]])</f>
        <v>20</v>
      </c>
      <c r="T216" s="6">
        <f>IF(punkty_rekrutacyjne34[[#This Row],[Zachowanie]]=6, 2, 0)+punkty_rekrutacyjne34[[#This Row],[Osiagniecia]]</f>
        <v>3</v>
      </c>
      <c r="U216" s="7">
        <f>punkty_rekrutacyjne34[[#This Row],[punkty za gimnazjalny]]+punkty_rekrutacyjne34[[#This Row],[SUMA PUNKTOW ZA OCENY]]+punkty_rekrutacyjne34[[#This Row],[DODATKOWE]]</f>
        <v>51.5</v>
      </c>
      <c r="V216">
        <f>IF(AND(punkty_rekrutacyjne34[[#This Row],[Osiagniecia]]=0, punkty_rekrutacyjne34[[#This Row],[Zachowanie]]&gt;=5, AVERAGE(punkty_rekrutacyjne34[[#This Row],[JP]:[Geog]])&gt;4), 1, 0)</f>
        <v>0</v>
      </c>
    </row>
    <row r="217" spans="1:22" hidden="1" x14ac:dyDescent="0.35">
      <c r="A217" s="1" t="s">
        <v>320</v>
      </c>
      <c r="B217" s="1" t="s">
        <v>145</v>
      </c>
      <c r="C217">
        <v>1</v>
      </c>
      <c r="D217">
        <v>6</v>
      </c>
      <c r="E217" s="1">
        <v>2</v>
      </c>
      <c r="F217" s="1">
        <v>5</v>
      </c>
      <c r="G217" s="1">
        <v>6</v>
      </c>
      <c r="H217" s="1">
        <v>3</v>
      </c>
      <c r="I217">
        <v>74</v>
      </c>
      <c r="J217">
        <v>64</v>
      </c>
      <c r="K217">
        <v>17</v>
      </c>
      <c r="L217">
        <v>76</v>
      </c>
      <c r="M217">
        <v>23</v>
      </c>
      <c r="N217" s="6">
        <f>(punkty_rekrutacyjne34[[#This Row],[GHP]]+punkty_rekrutacyjne34[[#This Row],[GHH]]+punkty_rekrutacyjne34[[#This Row],[GMM]]+punkty_rekrutacyjne34[[#This Row],[GMP]]+punkty_rekrutacyjne34[[#This Row],[GJP]])/10</f>
        <v>25.4</v>
      </c>
      <c r="O217">
        <f t="shared" si="5"/>
        <v>0</v>
      </c>
      <c r="P217">
        <f t="shared" si="5"/>
        <v>8</v>
      </c>
      <c r="Q217">
        <f t="shared" si="5"/>
        <v>10</v>
      </c>
      <c r="R217">
        <f t="shared" si="4"/>
        <v>4</v>
      </c>
      <c r="S217" s="6">
        <f>SUM(punkty_rekrutacyjne34[[#This Row],[punkty za JP]:[GEO]])</f>
        <v>22</v>
      </c>
      <c r="T217" s="6">
        <f>IF(punkty_rekrutacyjne34[[#This Row],[Zachowanie]]=6, 2, 0)+punkty_rekrutacyjne34[[#This Row],[Osiagniecia]]</f>
        <v>3</v>
      </c>
      <c r="U217" s="7">
        <f>punkty_rekrutacyjne34[[#This Row],[punkty za gimnazjalny]]+punkty_rekrutacyjne34[[#This Row],[SUMA PUNKTOW ZA OCENY]]+punkty_rekrutacyjne34[[#This Row],[DODATKOWE]]</f>
        <v>50.4</v>
      </c>
      <c r="V217">
        <f>IF(AND(punkty_rekrutacyjne34[[#This Row],[Osiagniecia]]=0, punkty_rekrutacyjne34[[#This Row],[Zachowanie]]&gt;=5, AVERAGE(punkty_rekrutacyjne34[[#This Row],[JP]:[Geog]])&gt;4), 1, 0)</f>
        <v>0</v>
      </c>
    </row>
    <row r="218" spans="1:22" hidden="1" x14ac:dyDescent="0.35">
      <c r="A218" s="1" t="s">
        <v>321</v>
      </c>
      <c r="B218" s="1" t="s">
        <v>322</v>
      </c>
      <c r="C218">
        <v>3</v>
      </c>
      <c r="D218">
        <v>4</v>
      </c>
      <c r="E218" s="1">
        <v>2</v>
      </c>
      <c r="F218" s="1">
        <v>4</v>
      </c>
      <c r="G218" s="1">
        <v>5</v>
      </c>
      <c r="H218" s="1">
        <v>6</v>
      </c>
      <c r="I218">
        <v>47</v>
      </c>
      <c r="J218">
        <v>80</v>
      </c>
      <c r="K218">
        <v>34</v>
      </c>
      <c r="L218">
        <v>4</v>
      </c>
      <c r="M218">
        <v>81</v>
      </c>
      <c r="N218" s="6">
        <f>(punkty_rekrutacyjne34[[#This Row],[GHP]]+punkty_rekrutacyjne34[[#This Row],[GHH]]+punkty_rekrutacyjne34[[#This Row],[GMM]]+punkty_rekrutacyjne34[[#This Row],[GMP]]+punkty_rekrutacyjne34[[#This Row],[GJP]])/10</f>
        <v>24.6</v>
      </c>
      <c r="O218">
        <f t="shared" si="5"/>
        <v>0</v>
      </c>
      <c r="P218">
        <f t="shared" si="5"/>
        <v>6</v>
      </c>
      <c r="Q218">
        <f t="shared" si="5"/>
        <v>8</v>
      </c>
      <c r="R218">
        <f t="shared" si="4"/>
        <v>10</v>
      </c>
      <c r="S218" s="6">
        <f>SUM(punkty_rekrutacyjne34[[#This Row],[punkty za JP]:[GEO]])</f>
        <v>24</v>
      </c>
      <c r="T218" s="6">
        <f>IF(punkty_rekrutacyjne34[[#This Row],[Zachowanie]]=6, 2, 0)+punkty_rekrutacyjne34[[#This Row],[Osiagniecia]]</f>
        <v>3</v>
      </c>
      <c r="U218" s="7">
        <f>punkty_rekrutacyjne34[[#This Row],[punkty za gimnazjalny]]+punkty_rekrutacyjne34[[#This Row],[SUMA PUNKTOW ZA OCENY]]+punkty_rekrutacyjne34[[#This Row],[DODATKOWE]]</f>
        <v>51.6</v>
      </c>
      <c r="V218">
        <f>IF(AND(punkty_rekrutacyjne34[[#This Row],[Osiagniecia]]=0, punkty_rekrutacyjne34[[#This Row],[Zachowanie]]&gt;=5, AVERAGE(punkty_rekrutacyjne34[[#This Row],[JP]:[Geog]])&gt;4), 1, 0)</f>
        <v>0</v>
      </c>
    </row>
    <row r="219" spans="1:22" hidden="1" x14ac:dyDescent="0.35">
      <c r="A219" s="1" t="s">
        <v>323</v>
      </c>
      <c r="B219" s="1" t="s">
        <v>324</v>
      </c>
      <c r="C219">
        <v>3</v>
      </c>
      <c r="D219">
        <v>4</v>
      </c>
      <c r="E219" s="1">
        <v>3</v>
      </c>
      <c r="F219" s="1">
        <v>2</v>
      </c>
      <c r="G219" s="1">
        <v>4</v>
      </c>
      <c r="H219" s="1">
        <v>4</v>
      </c>
      <c r="I219">
        <v>14</v>
      </c>
      <c r="J219">
        <v>35</v>
      </c>
      <c r="K219">
        <v>43</v>
      </c>
      <c r="L219">
        <v>57</v>
      </c>
      <c r="M219">
        <v>34</v>
      </c>
      <c r="N219" s="6">
        <f>(punkty_rekrutacyjne34[[#This Row],[GHP]]+punkty_rekrutacyjne34[[#This Row],[GHH]]+punkty_rekrutacyjne34[[#This Row],[GMM]]+punkty_rekrutacyjne34[[#This Row],[GMP]]+punkty_rekrutacyjne34[[#This Row],[GJP]])/10</f>
        <v>18.3</v>
      </c>
      <c r="O219">
        <f t="shared" si="5"/>
        <v>4</v>
      </c>
      <c r="P219">
        <f t="shared" si="5"/>
        <v>0</v>
      </c>
      <c r="Q219">
        <f t="shared" si="5"/>
        <v>6</v>
      </c>
      <c r="R219">
        <f t="shared" si="4"/>
        <v>6</v>
      </c>
      <c r="S219" s="6">
        <f>SUM(punkty_rekrutacyjne34[[#This Row],[punkty za JP]:[GEO]])</f>
        <v>16</v>
      </c>
      <c r="T219" s="6">
        <f>IF(punkty_rekrutacyjne34[[#This Row],[Zachowanie]]=6, 2, 0)+punkty_rekrutacyjne34[[#This Row],[Osiagniecia]]</f>
        <v>3</v>
      </c>
      <c r="U219" s="7">
        <f>punkty_rekrutacyjne34[[#This Row],[punkty za gimnazjalny]]+punkty_rekrutacyjne34[[#This Row],[SUMA PUNKTOW ZA OCENY]]+punkty_rekrutacyjne34[[#This Row],[DODATKOWE]]</f>
        <v>37.299999999999997</v>
      </c>
      <c r="V219">
        <f>IF(AND(punkty_rekrutacyjne34[[#This Row],[Osiagniecia]]=0, punkty_rekrutacyjne34[[#This Row],[Zachowanie]]&gt;=5, AVERAGE(punkty_rekrutacyjne34[[#This Row],[JP]:[Geog]])&gt;4), 1, 0)</f>
        <v>0</v>
      </c>
    </row>
    <row r="220" spans="1:22" hidden="1" x14ac:dyDescent="0.35">
      <c r="A220" s="1" t="s">
        <v>325</v>
      </c>
      <c r="B220" s="1" t="s">
        <v>326</v>
      </c>
      <c r="C220">
        <v>7</v>
      </c>
      <c r="D220">
        <v>3</v>
      </c>
      <c r="E220" s="1">
        <v>3</v>
      </c>
      <c r="F220" s="1">
        <v>2</v>
      </c>
      <c r="G220" s="1">
        <v>6</v>
      </c>
      <c r="H220" s="1">
        <v>5</v>
      </c>
      <c r="I220">
        <v>84</v>
      </c>
      <c r="J220">
        <v>70</v>
      </c>
      <c r="K220">
        <v>57</v>
      </c>
      <c r="L220">
        <v>62</v>
      </c>
      <c r="M220">
        <v>1</v>
      </c>
      <c r="N220" s="6">
        <f>(punkty_rekrutacyjne34[[#This Row],[GHP]]+punkty_rekrutacyjne34[[#This Row],[GHH]]+punkty_rekrutacyjne34[[#This Row],[GMM]]+punkty_rekrutacyjne34[[#This Row],[GMP]]+punkty_rekrutacyjne34[[#This Row],[GJP]])/10</f>
        <v>27.4</v>
      </c>
      <c r="O220">
        <f t="shared" si="5"/>
        <v>4</v>
      </c>
      <c r="P220">
        <f t="shared" si="5"/>
        <v>0</v>
      </c>
      <c r="Q220">
        <f t="shared" si="5"/>
        <v>10</v>
      </c>
      <c r="R220">
        <f t="shared" si="4"/>
        <v>8</v>
      </c>
      <c r="S220" s="6">
        <f>SUM(punkty_rekrutacyjne34[[#This Row],[punkty za JP]:[GEO]])</f>
        <v>22</v>
      </c>
      <c r="T220" s="6">
        <f>IF(punkty_rekrutacyjne34[[#This Row],[Zachowanie]]=6, 2, 0)+punkty_rekrutacyjne34[[#This Row],[Osiagniecia]]</f>
        <v>7</v>
      </c>
      <c r="U220" s="7">
        <f>punkty_rekrutacyjne34[[#This Row],[punkty za gimnazjalny]]+punkty_rekrutacyjne34[[#This Row],[SUMA PUNKTOW ZA OCENY]]+punkty_rekrutacyjne34[[#This Row],[DODATKOWE]]</f>
        <v>56.4</v>
      </c>
      <c r="V220">
        <f>IF(AND(punkty_rekrutacyjne34[[#This Row],[Osiagniecia]]=0, punkty_rekrutacyjne34[[#This Row],[Zachowanie]]&gt;=5, AVERAGE(punkty_rekrutacyjne34[[#This Row],[JP]:[Geog]])&gt;4), 1, 0)</f>
        <v>0</v>
      </c>
    </row>
    <row r="221" spans="1:22" hidden="1" x14ac:dyDescent="0.35">
      <c r="A221" s="1" t="s">
        <v>108</v>
      </c>
      <c r="B221" s="1" t="s">
        <v>327</v>
      </c>
      <c r="C221">
        <v>1</v>
      </c>
      <c r="D221">
        <v>5</v>
      </c>
      <c r="E221" s="1">
        <v>3</v>
      </c>
      <c r="F221" s="1">
        <v>5</v>
      </c>
      <c r="G221" s="1">
        <v>2</v>
      </c>
      <c r="H221" s="1">
        <v>4</v>
      </c>
      <c r="I221">
        <v>42</v>
      </c>
      <c r="J221">
        <v>82</v>
      </c>
      <c r="K221">
        <v>89</v>
      </c>
      <c r="L221">
        <v>2</v>
      </c>
      <c r="M221">
        <v>41</v>
      </c>
      <c r="N221" s="6">
        <f>(punkty_rekrutacyjne34[[#This Row],[GHP]]+punkty_rekrutacyjne34[[#This Row],[GHH]]+punkty_rekrutacyjne34[[#This Row],[GMM]]+punkty_rekrutacyjne34[[#This Row],[GMP]]+punkty_rekrutacyjne34[[#This Row],[GJP]])/10</f>
        <v>25.6</v>
      </c>
      <c r="O221">
        <f t="shared" si="5"/>
        <v>4</v>
      </c>
      <c r="P221">
        <f t="shared" si="5"/>
        <v>8</v>
      </c>
      <c r="Q221">
        <f t="shared" si="5"/>
        <v>0</v>
      </c>
      <c r="R221">
        <f t="shared" si="4"/>
        <v>6</v>
      </c>
      <c r="S221" s="6">
        <f>SUM(punkty_rekrutacyjne34[[#This Row],[punkty za JP]:[GEO]])</f>
        <v>18</v>
      </c>
      <c r="T221" s="6">
        <f>IF(punkty_rekrutacyjne34[[#This Row],[Zachowanie]]=6, 2, 0)+punkty_rekrutacyjne34[[#This Row],[Osiagniecia]]</f>
        <v>1</v>
      </c>
      <c r="U221" s="7">
        <f>punkty_rekrutacyjne34[[#This Row],[punkty za gimnazjalny]]+punkty_rekrutacyjne34[[#This Row],[SUMA PUNKTOW ZA OCENY]]+punkty_rekrutacyjne34[[#This Row],[DODATKOWE]]</f>
        <v>44.6</v>
      </c>
      <c r="V221">
        <f>IF(AND(punkty_rekrutacyjne34[[#This Row],[Osiagniecia]]=0, punkty_rekrutacyjne34[[#This Row],[Zachowanie]]&gt;=5, AVERAGE(punkty_rekrutacyjne34[[#This Row],[JP]:[Geog]])&gt;4), 1, 0)</f>
        <v>0</v>
      </c>
    </row>
    <row r="222" spans="1:22" x14ac:dyDescent="0.35">
      <c r="A222" s="1" t="s">
        <v>328</v>
      </c>
      <c r="B222" s="1" t="s">
        <v>68</v>
      </c>
      <c r="C222">
        <v>0</v>
      </c>
      <c r="D222">
        <v>6</v>
      </c>
      <c r="E222" s="1">
        <v>6</v>
      </c>
      <c r="F222" s="1">
        <v>4</v>
      </c>
      <c r="G222" s="1">
        <v>4</v>
      </c>
      <c r="H222" s="1">
        <v>3</v>
      </c>
      <c r="I222">
        <v>25</v>
      </c>
      <c r="J222">
        <v>40</v>
      </c>
      <c r="K222">
        <v>61</v>
      </c>
      <c r="L222">
        <v>59</v>
      </c>
      <c r="M222">
        <v>88</v>
      </c>
      <c r="N222" s="6">
        <f>(punkty_rekrutacyjne34[[#This Row],[GHP]]+punkty_rekrutacyjne34[[#This Row],[GHH]]+punkty_rekrutacyjne34[[#This Row],[GMM]]+punkty_rekrutacyjne34[[#This Row],[GMP]]+punkty_rekrutacyjne34[[#This Row],[GJP]])/10</f>
        <v>27.3</v>
      </c>
      <c r="O222">
        <f t="shared" si="5"/>
        <v>10</v>
      </c>
      <c r="P222">
        <f t="shared" si="5"/>
        <v>6</v>
      </c>
      <c r="Q222">
        <f t="shared" si="5"/>
        <v>6</v>
      </c>
      <c r="R222">
        <f t="shared" si="4"/>
        <v>4</v>
      </c>
      <c r="S222" s="6">
        <f>SUM(punkty_rekrutacyjne34[[#This Row],[punkty za JP]:[GEO]])</f>
        <v>26</v>
      </c>
      <c r="T222" s="6">
        <f>IF(punkty_rekrutacyjne34[[#This Row],[Zachowanie]]=6, 2, 0)+punkty_rekrutacyjne34[[#This Row],[Osiagniecia]]</f>
        <v>2</v>
      </c>
      <c r="U222" s="7">
        <f>punkty_rekrutacyjne34[[#This Row],[punkty za gimnazjalny]]+punkty_rekrutacyjne34[[#This Row],[SUMA PUNKTOW ZA OCENY]]+punkty_rekrutacyjne34[[#This Row],[DODATKOWE]]</f>
        <v>55.3</v>
      </c>
      <c r="V222">
        <f>IF(AND(punkty_rekrutacyjne34[[#This Row],[Osiagniecia]]=0, punkty_rekrutacyjne34[[#This Row],[Zachowanie]]&gt;=5, AVERAGE(punkty_rekrutacyjne34[[#This Row],[JP]:[Geog]])&gt;4), 1, 0)</f>
        <v>1</v>
      </c>
    </row>
    <row r="223" spans="1:22" hidden="1" x14ac:dyDescent="0.35">
      <c r="A223" s="1" t="s">
        <v>329</v>
      </c>
      <c r="B223" s="1" t="s">
        <v>188</v>
      </c>
      <c r="C223">
        <v>2</v>
      </c>
      <c r="D223">
        <v>4</v>
      </c>
      <c r="E223" s="1">
        <v>3</v>
      </c>
      <c r="F223" s="1">
        <v>3</v>
      </c>
      <c r="G223" s="1">
        <v>3</v>
      </c>
      <c r="H223" s="1">
        <v>2</v>
      </c>
      <c r="I223">
        <v>76</v>
      </c>
      <c r="J223">
        <v>21</v>
      </c>
      <c r="K223">
        <v>59</v>
      </c>
      <c r="L223">
        <v>79</v>
      </c>
      <c r="M223">
        <v>33</v>
      </c>
      <c r="N223" s="6">
        <f>(punkty_rekrutacyjne34[[#This Row],[GHP]]+punkty_rekrutacyjne34[[#This Row],[GHH]]+punkty_rekrutacyjne34[[#This Row],[GMM]]+punkty_rekrutacyjne34[[#This Row],[GMP]]+punkty_rekrutacyjne34[[#This Row],[GJP]])/10</f>
        <v>26.8</v>
      </c>
      <c r="O223">
        <f t="shared" si="5"/>
        <v>4</v>
      </c>
      <c r="P223">
        <f t="shared" si="5"/>
        <v>4</v>
      </c>
      <c r="Q223">
        <f t="shared" si="5"/>
        <v>4</v>
      </c>
      <c r="R223">
        <f t="shared" si="4"/>
        <v>0</v>
      </c>
      <c r="S223" s="6">
        <f>SUM(punkty_rekrutacyjne34[[#This Row],[punkty za JP]:[GEO]])</f>
        <v>12</v>
      </c>
      <c r="T223" s="6">
        <f>IF(punkty_rekrutacyjne34[[#This Row],[Zachowanie]]=6, 2, 0)+punkty_rekrutacyjne34[[#This Row],[Osiagniecia]]</f>
        <v>2</v>
      </c>
      <c r="U223" s="7">
        <f>punkty_rekrutacyjne34[[#This Row],[punkty za gimnazjalny]]+punkty_rekrutacyjne34[[#This Row],[SUMA PUNKTOW ZA OCENY]]+punkty_rekrutacyjne34[[#This Row],[DODATKOWE]]</f>
        <v>40.799999999999997</v>
      </c>
      <c r="V223">
        <f>IF(AND(punkty_rekrutacyjne34[[#This Row],[Osiagniecia]]=0, punkty_rekrutacyjne34[[#This Row],[Zachowanie]]&gt;=5, AVERAGE(punkty_rekrutacyjne34[[#This Row],[JP]:[Geog]])&gt;4), 1, 0)</f>
        <v>0</v>
      </c>
    </row>
    <row r="224" spans="1:22" hidden="1" x14ac:dyDescent="0.35">
      <c r="A224" s="1" t="s">
        <v>330</v>
      </c>
      <c r="B224" s="1" t="s">
        <v>30</v>
      </c>
      <c r="C224">
        <v>3</v>
      </c>
      <c r="D224">
        <v>6</v>
      </c>
      <c r="E224" s="1">
        <v>5</v>
      </c>
      <c r="F224" s="1">
        <v>2</v>
      </c>
      <c r="G224" s="1">
        <v>5</v>
      </c>
      <c r="H224" s="1">
        <v>4</v>
      </c>
      <c r="I224">
        <v>18</v>
      </c>
      <c r="J224">
        <v>33</v>
      </c>
      <c r="K224">
        <v>57</v>
      </c>
      <c r="L224">
        <v>34</v>
      </c>
      <c r="M224">
        <v>74</v>
      </c>
      <c r="N224" s="6">
        <f>(punkty_rekrutacyjne34[[#This Row],[GHP]]+punkty_rekrutacyjne34[[#This Row],[GHH]]+punkty_rekrutacyjne34[[#This Row],[GMM]]+punkty_rekrutacyjne34[[#This Row],[GMP]]+punkty_rekrutacyjne34[[#This Row],[GJP]])/10</f>
        <v>21.6</v>
      </c>
      <c r="O224">
        <f t="shared" si="5"/>
        <v>8</v>
      </c>
      <c r="P224">
        <f t="shared" si="5"/>
        <v>0</v>
      </c>
      <c r="Q224">
        <f t="shared" si="5"/>
        <v>8</v>
      </c>
      <c r="R224">
        <f t="shared" si="4"/>
        <v>6</v>
      </c>
      <c r="S224" s="6">
        <f>SUM(punkty_rekrutacyjne34[[#This Row],[punkty za JP]:[GEO]])</f>
        <v>22</v>
      </c>
      <c r="T224" s="6">
        <f>IF(punkty_rekrutacyjne34[[#This Row],[Zachowanie]]=6, 2, 0)+punkty_rekrutacyjne34[[#This Row],[Osiagniecia]]</f>
        <v>5</v>
      </c>
      <c r="U224" s="7">
        <f>punkty_rekrutacyjne34[[#This Row],[punkty za gimnazjalny]]+punkty_rekrutacyjne34[[#This Row],[SUMA PUNKTOW ZA OCENY]]+punkty_rekrutacyjne34[[#This Row],[DODATKOWE]]</f>
        <v>48.6</v>
      </c>
      <c r="V224">
        <f>IF(AND(punkty_rekrutacyjne34[[#This Row],[Osiagniecia]]=0, punkty_rekrutacyjne34[[#This Row],[Zachowanie]]&gt;=5, AVERAGE(punkty_rekrutacyjne34[[#This Row],[JP]:[Geog]])&gt;4), 1, 0)</f>
        <v>0</v>
      </c>
    </row>
    <row r="225" spans="1:22" hidden="1" x14ac:dyDescent="0.35">
      <c r="A225" s="1" t="s">
        <v>131</v>
      </c>
      <c r="B225" s="1" t="s">
        <v>171</v>
      </c>
      <c r="C225">
        <v>8</v>
      </c>
      <c r="D225">
        <v>4</v>
      </c>
      <c r="E225" s="1">
        <v>3</v>
      </c>
      <c r="F225" s="1">
        <v>2</v>
      </c>
      <c r="G225" s="1">
        <v>6</v>
      </c>
      <c r="H225" s="1">
        <v>5</v>
      </c>
      <c r="I225">
        <v>67</v>
      </c>
      <c r="J225">
        <v>34</v>
      </c>
      <c r="K225">
        <v>96</v>
      </c>
      <c r="L225">
        <v>61</v>
      </c>
      <c r="M225">
        <v>40</v>
      </c>
      <c r="N225" s="6">
        <f>(punkty_rekrutacyjne34[[#This Row],[GHP]]+punkty_rekrutacyjne34[[#This Row],[GHH]]+punkty_rekrutacyjne34[[#This Row],[GMM]]+punkty_rekrutacyjne34[[#This Row],[GMP]]+punkty_rekrutacyjne34[[#This Row],[GJP]])/10</f>
        <v>29.8</v>
      </c>
      <c r="O225">
        <f t="shared" si="5"/>
        <v>4</v>
      </c>
      <c r="P225">
        <f t="shared" si="5"/>
        <v>0</v>
      </c>
      <c r="Q225">
        <f t="shared" si="5"/>
        <v>10</v>
      </c>
      <c r="R225">
        <f t="shared" si="4"/>
        <v>8</v>
      </c>
      <c r="S225" s="6">
        <f>SUM(punkty_rekrutacyjne34[[#This Row],[punkty za JP]:[GEO]])</f>
        <v>22</v>
      </c>
      <c r="T225" s="6">
        <f>IF(punkty_rekrutacyjne34[[#This Row],[Zachowanie]]=6, 2, 0)+punkty_rekrutacyjne34[[#This Row],[Osiagniecia]]</f>
        <v>8</v>
      </c>
      <c r="U225" s="7">
        <f>punkty_rekrutacyjne34[[#This Row],[punkty za gimnazjalny]]+punkty_rekrutacyjne34[[#This Row],[SUMA PUNKTOW ZA OCENY]]+punkty_rekrutacyjne34[[#This Row],[DODATKOWE]]</f>
        <v>59.8</v>
      </c>
      <c r="V225">
        <f>IF(AND(punkty_rekrutacyjne34[[#This Row],[Osiagniecia]]=0, punkty_rekrutacyjne34[[#This Row],[Zachowanie]]&gt;=5, AVERAGE(punkty_rekrutacyjne34[[#This Row],[JP]:[Geog]])&gt;4), 1, 0)</f>
        <v>0</v>
      </c>
    </row>
    <row r="226" spans="1:22" hidden="1" x14ac:dyDescent="0.35">
      <c r="A226" s="1" t="s">
        <v>265</v>
      </c>
      <c r="B226" s="1" t="s">
        <v>16</v>
      </c>
      <c r="C226">
        <v>5</v>
      </c>
      <c r="D226">
        <v>4</v>
      </c>
      <c r="E226" s="1">
        <v>4</v>
      </c>
      <c r="F226" s="1">
        <v>6</v>
      </c>
      <c r="G226" s="1">
        <v>4</v>
      </c>
      <c r="H226" s="1">
        <v>5</v>
      </c>
      <c r="I226">
        <v>39</v>
      </c>
      <c r="J226">
        <v>12</v>
      </c>
      <c r="K226">
        <v>100</v>
      </c>
      <c r="L226">
        <v>47</v>
      </c>
      <c r="M226">
        <v>42</v>
      </c>
      <c r="N226" s="6">
        <f>(punkty_rekrutacyjne34[[#This Row],[GHP]]+punkty_rekrutacyjne34[[#This Row],[GHH]]+punkty_rekrutacyjne34[[#This Row],[GMM]]+punkty_rekrutacyjne34[[#This Row],[GMP]]+punkty_rekrutacyjne34[[#This Row],[GJP]])/10</f>
        <v>24</v>
      </c>
      <c r="O226">
        <f t="shared" si="5"/>
        <v>6</v>
      </c>
      <c r="P226">
        <f t="shared" si="5"/>
        <v>10</v>
      </c>
      <c r="Q226">
        <f t="shared" si="5"/>
        <v>6</v>
      </c>
      <c r="R226">
        <f t="shared" si="4"/>
        <v>8</v>
      </c>
      <c r="S226" s="6">
        <f>SUM(punkty_rekrutacyjne34[[#This Row],[punkty za JP]:[GEO]])</f>
        <v>30</v>
      </c>
      <c r="T226" s="6">
        <f>IF(punkty_rekrutacyjne34[[#This Row],[Zachowanie]]=6, 2, 0)+punkty_rekrutacyjne34[[#This Row],[Osiagniecia]]</f>
        <v>5</v>
      </c>
      <c r="U226" s="7">
        <f>punkty_rekrutacyjne34[[#This Row],[punkty za gimnazjalny]]+punkty_rekrutacyjne34[[#This Row],[SUMA PUNKTOW ZA OCENY]]+punkty_rekrutacyjne34[[#This Row],[DODATKOWE]]</f>
        <v>59</v>
      </c>
      <c r="V226">
        <f>IF(AND(punkty_rekrutacyjne34[[#This Row],[Osiagniecia]]=0, punkty_rekrutacyjne34[[#This Row],[Zachowanie]]&gt;=5, AVERAGE(punkty_rekrutacyjne34[[#This Row],[JP]:[Geog]])&gt;4), 1, 0)</f>
        <v>0</v>
      </c>
    </row>
    <row r="227" spans="1:22" hidden="1" x14ac:dyDescent="0.35">
      <c r="A227" s="1" t="s">
        <v>331</v>
      </c>
      <c r="B227" s="1" t="s">
        <v>155</v>
      </c>
      <c r="C227">
        <v>0</v>
      </c>
      <c r="D227">
        <v>3</v>
      </c>
      <c r="E227" s="1">
        <v>2</v>
      </c>
      <c r="F227" s="1">
        <v>4</v>
      </c>
      <c r="G227" s="1">
        <v>4</v>
      </c>
      <c r="H227" s="1">
        <v>2</v>
      </c>
      <c r="I227">
        <v>88</v>
      </c>
      <c r="J227">
        <v>79</v>
      </c>
      <c r="K227">
        <v>26</v>
      </c>
      <c r="L227">
        <v>8</v>
      </c>
      <c r="M227">
        <v>70</v>
      </c>
      <c r="N227" s="6">
        <f>(punkty_rekrutacyjne34[[#This Row],[GHP]]+punkty_rekrutacyjne34[[#This Row],[GHH]]+punkty_rekrutacyjne34[[#This Row],[GMM]]+punkty_rekrutacyjne34[[#This Row],[GMP]]+punkty_rekrutacyjne34[[#This Row],[GJP]])/10</f>
        <v>27.1</v>
      </c>
      <c r="O227">
        <f t="shared" si="5"/>
        <v>0</v>
      </c>
      <c r="P227">
        <f t="shared" si="5"/>
        <v>6</v>
      </c>
      <c r="Q227">
        <f t="shared" si="5"/>
        <v>6</v>
      </c>
      <c r="R227">
        <f t="shared" si="4"/>
        <v>0</v>
      </c>
      <c r="S227" s="6">
        <f>SUM(punkty_rekrutacyjne34[[#This Row],[punkty za JP]:[GEO]])</f>
        <v>12</v>
      </c>
      <c r="T227" s="6">
        <f>IF(punkty_rekrutacyjne34[[#This Row],[Zachowanie]]=6, 2, 0)+punkty_rekrutacyjne34[[#This Row],[Osiagniecia]]</f>
        <v>0</v>
      </c>
      <c r="U227" s="7">
        <f>punkty_rekrutacyjne34[[#This Row],[punkty za gimnazjalny]]+punkty_rekrutacyjne34[[#This Row],[SUMA PUNKTOW ZA OCENY]]+punkty_rekrutacyjne34[[#This Row],[DODATKOWE]]</f>
        <v>39.1</v>
      </c>
      <c r="V227">
        <f>IF(AND(punkty_rekrutacyjne34[[#This Row],[Osiagniecia]]=0, punkty_rekrutacyjne34[[#This Row],[Zachowanie]]&gt;=5, AVERAGE(punkty_rekrutacyjne34[[#This Row],[JP]:[Geog]])&gt;4), 1, 0)</f>
        <v>0</v>
      </c>
    </row>
    <row r="228" spans="1:22" hidden="1" x14ac:dyDescent="0.35">
      <c r="A228" s="1" t="s">
        <v>332</v>
      </c>
      <c r="B228" s="1" t="s">
        <v>117</v>
      </c>
      <c r="C228">
        <v>1</v>
      </c>
      <c r="D228">
        <v>2</v>
      </c>
      <c r="E228" s="1">
        <v>2</v>
      </c>
      <c r="F228" s="1">
        <v>6</v>
      </c>
      <c r="G228" s="1">
        <v>6</v>
      </c>
      <c r="H228" s="1">
        <v>3</v>
      </c>
      <c r="I228">
        <v>83</v>
      </c>
      <c r="J228">
        <v>76</v>
      </c>
      <c r="K228">
        <v>52</v>
      </c>
      <c r="L228">
        <v>43</v>
      </c>
      <c r="M228">
        <v>64</v>
      </c>
      <c r="N228" s="6">
        <f>(punkty_rekrutacyjne34[[#This Row],[GHP]]+punkty_rekrutacyjne34[[#This Row],[GHH]]+punkty_rekrutacyjne34[[#This Row],[GMM]]+punkty_rekrutacyjne34[[#This Row],[GMP]]+punkty_rekrutacyjne34[[#This Row],[GJP]])/10</f>
        <v>31.8</v>
      </c>
      <c r="O228">
        <f t="shared" si="5"/>
        <v>0</v>
      </c>
      <c r="P228">
        <f t="shared" si="5"/>
        <v>10</v>
      </c>
      <c r="Q228">
        <f t="shared" si="5"/>
        <v>10</v>
      </c>
      <c r="R228">
        <f t="shared" si="4"/>
        <v>4</v>
      </c>
      <c r="S228" s="6">
        <f>SUM(punkty_rekrutacyjne34[[#This Row],[punkty za JP]:[GEO]])</f>
        <v>24</v>
      </c>
      <c r="T228" s="6">
        <f>IF(punkty_rekrutacyjne34[[#This Row],[Zachowanie]]=6, 2, 0)+punkty_rekrutacyjne34[[#This Row],[Osiagniecia]]</f>
        <v>1</v>
      </c>
      <c r="U228" s="7">
        <f>punkty_rekrutacyjne34[[#This Row],[punkty za gimnazjalny]]+punkty_rekrutacyjne34[[#This Row],[SUMA PUNKTOW ZA OCENY]]+punkty_rekrutacyjne34[[#This Row],[DODATKOWE]]</f>
        <v>56.8</v>
      </c>
      <c r="V228">
        <f>IF(AND(punkty_rekrutacyjne34[[#This Row],[Osiagniecia]]=0, punkty_rekrutacyjne34[[#This Row],[Zachowanie]]&gt;=5, AVERAGE(punkty_rekrutacyjne34[[#This Row],[JP]:[Geog]])&gt;4), 1, 0)</f>
        <v>0</v>
      </c>
    </row>
    <row r="229" spans="1:22" hidden="1" x14ac:dyDescent="0.35">
      <c r="A229" s="1" t="s">
        <v>333</v>
      </c>
      <c r="B229" s="1" t="s">
        <v>216</v>
      </c>
      <c r="C229">
        <v>1</v>
      </c>
      <c r="D229">
        <v>6</v>
      </c>
      <c r="E229" s="1">
        <v>6</v>
      </c>
      <c r="F229" s="1">
        <v>3</v>
      </c>
      <c r="G229" s="1">
        <v>6</v>
      </c>
      <c r="H229" s="1">
        <v>4</v>
      </c>
      <c r="I229">
        <v>54</v>
      </c>
      <c r="J229">
        <v>50</v>
      </c>
      <c r="K229">
        <v>36</v>
      </c>
      <c r="L229">
        <v>23</v>
      </c>
      <c r="M229">
        <v>9</v>
      </c>
      <c r="N229" s="6">
        <f>(punkty_rekrutacyjne34[[#This Row],[GHP]]+punkty_rekrutacyjne34[[#This Row],[GHH]]+punkty_rekrutacyjne34[[#This Row],[GMM]]+punkty_rekrutacyjne34[[#This Row],[GMP]]+punkty_rekrutacyjne34[[#This Row],[GJP]])/10</f>
        <v>17.2</v>
      </c>
      <c r="O229">
        <f t="shared" si="5"/>
        <v>10</v>
      </c>
      <c r="P229">
        <f t="shared" si="5"/>
        <v>4</v>
      </c>
      <c r="Q229">
        <f t="shared" si="5"/>
        <v>10</v>
      </c>
      <c r="R229">
        <f t="shared" si="4"/>
        <v>6</v>
      </c>
      <c r="S229" s="6">
        <f>SUM(punkty_rekrutacyjne34[[#This Row],[punkty za JP]:[GEO]])</f>
        <v>30</v>
      </c>
      <c r="T229" s="6">
        <f>IF(punkty_rekrutacyjne34[[#This Row],[Zachowanie]]=6, 2, 0)+punkty_rekrutacyjne34[[#This Row],[Osiagniecia]]</f>
        <v>3</v>
      </c>
      <c r="U229" s="7">
        <f>punkty_rekrutacyjne34[[#This Row],[punkty za gimnazjalny]]+punkty_rekrutacyjne34[[#This Row],[SUMA PUNKTOW ZA OCENY]]+punkty_rekrutacyjne34[[#This Row],[DODATKOWE]]</f>
        <v>50.2</v>
      </c>
      <c r="V229">
        <f>IF(AND(punkty_rekrutacyjne34[[#This Row],[Osiagniecia]]=0, punkty_rekrutacyjne34[[#This Row],[Zachowanie]]&gt;=5, AVERAGE(punkty_rekrutacyjne34[[#This Row],[JP]:[Geog]])&gt;4), 1, 0)</f>
        <v>0</v>
      </c>
    </row>
    <row r="230" spans="1:22" hidden="1" x14ac:dyDescent="0.35">
      <c r="A230" s="1" t="s">
        <v>334</v>
      </c>
      <c r="B230" s="1" t="s">
        <v>242</v>
      </c>
      <c r="C230">
        <v>0</v>
      </c>
      <c r="D230">
        <v>3</v>
      </c>
      <c r="E230" s="1">
        <v>4</v>
      </c>
      <c r="F230" s="1">
        <v>6</v>
      </c>
      <c r="G230" s="1">
        <v>3</v>
      </c>
      <c r="H230" s="1">
        <v>5</v>
      </c>
      <c r="I230">
        <v>49</v>
      </c>
      <c r="J230">
        <v>31</v>
      </c>
      <c r="K230">
        <v>34</v>
      </c>
      <c r="L230">
        <v>22</v>
      </c>
      <c r="M230">
        <v>76</v>
      </c>
      <c r="N230" s="6">
        <f>(punkty_rekrutacyjne34[[#This Row],[GHP]]+punkty_rekrutacyjne34[[#This Row],[GHH]]+punkty_rekrutacyjne34[[#This Row],[GMM]]+punkty_rekrutacyjne34[[#This Row],[GMP]]+punkty_rekrutacyjne34[[#This Row],[GJP]])/10</f>
        <v>21.2</v>
      </c>
      <c r="O230">
        <f t="shared" si="5"/>
        <v>6</v>
      </c>
      <c r="P230">
        <f t="shared" si="5"/>
        <v>10</v>
      </c>
      <c r="Q230">
        <f t="shared" si="5"/>
        <v>4</v>
      </c>
      <c r="R230">
        <f t="shared" si="4"/>
        <v>8</v>
      </c>
      <c r="S230" s="6">
        <f>SUM(punkty_rekrutacyjne34[[#This Row],[punkty za JP]:[GEO]])</f>
        <v>28</v>
      </c>
      <c r="T230" s="6">
        <f>IF(punkty_rekrutacyjne34[[#This Row],[Zachowanie]]=6, 2, 0)+punkty_rekrutacyjne34[[#This Row],[Osiagniecia]]</f>
        <v>0</v>
      </c>
      <c r="U230" s="7">
        <f>punkty_rekrutacyjne34[[#This Row],[punkty za gimnazjalny]]+punkty_rekrutacyjne34[[#This Row],[SUMA PUNKTOW ZA OCENY]]+punkty_rekrutacyjne34[[#This Row],[DODATKOWE]]</f>
        <v>49.2</v>
      </c>
      <c r="V230">
        <f>IF(AND(punkty_rekrutacyjne34[[#This Row],[Osiagniecia]]=0, punkty_rekrutacyjne34[[#This Row],[Zachowanie]]&gt;=5, AVERAGE(punkty_rekrutacyjne34[[#This Row],[JP]:[Geog]])&gt;4), 1, 0)</f>
        <v>0</v>
      </c>
    </row>
    <row r="231" spans="1:22" hidden="1" x14ac:dyDescent="0.35">
      <c r="A231" s="1" t="s">
        <v>335</v>
      </c>
      <c r="B231" s="1" t="s">
        <v>177</v>
      </c>
      <c r="C231">
        <v>1</v>
      </c>
      <c r="D231">
        <v>3</v>
      </c>
      <c r="E231" s="1">
        <v>2</v>
      </c>
      <c r="F231" s="1">
        <v>2</v>
      </c>
      <c r="G231" s="1">
        <v>2</v>
      </c>
      <c r="H231" s="1">
        <v>3</v>
      </c>
      <c r="I231">
        <v>71</v>
      </c>
      <c r="J231">
        <v>20</v>
      </c>
      <c r="K231">
        <v>46</v>
      </c>
      <c r="L231">
        <v>6</v>
      </c>
      <c r="M231">
        <v>22</v>
      </c>
      <c r="N231" s="6">
        <f>(punkty_rekrutacyjne34[[#This Row],[GHP]]+punkty_rekrutacyjne34[[#This Row],[GHH]]+punkty_rekrutacyjne34[[#This Row],[GMM]]+punkty_rekrutacyjne34[[#This Row],[GMP]]+punkty_rekrutacyjne34[[#This Row],[GJP]])/10</f>
        <v>16.5</v>
      </c>
      <c r="O231">
        <f t="shared" si="5"/>
        <v>0</v>
      </c>
      <c r="P231">
        <f t="shared" si="5"/>
        <v>0</v>
      </c>
      <c r="Q231">
        <f t="shared" si="5"/>
        <v>0</v>
      </c>
      <c r="R231">
        <f t="shared" si="4"/>
        <v>4</v>
      </c>
      <c r="S231" s="6">
        <f>SUM(punkty_rekrutacyjne34[[#This Row],[punkty za JP]:[GEO]])</f>
        <v>4</v>
      </c>
      <c r="T231" s="6">
        <f>IF(punkty_rekrutacyjne34[[#This Row],[Zachowanie]]=6, 2, 0)+punkty_rekrutacyjne34[[#This Row],[Osiagniecia]]</f>
        <v>1</v>
      </c>
      <c r="U231" s="7">
        <f>punkty_rekrutacyjne34[[#This Row],[punkty za gimnazjalny]]+punkty_rekrutacyjne34[[#This Row],[SUMA PUNKTOW ZA OCENY]]+punkty_rekrutacyjne34[[#This Row],[DODATKOWE]]</f>
        <v>21.5</v>
      </c>
      <c r="V231">
        <f>IF(AND(punkty_rekrutacyjne34[[#This Row],[Osiagniecia]]=0, punkty_rekrutacyjne34[[#This Row],[Zachowanie]]&gt;=5, AVERAGE(punkty_rekrutacyjne34[[#This Row],[JP]:[Geog]])&gt;4), 1, 0)</f>
        <v>0</v>
      </c>
    </row>
    <row r="232" spans="1:22" hidden="1" x14ac:dyDescent="0.35">
      <c r="A232" s="1" t="s">
        <v>336</v>
      </c>
      <c r="B232" s="1" t="s">
        <v>210</v>
      </c>
      <c r="C232">
        <v>8</v>
      </c>
      <c r="D232">
        <v>5</v>
      </c>
      <c r="E232" s="1">
        <v>6</v>
      </c>
      <c r="F232" s="1">
        <v>4</v>
      </c>
      <c r="G232" s="1">
        <v>5</v>
      </c>
      <c r="H232" s="1">
        <v>4</v>
      </c>
      <c r="I232">
        <v>5</v>
      </c>
      <c r="J232">
        <v>48</v>
      </c>
      <c r="K232">
        <v>2</v>
      </c>
      <c r="L232">
        <v>12</v>
      </c>
      <c r="M232">
        <v>15</v>
      </c>
      <c r="N232" s="6">
        <f>(punkty_rekrutacyjne34[[#This Row],[GHP]]+punkty_rekrutacyjne34[[#This Row],[GHH]]+punkty_rekrutacyjne34[[#This Row],[GMM]]+punkty_rekrutacyjne34[[#This Row],[GMP]]+punkty_rekrutacyjne34[[#This Row],[GJP]])/10</f>
        <v>8.1999999999999993</v>
      </c>
      <c r="O232">
        <f t="shared" si="5"/>
        <v>10</v>
      </c>
      <c r="P232">
        <f t="shared" si="5"/>
        <v>6</v>
      </c>
      <c r="Q232">
        <f t="shared" si="5"/>
        <v>8</v>
      </c>
      <c r="R232">
        <f t="shared" si="4"/>
        <v>6</v>
      </c>
      <c r="S232" s="6">
        <f>SUM(punkty_rekrutacyjne34[[#This Row],[punkty za JP]:[GEO]])</f>
        <v>30</v>
      </c>
      <c r="T232" s="6">
        <f>IF(punkty_rekrutacyjne34[[#This Row],[Zachowanie]]=6, 2, 0)+punkty_rekrutacyjne34[[#This Row],[Osiagniecia]]</f>
        <v>8</v>
      </c>
      <c r="U232" s="7">
        <f>punkty_rekrutacyjne34[[#This Row],[punkty za gimnazjalny]]+punkty_rekrutacyjne34[[#This Row],[SUMA PUNKTOW ZA OCENY]]+punkty_rekrutacyjne34[[#This Row],[DODATKOWE]]</f>
        <v>46.2</v>
      </c>
      <c r="V232">
        <f>IF(AND(punkty_rekrutacyjne34[[#This Row],[Osiagniecia]]=0, punkty_rekrutacyjne34[[#This Row],[Zachowanie]]&gt;=5, AVERAGE(punkty_rekrutacyjne34[[#This Row],[JP]:[Geog]])&gt;4), 1, 0)</f>
        <v>0</v>
      </c>
    </row>
    <row r="233" spans="1:22" hidden="1" x14ac:dyDescent="0.35">
      <c r="A233" s="1" t="s">
        <v>337</v>
      </c>
      <c r="B233" s="1" t="s">
        <v>338</v>
      </c>
      <c r="C233">
        <v>7</v>
      </c>
      <c r="D233">
        <v>4</v>
      </c>
      <c r="E233" s="1">
        <v>3</v>
      </c>
      <c r="F233" s="1">
        <v>4</v>
      </c>
      <c r="G233" s="1">
        <v>6</v>
      </c>
      <c r="H233" s="1">
        <v>6</v>
      </c>
      <c r="I233">
        <v>27</v>
      </c>
      <c r="J233">
        <v>12</v>
      </c>
      <c r="K233">
        <v>19</v>
      </c>
      <c r="L233">
        <v>10</v>
      </c>
      <c r="M233">
        <v>66</v>
      </c>
      <c r="N233" s="6">
        <f>(punkty_rekrutacyjne34[[#This Row],[GHP]]+punkty_rekrutacyjne34[[#This Row],[GHH]]+punkty_rekrutacyjne34[[#This Row],[GMM]]+punkty_rekrutacyjne34[[#This Row],[GMP]]+punkty_rekrutacyjne34[[#This Row],[GJP]])/10</f>
        <v>13.4</v>
      </c>
      <c r="O233">
        <f t="shared" si="5"/>
        <v>4</v>
      </c>
      <c r="P233">
        <f t="shared" si="5"/>
        <v>6</v>
      </c>
      <c r="Q233">
        <f t="shared" si="5"/>
        <v>10</v>
      </c>
      <c r="R233">
        <f t="shared" si="4"/>
        <v>10</v>
      </c>
      <c r="S233" s="6">
        <f>SUM(punkty_rekrutacyjne34[[#This Row],[punkty za JP]:[GEO]])</f>
        <v>30</v>
      </c>
      <c r="T233" s="6">
        <f>IF(punkty_rekrutacyjne34[[#This Row],[Zachowanie]]=6, 2, 0)+punkty_rekrutacyjne34[[#This Row],[Osiagniecia]]</f>
        <v>7</v>
      </c>
      <c r="U233" s="7">
        <f>punkty_rekrutacyjne34[[#This Row],[punkty za gimnazjalny]]+punkty_rekrutacyjne34[[#This Row],[SUMA PUNKTOW ZA OCENY]]+punkty_rekrutacyjne34[[#This Row],[DODATKOWE]]</f>
        <v>50.4</v>
      </c>
      <c r="V233">
        <f>IF(AND(punkty_rekrutacyjne34[[#This Row],[Osiagniecia]]=0, punkty_rekrutacyjne34[[#This Row],[Zachowanie]]&gt;=5, AVERAGE(punkty_rekrutacyjne34[[#This Row],[JP]:[Geog]])&gt;4), 1, 0)</f>
        <v>0</v>
      </c>
    </row>
    <row r="234" spans="1:22" hidden="1" x14ac:dyDescent="0.35">
      <c r="A234" s="1" t="s">
        <v>339</v>
      </c>
      <c r="B234" s="1" t="s">
        <v>340</v>
      </c>
      <c r="C234">
        <v>6</v>
      </c>
      <c r="D234">
        <v>2</v>
      </c>
      <c r="E234" s="1">
        <v>5</v>
      </c>
      <c r="F234" s="1">
        <v>3</v>
      </c>
      <c r="G234" s="1">
        <v>5</v>
      </c>
      <c r="H234" s="1">
        <v>3</v>
      </c>
      <c r="I234">
        <v>95</v>
      </c>
      <c r="J234">
        <v>12</v>
      </c>
      <c r="K234">
        <v>76</v>
      </c>
      <c r="L234">
        <v>52</v>
      </c>
      <c r="M234">
        <v>36</v>
      </c>
      <c r="N234" s="6">
        <f>(punkty_rekrutacyjne34[[#This Row],[GHP]]+punkty_rekrutacyjne34[[#This Row],[GHH]]+punkty_rekrutacyjne34[[#This Row],[GMM]]+punkty_rekrutacyjne34[[#This Row],[GMP]]+punkty_rekrutacyjne34[[#This Row],[GJP]])/10</f>
        <v>27.1</v>
      </c>
      <c r="O234">
        <f t="shared" si="5"/>
        <v>8</v>
      </c>
      <c r="P234">
        <f t="shared" si="5"/>
        <v>4</v>
      </c>
      <c r="Q234">
        <f t="shared" si="5"/>
        <v>8</v>
      </c>
      <c r="R234">
        <f t="shared" si="4"/>
        <v>4</v>
      </c>
      <c r="S234" s="6">
        <f>SUM(punkty_rekrutacyjne34[[#This Row],[punkty za JP]:[GEO]])</f>
        <v>24</v>
      </c>
      <c r="T234" s="6">
        <f>IF(punkty_rekrutacyjne34[[#This Row],[Zachowanie]]=6, 2, 0)+punkty_rekrutacyjne34[[#This Row],[Osiagniecia]]</f>
        <v>6</v>
      </c>
      <c r="U234" s="7">
        <f>punkty_rekrutacyjne34[[#This Row],[punkty za gimnazjalny]]+punkty_rekrutacyjne34[[#This Row],[SUMA PUNKTOW ZA OCENY]]+punkty_rekrutacyjne34[[#This Row],[DODATKOWE]]</f>
        <v>57.1</v>
      </c>
      <c r="V234">
        <f>IF(AND(punkty_rekrutacyjne34[[#This Row],[Osiagniecia]]=0, punkty_rekrutacyjne34[[#This Row],[Zachowanie]]&gt;=5, AVERAGE(punkty_rekrutacyjne34[[#This Row],[JP]:[Geog]])&gt;4), 1, 0)</f>
        <v>0</v>
      </c>
    </row>
    <row r="235" spans="1:22" hidden="1" x14ac:dyDescent="0.35">
      <c r="A235" s="1" t="s">
        <v>341</v>
      </c>
      <c r="B235" s="1" t="s">
        <v>177</v>
      </c>
      <c r="C235">
        <v>4</v>
      </c>
      <c r="D235">
        <v>6</v>
      </c>
      <c r="E235" s="1">
        <v>4</v>
      </c>
      <c r="F235" s="1">
        <v>5</v>
      </c>
      <c r="G235" s="1">
        <v>5</v>
      </c>
      <c r="H235" s="1">
        <v>2</v>
      </c>
      <c r="I235">
        <v>48</v>
      </c>
      <c r="J235">
        <v>9</v>
      </c>
      <c r="K235">
        <v>45</v>
      </c>
      <c r="L235">
        <v>10</v>
      </c>
      <c r="M235">
        <v>3</v>
      </c>
      <c r="N235" s="6">
        <f>(punkty_rekrutacyjne34[[#This Row],[GHP]]+punkty_rekrutacyjne34[[#This Row],[GHH]]+punkty_rekrutacyjne34[[#This Row],[GMM]]+punkty_rekrutacyjne34[[#This Row],[GMP]]+punkty_rekrutacyjne34[[#This Row],[GJP]])/10</f>
        <v>11.5</v>
      </c>
      <c r="O235">
        <f t="shared" si="5"/>
        <v>6</v>
      </c>
      <c r="P235">
        <f t="shared" si="5"/>
        <v>8</v>
      </c>
      <c r="Q235">
        <f t="shared" si="5"/>
        <v>8</v>
      </c>
      <c r="R235">
        <f t="shared" si="4"/>
        <v>0</v>
      </c>
      <c r="S235" s="6">
        <f>SUM(punkty_rekrutacyjne34[[#This Row],[punkty za JP]:[GEO]])</f>
        <v>22</v>
      </c>
      <c r="T235" s="6">
        <f>IF(punkty_rekrutacyjne34[[#This Row],[Zachowanie]]=6, 2, 0)+punkty_rekrutacyjne34[[#This Row],[Osiagniecia]]</f>
        <v>6</v>
      </c>
      <c r="U235" s="7">
        <f>punkty_rekrutacyjne34[[#This Row],[punkty za gimnazjalny]]+punkty_rekrutacyjne34[[#This Row],[SUMA PUNKTOW ZA OCENY]]+punkty_rekrutacyjne34[[#This Row],[DODATKOWE]]</f>
        <v>39.5</v>
      </c>
      <c r="V235">
        <f>IF(AND(punkty_rekrutacyjne34[[#This Row],[Osiagniecia]]=0, punkty_rekrutacyjne34[[#This Row],[Zachowanie]]&gt;=5, AVERAGE(punkty_rekrutacyjne34[[#This Row],[JP]:[Geog]])&gt;4), 1, 0)</f>
        <v>0</v>
      </c>
    </row>
    <row r="236" spans="1:22" hidden="1" x14ac:dyDescent="0.35">
      <c r="A236" s="1" t="s">
        <v>342</v>
      </c>
      <c r="B236" s="1" t="s">
        <v>343</v>
      </c>
      <c r="C236">
        <v>2</v>
      </c>
      <c r="D236">
        <v>5</v>
      </c>
      <c r="E236" s="1">
        <v>2</v>
      </c>
      <c r="F236" s="1">
        <v>4</v>
      </c>
      <c r="G236" s="1">
        <v>4</v>
      </c>
      <c r="H236" s="1">
        <v>4</v>
      </c>
      <c r="I236">
        <v>46</v>
      </c>
      <c r="J236">
        <v>58</v>
      </c>
      <c r="K236">
        <v>72</v>
      </c>
      <c r="L236">
        <v>83</v>
      </c>
      <c r="M236">
        <v>48</v>
      </c>
      <c r="N236" s="6">
        <f>(punkty_rekrutacyjne34[[#This Row],[GHP]]+punkty_rekrutacyjne34[[#This Row],[GHH]]+punkty_rekrutacyjne34[[#This Row],[GMM]]+punkty_rekrutacyjne34[[#This Row],[GMP]]+punkty_rekrutacyjne34[[#This Row],[GJP]])/10</f>
        <v>30.7</v>
      </c>
      <c r="O236">
        <f t="shared" si="5"/>
        <v>0</v>
      </c>
      <c r="P236">
        <f t="shared" si="5"/>
        <v>6</v>
      </c>
      <c r="Q236">
        <f t="shared" si="5"/>
        <v>6</v>
      </c>
      <c r="R236">
        <f t="shared" si="4"/>
        <v>6</v>
      </c>
      <c r="S236" s="6">
        <f>SUM(punkty_rekrutacyjne34[[#This Row],[punkty za JP]:[GEO]])</f>
        <v>18</v>
      </c>
      <c r="T236" s="6">
        <f>IF(punkty_rekrutacyjne34[[#This Row],[Zachowanie]]=6, 2, 0)+punkty_rekrutacyjne34[[#This Row],[Osiagniecia]]</f>
        <v>2</v>
      </c>
      <c r="U236" s="7">
        <f>punkty_rekrutacyjne34[[#This Row],[punkty za gimnazjalny]]+punkty_rekrutacyjne34[[#This Row],[SUMA PUNKTOW ZA OCENY]]+punkty_rekrutacyjne34[[#This Row],[DODATKOWE]]</f>
        <v>50.7</v>
      </c>
      <c r="V236">
        <f>IF(AND(punkty_rekrutacyjne34[[#This Row],[Osiagniecia]]=0, punkty_rekrutacyjne34[[#This Row],[Zachowanie]]&gt;=5, AVERAGE(punkty_rekrutacyjne34[[#This Row],[JP]:[Geog]])&gt;4), 1, 0)</f>
        <v>0</v>
      </c>
    </row>
    <row r="237" spans="1:22" hidden="1" x14ac:dyDescent="0.35">
      <c r="A237" s="1" t="s">
        <v>344</v>
      </c>
      <c r="B237" s="1" t="s">
        <v>345</v>
      </c>
      <c r="C237">
        <v>7</v>
      </c>
      <c r="D237">
        <v>3</v>
      </c>
      <c r="E237" s="1">
        <v>3</v>
      </c>
      <c r="F237" s="1">
        <v>3</v>
      </c>
      <c r="G237" s="1">
        <v>3</v>
      </c>
      <c r="H237" s="1">
        <v>6</v>
      </c>
      <c r="I237">
        <v>72</v>
      </c>
      <c r="J237">
        <v>40</v>
      </c>
      <c r="K237">
        <v>54</v>
      </c>
      <c r="L237">
        <v>44</v>
      </c>
      <c r="M237">
        <v>78</v>
      </c>
      <c r="N237" s="6">
        <f>(punkty_rekrutacyjne34[[#This Row],[GHP]]+punkty_rekrutacyjne34[[#This Row],[GHH]]+punkty_rekrutacyjne34[[#This Row],[GMM]]+punkty_rekrutacyjne34[[#This Row],[GMP]]+punkty_rekrutacyjne34[[#This Row],[GJP]])/10</f>
        <v>28.8</v>
      </c>
      <c r="O237">
        <f t="shared" si="5"/>
        <v>4</v>
      </c>
      <c r="P237">
        <f t="shared" si="5"/>
        <v>4</v>
      </c>
      <c r="Q237">
        <f t="shared" si="5"/>
        <v>4</v>
      </c>
      <c r="R237">
        <f t="shared" si="4"/>
        <v>10</v>
      </c>
      <c r="S237" s="6">
        <f>SUM(punkty_rekrutacyjne34[[#This Row],[punkty za JP]:[GEO]])</f>
        <v>22</v>
      </c>
      <c r="T237" s="6">
        <f>IF(punkty_rekrutacyjne34[[#This Row],[Zachowanie]]=6, 2, 0)+punkty_rekrutacyjne34[[#This Row],[Osiagniecia]]</f>
        <v>7</v>
      </c>
      <c r="U237" s="7">
        <f>punkty_rekrutacyjne34[[#This Row],[punkty za gimnazjalny]]+punkty_rekrutacyjne34[[#This Row],[SUMA PUNKTOW ZA OCENY]]+punkty_rekrutacyjne34[[#This Row],[DODATKOWE]]</f>
        <v>57.8</v>
      </c>
      <c r="V237">
        <f>IF(AND(punkty_rekrutacyjne34[[#This Row],[Osiagniecia]]=0, punkty_rekrutacyjne34[[#This Row],[Zachowanie]]&gt;=5, AVERAGE(punkty_rekrutacyjne34[[#This Row],[JP]:[Geog]])&gt;4), 1, 0)</f>
        <v>0</v>
      </c>
    </row>
    <row r="238" spans="1:22" hidden="1" x14ac:dyDescent="0.35">
      <c r="A238" s="1" t="s">
        <v>346</v>
      </c>
      <c r="B238" s="1" t="s">
        <v>347</v>
      </c>
      <c r="C238">
        <v>4</v>
      </c>
      <c r="D238">
        <v>4</v>
      </c>
      <c r="E238" s="1">
        <v>5</v>
      </c>
      <c r="F238" s="1">
        <v>2</v>
      </c>
      <c r="G238" s="1">
        <v>3</v>
      </c>
      <c r="H238" s="1">
        <v>5</v>
      </c>
      <c r="I238">
        <v>80</v>
      </c>
      <c r="J238">
        <v>63</v>
      </c>
      <c r="K238">
        <v>36</v>
      </c>
      <c r="L238">
        <v>13</v>
      </c>
      <c r="M238">
        <v>38</v>
      </c>
      <c r="N238" s="6">
        <f>(punkty_rekrutacyjne34[[#This Row],[GHP]]+punkty_rekrutacyjne34[[#This Row],[GHH]]+punkty_rekrutacyjne34[[#This Row],[GMM]]+punkty_rekrutacyjne34[[#This Row],[GMP]]+punkty_rekrutacyjne34[[#This Row],[GJP]])/10</f>
        <v>23</v>
      </c>
      <c r="O238">
        <f t="shared" si="5"/>
        <v>8</v>
      </c>
      <c r="P238">
        <f t="shared" si="5"/>
        <v>0</v>
      </c>
      <c r="Q238">
        <f t="shared" si="5"/>
        <v>4</v>
      </c>
      <c r="R238">
        <f t="shared" si="4"/>
        <v>8</v>
      </c>
      <c r="S238" s="6">
        <f>SUM(punkty_rekrutacyjne34[[#This Row],[punkty za JP]:[GEO]])</f>
        <v>20</v>
      </c>
      <c r="T238" s="6">
        <f>IF(punkty_rekrutacyjne34[[#This Row],[Zachowanie]]=6, 2, 0)+punkty_rekrutacyjne34[[#This Row],[Osiagniecia]]</f>
        <v>4</v>
      </c>
      <c r="U238" s="7">
        <f>punkty_rekrutacyjne34[[#This Row],[punkty za gimnazjalny]]+punkty_rekrutacyjne34[[#This Row],[SUMA PUNKTOW ZA OCENY]]+punkty_rekrutacyjne34[[#This Row],[DODATKOWE]]</f>
        <v>47</v>
      </c>
      <c r="V238">
        <f>IF(AND(punkty_rekrutacyjne34[[#This Row],[Osiagniecia]]=0, punkty_rekrutacyjne34[[#This Row],[Zachowanie]]&gt;=5, AVERAGE(punkty_rekrutacyjne34[[#This Row],[JP]:[Geog]])&gt;4), 1, 0)</f>
        <v>0</v>
      </c>
    </row>
    <row r="239" spans="1:22" hidden="1" x14ac:dyDescent="0.35">
      <c r="A239" s="1" t="s">
        <v>348</v>
      </c>
      <c r="B239" s="1" t="s">
        <v>210</v>
      </c>
      <c r="C239">
        <v>7</v>
      </c>
      <c r="D239">
        <v>5</v>
      </c>
      <c r="E239" s="1">
        <v>3</v>
      </c>
      <c r="F239" s="1">
        <v>2</v>
      </c>
      <c r="G239" s="1">
        <v>5</v>
      </c>
      <c r="H239" s="1">
        <v>3</v>
      </c>
      <c r="I239">
        <v>89</v>
      </c>
      <c r="J239">
        <v>97</v>
      </c>
      <c r="K239">
        <v>66</v>
      </c>
      <c r="L239">
        <v>5</v>
      </c>
      <c r="M239">
        <v>68</v>
      </c>
      <c r="N239" s="6">
        <f>(punkty_rekrutacyjne34[[#This Row],[GHP]]+punkty_rekrutacyjne34[[#This Row],[GHH]]+punkty_rekrutacyjne34[[#This Row],[GMM]]+punkty_rekrutacyjne34[[#This Row],[GMP]]+punkty_rekrutacyjne34[[#This Row],[GJP]])/10</f>
        <v>32.5</v>
      </c>
      <c r="O239">
        <f t="shared" si="5"/>
        <v>4</v>
      </c>
      <c r="P239">
        <f t="shared" si="5"/>
        <v>0</v>
      </c>
      <c r="Q239">
        <f t="shared" si="5"/>
        <v>8</v>
      </c>
      <c r="R239">
        <f t="shared" si="4"/>
        <v>4</v>
      </c>
      <c r="S239" s="6">
        <f>SUM(punkty_rekrutacyjne34[[#This Row],[punkty za JP]:[GEO]])</f>
        <v>16</v>
      </c>
      <c r="T239" s="6">
        <f>IF(punkty_rekrutacyjne34[[#This Row],[Zachowanie]]=6, 2, 0)+punkty_rekrutacyjne34[[#This Row],[Osiagniecia]]</f>
        <v>7</v>
      </c>
      <c r="U239" s="7">
        <f>punkty_rekrutacyjne34[[#This Row],[punkty za gimnazjalny]]+punkty_rekrutacyjne34[[#This Row],[SUMA PUNKTOW ZA OCENY]]+punkty_rekrutacyjne34[[#This Row],[DODATKOWE]]</f>
        <v>55.5</v>
      </c>
      <c r="V239">
        <f>IF(AND(punkty_rekrutacyjne34[[#This Row],[Osiagniecia]]=0, punkty_rekrutacyjne34[[#This Row],[Zachowanie]]&gt;=5, AVERAGE(punkty_rekrutacyjne34[[#This Row],[JP]:[Geog]])&gt;4), 1, 0)</f>
        <v>0</v>
      </c>
    </row>
    <row r="240" spans="1:22" hidden="1" x14ac:dyDescent="0.35">
      <c r="A240" s="1" t="s">
        <v>349</v>
      </c>
      <c r="B240" s="1" t="s">
        <v>350</v>
      </c>
      <c r="C240">
        <v>8</v>
      </c>
      <c r="D240">
        <v>3</v>
      </c>
      <c r="E240" s="1">
        <v>5</v>
      </c>
      <c r="F240" s="1">
        <v>3</v>
      </c>
      <c r="G240" s="1">
        <v>6</v>
      </c>
      <c r="H240" s="1">
        <v>6</v>
      </c>
      <c r="I240">
        <v>98</v>
      </c>
      <c r="J240">
        <v>27</v>
      </c>
      <c r="K240">
        <v>75</v>
      </c>
      <c r="L240">
        <v>69</v>
      </c>
      <c r="M240">
        <v>29</v>
      </c>
      <c r="N240" s="6">
        <f>(punkty_rekrutacyjne34[[#This Row],[GHP]]+punkty_rekrutacyjne34[[#This Row],[GHH]]+punkty_rekrutacyjne34[[#This Row],[GMM]]+punkty_rekrutacyjne34[[#This Row],[GMP]]+punkty_rekrutacyjne34[[#This Row],[GJP]])/10</f>
        <v>29.8</v>
      </c>
      <c r="O240">
        <f t="shared" si="5"/>
        <v>8</v>
      </c>
      <c r="P240">
        <f t="shared" si="5"/>
        <v>4</v>
      </c>
      <c r="Q240">
        <f t="shared" si="5"/>
        <v>10</v>
      </c>
      <c r="R240">
        <f t="shared" si="4"/>
        <v>10</v>
      </c>
      <c r="S240" s="6">
        <f>SUM(punkty_rekrutacyjne34[[#This Row],[punkty za JP]:[GEO]])</f>
        <v>32</v>
      </c>
      <c r="T240" s="6">
        <f>IF(punkty_rekrutacyjne34[[#This Row],[Zachowanie]]=6, 2, 0)+punkty_rekrutacyjne34[[#This Row],[Osiagniecia]]</f>
        <v>8</v>
      </c>
      <c r="U240" s="7">
        <f>punkty_rekrutacyjne34[[#This Row],[punkty za gimnazjalny]]+punkty_rekrutacyjne34[[#This Row],[SUMA PUNKTOW ZA OCENY]]+punkty_rekrutacyjne34[[#This Row],[DODATKOWE]]</f>
        <v>69.8</v>
      </c>
      <c r="V240">
        <f>IF(AND(punkty_rekrutacyjne34[[#This Row],[Osiagniecia]]=0, punkty_rekrutacyjne34[[#This Row],[Zachowanie]]&gt;=5, AVERAGE(punkty_rekrutacyjne34[[#This Row],[JP]:[Geog]])&gt;4), 1, 0)</f>
        <v>0</v>
      </c>
    </row>
    <row r="241" spans="1:22" hidden="1" x14ac:dyDescent="0.35">
      <c r="A241" s="1" t="s">
        <v>351</v>
      </c>
      <c r="B241" s="1" t="s">
        <v>45</v>
      </c>
      <c r="C241">
        <v>2</v>
      </c>
      <c r="D241">
        <v>2</v>
      </c>
      <c r="E241" s="1">
        <v>3</v>
      </c>
      <c r="F241" s="1">
        <v>4</v>
      </c>
      <c r="G241" s="1">
        <v>2</v>
      </c>
      <c r="H241" s="1">
        <v>6</v>
      </c>
      <c r="I241">
        <v>43</v>
      </c>
      <c r="J241">
        <v>45</v>
      </c>
      <c r="K241">
        <v>16</v>
      </c>
      <c r="L241">
        <v>56</v>
      </c>
      <c r="M241">
        <v>7</v>
      </c>
      <c r="N241" s="6">
        <f>(punkty_rekrutacyjne34[[#This Row],[GHP]]+punkty_rekrutacyjne34[[#This Row],[GHH]]+punkty_rekrutacyjne34[[#This Row],[GMM]]+punkty_rekrutacyjne34[[#This Row],[GMP]]+punkty_rekrutacyjne34[[#This Row],[GJP]])/10</f>
        <v>16.7</v>
      </c>
      <c r="O241">
        <f t="shared" si="5"/>
        <v>4</v>
      </c>
      <c r="P241">
        <f t="shared" si="5"/>
        <v>6</v>
      </c>
      <c r="Q241">
        <f t="shared" si="5"/>
        <v>0</v>
      </c>
      <c r="R241">
        <f t="shared" si="4"/>
        <v>10</v>
      </c>
      <c r="S241" s="6">
        <f>SUM(punkty_rekrutacyjne34[[#This Row],[punkty za JP]:[GEO]])</f>
        <v>20</v>
      </c>
      <c r="T241" s="6">
        <f>IF(punkty_rekrutacyjne34[[#This Row],[Zachowanie]]=6, 2, 0)+punkty_rekrutacyjne34[[#This Row],[Osiagniecia]]</f>
        <v>2</v>
      </c>
      <c r="U241" s="7">
        <f>punkty_rekrutacyjne34[[#This Row],[punkty za gimnazjalny]]+punkty_rekrutacyjne34[[#This Row],[SUMA PUNKTOW ZA OCENY]]+punkty_rekrutacyjne34[[#This Row],[DODATKOWE]]</f>
        <v>38.700000000000003</v>
      </c>
      <c r="V241">
        <f>IF(AND(punkty_rekrutacyjne34[[#This Row],[Osiagniecia]]=0, punkty_rekrutacyjne34[[#This Row],[Zachowanie]]&gt;=5, AVERAGE(punkty_rekrutacyjne34[[#This Row],[JP]:[Geog]])&gt;4), 1, 0)</f>
        <v>0</v>
      </c>
    </row>
    <row r="242" spans="1:22" hidden="1" x14ac:dyDescent="0.35">
      <c r="A242" s="1" t="s">
        <v>352</v>
      </c>
      <c r="B242" s="1" t="s">
        <v>193</v>
      </c>
      <c r="C242">
        <v>7</v>
      </c>
      <c r="D242">
        <v>6</v>
      </c>
      <c r="E242" s="1">
        <v>6</v>
      </c>
      <c r="F242" s="1">
        <v>2</v>
      </c>
      <c r="G242" s="1">
        <v>3</v>
      </c>
      <c r="H242" s="1">
        <v>6</v>
      </c>
      <c r="I242">
        <v>19</v>
      </c>
      <c r="J242">
        <v>5</v>
      </c>
      <c r="K242">
        <v>76</v>
      </c>
      <c r="L242">
        <v>74</v>
      </c>
      <c r="M242">
        <v>16</v>
      </c>
      <c r="N242" s="6">
        <f>(punkty_rekrutacyjne34[[#This Row],[GHP]]+punkty_rekrutacyjne34[[#This Row],[GHH]]+punkty_rekrutacyjne34[[#This Row],[GMM]]+punkty_rekrutacyjne34[[#This Row],[GMP]]+punkty_rekrutacyjne34[[#This Row],[GJP]])/10</f>
        <v>19</v>
      </c>
      <c r="O242">
        <f t="shared" si="5"/>
        <v>10</v>
      </c>
      <c r="P242">
        <f t="shared" si="5"/>
        <v>0</v>
      </c>
      <c r="Q242">
        <f t="shared" si="5"/>
        <v>4</v>
      </c>
      <c r="R242">
        <f t="shared" si="4"/>
        <v>10</v>
      </c>
      <c r="S242" s="6">
        <f>SUM(punkty_rekrutacyjne34[[#This Row],[punkty za JP]:[GEO]])</f>
        <v>24</v>
      </c>
      <c r="T242" s="6">
        <f>IF(punkty_rekrutacyjne34[[#This Row],[Zachowanie]]=6, 2, 0)+punkty_rekrutacyjne34[[#This Row],[Osiagniecia]]</f>
        <v>9</v>
      </c>
      <c r="U242" s="7">
        <f>punkty_rekrutacyjne34[[#This Row],[punkty za gimnazjalny]]+punkty_rekrutacyjne34[[#This Row],[SUMA PUNKTOW ZA OCENY]]+punkty_rekrutacyjne34[[#This Row],[DODATKOWE]]</f>
        <v>52</v>
      </c>
      <c r="V242">
        <f>IF(AND(punkty_rekrutacyjne34[[#This Row],[Osiagniecia]]=0, punkty_rekrutacyjne34[[#This Row],[Zachowanie]]&gt;=5, AVERAGE(punkty_rekrutacyjne34[[#This Row],[JP]:[Geog]])&gt;4), 1, 0)</f>
        <v>0</v>
      </c>
    </row>
    <row r="243" spans="1:22" hidden="1" x14ac:dyDescent="0.35">
      <c r="A243" s="1" t="s">
        <v>353</v>
      </c>
      <c r="B243" s="1" t="s">
        <v>86</v>
      </c>
      <c r="C243">
        <v>2</v>
      </c>
      <c r="D243">
        <v>3</v>
      </c>
      <c r="E243" s="1">
        <v>2</v>
      </c>
      <c r="F243" s="1">
        <v>5</v>
      </c>
      <c r="G243" s="1">
        <v>5</v>
      </c>
      <c r="H243" s="1">
        <v>4</v>
      </c>
      <c r="I243">
        <v>60</v>
      </c>
      <c r="J243">
        <v>48</v>
      </c>
      <c r="K243">
        <v>73</v>
      </c>
      <c r="L243">
        <v>93</v>
      </c>
      <c r="M243">
        <v>51</v>
      </c>
      <c r="N243" s="6">
        <f>(punkty_rekrutacyjne34[[#This Row],[GHP]]+punkty_rekrutacyjne34[[#This Row],[GHH]]+punkty_rekrutacyjne34[[#This Row],[GMM]]+punkty_rekrutacyjne34[[#This Row],[GMP]]+punkty_rekrutacyjne34[[#This Row],[GJP]])/10</f>
        <v>32.5</v>
      </c>
      <c r="O243">
        <f t="shared" si="5"/>
        <v>0</v>
      </c>
      <c r="P243">
        <f t="shared" si="5"/>
        <v>8</v>
      </c>
      <c r="Q243">
        <f t="shared" si="5"/>
        <v>8</v>
      </c>
      <c r="R243">
        <f t="shared" si="4"/>
        <v>6</v>
      </c>
      <c r="S243" s="6">
        <f>SUM(punkty_rekrutacyjne34[[#This Row],[punkty za JP]:[GEO]])</f>
        <v>22</v>
      </c>
      <c r="T243" s="6">
        <f>IF(punkty_rekrutacyjne34[[#This Row],[Zachowanie]]=6, 2, 0)+punkty_rekrutacyjne34[[#This Row],[Osiagniecia]]</f>
        <v>2</v>
      </c>
      <c r="U243" s="7">
        <f>punkty_rekrutacyjne34[[#This Row],[punkty za gimnazjalny]]+punkty_rekrutacyjne34[[#This Row],[SUMA PUNKTOW ZA OCENY]]+punkty_rekrutacyjne34[[#This Row],[DODATKOWE]]</f>
        <v>56.5</v>
      </c>
      <c r="V243">
        <f>IF(AND(punkty_rekrutacyjne34[[#This Row],[Osiagniecia]]=0, punkty_rekrutacyjne34[[#This Row],[Zachowanie]]&gt;=5, AVERAGE(punkty_rekrutacyjne34[[#This Row],[JP]:[Geog]])&gt;4), 1, 0)</f>
        <v>0</v>
      </c>
    </row>
    <row r="244" spans="1:22" hidden="1" x14ac:dyDescent="0.35">
      <c r="A244" s="1" t="s">
        <v>354</v>
      </c>
      <c r="B244" s="1" t="s">
        <v>355</v>
      </c>
      <c r="C244">
        <v>4</v>
      </c>
      <c r="D244">
        <v>6</v>
      </c>
      <c r="E244" s="1">
        <v>3</v>
      </c>
      <c r="F244" s="1">
        <v>6</v>
      </c>
      <c r="G244" s="1">
        <v>5</v>
      </c>
      <c r="H244" s="1">
        <v>6</v>
      </c>
      <c r="I244">
        <v>82</v>
      </c>
      <c r="J244">
        <v>21</v>
      </c>
      <c r="K244">
        <v>64</v>
      </c>
      <c r="L244">
        <v>61</v>
      </c>
      <c r="M244">
        <v>93</v>
      </c>
      <c r="N244" s="6">
        <f>(punkty_rekrutacyjne34[[#This Row],[GHP]]+punkty_rekrutacyjne34[[#This Row],[GHH]]+punkty_rekrutacyjne34[[#This Row],[GMM]]+punkty_rekrutacyjne34[[#This Row],[GMP]]+punkty_rekrutacyjne34[[#This Row],[GJP]])/10</f>
        <v>32.1</v>
      </c>
      <c r="O244">
        <f t="shared" si="5"/>
        <v>4</v>
      </c>
      <c r="P244">
        <f t="shared" si="5"/>
        <v>10</v>
      </c>
      <c r="Q244">
        <f t="shared" si="5"/>
        <v>8</v>
      </c>
      <c r="R244">
        <f t="shared" si="4"/>
        <v>10</v>
      </c>
      <c r="S244" s="6">
        <f>SUM(punkty_rekrutacyjne34[[#This Row],[punkty za JP]:[GEO]])</f>
        <v>32</v>
      </c>
      <c r="T244" s="6">
        <f>IF(punkty_rekrutacyjne34[[#This Row],[Zachowanie]]=6, 2, 0)+punkty_rekrutacyjne34[[#This Row],[Osiagniecia]]</f>
        <v>6</v>
      </c>
      <c r="U244" s="7">
        <f>punkty_rekrutacyjne34[[#This Row],[punkty za gimnazjalny]]+punkty_rekrutacyjne34[[#This Row],[SUMA PUNKTOW ZA OCENY]]+punkty_rekrutacyjne34[[#This Row],[DODATKOWE]]</f>
        <v>70.099999999999994</v>
      </c>
      <c r="V244">
        <f>IF(AND(punkty_rekrutacyjne34[[#This Row],[Osiagniecia]]=0, punkty_rekrutacyjne34[[#This Row],[Zachowanie]]&gt;=5, AVERAGE(punkty_rekrutacyjne34[[#This Row],[JP]:[Geog]])&gt;4), 1, 0)</f>
        <v>0</v>
      </c>
    </row>
    <row r="245" spans="1:22" hidden="1" x14ac:dyDescent="0.35">
      <c r="A245" s="1" t="s">
        <v>356</v>
      </c>
      <c r="B245" s="1" t="s">
        <v>357</v>
      </c>
      <c r="C245">
        <v>2</v>
      </c>
      <c r="D245">
        <v>4</v>
      </c>
      <c r="E245" s="1">
        <v>2</v>
      </c>
      <c r="F245" s="1">
        <v>4</v>
      </c>
      <c r="G245" s="1">
        <v>3</v>
      </c>
      <c r="H245" s="1">
        <v>4</v>
      </c>
      <c r="I245">
        <v>65</v>
      </c>
      <c r="J245">
        <v>50</v>
      </c>
      <c r="K245">
        <v>15</v>
      </c>
      <c r="L245">
        <v>67</v>
      </c>
      <c r="M245">
        <v>88</v>
      </c>
      <c r="N245" s="6">
        <f>(punkty_rekrutacyjne34[[#This Row],[GHP]]+punkty_rekrutacyjne34[[#This Row],[GHH]]+punkty_rekrutacyjne34[[#This Row],[GMM]]+punkty_rekrutacyjne34[[#This Row],[GMP]]+punkty_rekrutacyjne34[[#This Row],[GJP]])/10</f>
        <v>28.5</v>
      </c>
      <c r="O245">
        <f t="shared" si="5"/>
        <v>0</v>
      </c>
      <c r="P245">
        <f t="shared" si="5"/>
        <v>6</v>
      </c>
      <c r="Q245">
        <f t="shared" si="5"/>
        <v>4</v>
      </c>
      <c r="R245">
        <f t="shared" si="4"/>
        <v>6</v>
      </c>
      <c r="S245" s="6">
        <f>SUM(punkty_rekrutacyjne34[[#This Row],[punkty za JP]:[GEO]])</f>
        <v>16</v>
      </c>
      <c r="T245" s="6">
        <f>IF(punkty_rekrutacyjne34[[#This Row],[Zachowanie]]=6, 2, 0)+punkty_rekrutacyjne34[[#This Row],[Osiagniecia]]</f>
        <v>2</v>
      </c>
      <c r="U245" s="7">
        <f>punkty_rekrutacyjne34[[#This Row],[punkty za gimnazjalny]]+punkty_rekrutacyjne34[[#This Row],[SUMA PUNKTOW ZA OCENY]]+punkty_rekrutacyjne34[[#This Row],[DODATKOWE]]</f>
        <v>46.5</v>
      </c>
      <c r="V245">
        <f>IF(AND(punkty_rekrutacyjne34[[#This Row],[Osiagniecia]]=0, punkty_rekrutacyjne34[[#This Row],[Zachowanie]]&gt;=5, AVERAGE(punkty_rekrutacyjne34[[#This Row],[JP]:[Geog]])&gt;4), 1, 0)</f>
        <v>0</v>
      </c>
    </row>
    <row r="246" spans="1:22" hidden="1" x14ac:dyDescent="0.35">
      <c r="A246" s="1" t="s">
        <v>358</v>
      </c>
      <c r="B246" s="1" t="s">
        <v>174</v>
      </c>
      <c r="C246">
        <v>8</v>
      </c>
      <c r="D246">
        <v>3</v>
      </c>
      <c r="E246" s="1">
        <v>6</v>
      </c>
      <c r="F246" s="1">
        <v>3</v>
      </c>
      <c r="G246" s="1">
        <v>6</v>
      </c>
      <c r="H246" s="1">
        <v>3</v>
      </c>
      <c r="I246">
        <v>85</v>
      </c>
      <c r="J246">
        <v>68</v>
      </c>
      <c r="K246">
        <v>59</v>
      </c>
      <c r="L246">
        <v>5</v>
      </c>
      <c r="M246">
        <v>29</v>
      </c>
      <c r="N246" s="6">
        <f>(punkty_rekrutacyjne34[[#This Row],[GHP]]+punkty_rekrutacyjne34[[#This Row],[GHH]]+punkty_rekrutacyjne34[[#This Row],[GMM]]+punkty_rekrutacyjne34[[#This Row],[GMP]]+punkty_rekrutacyjne34[[#This Row],[GJP]])/10</f>
        <v>24.6</v>
      </c>
      <c r="O246">
        <f t="shared" si="5"/>
        <v>10</v>
      </c>
      <c r="P246">
        <f t="shared" si="5"/>
        <v>4</v>
      </c>
      <c r="Q246">
        <f t="shared" si="5"/>
        <v>10</v>
      </c>
      <c r="R246">
        <f t="shared" si="4"/>
        <v>4</v>
      </c>
      <c r="S246" s="6">
        <f>SUM(punkty_rekrutacyjne34[[#This Row],[punkty za JP]:[GEO]])</f>
        <v>28</v>
      </c>
      <c r="T246" s="6">
        <f>IF(punkty_rekrutacyjne34[[#This Row],[Zachowanie]]=6, 2, 0)+punkty_rekrutacyjne34[[#This Row],[Osiagniecia]]</f>
        <v>8</v>
      </c>
      <c r="U246" s="7">
        <f>punkty_rekrutacyjne34[[#This Row],[punkty za gimnazjalny]]+punkty_rekrutacyjne34[[#This Row],[SUMA PUNKTOW ZA OCENY]]+punkty_rekrutacyjne34[[#This Row],[DODATKOWE]]</f>
        <v>60.6</v>
      </c>
      <c r="V246">
        <f>IF(AND(punkty_rekrutacyjne34[[#This Row],[Osiagniecia]]=0, punkty_rekrutacyjne34[[#This Row],[Zachowanie]]&gt;=5, AVERAGE(punkty_rekrutacyjne34[[#This Row],[JP]:[Geog]])&gt;4), 1, 0)</f>
        <v>0</v>
      </c>
    </row>
    <row r="247" spans="1:22" hidden="1" x14ac:dyDescent="0.35">
      <c r="A247" s="1" t="s">
        <v>359</v>
      </c>
      <c r="B247" s="1" t="s">
        <v>360</v>
      </c>
      <c r="C247">
        <v>7</v>
      </c>
      <c r="D247">
        <v>6</v>
      </c>
      <c r="E247" s="1">
        <v>2</v>
      </c>
      <c r="F247" s="1">
        <v>3</v>
      </c>
      <c r="G247" s="1">
        <v>2</v>
      </c>
      <c r="H247" s="1">
        <v>2</v>
      </c>
      <c r="I247">
        <v>91</v>
      </c>
      <c r="J247">
        <v>65</v>
      </c>
      <c r="K247">
        <v>12</v>
      </c>
      <c r="L247">
        <v>78</v>
      </c>
      <c r="M247">
        <v>87</v>
      </c>
      <c r="N247" s="6">
        <f>(punkty_rekrutacyjne34[[#This Row],[GHP]]+punkty_rekrutacyjne34[[#This Row],[GHH]]+punkty_rekrutacyjne34[[#This Row],[GMM]]+punkty_rekrutacyjne34[[#This Row],[GMP]]+punkty_rekrutacyjne34[[#This Row],[GJP]])/10</f>
        <v>33.299999999999997</v>
      </c>
      <c r="O247">
        <f t="shared" si="5"/>
        <v>0</v>
      </c>
      <c r="P247">
        <f t="shared" si="5"/>
        <v>4</v>
      </c>
      <c r="Q247">
        <f t="shared" si="5"/>
        <v>0</v>
      </c>
      <c r="R247">
        <f t="shared" si="4"/>
        <v>0</v>
      </c>
      <c r="S247" s="6">
        <f>SUM(punkty_rekrutacyjne34[[#This Row],[punkty za JP]:[GEO]])</f>
        <v>4</v>
      </c>
      <c r="T247" s="6">
        <f>IF(punkty_rekrutacyjne34[[#This Row],[Zachowanie]]=6, 2, 0)+punkty_rekrutacyjne34[[#This Row],[Osiagniecia]]</f>
        <v>9</v>
      </c>
      <c r="U247" s="7">
        <f>punkty_rekrutacyjne34[[#This Row],[punkty za gimnazjalny]]+punkty_rekrutacyjne34[[#This Row],[SUMA PUNKTOW ZA OCENY]]+punkty_rekrutacyjne34[[#This Row],[DODATKOWE]]</f>
        <v>46.3</v>
      </c>
      <c r="V247">
        <f>IF(AND(punkty_rekrutacyjne34[[#This Row],[Osiagniecia]]=0, punkty_rekrutacyjne34[[#This Row],[Zachowanie]]&gt;=5, AVERAGE(punkty_rekrutacyjne34[[#This Row],[JP]:[Geog]])&gt;4), 1, 0)</f>
        <v>0</v>
      </c>
    </row>
    <row r="248" spans="1:22" hidden="1" x14ac:dyDescent="0.35">
      <c r="A248" s="1" t="s">
        <v>361</v>
      </c>
      <c r="B248" s="1" t="s">
        <v>362</v>
      </c>
      <c r="C248">
        <v>2</v>
      </c>
      <c r="D248">
        <v>6</v>
      </c>
      <c r="E248" s="1">
        <v>6</v>
      </c>
      <c r="F248" s="1">
        <v>6</v>
      </c>
      <c r="G248" s="1">
        <v>2</v>
      </c>
      <c r="H248" s="1">
        <v>3</v>
      </c>
      <c r="I248">
        <v>65</v>
      </c>
      <c r="J248">
        <v>28</v>
      </c>
      <c r="K248">
        <v>80</v>
      </c>
      <c r="L248">
        <v>55</v>
      </c>
      <c r="M248">
        <v>60</v>
      </c>
      <c r="N248" s="6">
        <f>(punkty_rekrutacyjne34[[#This Row],[GHP]]+punkty_rekrutacyjne34[[#This Row],[GHH]]+punkty_rekrutacyjne34[[#This Row],[GMM]]+punkty_rekrutacyjne34[[#This Row],[GMP]]+punkty_rekrutacyjne34[[#This Row],[GJP]])/10</f>
        <v>28.8</v>
      </c>
      <c r="O248">
        <f t="shared" si="5"/>
        <v>10</v>
      </c>
      <c r="P248">
        <f t="shared" si="5"/>
        <v>10</v>
      </c>
      <c r="Q248">
        <f t="shared" si="5"/>
        <v>0</v>
      </c>
      <c r="R248">
        <f t="shared" si="4"/>
        <v>4</v>
      </c>
      <c r="S248" s="6">
        <f>SUM(punkty_rekrutacyjne34[[#This Row],[punkty za JP]:[GEO]])</f>
        <v>24</v>
      </c>
      <c r="T248" s="6">
        <f>IF(punkty_rekrutacyjne34[[#This Row],[Zachowanie]]=6, 2, 0)+punkty_rekrutacyjne34[[#This Row],[Osiagniecia]]</f>
        <v>4</v>
      </c>
      <c r="U248" s="7">
        <f>punkty_rekrutacyjne34[[#This Row],[punkty za gimnazjalny]]+punkty_rekrutacyjne34[[#This Row],[SUMA PUNKTOW ZA OCENY]]+punkty_rekrutacyjne34[[#This Row],[DODATKOWE]]</f>
        <v>56.8</v>
      </c>
      <c r="V248">
        <f>IF(AND(punkty_rekrutacyjne34[[#This Row],[Osiagniecia]]=0, punkty_rekrutacyjne34[[#This Row],[Zachowanie]]&gt;=5, AVERAGE(punkty_rekrutacyjne34[[#This Row],[JP]:[Geog]])&gt;4), 1, 0)</f>
        <v>0</v>
      </c>
    </row>
    <row r="249" spans="1:22" hidden="1" x14ac:dyDescent="0.35">
      <c r="A249" s="1" t="s">
        <v>363</v>
      </c>
      <c r="B249" s="1" t="s">
        <v>139</v>
      </c>
      <c r="C249">
        <v>4</v>
      </c>
      <c r="D249">
        <v>4</v>
      </c>
      <c r="E249" s="1">
        <v>2</v>
      </c>
      <c r="F249" s="1">
        <v>3</v>
      </c>
      <c r="G249" s="1">
        <v>3</v>
      </c>
      <c r="H249" s="1">
        <v>5</v>
      </c>
      <c r="I249">
        <v>14</v>
      </c>
      <c r="J249">
        <v>4</v>
      </c>
      <c r="K249">
        <v>93</v>
      </c>
      <c r="L249">
        <v>36</v>
      </c>
      <c r="M249">
        <v>26</v>
      </c>
      <c r="N249" s="6">
        <f>(punkty_rekrutacyjne34[[#This Row],[GHP]]+punkty_rekrutacyjne34[[#This Row],[GHH]]+punkty_rekrutacyjne34[[#This Row],[GMM]]+punkty_rekrutacyjne34[[#This Row],[GMP]]+punkty_rekrutacyjne34[[#This Row],[GJP]])/10</f>
        <v>17.3</v>
      </c>
      <c r="O249">
        <f t="shared" si="5"/>
        <v>0</v>
      </c>
      <c r="P249">
        <f t="shared" si="5"/>
        <v>4</v>
      </c>
      <c r="Q249">
        <f t="shared" si="5"/>
        <v>4</v>
      </c>
      <c r="R249">
        <f t="shared" si="4"/>
        <v>8</v>
      </c>
      <c r="S249" s="6">
        <f>SUM(punkty_rekrutacyjne34[[#This Row],[punkty za JP]:[GEO]])</f>
        <v>16</v>
      </c>
      <c r="T249" s="6">
        <f>IF(punkty_rekrutacyjne34[[#This Row],[Zachowanie]]=6, 2, 0)+punkty_rekrutacyjne34[[#This Row],[Osiagniecia]]</f>
        <v>4</v>
      </c>
      <c r="U249" s="7">
        <f>punkty_rekrutacyjne34[[#This Row],[punkty za gimnazjalny]]+punkty_rekrutacyjne34[[#This Row],[SUMA PUNKTOW ZA OCENY]]+punkty_rekrutacyjne34[[#This Row],[DODATKOWE]]</f>
        <v>37.299999999999997</v>
      </c>
      <c r="V249">
        <f>IF(AND(punkty_rekrutacyjne34[[#This Row],[Osiagniecia]]=0, punkty_rekrutacyjne34[[#This Row],[Zachowanie]]&gt;=5, AVERAGE(punkty_rekrutacyjne34[[#This Row],[JP]:[Geog]])&gt;4), 1, 0)</f>
        <v>0</v>
      </c>
    </row>
    <row r="250" spans="1:22" x14ac:dyDescent="0.35">
      <c r="A250" s="1" t="s">
        <v>364</v>
      </c>
      <c r="B250" s="1" t="s">
        <v>203</v>
      </c>
      <c r="C250">
        <v>0</v>
      </c>
      <c r="D250">
        <v>6</v>
      </c>
      <c r="E250" s="1">
        <v>2</v>
      </c>
      <c r="F250" s="1">
        <v>6</v>
      </c>
      <c r="G250" s="1">
        <v>5</v>
      </c>
      <c r="H250" s="1">
        <v>6</v>
      </c>
      <c r="I250">
        <v>15</v>
      </c>
      <c r="J250">
        <v>42</v>
      </c>
      <c r="K250">
        <v>90</v>
      </c>
      <c r="L250">
        <v>14</v>
      </c>
      <c r="M250">
        <v>88</v>
      </c>
      <c r="N250" s="6">
        <f>(punkty_rekrutacyjne34[[#This Row],[GHP]]+punkty_rekrutacyjne34[[#This Row],[GHH]]+punkty_rekrutacyjne34[[#This Row],[GMM]]+punkty_rekrutacyjne34[[#This Row],[GMP]]+punkty_rekrutacyjne34[[#This Row],[GJP]])/10</f>
        <v>24.9</v>
      </c>
      <c r="O250">
        <f t="shared" si="5"/>
        <v>0</v>
      </c>
      <c r="P250">
        <f t="shared" si="5"/>
        <v>10</v>
      </c>
      <c r="Q250">
        <f t="shared" si="5"/>
        <v>8</v>
      </c>
      <c r="R250">
        <f t="shared" si="4"/>
        <v>10</v>
      </c>
      <c r="S250" s="6">
        <f>SUM(punkty_rekrutacyjne34[[#This Row],[punkty za JP]:[GEO]])</f>
        <v>28</v>
      </c>
      <c r="T250" s="6">
        <f>IF(punkty_rekrutacyjne34[[#This Row],[Zachowanie]]=6, 2, 0)+punkty_rekrutacyjne34[[#This Row],[Osiagniecia]]</f>
        <v>2</v>
      </c>
      <c r="U250" s="7">
        <f>punkty_rekrutacyjne34[[#This Row],[punkty za gimnazjalny]]+punkty_rekrutacyjne34[[#This Row],[SUMA PUNKTOW ZA OCENY]]+punkty_rekrutacyjne34[[#This Row],[DODATKOWE]]</f>
        <v>54.9</v>
      </c>
      <c r="V250">
        <f>IF(AND(punkty_rekrutacyjne34[[#This Row],[Osiagniecia]]=0, punkty_rekrutacyjne34[[#This Row],[Zachowanie]]&gt;=5, AVERAGE(punkty_rekrutacyjne34[[#This Row],[JP]:[Geog]])&gt;4), 1, 0)</f>
        <v>1</v>
      </c>
    </row>
    <row r="251" spans="1:22" hidden="1" x14ac:dyDescent="0.35">
      <c r="A251" s="1" t="s">
        <v>365</v>
      </c>
      <c r="B251" s="1" t="s">
        <v>16</v>
      </c>
      <c r="C251">
        <v>8</v>
      </c>
      <c r="D251">
        <v>5</v>
      </c>
      <c r="E251" s="1">
        <v>4</v>
      </c>
      <c r="F251" s="1">
        <v>4</v>
      </c>
      <c r="G251" s="1">
        <v>4</v>
      </c>
      <c r="H251" s="1">
        <v>3</v>
      </c>
      <c r="I251">
        <v>39</v>
      </c>
      <c r="J251">
        <v>45</v>
      </c>
      <c r="K251">
        <v>68</v>
      </c>
      <c r="L251">
        <v>26</v>
      </c>
      <c r="M251">
        <v>30</v>
      </c>
      <c r="N251" s="6">
        <f>(punkty_rekrutacyjne34[[#This Row],[GHP]]+punkty_rekrutacyjne34[[#This Row],[GHH]]+punkty_rekrutacyjne34[[#This Row],[GMM]]+punkty_rekrutacyjne34[[#This Row],[GMP]]+punkty_rekrutacyjne34[[#This Row],[GJP]])/10</f>
        <v>20.8</v>
      </c>
      <c r="O251">
        <f t="shared" si="5"/>
        <v>6</v>
      </c>
      <c r="P251">
        <f t="shared" si="5"/>
        <v>6</v>
      </c>
      <c r="Q251">
        <f t="shared" si="5"/>
        <v>6</v>
      </c>
      <c r="R251">
        <f t="shared" si="4"/>
        <v>4</v>
      </c>
      <c r="S251" s="6">
        <f>SUM(punkty_rekrutacyjne34[[#This Row],[punkty za JP]:[GEO]])</f>
        <v>22</v>
      </c>
      <c r="T251" s="6">
        <f>IF(punkty_rekrutacyjne34[[#This Row],[Zachowanie]]=6, 2, 0)+punkty_rekrutacyjne34[[#This Row],[Osiagniecia]]</f>
        <v>8</v>
      </c>
      <c r="U251" s="7">
        <f>punkty_rekrutacyjne34[[#This Row],[punkty za gimnazjalny]]+punkty_rekrutacyjne34[[#This Row],[SUMA PUNKTOW ZA OCENY]]+punkty_rekrutacyjne34[[#This Row],[DODATKOWE]]</f>
        <v>50.8</v>
      </c>
      <c r="V251">
        <f>IF(AND(punkty_rekrutacyjne34[[#This Row],[Osiagniecia]]=0, punkty_rekrutacyjne34[[#This Row],[Zachowanie]]&gt;=5, AVERAGE(punkty_rekrutacyjne34[[#This Row],[JP]:[Geog]])&gt;4), 1, 0)</f>
        <v>0</v>
      </c>
    </row>
    <row r="252" spans="1:22" hidden="1" x14ac:dyDescent="0.35">
      <c r="A252" s="1" t="s">
        <v>366</v>
      </c>
      <c r="B252" s="1" t="s">
        <v>367</v>
      </c>
      <c r="C252">
        <v>3</v>
      </c>
      <c r="D252">
        <v>6</v>
      </c>
      <c r="E252" s="1">
        <v>3</v>
      </c>
      <c r="F252" s="1">
        <v>4</v>
      </c>
      <c r="G252" s="1">
        <v>3</v>
      </c>
      <c r="H252" s="1">
        <v>5</v>
      </c>
      <c r="I252">
        <v>86</v>
      </c>
      <c r="J252">
        <v>46</v>
      </c>
      <c r="K252">
        <v>9</v>
      </c>
      <c r="L252">
        <v>68</v>
      </c>
      <c r="M252">
        <v>39</v>
      </c>
      <c r="N252" s="6">
        <f>(punkty_rekrutacyjne34[[#This Row],[GHP]]+punkty_rekrutacyjne34[[#This Row],[GHH]]+punkty_rekrutacyjne34[[#This Row],[GMM]]+punkty_rekrutacyjne34[[#This Row],[GMP]]+punkty_rekrutacyjne34[[#This Row],[GJP]])/10</f>
        <v>24.8</v>
      </c>
      <c r="O252">
        <f t="shared" si="5"/>
        <v>4</v>
      </c>
      <c r="P252">
        <f t="shared" si="5"/>
        <v>6</v>
      </c>
      <c r="Q252">
        <f t="shared" si="5"/>
        <v>4</v>
      </c>
      <c r="R252">
        <f t="shared" si="4"/>
        <v>8</v>
      </c>
      <c r="S252" s="6">
        <f>SUM(punkty_rekrutacyjne34[[#This Row],[punkty za JP]:[GEO]])</f>
        <v>22</v>
      </c>
      <c r="T252" s="6">
        <f>IF(punkty_rekrutacyjne34[[#This Row],[Zachowanie]]=6, 2, 0)+punkty_rekrutacyjne34[[#This Row],[Osiagniecia]]</f>
        <v>5</v>
      </c>
      <c r="U252" s="7">
        <f>punkty_rekrutacyjne34[[#This Row],[punkty za gimnazjalny]]+punkty_rekrutacyjne34[[#This Row],[SUMA PUNKTOW ZA OCENY]]+punkty_rekrutacyjne34[[#This Row],[DODATKOWE]]</f>
        <v>51.8</v>
      </c>
      <c r="V252">
        <f>IF(AND(punkty_rekrutacyjne34[[#This Row],[Osiagniecia]]=0, punkty_rekrutacyjne34[[#This Row],[Zachowanie]]&gt;=5, AVERAGE(punkty_rekrutacyjne34[[#This Row],[JP]:[Geog]])&gt;4), 1, 0)</f>
        <v>0</v>
      </c>
    </row>
    <row r="253" spans="1:22" hidden="1" x14ac:dyDescent="0.35">
      <c r="A253" s="1" t="s">
        <v>368</v>
      </c>
      <c r="B253" s="1" t="s">
        <v>369</v>
      </c>
      <c r="C253">
        <v>7</v>
      </c>
      <c r="D253">
        <v>4</v>
      </c>
      <c r="E253" s="1">
        <v>6</v>
      </c>
      <c r="F253" s="1">
        <v>6</v>
      </c>
      <c r="G253" s="1">
        <v>6</v>
      </c>
      <c r="H253" s="1">
        <v>2</v>
      </c>
      <c r="I253">
        <v>17</v>
      </c>
      <c r="J253">
        <v>16</v>
      </c>
      <c r="K253">
        <v>12</v>
      </c>
      <c r="L253">
        <v>54</v>
      </c>
      <c r="M253">
        <v>91</v>
      </c>
      <c r="N253" s="6">
        <f>(punkty_rekrutacyjne34[[#This Row],[GHP]]+punkty_rekrutacyjne34[[#This Row],[GHH]]+punkty_rekrutacyjne34[[#This Row],[GMM]]+punkty_rekrutacyjne34[[#This Row],[GMP]]+punkty_rekrutacyjne34[[#This Row],[GJP]])/10</f>
        <v>19</v>
      </c>
      <c r="O253">
        <f t="shared" si="5"/>
        <v>10</v>
      </c>
      <c r="P253">
        <f t="shared" si="5"/>
        <v>10</v>
      </c>
      <c r="Q253">
        <f t="shared" si="5"/>
        <v>10</v>
      </c>
      <c r="R253">
        <f t="shared" si="4"/>
        <v>0</v>
      </c>
      <c r="S253" s="6">
        <f>SUM(punkty_rekrutacyjne34[[#This Row],[punkty za JP]:[GEO]])</f>
        <v>30</v>
      </c>
      <c r="T253" s="6">
        <f>IF(punkty_rekrutacyjne34[[#This Row],[Zachowanie]]=6, 2, 0)+punkty_rekrutacyjne34[[#This Row],[Osiagniecia]]</f>
        <v>7</v>
      </c>
      <c r="U253" s="7">
        <f>punkty_rekrutacyjne34[[#This Row],[punkty za gimnazjalny]]+punkty_rekrutacyjne34[[#This Row],[SUMA PUNKTOW ZA OCENY]]+punkty_rekrutacyjne34[[#This Row],[DODATKOWE]]</f>
        <v>56</v>
      </c>
      <c r="V253">
        <f>IF(AND(punkty_rekrutacyjne34[[#This Row],[Osiagniecia]]=0, punkty_rekrutacyjne34[[#This Row],[Zachowanie]]&gt;=5, AVERAGE(punkty_rekrutacyjne34[[#This Row],[JP]:[Geog]])&gt;4), 1, 0)</f>
        <v>0</v>
      </c>
    </row>
    <row r="254" spans="1:22" hidden="1" x14ac:dyDescent="0.35">
      <c r="A254" s="1" t="s">
        <v>370</v>
      </c>
      <c r="B254" s="1" t="s">
        <v>371</v>
      </c>
      <c r="C254">
        <v>4</v>
      </c>
      <c r="D254">
        <v>2</v>
      </c>
      <c r="E254" s="1">
        <v>4</v>
      </c>
      <c r="F254" s="1">
        <v>3</v>
      </c>
      <c r="G254" s="1">
        <v>5</v>
      </c>
      <c r="H254" s="1">
        <v>2</v>
      </c>
      <c r="I254">
        <v>68</v>
      </c>
      <c r="J254">
        <v>87</v>
      </c>
      <c r="K254">
        <v>48</v>
      </c>
      <c r="L254">
        <v>54</v>
      </c>
      <c r="M254">
        <v>39</v>
      </c>
      <c r="N254" s="6">
        <f>(punkty_rekrutacyjne34[[#This Row],[GHP]]+punkty_rekrutacyjne34[[#This Row],[GHH]]+punkty_rekrutacyjne34[[#This Row],[GMM]]+punkty_rekrutacyjne34[[#This Row],[GMP]]+punkty_rekrutacyjne34[[#This Row],[GJP]])/10</f>
        <v>29.6</v>
      </c>
      <c r="O254">
        <f t="shared" si="5"/>
        <v>6</v>
      </c>
      <c r="P254">
        <f t="shared" si="5"/>
        <v>4</v>
      </c>
      <c r="Q254">
        <f t="shared" si="5"/>
        <v>8</v>
      </c>
      <c r="R254">
        <f t="shared" si="4"/>
        <v>0</v>
      </c>
      <c r="S254" s="6">
        <f>SUM(punkty_rekrutacyjne34[[#This Row],[punkty za JP]:[GEO]])</f>
        <v>18</v>
      </c>
      <c r="T254" s="6">
        <f>IF(punkty_rekrutacyjne34[[#This Row],[Zachowanie]]=6, 2, 0)+punkty_rekrutacyjne34[[#This Row],[Osiagniecia]]</f>
        <v>4</v>
      </c>
      <c r="U254" s="7">
        <f>punkty_rekrutacyjne34[[#This Row],[punkty za gimnazjalny]]+punkty_rekrutacyjne34[[#This Row],[SUMA PUNKTOW ZA OCENY]]+punkty_rekrutacyjne34[[#This Row],[DODATKOWE]]</f>
        <v>51.6</v>
      </c>
      <c r="V254">
        <f>IF(AND(punkty_rekrutacyjne34[[#This Row],[Osiagniecia]]=0, punkty_rekrutacyjne34[[#This Row],[Zachowanie]]&gt;=5, AVERAGE(punkty_rekrutacyjne34[[#This Row],[JP]:[Geog]])&gt;4), 1, 0)</f>
        <v>0</v>
      </c>
    </row>
    <row r="255" spans="1:22" hidden="1" x14ac:dyDescent="0.35">
      <c r="A255" s="1" t="s">
        <v>372</v>
      </c>
      <c r="B255" s="1" t="s">
        <v>180</v>
      </c>
      <c r="C255">
        <v>8</v>
      </c>
      <c r="D255">
        <v>3</v>
      </c>
      <c r="E255" s="1">
        <v>5</v>
      </c>
      <c r="F255" s="1">
        <v>2</v>
      </c>
      <c r="G255" s="1">
        <v>5</v>
      </c>
      <c r="H255" s="1">
        <v>3</v>
      </c>
      <c r="I255">
        <v>99</v>
      </c>
      <c r="J255">
        <v>90</v>
      </c>
      <c r="K255">
        <v>59</v>
      </c>
      <c r="L255">
        <v>78</v>
      </c>
      <c r="M255">
        <v>93</v>
      </c>
      <c r="N255" s="6">
        <f>(punkty_rekrutacyjne34[[#This Row],[GHP]]+punkty_rekrutacyjne34[[#This Row],[GHH]]+punkty_rekrutacyjne34[[#This Row],[GMM]]+punkty_rekrutacyjne34[[#This Row],[GMP]]+punkty_rekrutacyjne34[[#This Row],[GJP]])/10</f>
        <v>41.9</v>
      </c>
      <c r="O255">
        <f t="shared" si="5"/>
        <v>8</v>
      </c>
      <c r="P255">
        <f t="shared" si="5"/>
        <v>0</v>
      </c>
      <c r="Q255">
        <f t="shared" si="5"/>
        <v>8</v>
      </c>
      <c r="R255">
        <f t="shared" si="4"/>
        <v>4</v>
      </c>
      <c r="S255" s="6">
        <f>SUM(punkty_rekrutacyjne34[[#This Row],[punkty za JP]:[GEO]])</f>
        <v>20</v>
      </c>
      <c r="T255" s="6">
        <f>IF(punkty_rekrutacyjne34[[#This Row],[Zachowanie]]=6, 2, 0)+punkty_rekrutacyjne34[[#This Row],[Osiagniecia]]</f>
        <v>8</v>
      </c>
      <c r="U255" s="7">
        <f>punkty_rekrutacyjne34[[#This Row],[punkty za gimnazjalny]]+punkty_rekrutacyjne34[[#This Row],[SUMA PUNKTOW ZA OCENY]]+punkty_rekrutacyjne34[[#This Row],[DODATKOWE]]</f>
        <v>69.900000000000006</v>
      </c>
      <c r="V255">
        <f>IF(AND(punkty_rekrutacyjne34[[#This Row],[Osiagniecia]]=0, punkty_rekrutacyjne34[[#This Row],[Zachowanie]]&gt;=5, AVERAGE(punkty_rekrutacyjne34[[#This Row],[JP]:[Geog]])&gt;4), 1, 0)</f>
        <v>0</v>
      </c>
    </row>
    <row r="256" spans="1:22" hidden="1" x14ac:dyDescent="0.35">
      <c r="A256" s="1" t="s">
        <v>373</v>
      </c>
      <c r="B256" s="1" t="s">
        <v>357</v>
      </c>
      <c r="C256">
        <v>1</v>
      </c>
      <c r="D256">
        <v>6</v>
      </c>
      <c r="E256" s="1">
        <v>6</v>
      </c>
      <c r="F256" s="1">
        <v>5</v>
      </c>
      <c r="G256" s="1">
        <v>3</v>
      </c>
      <c r="H256" s="1">
        <v>6</v>
      </c>
      <c r="I256">
        <v>58</v>
      </c>
      <c r="J256">
        <v>93</v>
      </c>
      <c r="K256">
        <v>93</v>
      </c>
      <c r="L256">
        <v>82</v>
      </c>
      <c r="M256">
        <v>17</v>
      </c>
      <c r="N256" s="6">
        <f>(punkty_rekrutacyjne34[[#This Row],[GHP]]+punkty_rekrutacyjne34[[#This Row],[GHH]]+punkty_rekrutacyjne34[[#This Row],[GMM]]+punkty_rekrutacyjne34[[#This Row],[GMP]]+punkty_rekrutacyjne34[[#This Row],[GJP]])/10</f>
        <v>34.299999999999997</v>
      </c>
      <c r="O256">
        <f t="shared" si="5"/>
        <v>10</v>
      </c>
      <c r="P256">
        <f t="shared" si="5"/>
        <v>8</v>
      </c>
      <c r="Q256">
        <f t="shared" si="5"/>
        <v>4</v>
      </c>
      <c r="R256">
        <f t="shared" si="4"/>
        <v>10</v>
      </c>
      <c r="S256" s="6">
        <f>SUM(punkty_rekrutacyjne34[[#This Row],[punkty za JP]:[GEO]])</f>
        <v>32</v>
      </c>
      <c r="T256" s="6">
        <f>IF(punkty_rekrutacyjne34[[#This Row],[Zachowanie]]=6, 2, 0)+punkty_rekrutacyjne34[[#This Row],[Osiagniecia]]</f>
        <v>3</v>
      </c>
      <c r="U256" s="7">
        <f>punkty_rekrutacyjne34[[#This Row],[punkty za gimnazjalny]]+punkty_rekrutacyjne34[[#This Row],[SUMA PUNKTOW ZA OCENY]]+punkty_rekrutacyjne34[[#This Row],[DODATKOWE]]</f>
        <v>69.3</v>
      </c>
      <c r="V256">
        <f>IF(AND(punkty_rekrutacyjne34[[#This Row],[Osiagniecia]]=0, punkty_rekrutacyjne34[[#This Row],[Zachowanie]]&gt;=5, AVERAGE(punkty_rekrutacyjne34[[#This Row],[JP]:[Geog]])&gt;4), 1, 0)</f>
        <v>0</v>
      </c>
    </row>
    <row r="257" spans="1:22" hidden="1" x14ac:dyDescent="0.35">
      <c r="A257" s="1" t="s">
        <v>374</v>
      </c>
      <c r="B257" s="1" t="s">
        <v>327</v>
      </c>
      <c r="C257">
        <v>6</v>
      </c>
      <c r="D257">
        <v>4</v>
      </c>
      <c r="E257" s="1">
        <v>5</v>
      </c>
      <c r="F257" s="1">
        <v>3</v>
      </c>
      <c r="G257" s="1">
        <v>2</v>
      </c>
      <c r="H257" s="1">
        <v>2</v>
      </c>
      <c r="I257">
        <v>38</v>
      </c>
      <c r="J257">
        <v>13</v>
      </c>
      <c r="K257">
        <v>62</v>
      </c>
      <c r="L257">
        <v>22</v>
      </c>
      <c r="M257">
        <v>14</v>
      </c>
      <c r="N257" s="6">
        <f>(punkty_rekrutacyjne34[[#This Row],[GHP]]+punkty_rekrutacyjne34[[#This Row],[GHH]]+punkty_rekrutacyjne34[[#This Row],[GMM]]+punkty_rekrutacyjne34[[#This Row],[GMP]]+punkty_rekrutacyjne34[[#This Row],[GJP]])/10</f>
        <v>14.9</v>
      </c>
      <c r="O257">
        <f t="shared" si="5"/>
        <v>8</v>
      </c>
      <c r="P257">
        <f t="shared" si="5"/>
        <v>4</v>
      </c>
      <c r="Q257">
        <f t="shared" si="5"/>
        <v>0</v>
      </c>
      <c r="R257">
        <f t="shared" si="4"/>
        <v>0</v>
      </c>
      <c r="S257" s="6">
        <f>SUM(punkty_rekrutacyjne34[[#This Row],[punkty za JP]:[GEO]])</f>
        <v>12</v>
      </c>
      <c r="T257" s="6">
        <f>IF(punkty_rekrutacyjne34[[#This Row],[Zachowanie]]=6, 2, 0)+punkty_rekrutacyjne34[[#This Row],[Osiagniecia]]</f>
        <v>6</v>
      </c>
      <c r="U257" s="7">
        <f>punkty_rekrutacyjne34[[#This Row],[punkty za gimnazjalny]]+punkty_rekrutacyjne34[[#This Row],[SUMA PUNKTOW ZA OCENY]]+punkty_rekrutacyjne34[[#This Row],[DODATKOWE]]</f>
        <v>32.9</v>
      </c>
      <c r="V257">
        <f>IF(AND(punkty_rekrutacyjne34[[#This Row],[Osiagniecia]]=0, punkty_rekrutacyjne34[[#This Row],[Zachowanie]]&gt;=5, AVERAGE(punkty_rekrutacyjne34[[#This Row],[JP]:[Geog]])&gt;4), 1, 0)</f>
        <v>0</v>
      </c>
    </row>
    <row r="258" spans="1:22" hidden="1" x14ac:dyDescent="0.35">
      <c r="A258" s="1" t="s">
        <v>375</v>
      </c>
      <c r="B258" s="1" t="s">
        <v>205</v>
      </c>
      <c r="C258">
        <v>6</v>
      </c>
      <c r="D258">
        <v>6</v>
      </c>
      <c r="E258" s="1">
        <v>3</v>
      </c>
      <c r="F258" s="1">
        <v>6</v>
      </c>
      <c r="G258" s="1">
        <v>6</v>
      </c>
      <c r="H258" s="1">
        <v>2</v>
      </c>
      <c r="I258">
        <v>1</v>
      </c>
      <c r="J258">
        <v>34</v>
      </c>
      <c r="K258">
        <v>76</v>
      </c>
      <c r="L258">
        <v>39</v>
      </c>
      <c r="M258">
        <v>56</v>
      </c>
      <c r="N258" s="6">
        <f>(punkty_rekrutacyjne34[[#This Row],[GHP]]+punkty_rekrutacyjne34[[#This Row],[GHH]]+punkty_rekrutacyjne34[[#This Row],[GMM]]+punkty_rekrutacyjne34[[#This Row],[GMP]]+punkty_rekrutacyjne34[[#This Row],[GJP]])/10</f>
        <v>20.6</v>
      </c>
      <c r="O258">
        <f t="shared" si="5"/>
        <v>4</v>
      </c>
      <c r="P258">
        <f t="shared" si="5"/>
        <v>10</v>
      </c>
      <c r="Q258">
        <f t="shared" si="5"/>
        <v>10</v>
      </c>
      <c r="R258">
        <f t="shared" si="5"/>
        <v>0</v>
      </c>
      <c r="S258" s="6">
        <f>SUM(punkty_rekrutacyjne34[[#This Row],[punkty za JP]:[GEO]])</f>
        <v>24</v>
      </c>
      <c r="T258" s="6">
        <f>IF(punkty_rekrutacyjne34[[#This Row],[Zachowanie]]=6, 2, 0)+punkty_rekrutacyjne34[[#This Row],[Osiagniecia]]</f>
        <v>8</v>
      </c>
      <c r="U258" s="7">
        <f>punkty_rekrutacyjne34[[#This Row],[punkty za gimnazjalny]]+punkty_rekrutacyjne34[[#This Row],[SUMA PUNKTOW ZA OCENY]]+punkty_rekrutacyjne34[[#This Row],[DODATKOWE]]</f>
        <v>52.6</v>
      </c>
      <c r="V258">
        <f>IF(AND(punkty_rekrutacyjne34[[#This Row],[Osiagniecia]]=0, punkty_rekrutacyjne34[[#This Row],[Zachowanie]]&gt;=5, AVERAGE(punkty_rekrutacyjne34[[#This Row],[JP]:[Geog]])&gt;4), 1, 0)</f>
        <v>0</v>
      </c>
    </row>
    <row r="259" spans="1:22" hidden="1" x14ac:dyDescent="0.35">
      <c r="A259" s="1" t="s">
        <v>376</v>
      </c>
      <c r="B259" s="1" t="s">
        <v>38</v>
      </c>
      <c r="C259">
        <v>3</v>
      </c>
      <c r="D259">
        <v>5</v>
      </c>
      <c r="E259" s="1">
        <v>3</v>
      </c>
      <c r="F259" s="1">
        <v>6</v>
      </c>
      <c r="G259" s="1">
        <v>2</v>
      </c>
      <c r="H259" s="1">
        <v>4</v>
      </c>
      <c r="I259">
        <v>91</v>
      </c>
      <c r="J259">
        <v>99</v>
      </c>
      <c r="K259">
        <v>61</v>
      </c>
      <c r="L259">
        <v>2</v>
      </c>
      <c r="M259">
        <v>52</v>
      </c>
      <c r="N259" s="6">
        <f>(punkty_rekrutacyjne34[[#This Row],[GHP]]+punkty_rekrutacyjne34[[#This Row],[GHH]]+punkty_rekrutacyjne34[[#This Row],[GMM]]+punkty_rekrutacyjne34[[#This Row],[GMP]]+punkty_rekrutacyjne34[[#This Row],[GJP]])/10</f>
        <v>30.5</v>
      </c>
      <c r="O259">
        <f t="shared" ref="O259:R322" si="6">VLOOKUP(E259,$AA$4:$AB$9,2,0)</f>
        <v>4</v>
      </c>
      <c r="P259">
        <f t="shared" si="6"/>
        <v>10</v>
      </c>
      <c r="Q259">
        <f t="shared" si="6"/>
        <v>0</v>
      </c>
      <c r="R259">
        <f t="shared" si="6"/>
        <v>6</v>
      </c>
      <c r="S259" s="6">
        <f>SUM(punkty_rekrutacyjne34[[#This Row],[punkty za JP]:[GEO]])</f>
        <v>20</v>
      </c>
      <c r="T259" s="6">
        <f>IF(punkty_rekrutacyjne34[[#This Row],[Zachowanie]]=6, 2, 0)+punkty_rekrutacyjne34[[#This Row],[Osiagniecia]]</f>
        <v>3</v>
      </c>
      <c r="U259" s="7">
        <f>punkty_rekrutacyjne34[[#This Row],[punkty za gimnazjalny]]+punkty_rekrutacyjne34[[#This Row],[SUMA PUNKTOW ZA OCENY]]+punkty_rekrutacyjne34[[#This Row],[DODATKOWE]]</f>
        <v>53.5</v>
      </c>
      <c r="V259">
        <f>IF(AND(punkty_rekrutacyjne34[[#This Row],[Osiagniecia]]=0, punkty_rekrutacyjne34[[#This Row],[Zachowanie]]&gt;=5, AVERAGE(punkty_rekrutacyjne34[[#This Row],[JP]:[Geog]])&gt;4), 1, 0)</f>
        <v>0</v>
      </c>
    </row>
    <row r="260" spans="1:22" hidden="1" x14ac:dyDescent="0.35">
      <c r="A260" s="1" t="s">
        <v>377</v>
      </c>
      <c r="B260" s="1" t="s">
        <v>180</v>
      </c>
      <c r="C260">
        <v>3</v>
      </c>
      <c r="D260">
        <v>4</v>
      </c>
      <c r="E260" s="1">
        <v>6</v>
      </c>
      <c r="F260" s="1">
        <v>2</v>
      </c>
      <c r="G260" s="1">
        <v>2</v>
      </c>
      <c r="H260" s="1">
        <v>4</v>
      </c>
      <c r="I260">
        <v>2</v>
      </c>
      <c r="J260">
        <v>85</v>
      </c>
      <c r="K260">
        <v>51</v>
      </c>
      <c r="L260">
        <v>87</v>
      </c>
      <c r="M260">
        <v>27</v>
      </c>
      <c r="N260" s="6">
        <f>(punkty_rekrutacyjne34[[#This Row],[GHP]]+punkty_rekrutacyjne34[[#This Row],[GHH]]+punkty_rekrutacyjne34[[#This Row],[GMM]]+punkty_rekrutacyjne34[[#This Row],[GMP]]+punkty_rekrutacyjne34[[#This Row],[GJP]])/10</f>
        <v>25.2</v>
      </c>
      <c r="O260">
        <f t="shared" si="6"/>
        <v>10</v>
      </c>
      <c r="P260">
        <f t="shared" si="6"/>
        <v>0</v>
      </c>
      <c r="Q260">
        <f t="shared" si="6"/>
        <v>0</v>
      </c>
      <c r="R260">
        <f t="shared" si="6"/>
        <v>6</v>
      </c>
      <c r="S260" s="6">
        <f>SUM(punkty_rekrutacyjne34[[#This Row],[punkty za JP]:[GEO]])</f>
        <v>16</v>
      </c>
      <c r="T260" s="6">
        <f>IF(punkty_rekrutacyjne34[[#This Row],[Zachowanie]]=6, 2, 0)+punkty_rekrutacyjne34[[#This Row],[Osiagniecia]]</f>
        <v>3</v>
      </c>
      <c r="U260" s="7">
        <f>punkty_rekrutacyjne34[[#This Row],[punkty za gimnazjalny]]+punkty_rekrutacyjne34[[#This Row],[SUMA PUNKTOW ZA OCENY]]+punkty_rekrutacyjne34[[#This Row],[DODATKOWE]]</f>
        <v>44.2</v>
      </c>
      <c r="V260">
        <f>IF(AND(punkty_rekrutacyjne34[[#This Row],[Osiagniecia]]=0, punkty_rekrutacyjne34[[#This Row],[Zachowanie]]&gt;=5, AVERAGE(punkty_rekrutacyjne34[[#This Row],[JP]:[Geog]])&gt;4), 1, 0)</f>
        <v>0</v>
      </c>
    </row>
    <row r="261" spans="1:22" hidden="1" x14ac:dyDescent="0.35">
      <c r="A261" s="1" t="s">
        <v>378</v>
      </c>
      <c r="B261" s="1" t="s">
        <v>30</v>
      </c>
      <c r="C261">
        <v>6</v>
      </c>
      <c r="D261">
        <v>3</v>
      </c>
      <c r="E261" s="1">
        <v>3</v>
      </c>
      <c r="F261" s="1">
        <v>6</v>
      </c>
      <c r="G261" s="1">
        <v>6</v>
      </c>
      <c r="H261" s="1">
        <v>3</v>
      </c>
      <c r="I261">
        <v>78</v>
      </c>
      <c r="J261">
        <v>57</v>
      </c>
      <c r="K261">
        <v>69</v>
      </c>
      <c r="L261">
        <v>18</v>
      </c>
      <c r="M261">
        <v>87</v>
      </c>
      <c r="N261" s="6">
        <f>(punkty_rekrutacyjne34[[#This Row],[GHP]]+punkty_rekrutacyjne34[[#This Row],[GHH]]+punkty_rekrutacyjne34[[#This Row],[GMM]]+punkty_rekrutacyjne34[[#This Row],[GMP]]+punkty_rekrutacyjne34[[#This Row],[GJP]])/10</f>
        <v>30.9</v>
      </c>
      <c r="O261">
        <f t="shared" si="6"/>
        <v>4</v>
      </c>
      <c r="P261">
        <f t="shared" si="6"/>
        <v>10</v>
      </c>
      <c r="Q261">
        <f t="shared" si="6"/>
        <v>10</v>
      </c>
      <c r="R261">
        <f t="shared" si="6"/>
        <v>4</v>
      </c>
      <c r="S261" s="6">
        <f>SUM(punkty_rekrutacyjne34[[#This Row],[punkty za JP]:[GEO]])</f>
        <v>28</v>
      </c>
      <c r="T261" s="6">
        <f>IF(punkty_rekrutacyjne34[[#This Row],[Zachowanie]]=6, 2, 0)+punkty_rekrutacyjne34[[#This Row],[Osiagniecia]]</f>
        <v>6</v>
      </c>
      <c r="U261" s="7">
        <f>punkty_rekrutacyjne34[[#This Row],[punkty za gimnazjalny]]+punkty_rekrutacyjne34[[#This Row],[SUMA PUNKTOW ZA OCENY]]+punkty_rekrutacyjne34[[#This Row],[DODATKOWE]]</f>
        <v>64.900000000000006</v>
      </c>
      <c r="V261">
        <f>IF(AND(punkty_rekrutacyjne34[[#This Row],[Osiagniecia]]=0, punkty_rekrutacyjne34[[#This Row],[Zachowanie]]&gt;=5, AVERAGE(punkty_rekrutacyjne34[[#This Row],[JP]:[Geog]])&gt;4), 1, 0)</f>
        <v>0</v>
      </c>
    </row>
    <row r="262" spans="1:22" hidden="1" x14ac:dyDescent="0.35">
      <c r="A262" s="1" t="s">
        <v>379</v>
      </c>
      <c r="B262" s="1" t="s">
        <v>180</v>
      </c>
      <c r="C262">
        <v>3</v>
      </c>
      <c r="D262">
        <v>5</v>
      </c>
      <c r="E262" s="1">
        <v>4</v>
      </c>
      <c r="F262" s="1">
        <v>5</v>
      </c>
      <c r="G262" s="1">
        <v>6</v>
      </c>
      <c r="H262" s="1">
        <v>4</v>
      </c>
      <c r="I262">
        <v>64</v>
      </c>
      <c r="J262">
        <v>35</v>
      </c>
      <c r="K262">
        <v>42</v>
      </c>
      <c r="L262">
        <v>54</v>
      </c>
      <c r="M262">
        <v>15</v>
      </c>
      <c r="N262" s="6">
        <f>(punkty_rekrutacyjne34[[#This Row],[GHP]]+punkty_rekrutacyjne34[[#This Row],[GHH]]+punkty_rekrutacyjne34[[#This Row],[GMM]]+punkty_rekrutacyjne34[[#This Row],[GMP]]+punkty_rekrutacyjne34[[#This Row],[GJP]])/10</f>
        <v>21</v>
      </c>
      <c r="O262">
        <f t="shared" si="6"/>
        <v>6</v>
      </c>
      <c r="P262">
        <f t="shared" si="6"/>
        <v>8</v>
      </c>
      <c r="Q262">
        <f t="shared" si="6"/>
        <v>10</v>
      </c>
      <c r="R262">
        <f t="shared" si="6"/>
        <v>6</v>
      </c>
      <c r="S262" s="6">
        <f>SUM(punkty_rekrutacyjne34[[#This Row],[punkty za JP]:[GEO]])</f>
        <v>30</v>
      </c>
      <c r="T262" s="6">
        <f>IF(punkty_rekrutacyjne34[[#This Row],[Zachowanie]]=6, 2, 0)+punkty_rekrutacyjne34[[#This Row],[Osiagniecia]]</f>
        <v>3</v>
      </c>
      <c r="U262" s="7">
        <f>punkty_rekrutacyjne34[[#This Row],[punkty za gimnazjalny]]+punkty_rekrutacyjne34[[#This Row],[SUMA PUNKTOW ZA OCENY]]+punkty_rekrutacyjne34[[#This Row],[DODATKOWE]]</f>
        <v>54</v>
      </c>
      <c r="V262">
        <f>IF(AND(punkty_rekrutacyjne34[[#This Row],[Osiagniecia]]=0, punkty_rekrutacyjne34[[#This Row],[Zachowanie]]&gt;=5, AVERAGE(punkty_rekrutacyjne34[[#This Row],[JP]:[Geog]])&gt;4), 1, 0)</f>
        <v>0</v>
      </c>
    </row>
    <row r="263" spans="1:22" hidden="1" x14ac:dyDescent="0.35">
      <c r="A263" s="1" t="s">
        <v>380</v>
      </c>
      <c r="B263" s="1" t="s">
        <v>381</v>
      </c>
      <c r="C263">
        <v>3</v>
      </c>
      <c r="D263">
        <v>2</v>
      </c>
      <c r="E263" s="1">
        <v>2</v>
      </c>
      <c r="F263" s="1">
        <v>4</v>
      </c>
      <c r="G263" s="1">
        <v>3</v>
      </c>
      <c r="H263" s="1">
        <v>5</v>
      </c>
      <c r="I263">
        <v>40</v>
      </c>
      <c r="J263">
        <v>28</v>
      </c>
      <c r="K263">
        <v>88</v>
      </c>
      <c r="L263">
        <v>11</v>
      </c>
      <c r="M263">
        <v>9</v>
      </c>
      <c r="N263" s="6">
        <f>(punkty_rekrutacyjne34[[#This Row],[GHP]]+punkty_rekrutacyjne34[[#This Row],[GHH]]+punkty_rekrutacyjne34[[#This Row],[GMM]]+punkty_rekrutacyjne34[[#This Row],[GMP]]+punkty_rekrutacyjne34[[#This Row],[GJP]])/10</f>
        <v>17.600000000000001</v>
      </c>
      <c r="O263">
        <f t="shared" si="6"/>
        <v>0</v>
      </c>
      <c r="P263">
        <f t="shared" si="6"/>
        <v>6</v>
      </c>
      <c r="Q263">
        <f t="shared" si="6"/>
        <v>4</v>
      </c>
      <c r="R263">
        <f t="shared" si="6"/>
        <v>8</v>
      </c>
      <c r="S263" s="6">
        <f>SUM(punkty_rekrutacyjne34[[#This Row],[punkty za JP]:[GEO]])</f>
        <v>18</v>
      </c>
      <c r="T263" s="6">
        <f>IF(punkty_rekrutacyjne34[[#This Row],[Zachowanie]]=6, 2, 0)+punkty_rekrutacyjne34[[#This Row],[Osiagniecia]]</f>
        <v>3</v>
      </c>
      <c r="U263" s="7">
        <f>punkty_rekrutacyjne34[[#This Row],[punkty za gimnazjalny]]+punkty_rekrutacyjne34[[#This Row],[SUMA PUNKTOW ZA OCENY]]+punkty_rekrutacyjne34[[#This Row],[DODATKOWE]]</f>
        <v>38.6</v>
      </c>
      <c r="V263">
        <f>IF(AND(punkty_rekrutacyjne34[[#This Row],[Osiagniecia]]=0, punkty_rekrutacyjne34[[#This Row],[Zachowanie]]&gt;=5, AVERAGE(punkty_rekrutacyjne34[[#This Row],[JP]:[Geog]])&gt;4), 1, 0)</f>
        <v>0</v>
      </c>
    </row>
    <row r="264" spans="1:22" hidden="1" x14ac:dyDescent="0.35">
      <c r="A264" s="1" t="s">
        <v>382</v>
      </c>
      <c r="B264" s="1" t="s">
        <v>45</v>
      </c>
      <c r="C264">
        <v>2</v>
      </c>
      <c r="D264">
        <v>5</v>
      </c>
      <c r="E264" s="1">
        <v>3</v>
      </c>
      <c r="F264" s="1">
        <v>4</v>
      </c>
      <c r="G264" s="1">
        <v>6</v>
      </c>
      <c r="H264" s="1">
        <v>3</v>
      </c>
      <c r="I264">
        <v>8</v>
      </c>
      <c r="J264">
        <v>46</v>
      </c>
      <c r="K264">
        <v>55</v>
      </c>
      <c r="L264">
        <v>39</v>
      </c>
      <c r="M264">
        <v>21</v>
      </c>
      <c r="N264" s="6">
        <f>(punkty_rekrutacyjne34[[#This Row],[GHP]]+punkty_rekrutacyjne34[[#This Row],[GHH]]+punkty_rekrutacyjne34[[#This Row],[GMM]]+punkty_rekrutacyjne34[[#This Row],[GMP]]+punkty_rekrutacyjne34[[#This Row],[GJP]])/10</f>
        <v>16.899999999999999</v>
      </c>
      <c r="O264">
        <f t="shared" si="6"/>
        <v>4</v>
      </c>
      <c r="P264">
        <f t="shared" si="6"/>
        <v>6</v>
      </c>
      <c r="Q264">
        <f t="shared" si="6"/>
        <v>10</v>
      </c>
      <c r="R264">
        <f t="shared" si="6"/>
        <v>4</v>
      </c>
      <c r="S264" s="6">
        <f>SUM(punkty_rekrutacyjne34[[#This Row],[punkty za JP]:[GEO]])</f>
        <v>24</v>
      </c>
      <c r="T264" s="6">
        <f>IF(punkty_rekrutacyjne34[[#This Row],[Zachowanie]]=6, 2, 0)+punkty_rekrutacyjne34[[#This Row],[Osiagniecia]]</f>
        <v>2</v>
      </c>
      <c r="U264" s="7">
        <f>punkty_rekrutacyjne34[[#This Row],[punkty za gimnazjalny]]+punkty_rekrutacyjne34[[#This Row],[SUMA PUNKTOW ZA OCENY]]+punkty_rekrutacyjne34[[#This Row],[DODATKOWE]]</f>
        <v>42.9</v>
      </c>
      <c r="V264">
        <f>IF(AND(punkty_rekrutacyjne34[[#This Row],[Osiagniecia]]=0, punkty_rekrutacyjne34[[#This Row],[Zachowanie]]&gt;=5, AVERAGE(punkty_rekrutacyjne34[[#This Row],[JP]:[Geog]])&gt;4), 1, 0)</f>
        <v>0</v>
      </c>
    </row>
    <row r="265" spans="1:22" hidden="1" x14ac:dyDescent="0.35">
      <c r="A265" s="1" t="s">
        <v>383</v>
      </c>
      <c r="B265" s="1" t="s">
        <v>384</v>
      </c>
      <c r="C265">
        <v>2</v>
      </c>
      <c r="D265">
        <v>5</v>
      </c>
      <c r="E265" s="1">
        <v>3</v>
      </c>
      <c r="F265" s="1">
        <v>6</v>
      </c>
      <c r="G265" s="1">
        <v>3</v>
      </c>
      <c r="H265" s="1">
        <v>3</v>
      </c>
      <c r="I265">
        <v>86</v>
      </c>
      <c r="J265">
        <v>36</v>
      </c>
      <c r="K265">
        <v>76</v>
      </c>
      <c r="L265">
        <v>91</v>
      </c>
      <c r="M265">
        <v>19</v>
      </c>
      <c r="N265" s="6">
        <f>(punkty_rekrutacyjne34[[#This Row],[GHP]]+punkty_rekrutacyjne34[[#This Row],[GHH]]+punkty_rekrutacyjne34[[#This Row],[GMM]]+punkty_rekrutacyjne34[[#This Row],[GMP]]+punkty_rekrutacyjne34[[#This Row],[GJP]])/10</f>
        <v>30.8</v>
      </c>
      <c r="O265">
        <f t="shared" si="6"/>
        <v>4</v>
      </c>
      <c r="P265">
        <f t="shared" si="6"/>
        <v>10</v>
      </c>
      <c r="Q265">
        <f t="shared" si="6"/>
        <v>4</v>
      </c>
      <c r="R265">
        <f t="shared" si="6"/>
        <v>4</v>
      </c>
      <c r="S265" s="6">
        <f>SUM(punkty_rekrutacyjne34[[#This Row],[punkty za JP]:[GEO]])</f>
        <v>22</v>
      </c>
      <c r="T265" s="6">
        <f>IF(punkty_rekrutacyjne34[[#This Row],[Zachowanie]]=6, 2, 0)+punkty_rekrutacyjne34[[#This Row],[Osiagniecia]]</f>
        <v>2</v>
      </c>
      <c r="U265" s="7">
        <f>punkty_rekrutacyjne34[[#This Row],[punkty za gimnazjalny]]+punkty_rekrutacyjne34[[#This Row],[SUMA PUNKTOW ZA OCENY]]+punkty_rekrutacyjne34[[#This Row],[DODATKOWE]]</f>
        <v>54.8</v>
      </c>
      <c r="V265">
        <f>IF(AND(punkty_rekrutacyjne34[[#This Row],[Osiagniecia]]=0, punkty_rekrutacyjne34[[#This Row],[Zachowanie]]&gt;=5, AVERAGE(punkty_rekrutacyjne34[[#This Row],[JP]:[Geog]])&gt;4), 1, 0)</f>
        <v>0</v>
      </c>
    </row>
    <row r="266" spans="1:22" hidden="1" x14ac:dyDescent="0.35">
      <c r="A266" s="1" t="s">
        <v>385</v>
      </c>
      <c r="B266" s="1" t="s">
        <v>288</v>
      </c>
      <c r="C266">
        <v>0</v>
      </c>
      <c r="D266">
        <v>4</v>
      </c>
      <c r="E266" s="1">
        <v>3</v>
      </c>
      <c r="F266" s="1">
        <v>5</v>
      </c>
      <c r="G266" s="1">
        <v>2</v>
      </c>
      <c r="H266" s="1">
        <v>6</v>
      </c>
      <c r="I266">
        <v>86</v>
      </c>
      <c r="J266">
        <v>76</v>
      </c>
      <c r="K266">
        <v>17</v>
      </c>
      <c r="L266">
        <v>68</v>
      </c>
      <c r="M266">
        <v>39</v>
      </c>
      <c r="N266" s="6">
        <f>(punkty_rekrutacyjne34[[#This Row],[GHP]]+punkty_rekrutacyjne34[[#This Row],[GHH]]+punkty_rekrutacyjne34[[#This Row],[GMM]]+punkty_rekrutacyjne34[[#This Row],[GMP]]+punkty_rekrutacyjne34[[#This Row],[GJP]])/10</f>
        <v>28.6</v>
      </c>
      <c r="O266">
        <f t="shared" si="6"/>
        <v>4</v>
      </c>
      <c r="P266">
        <f t="shared" si="6"/>
        <v>8</v>
      </c>
      <c r="Q266">
        <f t="shared" si="6"/>
        <v>0</v>
      </c>
      <c r="R266">
        <f t="shared" si="6"/>
        <v>10</v>
      </c>
      <c r="S266" s="6">
        <f>SUM(punkty_rekrutacyjne34[[#This Row],[punkty za JP]:[GEO]])</f>
        <v>22</v>
      </c>
      <c r="T266" s="6">
        <f>IF(punkty_rekrutacyjne34[[#This Row],[Zachowanie]]=6, 2, 0)+punkty_rekrutacyjne34[[#This Row],[Osiagniecia]]</f>
        <v>0</v>
      </c>
      <c r="U266" s="7">
        <f>punkty_rekrutacyjne34[[#This Row],[punkty za gimnazjalny]]+punkty_rekrutacyjne34[[#This Row],[SUMA PUNKTOW ZA OCENY]]+punkty_rekrutacyjne34[[#This Row],[DODATKOWE]]</f>
        <v>50.6</v>
      </c>
      <c r="V266">
        <f>IF(AND(punkty_rekrutacyjne34[[#This Row],[Osiagniecia]]=0, punkty_rekrutacyjne34[[#This Row],[Zachowanie]]&gt;=5, AVERAGE(punkty_rekrutacyjne34[[#This Row],[JP]:[Geog]])&gt;4), 1, 0)</f>
        <v>0</v>
      </c>
    </row>
    <row r="267" spans="1:22" hidden="1" x14ac:dyDescent="0.35">
      <c r="A267" s="1" t="s">
        <v>386</v>
      </c>
      <c r="B267" s="1" t="s">
        <v>311</v>
      </c>
      <c r="C267">
        <v>8</v>
      </c>
      <c r="D267">
        <v>4</v>
      </c>
      <c r="E267" s="1">
        <v>5</v>
      </c>
      <c r="F267" s="1">
        <v>5</v>
      </c>
      <c r="G267" s="1">
        <v>4</v>
      </c>
      <c r="H267" s="1">
        <v>5</v>
      </c>
      <c r="I267">
        <v>7</v>
      </c>
      <c r="J267">
        <v>8</v>
      </c>
      <c r="K267">
        <v>77</v>
      </c>
      <c r="L267">
        <v>77</v>
      </c>
      <c r="M267">
        <v>21</v>
      </c>
      <c r="N267" s="6">
        <f>(punkty_rekrutacyjne34[[#This Row],[GHP]]+punkty_rekrutacyjne34[[#This Row],[GHH]]+punkty_rekrutacyjne34[[#This Row],[GMM]]+punkty_rekrutacyjne34[[#This Row],[GMP]]+punkty_rekrutacyjne34[[#This Row],[GJP]])/10</f>
        <v>19</v>
      </c>
      <c r="O267">
        <f t="shared" si="6"/>
        <v>8</v>
      </c>
      <c r="P267">
        <f t="shared" si="6"/>
        <v>8</v>
      </c>
      <c r="Q267">
        <f t="shared" si="6"/>
        <v>6</v>
      </c>
      <c r="R267">
        <f t="shared" si="6"/>
        <v>8</v>
      </c>
      <c r="S267" s="6">
        <f>SUM(punkty_rekrutacyjne34[[#This Row],[punkty za JP]:[GEO]])</f>
        <v>30</v>
      </c>
      <c r="T267" s="6">
        <f>IF(punkty_rekrutacyjne34[[#This Row],[Zachowanie]]=6, 2, 0)+punkty_rekrutacyjne34[[#This Row],[Osiagniecia]]</f>
        <v>8</v>
      </c>
      <c r="U267" s="7">
        <f>punkty_rekrutacyjne34[[#This Row],[punkty za gimnazjalny]]+punkty_rekrutacyjne34[[#This Row],[SUMA PUNKTOW ZA OCENY]]+punkty_rekrutacyjne34[[#This Row],[DODATKOWE]]</f>
        <v>57</v>
      </c>
      <c r="V267">
        <f>IF(AND(punkty_rekrutacyjne34[[#This Row],[Osiagniecia]]=0, punkty_rekrutacyjne34[[#This Row],[Zachowanie]]&gt;=5, AVERAGE(punkty_rekrutacyjne34[[#This Row],[JP]:[Geog]])&gt;4), 1, 0)</f>
        <v>0</v>
      </c>
    </row>
    <row r="268" spans="1:22" hidden="1" x14ac:dyDescent="0.35">
      <c r="A268" s="1" t="s">
        <v>387</v>
      </c>
      <c r="B268" s="1" t="s">
        <v>388</v>
      </c>
      <c r="C268">
        <v>8</v>
      </c>
      <c r="D268">
        <v>2</v>
      </c>
      <c r="E268" s="1">
        <v>6</v>
      </c>
      <c r="F268" s="1">
        <v>4</v>
      </c>
      <c r="G268" s="1">
        <v>3</v>
      </c>
      <c r="H268" s="1">
        <v>2</v>
      </c>
      <c r="I268">
        <v>77</v>
      </c>
      <c r="J268">
        <v>98</v>
      </c>
      <c r="K268">
        <v>4</v>
      </c>
      <c r="L268">
        <v>85</v>
      </c>
      <c r="M268">
        <v>63</v>
      </c>
      <c r="N268" s="6">
        <f>(punkty_rekrutacyjne34[[#This Row],[GHP]]+punkty_rekrutacyjne34[[#This Row],[GHH]]+punkty_rekrutacyjne34[[#This Row],[GMM]]+punkty_rekrutacyjne34[[#This Row],[GMP]]+punkty_rekrutacyjne34[[#This Row],[GJP]])/10</f>
        <v>32.700000000000003</v>
      </c>
      <c r="O268">
        <f t="shared" si="6"/>
        <v>10</v>
      </c>
      <c r="P268">
        <f t="shared" si="6"/>
        <v>6</v>
      </c>
      <c r="Q268">
        <f t="shared" si="6"/>
        <v>4</v>
      </c>
      <c r="R268">
        <f t="shared" si="6"/>
        <v>0</v>
      </c>
      <c r="S268" s="6">
        <f>SUM(punkty_rekrutacyjne34[[#This Row],[punkty za JP]:[GEO]])</f>
        <v>20</v>
      </c>
      <c r="T268" s="6">
        <f>IF(punkty_rekrutacyjne34[[#This Row],[Zachowanie]]=6, 2, 0)+punkty_rekrutacyjne34[[#This Row],[Osiagniecia]]</f>
        <v>8</v>
      </c>
      <c r="U268" s="7">
        <f>punkty_rekrutacyjne34[[#This Row],[punkty za gimnazjalny]]+punkty_rekrutacyjne34[[#This Row],[SUMA PUNKTOW ZA OCENY]]+punkty_rekrutacyjne34[[#This Row],[DODATKOWE]]</f>
        <v>60.7</v>
      </c>
      <c r="V268">
        <f>IF(AND(punkty_rekrutacyjne34[[#This Row],[Osiagniecia]]=0, punkty_rekrutacyjne34[[#This Row],[Zachowanie]]&gt;=5, AVERAGE(punkty_rekrutacyjne34[[#This Row],[JP]:[Geog]])&gt;4), 1, 0)</f>
        <v>0</v>
      </c>
    </row>
    <row r="269" spans="1:22" hidden="1" x14ac:dyDescent="0.35">
      <c r="A269" s="1" t="s">
        <v>389</v>
      </c>
      <c r="B269" s="1" t="s">
        <v>324</v>
      </c>
      <c r="C269">
        <v>6</v>
      </c>
      <c r="D269">
        <v>4</v>
      </c>
      <c r="E269" s="1">
        <v>6</v>
      </c>
      <c r="F269" s="1">
        <v>3</v>
      </c>
      <c r="G269" s="1">
        <v>3</v>
      </c>
      <c r="H269" s="1">
        <v>3</v>
      </c>
      <c r="I269">
        <v>9</v>
      </c>
      <c r="J269">
        <v>15</v>
      </c>
      <c r="K269">
        <v>6</v>
      </c>
      <c r="L269">
        <v>65</v>
      </c>
      <c r="M269">
        <v>75</v>
      </c>
      <c r="N269" s="6">
        <f>(punkty_rekrutacyjne34[[#This Row],[GHP]]+punkty_rekrutacyjne34[[#This Row],[GHH]]+punkty_rekrutacyjne34[[#This Row],[GMM]]+punkty_rekrutacyjne34[[#This Row],[GMP]]+punkty_rekrutacyjne34[[#This Row],[GJP]])/10</f>
        <v>17</v>
      </c>
      <c r="O269">
        <f t="shared" si="6"/>
        <v>10</v>
      </c>
      <c r="P269">
        <f t="shared" si="6"/>
        <v>4</v>
      </c>
      <c r="Q269">
        <f t="shared" si="6"/>
        <v>4</v>
      </c>
      <c r="R269">
        <f t="shared" si="6"/>
        <v>4</v>
      </c>
      <c r="S269" s="6">
        <f>SUM(punkty_rekrutacyjne34[[#This Row],[punkty za JP]:[GEO]])</f>
        <v>22</v>
      </c>
      <c r="T269" s="6">
        <f>IF(punkty_rekrutacyjne34[[#This Row],[Zachowanie]]=6, 2, 0)+punkty_rekrutacyjne34[[#This Row],[Osiagniecia]]</f>
        <v>6</v>
      </c>
      <c r="U269" s="7">
        <f>punkty_rekrutacyjne34[[#This Row],[punkty za gimnazjalny]]+punkty_rekrutacyjne34[[#This Row],[SUMA PUNKTOW ZA OCENY]]+punkty_rekrutacyjne34[[#This Row],[DODATKOWE]]</f>
        <v>45</v>
      </c>
      <c r="V269">
        <f>IF(AND(punkty_rekrutacyjne34[[#This Row],[Osiagniecia]]=0, punkty_rekrutacyjne34[[#This Row],[Zachowanie]]&gt;=5, AVERAGE(punkty_rekrutacyjne34[[#This Row],[JP]:[Geog]])&gt;4), 1, 0)</f>
        <v>0</v>
      </c>
    </row>
    <row r="270" spans="1:22" hidden="1" x14ac:dyDescent="0.35">
      <c r="A270" s="1" t="s">
        <v>390</v>
      </c>
      <c r="B270" s="1" t="s">
        <v>391</v>
      </c>
      <c r="C270">
        <v>0</v>
      </c>
      <c r="D270">
        <v>5</v>
      </c>
      <c r="E270" s="1">
        <v>3</v>
      </c>
      <c r="F270" s="1">
        <v>3</v>
      </c>
      <c r="G270" s="1">
        <v>3</v>
      </c>
      <c r="H270" s="1">
        <v>5</v>
      </c>
      <c r="I270">
        <v>27</v>
      </c>
      <c r="J270">
        <v>30</v>
      </c>
      <c r="K270">
        <v>23</v>
      </c>
      <c r="L270">
        <v>16</v>
      </c>
      <c r="M270">
        <v>21</v>
      </c>
      <c r="N270" s="6">
        <f>(punkty_rekrutacyjne34[[#This Row],[GHP]]+punkty_rekrutacyjne34[[#This Row],[GHH]]+punkty_rekrutacyjne34[[#This Row],[GMM]]+punkty_rekrutacyjne34[[#This Row],[GMP]]+punkty_rekrutacyjne34[[#This Row],[GJP]])/10</f>
        <v>11.7</v>
      </c>
      <c r="O270">
        <f t="shared" si="6"/>
        <v>4</v>
      </c>
      <c r="P270">
        <f t="shared" si="6"/>
        <v>4</v>
      </c>
      <c r="Q270">
        <f t="shared" si="6"/>
        <v>4</v>
      </c>
      <c r="R270">
        <f t="shared" si="6"/>
        <v>8</v>
      </c>
      <c r="S270" s="6">
        <f>SUM(punkty_rekrutacyjne34[[#This Row],[punkty za JP]:[GEO]])</f>
        <v>20</v>
      </c>
      <c r="T270" s="6">
        <f>IF(punkty_rekrutacyjne34[[#This Row],[Zachowanie]]=6, 2, 0)+punkty_rekrutacyjne34[[#This Row],[Osiagniecia]]</f>
        <v>0</v>
      </c>
      <c r="U270" s="7">
        <f>punkty_rekrutacyjne34[[#This Row],[punkty za gimnazjalny]]+punkty_rekrutacyjne34[[#This Row],[SUMA PUNKTOW ZA OCENY]]+punkty_rekrutacyjne34[[#This Row],[DODATKOWE]]</f>
        <v>31.7</v>
      </c>
      <c r="V270">
        <f>IF(AND(punkty_rekrutacyjne34[[#This Row],[Osiagniecia]]=0, punkty_rekrutacyjne34[[#This Row],[Zachowanie]]&gt;=5, AVERAGE(punkty_rekrutacyjne34[[#This Row],[JP]:[Geog]])&gt;4), 1, 0)</f>
        <v>0</v>
      </c>
    </row>
    <row r="271" spans="1:22" hidden="1" x14ac:dyDescent="0.35">
      <c r="A271" s="1" t="s">
        <v>392</v>
      </c>
      <c r="B271" s="1" t="s">
        <v>16</v>
      </c>
      <c r="C271">
        <v>5</v>
      </c>
      <c r="D271">
        <v>2</v>
      </c>
      <c r="E271" s="1">
        <v>5</v>
      </c>
      <c r="F271" s="1">
        <v>5</v>
      </c>
      <c r="G271" s="1">
        <v>6</v>
      </c>
      <c r="H271" s="1">
        <v>5</v>
      </c>
      <c r="I271">
        <v>17</v>
      </c>
      <c r="J271">
        <v>23</v>
      </c>
      <c r="K271">
        <v>33</v>
      </c>
      <c r="L271">
        <v>16</v>
      </c>
      <c r="M271">
        <v>62</v>
      </c>
      <c r="N271" s="6">
        <f>(punkty_rekrutacyjne34[[#This Row],[GHP]]+punkty_rekrutacyjne34[[#This Row],[GHH]]+punkty_rekrutacyjne34[[#This Row],[GMM]]+punkty_rekrutacyjne34[[#This Row],[GMP]]+punkty_rekrutacyjne34[[#This Row],[GJP]])/10</f>
        <v>15.1</v>
      </c>
      <c r="O271">
        <f t="shared" si="6"/>
        <v>8</v>
      </c>
      <c r="P271">
        <f t="shared" si="6"/>
        <v>8</v>
      </c>
      <c r="Q271">
        <f t="shared" si="6"/>
        <v>10</v>
      </c>
      <c r="R271">
        <f t="shared" si="6"/>
        <v>8</v>
      </c>
      <c r="S271" s="6">
        <f>SUM(punkty_rekrutacyjne34[[#This Row],[punkty za JP]:[GEO]])</f>
        <v>34</v>
      </c>
      <c r="T271" s="6">
        <f>IF(punkty_rekrutacyjne34[[#This Row],[Zachowanie]]=6, 2, 0)+punkty_rekrutacyjne34[[#This Row],[Osiagniecia]]</f>
        <v>5</v>
      </c>
      <c r="U271" s="7">
        <f>punkty_rekrutacyjne34[[#This Row],[punkty za gimnazjalny]]+punkty_rekrutacyjne34[[#This Row],[SUMA PUNKTOW ZA OCENY]]+punkty_rekrutacyjne34[[#This Row],[DODATKOWE]]</f>
        <v>54.1</v>
      </c>
      <c r="V271">
        <f>IF(AND(punkty_rekrutacyjne34[[#This Row],[Osiagniecia]]=0, punkty_rekrutacyjne34[[#This Row],[Zachowanie]]&gt;=5, AVERAGE(punkty_rekrutacyjne34[[#This Row],[JP]:[Geog]])&gt;4), 1, 0)</f>
        <v>0</v>
      </c>
    </row>
    <row r="272" spans="1:22" hidden="1" x14ac:dyDescent="0.35">
      <c r="A272" s="1" t="s">
        <v>393</v>
      </c>
      <c r="B272" s="1" t="s">
        <v>251</v>
      </c>
      <c r="C272">
        <v>2</v>
      </c>
      <c r="D272">
        <v>5</v>
      </c>
      <c r="E272" s="1">
        <v>3</v>
      </c>
      <c r="F272" s="1">
        <v>6</v>
      </c>
      <c r="G272" s="1">
        <v>6</v>
      </c>
      <c r="H272" s="1">
        <v>2</v>
      </c>
      <c r="I272">
        <v>87</v>
      </c>
      <c r="J272">
        <v>23</v>
      </c>
      <c r="K272">
        <v>15</v>
      </c>
      <c r="L272">
        <v>44</v>
      </c>
      <c r="M272">
        <v>30</v>
      </c>
      <c r="N272" s="6">
        <f>(punkty_rekrutacyjne34[[#This Row],[GHP]]+punkty_rekrutacyjne34[[#This Row],[GHH]]+punkty_rekrutacyjne34[[#This Row],[GMM]]+punkty_rekrutacyjne34[[#This Row],[GMP]]+punkty_rekrutacyjne34[[#This Row],[GJP]])/10</f>
        <v>19.899999999999999</v>
      </c>
      <c r="O272">
        <f t="shared" si="6"/>
        <v>4</v>
      </c>
      <c r="P272">
        <f t="shared" si="6"/>
        <v>10</v>
      </c>
      <c r="Q272">
        <f t="shared" si="6"/>
        <v>10</v>
      </c>
      <c r="R272">
        <f t="shared" si="6"/>
        <v>0</v>
      </c>
      <c r="S272" s="6">
        <f>SUM(punkty_rekrutacyjne34[[#This Row],[punkty za JP]:[GEO]])</f>
        <v>24</v>
      </c>
      <c r="T272" s="6">
        <f>IF(punkty_rekrutacyjne34[[#This Row],[Zachowanie]]=6, 2, 0)+punkty_rekrutacyjne34[[#This Row],[Osiagniecia]]</f>
        <v>2</v>
      </c>
      <c r="U272" s="7">
        <f>punkty_rekrutacyjne34[[#This Row],[punkty za gimnazjalny]]+punkty_rekrutacyjne34[[#This Row],[SUMA PUNKTOW ZA OCENY]]+punkty_rekrutacyjne34[[#This Row],[DODATKOWE]]</f>
        <v>45.9</v>
      </c>
      <c r="V272">
        <f>IF(AND(punkty_rekrutacyjne34[[#This Row],[Osiagniecia]]=0, punkty_rekrutacyjne34[[#This Row],[Zachowanie]]&gt;=5, AVERAGE(punkty_rekrutacyjne34[[#This Row],[JP]:[Geog]])&gt;4), 1, 0)</f>
        <v>0</v>
      </c>
    </row>
    <row r="273" spans="1:22" hidden="1" x14ac:dyDescent="0.35">
      <c r="A273" s="1" t="s">
        <v>394</v>
      </c>
      <c r="B273" s="1" t="s">
        <v>395</v>
      </c>
      <c r="C273">
        <v>2</v>
      </c>
      <c r="D273">
        <v>6</v>
      </c>
      <c r="E273" s="1">
        <v>3</v>
      </c>
      <c r="F273" s="1">
        <v>3</v>
      </c>
      <c r="G273" s="1">
        <v>3</v>
      </c>
      <c r="H273" s="1">
        <v>6</v>
      </c>
      <c r="I273">
        <v>83</v>
      </c>
      <c r="J273">
        <v>27</v>
      </c>
      <c r="K273">
        <v>18</v>
      </c>
      <c r="L273">
        <v>41</v>
      </c>
      <c r="M273">
        <v>94</v>
      </c>
      <c r="N273" s="6">
        <f>(punkty_rekrutacyjne34[[#This Row],[GHP]]+punkty_rekrutacyjne34[[#This Row],[GHH]]+punkty_rekrutacyjne34[[#This Row],[GMM]]+punkty_rekrutacyjne34[[#This Row],[GMP]]+punkty_rekrutacyjne34[[#This Row],[GJP]])/10</f>
        <v>26.3</v>
      </c>
      <c r="O273">
        <f t="shared" si="6"/>
        <v>4</v>
      </c>
      <c r="P273">
        <f t="shared" si="6"/>
        <v>4</v>
      </c>
      <c r="Q273">
        <f t="shared" si="6"/>
        <v>4</v>
      </c>
      <c r="R273">
        <f t="shared" si="6"/>
        <v>10</v>
      </c>
      <c r="S273" s="6">
        <f>SUM(punkty_rekrutacyjne34[[#This Row],[punkty za JP]:[GEO]])</f>
        <v>22</v>
      </c>
      <c r="T273" s="6">
        <f>IF(punkty_rekrutacyjne34[[#This Row],[Zachowanie]]=6, 2, 0)+punkty_rekrutacyjne34[[#This Row],[Osiagniecia]]</f>
        <v>4</v>
      </c>
      <c r="U273" s="7">
        <f>punkty_rekrutacyjne34[[#This Row],[punkty za gimnazjalny]]+punkty_rekrutacyjne34[[#This Row],[SUMA PUNKTOW ZA OCENY]]+punkty_rekrutacyjne34[[#This Row],[DODATKOWE]]</f>
        <v>52.3</v>
      </c>
      <c r="V273">
        <f>IF(AND(punkty_rekrutacyjne34[[#This Row],[Osiagniecia]]=0, punkty_rekrutacyjne34[[#This Row],[Zachowanie]]&gt;=5, AVERAGE(punkty_rekrutacyjne34[[#This Row],[JP]:[Geog]])&gt;4), 1, 0)</f>
        <v>0</v>
      </c>
    </row>
    <row r="274" spans="1:22" hidden="1" x14ac:dyDescent="0.35">
      <c r="A274" s="1" t="s">
        <v>396</v>
      </c>
      <c r="B274" s="1" t="s">
        <v>397</v>
      </c>
      <c r="C274">
        <v>5</v>
      </c>
      <c r="D274">
        <v>5</v>
      </c>
      <c r="E274" s="1">
        <v>5</v>
      </c>
      <c r="F274" s="1">
        <v>2</v>
      </c>
      <c r="G274" s="1">
        <v>4</v>
      </c>
      <c r="H274" s="1">
        <v>5</v>
      </c>
      <c r="I274">
        <v>35</v>
      </c>
      <c r="J274">
        <v>16</v>
      </c>
      <c r="K274">
        <v>94</v>
      </c>
      <c r="L274">
        <v>87</v>
      </c>
      <c r="M274">
        <v>38</v>
      </c>
      <c r="N274" s="6">
        <f>(punkty_rekrutacyjne34[[#This Row],[GHP]]+punkty_rekrutacyjne34[[#This Row],[GHH]]+punkty_rekrutacyjne34[[#This Row],[GMM]]+punkty_rekrutacyjne34[[#This Row],[GMP]]+punkty_rekrutacyjne34[[#This Row],[GJP]])/10</f>
        <v>27</v>
      </c>
      <c r="O274">
        <f t="shared" si="6"/>
        <v>8</v>
      </c>
      <c r="P274">
        <f t="shared" si="6"/>
        <v>0</v>
      </c>
      <c r="Q274">
        <f t="shared" si="6"/>
        <v>6</v>
      </c>
      <c r="R274">
        <f t="shared" si="6"/>
        <v>8</v>
      </c>
      <c r="S274" s="6">
        <f>SUM(punkty_rekrutacyjne34[[#This Row],[punkty za JP]:[GEO]])</f>
        <v>22</v>
      </c>
      <c r="T274" s="6">
        <f>IF(punkty_rekrutacyjne34[[#This Row],[Zachowanie]]=6, 2, 0)+punkty_rekrutacyjne34[[#This Row],[Osiagniecia]]</f>
        <v>5</v>
      </c>
      <c r="U274" s="7">
        <f>punkty_rekrutacyjne34[[#This Row],[punkty za gimnazjalny]]+punkty_rekrutacyjne34[[#This Row],[SUMA PUNKTOW ZA OCENY]]+punkty_rekrutacyjne34[[#This Row],[DODATKOWE]]</f>
        <v>54</v>
      </c>
      <c r="V274">
        <f>IF(AND(punkty_rekrutacyjne34[[#This Row],[Osiagniecia]]=0, punkty_rekrutacyjne34[[#This Row],[Zachowanie]]&gt;=5, AVERAGE(punkty_rekrutacyjne34[[#This Row],[JP]:[Geog]])&gt;4), 1, 0)</f>
        <v>0</v>
      </c>
    </row>
    <row r="275" spans="1:22" hidden="1" x14ac:dyDescent="0.35">
      <c r="A275" s="1" t="s">
        <v>398</v>
      </c>
      <c r="B275" s="1" t="s">
        <v>399</v>
      </c>
      <c r="C275">
        <v>0</v>
      </c>
      <c r="D275">
        <v>5</v>
      </c>
      <c r="E275" s="1">
        <v>3</v>
      </c>
      <c r="F275" s="1">
        <v>3</v>
      </c>
      <c r="G275" s="1">
        <v>2</v>
      </c>
      <c r="H275" s="1">
        <v>2</v>
      </c>
      <c r="I275">
        <v>92</v>
      </c>
      <c r="J275">
        <v>79</v>
      </c>
      <c r="K275">
        <v>94</v>
      </c>
      <c r="L275">
        <v>42</v>
      </c>
      <c r="M275">
        <v>95</v>
      </c>
      <c r="N275" s="6">
        <f>(punkty_rekrutacyjne34[[#This Row],[GHP]]+punkty_rekrutacyjne34[[#This Row],[GHH]]+punkty_rekrutacyjne34[[#This Row],[GMM]]+punkty_rekrutacyjne34[[#This Row],[GMP]]+punkty_rekrutacyjne34[[#This Row],[GJP]])/10</f>
        <v>40.200000000000003</v>
      </c>
      <c r="O275">
        <f t="shared" si="6"/>
        <v>4</v>
      </c>
      <c r="P275">
        <f t="shared" si="6"/>
        <v>4</v>
      </c>
      <c r="Q275">
        <f t="shared" si="6"/>
        <v>0</v>
      </c>
      <c r="R275">
        <f t="shared" si="6"/>
        <v>0</v>
      </c>
      <c r="S275" s="6">
        <f>SUM(punkty_rekrutacyjne34[[#This Row],[punkty za JP]:[GEO]])</f>
        <v>8</v>
      </c>
      <c r="T275" s="6">
        <f>IF(punkty_rekrutacyjne34[[#This Row],[Zachowanie]]=6, 2, 0)+punkty_rekrutacyjne34[[#This Row],[Osiagniecia]]</f>
        <v>0</v>
      </c>
      <c r="U275" s="7">
        <f>punkty_rekrutacyjne34[[#This Row],[punkty za gimnazjalny]]+punkty_rekrutacyjne34[[#This Row],[SUMA PUNKTOW ZA OCENY]]+punkty_rekrutacyjne34[[#This Row],[DODATKOWE]]</f>
        <v>48.2</v>
      </c>
      <c r="V275">
        <f>IF(AND(punkty_rekrutacyjne34[[#This Row],[Osiagniecia]]=0, punkty_rekrutacyjne34[[#This Row],[Zachowanie]]&gt;=5, AVERAGE(punkty_rekrutacyjne34[[#This Row],[JP]:[Geog]])&gt;4), 1, 0)</f>
        <v>0</v>
      </c>
    </row>
    <row r="276" spans="1:22" hidden="1" x14ac:dyDescent="0.35">
      <c r="A276" s="1" t="s">
        <v>75</v>
      </c>
      <c r="B276" s="1" t="s">
        <v>76</v>
      </c>
      <c r="C276">
        <v>5</v>
      </c>
      <c r="D276">
        <v>3</v>
      </c>
      <c r="E276" s="1">
        <v>5</v>
      </c>
      <c r="F276" s="1">
        <v>3</v>
      </c>
      <c r="G276" s="1">
        <v>6</v>
      </c>
      <c r="H276" s="1">
        <v>6</v>
      </c>
      <c r="I276">
        <v>82</v>
      </c>
      <c r="J276">
        <v>7</v>
      </c>
      <c r="K276">
        <v>24</v>
      </c>
      <c r="L276">
        <v>80</v>
      </c>
      <c r="M276">
        <v>33</v>
      </c>
      <c r="N276" s="6">
        <f>(punkty_rekrutacyjne34[[#This Row],[GHP]]+punkty_rekrutacyjne34[[#This Row],[GHH]]+punkty_rekrutacyjne34[[#This Row],[GMM]]+punkty_rekrutacyjne34[[#This Row],[GMP]]+punkty_rekrutacyjne34[[#This Row],[GJP]])/10</f>
        <v>22.6</v>
      </c>
      <c r="O276">
        <f t="shared" si="6"/>
        <v>8</v>
      </c>
      <c r="P276">
        <f t="shared" si="6"/>
        <v>4</v>
      </c>
      <c r="Q276">
        <f t="shared" si="6"/>
        <v>10</v>
      </c>
      <c r="R276">
        <f t="shared" si="6"/>
        <v>10</v>
      </c>
      <c r="S276" s="6">
        <f>SUM(punkty_rekrutacyjne34[[#This Row],[punkty za JP]:[GEO]])</f>
        <v>32</v>
      </c>
      <c r="T276" s="6">
        <f>IF(punkty_rekrutacyjne34[[#This Row],[Zachowanie]]=6, 2, 0)+punkty_rekrutacyjne34[[#This Row],[Osiagniecia]]</f>
        <v>5</v>
      </c>
      <c r="U276" s="7">
        <f>punkty_rekrutacyjne34[[#This Row],[punkty za gimnazjalny]]+punkty_rekrutacyjne34[[#This Row],[SUMA PUNKTOW ZA OCENY]]+punkty_rekrutacyjne34[[#This Row],[DODATKOWE]]</f>
        <v>59.6</v>
      </c>
      <c r="V276">
        <f>IF(AND(punkty_rekrutacyjne34[[#This Row],[Osiagniecia]]=0, punkty_rekrutacyjne34[[#This Row],[Zachowanie]]&gt;=5, AVERAGE(punkty_rekrutacyjne34[[#This Row],[JP]:[Geog]])&gt;4), 1, 0)</f>
        <v>0</v>
      </c>
    </row>
    <row r="277" spans="1:22" hidden="1" x14ac:dyDescent="0.35">
      <c r="A277" s="1" t="s">
        <v>400</v>
      </c>
      <c r="B277" s="1" t="s">
        <v>101</v>
      </c>
      <c r="C277">
        <v>6</v>
      </c>
      <c r="D277">
        <v>4</v>
      </c>
      <c r="E277" s="1">
        <v>6</v>
      </c>
      <c r="F277" s="1">
        <v>6</v>
      </c>
      <c r="G277" s="1">
        <v>4</v>
      </c>
      <c r="H277" s="1">
        <v>4</v>
      </c>
      <c r="I277">
        <v>94</v>
      </c>
      <c r="J277">
        <v>44</v>
      </c>
      <c r="K277">
        <v>96</v>
      </c>
      <c r="L277">
        <v>9</v>
      </c>
      <c r="M277">
        <v>97</v>
      </c>
      <c r="N277" s="6">
        <f>(punkty_rekrutacyjne34[[#This Row],[GHP]]+punkty_rekrutacyjne34[[#This Row],[GHH]]+punkty_rekrutacyjne34[[#This Row],[GMM]]+punkty_rekrutacyjne34[[#This Row],[GMP]]+punkty_rekrutacyjne34[[#This Row],[GJP]])/10</f>
        <v>34</v>
      </c>
      <c r="O277">
        <f t="shared" si="6"/>
        <v>10</v>
      </c>
      <c r="P277">
        <f t="shared" si="6"/>
        <v>10</v>
      </c>
      <c r="Q277">
        <f t="shared" si="6"/>
        <v>6</v>
      </c>
      <c r="R277">
        <f t="shared" si="6"/>
        <v>6</v>
      </c>
      <c r="S277" s="6">
        <f>SUM(punkty_rekrutacyjne34[[#This Row],[punkty za JP]:[GEO]])</f>
        <v>32</v>
      </c>
      <c r="T277" s="6">
        <f>IF(punkty_rekrutacyjne34[[#This Row],[Zachowanie]]=6, 2, 0)+punkty_rekrutacyjne34[[#This Row],[Osiagniecia]]</f>
        <v>6</v>
      </c>
      <c r="U277" s="7">
        <f>punkty_rekrutacyjne34[[#This Row],[punkty za gimnazjalny]]+punkty_rekrutacyjne34[[#This Row],[SUMA PUNKTOW ZA OCENY]]+punkty_rekrutacyjne34[[#This Row],[DODATKOWE]]</f>
        <v>72</v>
      </c>
      <c r="V277">
        <f>IF(AND(punkty_rekrutacyjne34[[#This Row],[Osiagniecia]]=0, punkty_rekrutacyjne34[[#This Row],[Zachowanie]]&gt;=5, AVERAGE(punkty_rekrutacyjne34[[#This Row],[JP]:[Geog]])&gt;4), 1, 0)</f>
        <v>0</v>
      </c>
    </row>
    <row r="278" spans="1:22" hidden="1" x14ac:dyDescent="0.35">
      <c r="A278" s="1" t="s">
        <v>401</v>
      </c>
      <c r="B278" s="1" t="s">
        <v>402</v>
      </c>
      <c r="C278">
        <v>3</v>
      </c>
      <c r="D278">
        <v>5</v>
      </c>
      <c r="E278" s="1">
        <v>3</v>
      </c>
      <c r="F278" s="1">
        <v>6</v>
      </c>
      <c r="G278" s="1">
        <v>4</v>
      </c>
      <c r="H278" s="1">
        <v>2</v>
      </c>
      <c r="I278">
        <v>32</v>
      </c>
      <c r="J278">
        <v>50</v>
      </c>
      <c r="K278">
        <v>94</v>
      </c>
      <c r="L278">
        <v>52</v>
      </c>
      <c r="M278">
        <v>100</v>
      </c>
      <c r="N278" s="6">
        <f>(punkty_rekrutacyjne34[[#This Row],[GHP]]+punkty_rekrutacyjne34[[#This Row],[GHH]]+punkty_rekrutacyjne34[[#This Row],[GMM]]+punkty_rekrutacyjne34[[#This Row],[GMP]]+punkty_rekrutacyjne34[[#This Row],[GJP]])/10</f>
        <v>32.799999999999997</v>
      </c>
      <c r="O278">
        <f t="shared" si="6"/>
        <v>4</v>
      </c>
      <c r="P278">
        <f t="shared" si="6"/>
        <v>10</v>
      </c>
      <c r="Q278">
        <f t="shared" si="6"/>
        <v>6</v>
      </c>
      <c r="R278">
        <f t="shared" si="6"/>
        <v>0</v>
      </c>
      <c r="S278" s="6">
        <f>SUM(punkty_rekrutacyjne34[[#This Row],[punkty za JP]:[GEO]])</f>
        <v>20</v>
      </c>
      <c r="T278" s="6">
        <f>IF(punkty_rekrutacyjne34[[#This Row],[Zachowanie]]=6, 2, 0)+punkty_rekrutacyjne34[[#This Row],[Osiagniecia]]</f>
        <v>3</v>
      </c>
      <c r="U278" s="7">
        <f>punkty_rekrutacyjne34[[#This Row],[punkty za gimnazjalny]]+punkty_rekrutacyjne34[[#This Row],[SUMA PUNKTOW ZA OCENY]]+punkty_rekrutacyjne34[[#This Row],[DODATKOWE]]</f>
        <v>55.8</v>
      </c>
      <c r="V278">
        <f>IF(AND(punkty_rekrutacyjne34[[#This Row],[Osiagniecia]]=0, punkty_rekrutacyjne34[[#This Row],[Zachowanie]]&gt;=5, AVERAGE(punkty_rekrutacyjne34[[#This Row],[JP]:[Geog]])&gt;4), 1, 0)</f>
        <v>0</v>
      </c>
    </row>
    <row r="279" spans="1:22" hidden="1" x14ac:dyDescent="0.35">
      <c r="A279" s="1" t="s">
        <v>403</v>
      </c>
      <c r="B279" s="1" t="s">
        <v>64</v>
      </c>
      <c r="C279">
        <v>3</v>
      </c>
      <c r="D279">
        <v>2</v>
      </c>
      <c r="E279" s="1">
        <v>3</v>
      </c>
      <c r="F279" s="1">
        <v>5</v>
      </c>
      <c r="G279" s="1">
        <v>3</v>
      </c>
      <c r="H279" s="1">
        <v>6</v>
      </c>
      <c r="I279">
        <v>84</v>
      </c>
      <c r="J279">
        <v>53</v>
      </c>
      <c r="K279">
        <v>73</v>
      </c>
      <c r="L279">
        <v>7</v>
      </c>
      <c r="M279">
        <v>3</v>
      </c>
      <c r="N279" s="6">
        <f>(punkty_rekrutacyjne34[[#This Row],[GHP]]+punkty_rekrutacyjne34[[#This Row],[GHH]]+punkty_rekrutacyjne34[[#This Row],[GMM]]+punkty_rekrutacyjne34[[#This Row],[GMP]]+punkty_rekrutacyjne34[[#This Row],[GJP]])/10</f>
        <v>22</v>
      </c>
      <c r="O279">
        <f t="shared" si="6"/>
        <v>4</v>
      </c>
      <c r="P279">
        <f t="shared" si="6"/>
        <v>8</v>
      </c>
      <c r="Q279">
        <f t="shared" si="6"/>
        <v>4</v>
      </c>
      <c r="R279">
        <f t="shared" si="6"/>
        <v>10</v>
      </c>
      <c r="S279" s="6">
        <f>SUM(punkty_rekrutacyjne34[[#This Row],[punkty za JP]:[GEO]])</f>
        <v>26</v>
      </c>
      <c r="T279" s="6">
        <f>IF(punkty_rekrutacyjne34[[#This Row],[Zachowanie]]=6, 2, 0)+punkty_rekrutacyjne34[[#This Row],[Osiagniecia]]</f>
        <v>3</v>
      </c>
      <c r="U279" s="7">
        <f>punkty_rekrutacyjne34[[#This Row],[punkty za gimnazjalny]]+punkty_rekrutacyjne34[[#This Row],[SUMA PUNKTOW ZA OCENY]]+punkty_rekrutacyjne34[[#This Row],[DODATKOWE]]</f>
        <v>51</v>
      </c>
      <c r="V279">
        <f>IF(AND(punkty_rekrutacyjne34[[#This Row],[Osiagniecia]]=0, punkty_rekrutacyjne34[[#This Row],[Zachowanie]]&gt;=5, AVERAGE(punkty_rekrutacyjne34[[#This Row],[JP]:[Geog]])&gt;4), 1, 0)</f>
        <v>0</v>
      </c>
    </row>
    <row r="280" spans="1:22" hidden="1" x14ac:dyDescent="0.35">
      <c r="A280" s="1" t="s">
        <v>404</v>
      </c>
      <c r="B280" s="1" t="s">
        <v>397</v>
      </c>
      <c r="C280">
        <v>2</v>
      </c>
      <c r="D280">
        <v>2</v>
      </c>
      <c r="E280" s="1">
        <v>5</v>
      </c>
      <c r="F280" s="1">
        <v>5</v>
      </c>
      <c r="G280" s="1">
        <v>5</v>
      </c>
      <c r="H280" s="1">
        <v>4</v>
      </c>
      <c r="I280">
        <v>88</v>
      </c>
      <c r="J280">
        <v>37</v>
      </c>
      <c r="K280">
        <v>50</v>
      </c>
      <c r="L280">
        <v>19</v>
      </c>
      <c r="M280">
        <v>28</v>
      </c>
      <c r="N280" s="6">
        <f>(punkty_rekrutacyjne34[[#This Row],[GHP]]+punkty_rekrutacyjne34[[#This Row],[GHH]]+punkty_rekrutacyjne34[[#This Row],[GMM]]+punkty_rekrutacyjne34[[#This Row],[GMP]]+punkty_rekrutacyjne34[[#This Row],[GJP]])/10</f>
        <v>22.2</v>
      </c>
      <c r="O280">
        <f t="shared" si="6"/>
        <v>8</v>
      </c>
      <c r="P280">
        <f t="shared" si="6"/>
        <v>8</v>
      </c>
      <c r="Q280">
        <f t="shared" si="6"/>
        <v>8</v>
      </c>
      <c r="R280">
        <f t="shared" si="6"/>
        <v>6</v>
      </c>
      <c r="S280" s="6">
        <f>SUM(punkty_rekrutacyjne34[[#This Row],[punkty za JP]:[GEO]])</f>
        <v>30</v>
      </c>
      <c r="T280" s="6">
        <f>IF(punkty_rekrutacyjne34[[#This Row],[Zachowanie]]=6, 2, 0)+punkty_rekrutacyjne34[[#This Row],[Osiagniecia]]</f>
        <v>2</v>
      </c>
      <c r="U280" s="7">
        <f>punkty_rekrutacyjne34[[#This Row],[punkty za gimnazjalny]]+punkty_rekrutacyjne34[[#This Row],[SUMA PUNKTOW ZA OCENY]]+punkty_rekrutacyjne34[[#This Row],[DODATKOWE]]</f>
        <v>54.2</v>
      </c>
      <c r="V280">
        <f>IF(AND(punkty_rekrutacyjne34[[#This Row],[Osiagniecia]]=0, punkty_rekrutacyjne34[[#This Row],[Zachowanie]]&gt;=5, AVERAGE(punkty_rekrutacyjne34[[#This Row],[JP]:[Geog]])&gt;4), 1, 0)</f>
        <v>0</v>
      </c>
    </row>
    <row r="281" spans="1:22" hidden="1" x14ac:dyDescent="0.35">
      <c r="A281" s="1" t="s">
        <v>405</v>
      </c>
      <c r="B281" s="1" t="s">
        <v>197</v>
      </c>
      <c r="C281">
        <v>7</v>
      </c>
      <c r="D281">
        <v>2</v>
      </c>
      <c r="E281" s="1">
        <v>3</v>
      </c>
      <c r="F281" s="1">
        <v>5</v>
      </c>
      <c r="G281" s="1">
        <v>5</v>
      </c>
      <c r="H281" s="1">
        <v>2</v>
      </c>
      <c r="I281">
        <v>26</v>
      </c>
      <c r="J281">
        <v>30</v>
      </c>
      <c r="K281">
        <v>96</v>
      </c>
      <c r="L281">
        <v>59</v>
      </c>
      <c r="M281">
        <v>28</v>
      </c>
      <c r="N281" s="6">
        <f>(punkty_rekrutacyjne34[[#This Row],[GHP]]+punkty_rekrutacyjne34[[#This Row],[GHH]]+punkty_rekrutacyjne34[[#This Row],[GMM]]+punkty_rekrutacyjne34[[#This Row],[GMP]]+punkty_rekrutacyjne34[[#This Row],[GJP]])/10</f>
        <v>23.9</v>
      </c>
      <c r="O281">
        <f t="shared" si="6"/>
        <v>4</v>
      </c>
      <c r="P281">
        <f t="shared" si="6"/>
        <v>8</v>
      </c>
      <c r="Q281">
        <f t="shared" si="6"/>
        <v>8</v>
      </c>
      <c r="R281">
        <f t="shared" si="6"/>
        <v>0</v>
      </c>
      <c r="S281" s="6">
        <f>SUM(punkty_rekrutacyjne34[[#This Row],[punkty za JP]:[GEO]])</f>
        <v>20</v>
      </c>
      <c r="T281" s="6">
        <f>IF(punkty_rekrutacyjne34[[#This Row],[Zachowanie]]=6, 2, 0)+punkty_rekrutacyjne34[[#This Row],[Osiagniecia]]</f>
        <v>7</v>
      </c>
      <c r="U281" s="7">
        <f>punkty_rekrutacyjne34[[#This Row],[punkty za gimnazjalny]]+punkty_rekrutacyjne34[[#This Row],[SUMA PUNKTOW ZA OCENY]]+punkty_rekrutacyjne34[[#This Row],[DODATKOWE]]</f>
        <v>50.9</v>
      </c>
      <c r="V281">
        <f>IF(AND(punkty_rekrutacyjne34[[#This Row],[Osiagniecia]]=0, punkty_rekrutacyjne34[[#This Row],[Zachowanie]]&gt;=5, AVERAGE(punkty_rekrutacyjne34[[#This Row],[JP]:[Geog]])&gt;4), 1, 0)</f>
        <v>0</v>
      </c>
    </row>
    <row r="282" spans="1:22" hidden="1" x14ac:dyDescent="0.35">
      <c r="A282" s="1" t="s">
        <v>406</v>
      </c>
      <c r="B282" s="1" t="s">
        <v>38</v>
      </c>
      <c r="C282">
        <v>0</v>
      </c>
      <c r="D282">
        <v>5</v>
      </c>
      <c r="E282" s="1">
        <v>6</v>
      </c>
      <c r="F282" s="1">
        <v>2</v>
      </c>
      <c r="G282" s="1">
        <v>2</v>
      </c>
      <c r="H282" s="1">
        <v>3</v>
      </c>
      <c r="I282">
        <v>50</v>
      </c>
      <c r="J282">
        <v>5</v>
      </c>
      <c r="K282">
        <v>14</v>
      </c>
      <c r="L282">
        <v>44</v>
      </c>
      <c r="M282">
        <v>45</v>
      </c>
      <c r="N282" s="6">
        <f>(punkty_rekrutacyjne34[[#This Row],[GHP]]+punkty_rekrutacyjne34[[#This Row],[GHH]]+punkty_rekrutacyjne34[[#This Row],[GMM]]+punkty_rekrutacyjne34[[#This Row],[GMP]]+punkty_rekrutacyjne34[[#This Row],[GJP]])/10</f>
        <v>15.8</v>
      </c>
      <c r="O282">
        <f t="shared" si="6"/>
        <v>10</v>
      </c>
      <c r="P282">
        <f t="shared" si="6"/>
        <v>0</v>
      </c>
      <c r="Q282">
        <f t="shared" si="6"/>
        <v>0</v>
      </c>
      <c r="R282">
        <f t="shared" si="6"/>
        <v>4</v>
      </c>
      <c r="S282" s="6">
        <f>SUM(punkty_rekrutacyjne34[[#This Row],[punkty za JP]:[GEO]])</f>
        <v>14</v>
      </c>
      <c r="T282" s="6">
        <f>IF(punkty_rekrutacyjne34[[#This Row],[Zachowanie]]=6, 2, 0)+punkty_rekrutacyjne34[[#This Row],[Osiagniecia]]</f>
        <v>0</v>
      </c>
      <c r="U282" s="7">
        <f>punkty_rekrutacyjne34[[#This Row],[punkty za gimnazjalny]]+punkty_rekrutacyjne34[[#This Row],[SUMA PUNKTOW ZA OCENY]]+punkty_rekrutacyjne34[[#This Row],[DODATKOWE]]</f>
        <v>29.8</v>
      </c>
      <c r="V282">
        <f>IF(AND(punkty_rekrutacyjne34[[#This Row],[Osiagniecia]]=0, punkty_rekrutacyjne34[[#This Row],[Zachowanie]]&gt;=5, AVERAGE(punkty_rekrutacyjne34[[#This Row],[JP]:[Geog]])&gt;4), 1, 0)</f>
        <v>0</v>
      </c>
    </row>
    <row r="283" spans="1:22" hidden="1" x14ac:dyDescent="0.35">
      <c r="A283" s="1" t="s">
        <v>407</v>
      </c>
      <c r="B283" s="1" t="s">
        <v>395</v>
      </c>
      <c r="C283">
        <v>5</v>
      </c>
      <c r="D283">
        <v>5</v>
      </c>
      <c r="E283" s="1">
        <v>5</v>
      </c>
      <c r="F283" s="1">
        <v>4</v>
      </c>
      <c r="G283" s="1">
        <v>6</v>
      </c>
      <c r="H283" s="1">
        <v>5</v>
      </c>
      <c r="I283">
        <v>73</v>
      </c>
      <c r="J283">
        <v>49</v>
      </c>
      <c r="K283">
        <v>54</v>
      </c>
      <c r="L283">
        <v>67</v>
      </c>
      <c r="M283">
        <v>5</v>
      </c>
      <c r="N283" s="6">
        <f>(punkty_rekrutacyjne34[[#This Row],[GHP]]+punkty_rekrutacyjne34[[#This Row],[GHH]]+punkty_rekrutacyjne34[[#This Row],[GMM]]+punkty_rekrutacyjne34[[#This Row],[GMP]]+punkty_rekrutacyjne34[[#This Row],[GJP]])/10</f>
        <v>24.8</v>
      </c>
      <c r="O283">
        <f t="shared" si="6"/>
        <v>8</v>
      </c>
      <c r="P283">
        <f t="shared" si="6"/>
        <v>6</v>
      </c>
      <c r="Q283">
        <f t="shared" si="6"/>
        <v>10</v>
      </c>
      <c r="R283">
        <f t="shared" si="6"/>
        <v>8</v>
      </c>
      <c r="S283" s="6">
        <f>SUM(punkty_rekrutacyjne34[[#This Row],[punkty za JP]:[GEO]])</f>
        <v>32</v>
      </c>
      <c r="T283" s="6">
        <f>IF(punkty_rekrutacyjne34[[#This Row],[Zachowanie]]=6, 2, 0)+punkty_rekrutacyjne34[[#This Row],[Osiagniecia]]</f>
        <v>5</v>
      </c>
      <c r="U283" s="7">
        <f>punkty_rekrutacyjne34[[#This Row],[punkty za gimnazjalny]]+punkty_rekrutacyjne34[[#This Row],[SUMA PUNKTOW ZA OCENY]]+punkty_rekrutacyjne34[[#This Row],[DODATKOWE]]</f>
        <v>61.8</v>
      </c>
      <c r="V283">
        <f>IF(AND(punkty_rekrutacyjne34[[#This Row],[Osiagniecia]]=0, punkty_rekrutacyjne34[[#This Row],[Zachowanie]]&gt;=5, AVERAGE(punkty_rekrutacyjne34[[#This Row],[JP]:[Geog]])&gt;4), 1, 0)</f>
        <v>0</v>
      </c>
    </row>
    <row r="284" spans="1:22" hidden="1" x14ac:dyDescent="0.35">
      <c r="A284" s="1" t="s">
        <v>408</v>
      </c>
      <c r="B284" s="1" t="s">
        <v>316</v>
      </c>
      <c r="C284">
        <v>2</v>
      </c>
      <c r="D284">
        <v>3</v>
      </c>
      <c r="E284" s="1">
        <v>4</v>
      </c>
      <c r="F284" s="1">
        <v>2</v>
      </c>
      <c r="G284" s="1">
        <v>5</v>
      </c>
      <c r="H284" s="1">
        <v>6</v>
      </c>
      <c r="I284">
        <v>100</v>
      </c>
      <c r="J284">
        <v>13</v>
      </c>
      <c r="K284">
        <v>93</v>
      </c>
      <c r="L284">
        <v>32</v>
      </c>
      <c r="M284">
        <v>23</v>
      </c>
      <c r="N284" s="6">
        <f>(punkty_rekrutacyjne34[[#This Row],[GHP]]+punkty_rekrutacyjne34[[#This Row],[GHH]]+punkty_rekrutacyjne34[[#This Row],[GMM]]+punkty_rekrutacyjne34[[#This Row],[GMP]]+punkty_rekrutacyjne34[[#This Row],[GJP]])/10</f>
        <v>26.1</v>
      </c>
      <c r="O284">
        <f t="shared" si="6"/>
        <v>6</v>
      </c>
      <c r="P284">
        <f t="shared" si="6"/>
        <v>0</v>
      </c>
      <c r="Q284">
        <f t="shared" si="6"/>
        <v>8</v>
      </c>
      <c r="R284">
        <f t="shared" si="6"/>
        <v>10</v>
      </c>
      <c r="S284" s="6">
        <f>SUM(punkty_rekrutacyjne34[[#This Row],[punkty za JP]:[GEO]])</f>
        <v>24</v>
      </c>
      <c r="T284" s="6">
        <f>IF(punkty_rekrutacyjne34[[#This Row],[Zachowanie]]=6, 2, 0)+punkty_rekrutacyjne34[[#This Row],[Osiagniecia]]</f>
        <v>2</v>
      </c>
      <c r="U284" s="7">
        <f>punkty_rekrutacyjne34[[#This Row],[punkty za gimnazjalny]]+punkty_rekrutacyjne34[[#This Row],[SUMA PUNKTOW ZA OCENY]]+punkty_rekrutacyjne34[[#This Row],[DODATKOWE]]</f>
        <v>52.1</v>
      </c>
      <c r="V284">
        <f>IF(AND(punkty_rekrutacyjne34[[#This Row],[Osiagniecia]]=0, punkty_rekrutacyjne34[[#This Row],[Zachowanie]]&gt;=5, AVERAGE(punkty_rekrutacyjne34[[#This Row],[JP]:[Geog]])&gt;4), 1, 0)</f>
        <v>0</v>
      </c>
    </row>
    <row r="285" spans="1:22" hidden="1" x14ac:dyDescent="0.35">
      <c r="A285" s="1" t="s">
        <v>408</v>
      </c>
      <c r="B285" s="1" t="s">
        <v>409</v>
      </c>
      <c r="C285">
        <v>6</v>
      </c>
      <c r="D285">
        <v>4</v>
      </c>
      <c r="E285" s="1">
        <v>4</v>
      </c>
      <c r="F285" s="1">
        <v>3</v>
      </c>
      <c r="G285" s="1">
        <v>2</v>
      </c>
      <c r="H285" s="1">
        <v>5</v>
      </c>
      <c r="I285">
        <v>52</v>
      </c>
      <c r="J285">
        <v>46</v>
      </c>
      <c r="K285">
        <v>54</v>
      </c>
      <c r="L285">
        <v>22</v>
      </c>
      <c r="M285">
        <v>42</v>
      </c>
      <c r="N285" s="6">
        <f>(punkty_rekrutacyjne34[[#This Row],[GHP]]+punkty_rekrutacyjne34[[#This Row],[GHH]]+punkty_rekrutacyjne34[[#This Row],[GMM]]+punkty_rekrutacyjne34[[#This Row],[GMP]]+punkty_rekrutacyjne34[[#This Row],[GJP]])/10</f>
        <v>21.6</v>
      </c>
      <c r="O285">
        <f t="shared" si="6"/>
        <v>6</v>
      </c>
      <c r="P285">
        <f t="shared" si="6"/>
        <v>4</v>
      </c>
      <c r="Q285">
        <f t="shared" si="6"/>
        <v>0</v>
      </c>
      <c r="R285">
        <f t="shared" si="6"/>
        <v>8</v>
      </c>
      <c r="S285" s="6">
        <f>SUM(punkty_rekrutacyjne34[[#This Row],[punkty za JP]:[GEO]])</f>
        <v>18</v>
      </c>
      <c r="T285" s="6">
        <f>IF(punkty_rekrutacyjne34[[#This Row],[Zachowanie]]=6, 2, 0)+punkty_rekrutacyjne34[[#This Row],[Osiagniecia]]</f>
        <v>6</v>
      </c>
      <c r="U285" s="7">
        <f>punkty_rekrutacyjne34[[#This Row],[punkty za gimnazjalny]]+punkty_rekrutacyjne34[[#This Row],[SUMA PUNKTOW ZA OCENY]]+punkty_rekrutacyjne34[[#This Row],[DODATKOWE]]</f>
        <v>45.6</v>
      </c>
      <c r="V285">
        <f>IF(AND(punkty_rekrutacyjne34[[#This Row],[Osiagniecia]]=0, punkty_rekrutacyjne34[[#This Row],[Zachowanie]]&gt;=5, AVERAGE(punkty_rekrutacyjne34[[#This Row],[JP]:[Geog]])&gt;4), 1, 0)</f>
        <v>0</v>
      </c>
    </row>
    <row r="286" spans="1:22" hidden="1" x14ac:dyDescent="0.35">
      <c r="A286" s="1" t="s">
        <v>410</v>
      </c>
      <c r="B286" s="1" t="s">
        <v>70</v>
      </c>
      <c r="C286">
        <v>2</v>
      </c>
      <c r="D286">
        <v>5</v>
      </c>
      <c r="E286" s="1">
        <v>6</v>
      </c>
      <c r="F286" s="1">
        <v>4</v>
      </c>
      <c r="G286" s="1">
        <v>6</v>
      </c>
      <c r="H286" s="1">
        <v>3</v>
      </c>
      <c r="I286">
        <v>88</v>
      </c>
      <c r="J286">
        <v>14</v>
      </c>
      <c r="K286">
        <v>98</v>
      </c>
      <c r="L286">
        <v>46</v>
      </c>
      <c r="M286">
        <v>66</v>
      </c>
      <c r="N286" s="6">
        <f>(punkty_rekrutacyjne34[[#This Row],[GHP]]+punkty_rekrutacyjne34[[#This Row],[GHH]]+punkty_rekrutacyjne34[[#This Row],[GMM]]+punkty_rekrutacyjne34[[#This Row],[GMP]]+punkty_rekrutacyjne34[[#This Row],[GJP]])/10</f>
        <v>31.2</v>
      </c>
      <c r="O286">
        <f t="shared" si="6"/>
        <v>10</v>
      </c>
      <c r="P286">
        <f t="shared" si="6"/>
        <v>6</v>
      </c>
      <c r="Q286">
        <f t="shared" si="6"/>
        <v>10</v>
      </c>
      <c r="R286">
        <f t="shared" si="6"/>
        <v>4</v>
      </c>
      <c r="S286" s="6">
        <f>SUM(punkty_rekrutacyjne34[[#This Row],[punkty za JP]:[GEO]])</f>
        <v>30</v>
      </c>
      <c r="T286" s="6">
        <f>IF(punkty_rekrutacyjne34[[#This Row],[Zachowanie]]=6, 2, 0)+punkty_rekrutacyjne34[[#This Row],[Osiagniecia]]</f>
        <v>2</v>
      </c>
      <c r="U286" s="7">
        <f>punkty_rekrutacyjne34[[#This Row],[punkty za gimnazjalny]]+punkty_rekrutacyjne34[[#This Row],[SUMA PUNKTOW ZA OCENY]]+punkty_rekrutacyjne34[[#This Row],[DODATKOWE]]</f>
        <v>63.2</v>
      </c>
      <c r="V286">
        <f>IF(AND(punkty_rekrutacyjne34[[#This Row],[Osiagniecia]]=0, punkty_rekrutacyjne34[[#This Row],[Zachowanie]]&gt;=5, AVERAGE(punkty_rekrutacyjne34[[#This Row],[JP]:[Geog]])&gt;4), 1, 0)</f>
        <v>0</v>
      </c>
    </row>
    <row r="287" spans="1:22" hidden="1" x14ac:dyDescent="0.35">
      <c r="A287" s="1" t="s">
        <v>411</v>
      </c>
      <c r="B287" s="1" t="s">
        <v>412</v>
      </c>
      <c r="C287">
        <v>3</v>
      </c>
      <c r="D287">
        <v>2</v>
      </c>
      <c r="E287" s="1">
        <v>4</v>
      </c>
      <c r="F287" s="1">
        <v>2</v>
      </c>
      <c r="G287" s="1">
        <v>6</v>
      </c>
      <c r="H287" s="1">
        <v>6</v>
      </c>
      <c r="I287">
        <v>85</v>
      </c>
      <c r="J287">
        <v>91</v>
      </c>
      <c r="K287">
        <v>9</v>
      </c>
      <c r="L287">
        <v>9</v>
      </c>
      <c r="M287">
        <v>53</v>
      </c>
      <c r="N287" s="6">
        <f>(punkty_rekrutacyjne34[[#This Row],[GHP]]+punkty_rekrutacyjne34[[#This Row],[GHH]]+punkty_rekrutacyjne34[[#This Row],[GMM]]+punkty_rekrutacyjne34[[#This Row],[GMP]]+punkty_rekrutacyjne34[[#This Row],[GJP]])/10</f>
        <v>24.7</v>
      </c>
      <c r="O287">
        <f t="shared" si="6"/>
        <v>6</v>
      </c>
      <c r="P287">
        <f t="shared" si="6"/>
        <v>0</v>
      </c>
      <c r="Q287">
        <f t="shared" si="6"/>
        <v>10</v>
      </c>
      <c r="R287">
        <f t="shared" si="6"/>
        <v>10</v>
      </c>
      <c r="S287" s="6">
        <f>SUM(punkty_rekrutacyjne34[[#This Row],[punkty za JP]:[GEO]])</f>
        <v>26</v>
      </c>
      <c r="T287" s="6">
        <f>IF(punkty_rekrutacyjne34[[#This Row],[Zachowanie]]=6, 2, 0)+punkty_rekrutacyjne34[[#This Row],[Osiagniecia]]</f>
        <v>3</v>
      </c>
      <c r="U287" s="7">
        <f>punkty_rekrutacyjne34[[#This Row],[punkty za gimnazjalny]]+punkty_rekrutacyjne34[[#This Row],[SUMA PUNKTOW ZA OCENY]]+punkty_rekrutacyjne34[[#This Row],[DODATKOWE]]</f>
        <v>53.7</v>
      </c>
      <c r="V287">
        <f>IF(AND(punkty_rekrutacyjne34[[#This Row],[Osiagniecia]]=0, punkty_rekrutacyjne34[[#This Row],[Zachowanie]]&gt;=5, AVERAGE(punkty_rekrutacyjne34[[#This Row],[JP]:[Geog]])&gt;4), 1, 0)</f>
        <v>0</v>
      </c>
    </row>
    <row r="288" spans="1:22" hidden="1" x14ac:dyDescent="0.35">
      <c r="A288" s="1" t="s">
        <v>413</v>
      </c>
      <c r="B288" s="1" t="s">
        <v>414</v>
      </c>
      <c r="C288">
        <v>3</v>
      </c>
      <c r="D288">
        <v>4</v>
      </c>
      <c r="E288" s="1">
        <v>4</v>
      </c>
      <c r="F288" s="1">
        <v>4</v>
      </c>
      <c r="G288" s="1">
        <v>3</v>
      </c>
      <c r="H288" s="1">
        <v>3</v>
      </c>
      <c r="I288">
        <v>93</v>
      </c>
      <c r="J288">
        <v>12</v>
      </c>
      <c r="K288">
        <v>63</v>
      </c>
      <c r="L288">
        <v>3</v>
      </c>
      <c r="M288">
        <v>60</v>
      </c>
      <c r="N288" s="6">
        <f>(punkty_rekrutacyjne34[[#This Row],[GHP]]+punkty_rekrutacyjne34[[#This Row],[GHH]]+punkty_rekrutacyjne34[[#This Row],[GMM]]+punkty_rekrutacyjne34[[#This Row],[GMP]]+punkty_rekrutacyjne34[[#This Row],[GJP]])/10</f>
        <v>23.1</v>
      </c>
      <c r="O288">
        <f t="shared" si="6"/>
        <v>6</v>
      </c>
      <c r="P288">
        <f t="shared" si="6"/>
        <v>6</v>
      </c>
      <c r="Q288">
        <f t="shared" si="6"/>
        <v>4</v>
      </c>
      <c r="R288">
        <f t="shared" si="6"/>
        <v>4</v>
      </c>
      <c r="S288" s="6">
        <f>SUM(punkty_rekrutacyjne34[[#This Row],[punkty za JP]:[GEO]])</f>
        <v>20</v>
      </c>
      <c r="T288" s="6">
        <f>IF(punkty_rekrutacyjne34[[#This Row],[Zachowanie]]=6, 2, 0)+punkty_rekrutacyjne34[[#This Row],[Osiagniecia]]</f>
        <v>3</v>
      </c>
      <c r="U288" s="7">
        <f>punkty_rekrutacyjne34[[#This Row],[punkty za gimnazjalny]]+punkty_rekrutacyjne34[[#This Row],[SUMA PUNKTOW ZA OCENY]]+punkty_rekrutacyjne34[[#This Row],[DODATKOWE]]</f>
        <v>46.1</v>
      </c>
      <c r="V288">
        <f>IF(AND(punkty_rekrutacyjne34[[#This Row],[Osiagniecia]]=0, punkty_rekrutacyjne34[[#This Row],[Zachowanie]]&gt;=5, AVERAGE(punkty_rekrutacyjne34[[#This Row],[JP]:[Geog]])&gt;4), 1, 0)</f>
        <v>0</v>
      </c>
    </row>
    <row r="289" spans="1:22" x14ac:dyDescent="0.35">
      <c r="A289" s="1" t="s">
        <v>40</v>
      </c>
      <c r="B289" s="1" t="s">
        <v>43</v>
      </c>
      <c r="C289">
        <v>0</v>
      </c>
      <c r="D289">
        <v>6</v>
      </c>
      <c r="E289" s="1">
        <v>3</v>
      </c>
      <c r="F289" s="1">
        <v>5</v>
      </c>
      <c r="G289" s="1">
        <v>6</v>
      </c>
      <c r="H289" s="1">
        <v>3</v>
      </c>
      <c r="I289">
        <v>67</v>
      </c>
      <c r="J289">
        <v>66</v>
      </c>
      <c r="K289">
        <v>56</v>
      </c>
      <c r="L289">
        <v>41</v>
      </c>
      <c r="M289">
        <v>26</v>
      </c>
      <c r="N289" s="6">
        <f>(punkty_rekrutacyjne34[[#This Row],[GHP]]+punkty_rekrutacyjne34[[#This Row],[GHH]]+punkty_rekrutacyjne34[[#This Row],[GMM]]+punkty_rekrutacyjne34[[#This Row],[GMP]]+punkty_rekrutacyjne34[[#This Row],[GJP]])/10</f>
        <v>25.6</v>
      </c>
      <c r="O289">
        <f t="shared" si="6"/>
        <v>4</v>
      </c>
      <c r="P289">
        <f t="shared" si="6"/>
        <v>8</v>
      </c>
      <c r="Q289">
        <f t="shared" si="6"/>
        <v>10</v>
      </c>
      <c r="R289">
        <f t="shared" si="6"/>
        <v>4</v>
      </c>
      <c r="S289" s="6">
        <f>SUM(punkty_rekrutacyjne34[[#This Row],[punkty za JP]:[GEO]])</f>
        <v>26</v>
      </c>
      <c r="T289" s="6">
        <f>IF(punkty_rekrutacyjne34[[#This Row],[Zachowanie]]=6, 2, 0)+punkty_rekrutacyjne34[[#This Row],[Osiagniecia]]</f>
        <v>2</v>
      </c>
      <c r="U289" s="7">
        <f>punkty_rekrutacyjne34[[#This Row],[punkty za gimnazjalny]]+punkty_rekrutacyjne34[[#This Row],[SUMA PUNKTOW ZA OCENY]]+punkty_rekrutacyjne34[[#This Row],[DODATKOWE]]</f>
        <v>53.6</v>
      </c>
      <c r="V289">
        <f>IF(AND(punkty_rekrutacyjne34[[#This Row],[Osiagniecia]]=0, punkty_rekrutacyjne34[[#This Row],[Zachowanie]]&gt;=5, AVERAGE(punkty_rekrutacyjne34[[#This Row],[JP]:[Geog]])&gt;4), 1, 0)</f>
        <v>1</v>
      </c>
    </row>
    <row r="290" spans="1:22" hidden="1" x14ac:dyDescent="0.35">
      <c r="A290" s="1" t="s">
        <v>415</v>
      </c>
      <c r="B290" s="1" t="s">
        <v>416</v>
      </c>
      <c r="C290">
        <v>4</v>
      </c>
      <c r="D290">
        <v>5</v>
      </c>
      <c r="E290" s="1">
        <v>6</v>
      </c>
      <c r="F290" s="1">
        <v>5</v>
      </c>
      <c r="G290" s="1">
        <v>2</v>
      </c>
      <c r="H290" s="1">
        <v>4</v>
      </c>
      <c r="I290">
        <v>65</v>
      </c>
      <c r="J290">
        <v>75</v>
      </c>
      <c r="K290">
        <v>95</v>
      </c>
      <c r="L290">
        <v>100</v>
      </c>
      <c r="M290">
        <v>89</v>
      </c>
      <c r="N290" s="6">
        <f>(punkty_rekrutacyjne34[[#This Row],[GHP]]+punkty_rekrutacyjne34[[#This Row],[GHH]]+punkty_rekrutacyjne34[[#This Row],[GMM]]+punkty_rekrutacyjne34[[#This Row],[GMP]]+punkty_rekrutacyjne34[[#This Row],[GJP]])/10</f>
        <v>42.4</v>
      </c>
      <c r="O290">
        <f t="shared" si="6"/>
        <v>10</v>
      </c>
      <c r="P290">
        <f t="shared" si="6"/>
        <v>8</v>
      </c>
      <c r="Q290">
        <f t="shared" si="6"/>
        <v>0</v>
      </c>
      <c r="R290">
        <f t="shared" si="6"/>
        <v>6</v>
      </c>
      <c r="S290" s="6">
        <f>SUM(punkty_rekrutacyjne34[[#This Row],[punkty za JP]:[GEO]])</f>
        <v>24</v>
      </c>
      <c r="T290" s="6">
        <f>IF(punkty_rekrutacyjne34[[#This Row],[Zachowanie]]=6, 2, 0)+punkty_rekrutacyjne34[[#This Row],[Osiagniecia]]</f>
        <v>4</v>
      </c>
      <c r="U290" s="7">
        <f>punkty_rekrutacyjne34[[#This Row],[punkty za gimnazjalny]]+punkty_rekrutacyjne34[[#This Row],[SUMA PUNKTOW ZA OCENY]]+punkty_rekrutacyjne34[[#This Row],[DODATKOWE]]</f>
        <v>70.400000000000006</v>
      </c>
      <c r="V290">
        <f>IF(AND(punkty_rekrutacyjne34[[#This Row],[Osiagniecia]]=0, punkty_rekrutacyjne34[[#This Row],[Zachowanie]]&gt;=5, AVERAGE(punkty_rekrutacyjne34[[#This Row],[JP]:[Geog]])&gt;4), 1, 0)</f>
        <v>0</v>
      </c>
    </row>
    <row r="291" spans="1:22" hidden="1" x14ac:dyDescent="0.35">
      <c r="A291" s="1" t="s">
        <v>417</v>
      </c>
      <c r="B291" s="1" t="s">
        <v>110</v>
      </c>
      <c r="C291">
        <v>1</v>
      </c>
      <c r="D291">
        <v>3</v>
      </c>
      <c r="E291" s="1">
        <v>5</v>
      </c>
      <c r="F291" s="1">
        <v>2</v>
      </c>
      <c r="G291" s="1">
        <v>2</v>
      </c>
      <c r="H291" s="1">
        <v>5</v>
      </c>
      <c r="I291">
        <v>45</v>
      </c>
      <c r="J291">
        <v>30</v>
      </c>
      <c r="K291">
        <v>64</v>
      </c>
      <c r="L291">
        <v>95</v>
      </c>
      <c r="M291">
        <v>83</v>
      </c>
      <c r="N291" s="6">
        <f>(punkty_rekrutacyjne34[[#This Row],[GHP]]+punkty_rekrutacyjne34[[#This Row],[GHH]]+punkty_rekrutacyjne34[[#This Row],[GMM]]+punkty_rekrutacyjne34[[#This Row],[GMP]]+punkty_rekrutacyjne34[[#This Row],[GJP]])/10</f>
        <v>31.7</v>
      </c>
      <c r="O291">
        <f t="shared" si="6"/>
        <v>8</v>
      </c>
      <c r="P291">
        <f t="shared" si="6"/>
        <v>0</v>
      </c>
      <c r="Q291">
        <f t="shared" si="6"/>
        <v>0</v>
      </c>
      <c r="R291">
        <f t="shared" si="6"/>
        <v>8</v>
      </c>
      <c r="S291" s="6">
        <f>SUM(punkty_rekrutacyjne34[[#This Row],[punkty za JP]:[GEO]])</f>
        <v>16</v>
      </c>
      <c r="T291" s="6">
        <f>IF(punkty_rekrutacyjne34[[#This Row],[Zachowanie]]=6, 2, 0)+punkty_rekrutacyjne34[[#This Row],[Osiagniecia]]</f>
        <v>1</v>
      </c>
      <c r="U291" s="7">
        <f>punkty_rekrutacyjne34[[#This Row],[punkty za gimnazjalny]]+punkty_rekrutacyjne34[[#This Row],[SUMA PUNKTOW ZA OCENY]]+punkty_rekrutacyjne34[[#This Row],[DODATKOWE]]</f>
        <v>48.7</v>
      </c>
      <c r="V291">
        <f>IF(AND(punkty_rekrutacyjne34[[#This Row],[Osiagniecia]]=0, punkty_rekrutacyjne34[[#This Row],[Zachowanie]]&gt;=5, AVERAGE(punkty_rekrutacyjne34[[#This Row],[JP]:[Geog]])&gt;4), 1, 0)</f>
        <v>0</v>
      </c>
    </row>
    <row r="292" spans="1:22" hidden="1" x14ac:dyDescent="0.35">
      <c r="A292" s="1" t="s">
        <v>418</v>
      </c>
      <c r="B292" s="1" t="s">
        <v>171</v>
      </c>
      <c r="C292">
        <v>4</v>
      </c>
      <c r="D292">
        <v>6</v>
      </c>
      <c r="E292" s="1">
        <v>4</v>
      </c>
      <c r="F292" s="1">
        <v>2</v>
      </c>
      <c r="G292" s="1">
        <v>3</v>
      </c>
      <c r="H292" s="1">
        <v>5</v>
      </c>
      <c r="I292">
        <v>40</v>
      </c>
      <c r="J292">
        <v>80</v>
      </c>
      <c r="K292">
        <v>8</v>
      </c>
      <c r="L292">
        <v>99</v>
      </c>
      <c r="M292">
        <v>20</v>
      </c>
      <c r="N292" s="6">
        <f>(punkty_rekrutacyjne34[[#This Row],[GHP]]+punkty_rekrutacyjne34[[#This Row],[GHH]]+punkty_rekrutacyjne34[[#This Row],[GMM]]+punkty_rekrutacyjne34[[#This Row],[GMP]]+punkty_rekrutacyjne34[[#This Row],[GJP]])/10</f>
        <v>24.7</v>
      </c>
      <c r="O292">
        <f t="shared" si="6"/>
        <v>6</v>
      </c>
      <c r="P292">
        <f t="shared" si="6"/>
        <v>0</v>
      </c>
      <c r="Q292">
        <f t="shared" si="6"/>
        <v>4</v>
      </c>
      <c r="R292">
        <f t="shared" si="6"/>
        <v>8</v>
      </c>
      <c r="S292" s="6">
        <f>SUM(punkty_rekrutacyjne34[[#This Row],[punkty za JP]:[GEO]])</f>
        <v>18</v>
      </c>
      <c r="T292" s="6">
        <f>IF(punkty_rekrutacyjne34[[#This Row],[Zachowanie]]=6, 2, 0)+punkty_rekrutacyjne34[[#This Row],[Osiagniecia]]</f>
        <v>6</v>
      </c>
      <c r="U292" s="7">
        <f>punkty_rekrutacyjne34[[#This Row],[punkty za gimnazjalny]]+punkty_rekrutacyjne34[[#This Row],[SUMA PUNKTOW ZA OCENY]]+punkty_rekrutacyjne34[[#This Row],[DODATKOWE]]</f>
        <v>48.7</v>
      </c>
      <c r="V292">
        <f>IF(AND(punkty_rekrutacyjne34[[#This Row],[Osiagniecia]]=0, punkty_rekrutacyjne34[[#This Row],[Zachowanie]]&gt;=5, AVERAGE(punkty_rekrutacyjne34[[#This Row],[JP]:[Geog]])&gt;4), 1, 0)</f>
        <v>0</v>
      </c>
    </row>
    <row r="293" spans="1:22" hidden="1" x14ac:dyDescent="0.35">
      <c r="A293" s="1" t="s">
        <v>419</v>
      </c>
      <c r="B293" s="1" t="s">
        <v>260</v>
      </c>
      <c r="C293">
        <v>6</v>
      </c>
      <c r="D293">
        <v>3</v>
      </c>
      <c r="E293" s="1">
        <v>6</v>
      </c>
      <c r="F293" s="1">
        <v>2</v>
      </c>
      <c r="G293" s="1">
        <v>4</v>
      </c>
      <c r="H293" s="1">
        <v>6</v>
      </c>
      <c r="I293">
        <v>47</v>
      </c>
      <c r="J293">
        <v>54</v>
      </c>
      <c r="K293">
        <v>40</v>
      </c>
      <c r="L293">
        <v>83</v>
      </c>
      <c r="M293">
        <v>16</v>
      </c>
      <c r="N293" s="6">
        <f>(punkty_rekrutacyjne34[[#This Row],[GHP]]+punkty_rekrutacyjne34[[#This Row],[GHH]]+punkty_rekrutacyjne34[[#This Row],[GMM]]+punkty_rekrutacyjne34[[#This Row],[GMP]]+punkty_rekrutacyjne34[[#This Row],[GJP]])/10</f>
        <v>24</v>
      </c>
      <c r="O293">
        <f t="shared" si="6"/>
        <v>10</v>
      </c>
      <c r="P293">
        <f t="shared" si="6"/>
        <v>0</v>
      </c>
      <c r="Q293">
        <f t="shared" si="6"/>
        <v>6</v>
      </c>
      <c r="R293">
        <f t="shared" si="6"/>
        <v>10</v>
      </c>
      <c r="S293" s="6">
        <f>SUM(punkty_rekrutacyjne34[[#This Row],[punkty za JP]:[GEO]])</f>
        <v>26</v>
      </c>
      <c r="T293" s="6">
        <f>IF(punkty_rekrutacyjne34[[#This Row],[Zachowanie]]=6, 2, 0)+punkty_rekrutacyjne34[[#This Row],[Osiagniecia]]</f>
        <v>6</v>
      </c>
      <c r="U293" s="7">
        <f>punkty_rekrutacyjne34[[#This Row],[punkty za gimnazjalny]]+punkty_rekrutacyjne34[[#This Row],[SUMA PUNKTOW ZA OCENY]]+punkty_rekrutacyjne34[[#This Row],[DODATKOWE]]</f>
        <v>56</v>
      </c>
      <c r="V293">
        <f>IF(AND(punkty_rekrutacyjne34[[#This Row],[Osiagniecia]]=0, punkty_rekrutacyjne34[[#This Row],[Zachowanie]]&gt;=5, AVERAGE(punkty_rekrutacyjne34[[#This Row],[JP]:[Geog]])&gt;4), 1, 0)</f>
        <v>0</v>
      </c>
    </row>
    <row r="294" spans="1:22" hidden="1" x14ac:dyDescent="0.35">
      <c r="A294" s="1" t="s">
        <v>420</v>
      </c>
      <c r="B294" s="1" t="s">
        <v>188</v>
      </c>
      <c r="C294">
        <v>3</v>
      </c>
      <c r="D294">
        <v>2</v>
      </c>
      <c r="E294" s="1">
        <v>4</v>
      </c>
      <c r="F294" s="1">
        <v>5</v>
      </c>
      <c r="G294" s="1">
        <v>4</v>
      </c>
      <c r="H294" s="1">
        <v>6</v>
      </c>
      <c r="I294">
        <v>99</v>
      </c>
      <c r="J294">
        <v>60</v>
      </c>
      <c r="K294">
        <v>96</v>
      </c>
      <c r="L294">
        <v>89</v>
      </c>
      <c r="M294">
        <v>29</v>
      </c>
      <c r="N294" s="6">
        <f>(punkty_rekrutacyjne34[[#This Row],[GHP]]+punkty_rekrutacyjne34[[#This Row],[GHH]]+punkty_rekrutacyjne34[[#This Row],[GMM]]+punkty_rekrutacyjne34[[#This Row],[GMP]]+punkty_rekrutacyjne34[[#This Row],[GJP]])/10</f>
        <v>37.299999999999997</v>
      </c>
      <c r="O294">
        <f t="shared" si="6"/>
        <v>6</v>
      </c>
      <c r="P294">
        <f t="shared" si="6"/>
        <v>8</v>
      </c>
      <c r="Q294">
        <f t="shared" si="6"/>
        <v>6</v>
      </c>
      <c r="R294">
        <f t="shared" si="6"/>
        <v>10</v>
      </c>
      <c r="S294" s="6">
        <f>SUM(punkty_rekrutacyjne34[[#This Row],[punkty za JP]:[GEO]])</f>
        <v>30</v>
      </c>
      <c r="T294" s="6">
        <f>IF(punkty_rekrutacyjne34[[#This Row],[Zachowanie]]=6, 2, 0)+punkty_rekrutacyjne34[[#This Row],[Osiagniecia]]</f>
        <v>3</v>
      </c>
      <c r="U294" s="7">
        <f>punkty_rekrutacyjne34[[#This Row],[punkty za gimnazjalny]]+punkty_rekrutacyjne34[[#This Row],[SUMA PUNKTOW ZA OCENY]]+punkty_rekrutacyjne34[[#This Row],[DODATKOWE]]</f>
        <v>70.3</v>
      </c>
      <c r="V294">
        <f>IF(AND(punkty_rekrutacyjne34[[#This Row],[Osiagniecia]]=0, punkty_rekrutacyjne34[[#This Row],[Zachowanie]]&gt;=5, AVERAGE(punkty_rekrutacyjne34[[#This Row],[JP]:[Geog]])&gt;4), 1, 0)</f>
        <v>0</v>
      </c>
    </row>
    <row r="295" spans="1:22" hidden="1" x14ac:dyDescent="0.35">
      <c r="A295" s="1" t="s">
        <v>421</v>
      </c>
      <c r="B295" s="1" t="s">
        <v>249</v>
      </c>
      <c r="C295">
        <v>8</v>
      </c>
      <c r="D295">
        <v>2</v>
      </c>
      <c r="E295" s="1">
        <v>2</v>
      </c>
      <c r="F295" s="1">
        <v>4</v>
      </c>
      <c r="G295" s="1">
        <v>3</v>
      </c>
      <c r="H295" s="1">
        <v>5</v>
      </c>
      <c r="I295">
        <v>83</v>
      </c>
      <c r="J295">
        <v>29</v>
      </c>
      <c r="K295">
        <v>91</v>
      </c>
      <c r="L295">
        <v>26</v>
      </c>
      <c r="M295">
        <v>21</v>
      </c>
      <c r="N295" s="6">
        <f>(punkty_rekrutacyjne34[[#This Row],[GHP]]+punkty_rekrutacyjne34[[#This Row],[GHH]]+punkty_rekrutacyjne34[[#This Row],[GMM]]+punkty_rekrutacyjne34[[#This Row],[GMP]]+punkty_rekrutacyjne34[[#This Row],[GJP]])/10</f>
        <v>25</v>
      </c>
      <c r="O295">
        <f t="shared" si="6"/>
        <v>0</v>
      </c>
      <c r="P295">
        <f t="shared" si="6"/>
        <v>6</v>
      </c>
      <c r="Q295">
        <f t="shared" si="6"/>
        <v>4</v>
      </c>
      <c r="R295">
        <f t="shared" si="6"/>
        <v>8</v>
      </c>
      <c r="S295" s="6">
        <f>SUM(punkty_rekrutacyjne34[[#This Row],[punkty za JP]:[GEO]])</f>
        <v>18</v>
      </c>
      <c r="T295" s="6">
        <f>IF(punkty_rekrutacyjne34[[#This Row],[Zachowanie]]=6, 2, 0)+punkty_rekrutacyjne34[[#This Row],[Osiagniecia]]</f>
        <v>8</v>
      </c>
      <c r="U295" s="7">
        <f>punkty_rekrutacyjne34[[#This Row],[punkty za gimnazjalny]]+punkty_rekrutacyjne34[[#This Row],[SUMA PUNKTOW ZA OCENY]]+punkty_rekrutacyjne34[[#This Row],[DODATKOWE]]</f>
        <v>51</v>
      </c>
      <c r="V295">
        <f>IF(AND(punkty_rekrutacyjne34[[#This Row],[Osiagniecia]]=0, punkty_rekrutacyjne34[[#This Row],[Zachowanie]]&gt;=5, AVERAGE(punkty_rekrutacyjne34[[#This Row],[JP]:[Geog]])&gt;4), 1, 0)</f>
        <v>0</v>
      </c>
    </row>
    <row r="296" spans="1:22" hidden="1" x14ac:dyDescent="0.35">
      <c r="A296" s="1" t="s">
        <v>422</v>
      </c>
      <c r="B296" s="1" t="s">
        <v>340</v>
      </c>
      <c r="C296">
        <v>0</v>
      </c>
      <c r="D296">
        <v>4</v>
      </c>
      <c r="E296" s="1">
        <v>3</v>
      </c>
      <c r="F296" s="1">
        <v>6</v>
      </c>
      <c r="G296" s="1">
        <v>5</v>
      </c>
      <c r="H296" s="1">
        <v>5</v>
      </c>
      <c r="I296">
        <v>5</v>
      </c>
      <c r="J296">
        <v>26</v>
      </c>
      <c r="K296">
        <v>6</v>
      </c>
      <c r="L296">
        <v>82</v>
      </c>
      <c r="M296">
        <v>94</v>
      </c>
      <c r="N296" s="6">
        <f>(punkty_rekrutacyjne34[[#This Row],[GHP]]+punkty_rekrutacyjne34[[#This Row],[GHH]]+punkty_rekrutacyjne34[[#This Row],[GMM]]+punkty_rekrutacyjne34[[#This Row],[GMP]]+punkty_rekrutacyjne34[[#This Row],[GJP]])/10</f>
        <v>21.3</v>
      </c>
      <c r="O296">
        <f t="shared" si="6"/>
        <v>4</v>
      </c>
      <c r="P296">
        <f t="shared" si="6"/>
        <v>10</v>
      </c>
      <c r="Q296">
        <f t="shared" si="6"/>
        <v>8</v>
      </c>
      <c r="R296">
        <f t="shared" si="6"/>
        <v>8</v>
      </c>
      <c r="S296" s="6">
        <f>SUM(punkty_rekrutacyjne34[[#This Row],[punkty za JP]:[GEO]])</f>
        <v>30</v>
      </c>
      <c r="T296" s="6">
        <f>IF(punkty_rekrutacyjne34[[#This Row],[Zachowanie]]=6, 2, 0)+punkty_rekrutacyjne34[[#This Row],[Osiagniecia]]</f>
        <v>0</v>
      </c>
      <c r="U296" s="7">
        <f>punkty_rekrutacyjne34[[#This Row],[punkty za gimnazjalny]]+punkty_rekrutacyjne34[[#This Row],[SUMA PUNKTOW ZA OCENY]]+punkty_rekrutacyjne34[[#This Row],[DODATKOWE]]</f>
        <v>51.3</v>
      </c>
      <c r="V296">
        <f>IF(AND(punkty_rekrutacyjne34[[#This Row],[Osiagniecia]]=0, punkty_rekrutacyjne34[[#This Row],[Zachowanie]]&gt;=5, AVERAGE(punkty_rekrutacyjne34[[#This Row],[JP]:[Geog]])&gt;4), 1, 0)</f>
        <v>0</v>
      </c>
    </row>
    <row r="297" spans="1:22" hidden="1" x14ac:dyDescent="0.35">
      <c r="A297" s="1" t="s">
        <v>423</v>
      </c>
      <c r="B297" s="1" t="s">
        <v>76</v>
      </c>
      <c r="C297">
        <v>5</v>
      </c>
      <c r="D297">
        <v>3</v>
      </c>
      <c r="E297" s="1">
        <v>3</v>
      </c>
      <c r="F297" s="1">
        <v>3</v>
      </c>
      <c r="G297" s="1">
        <v>4</v>
      </c>
      <c r="H297" s="1">
        <v>3</v>
      </c>
      <c r="I297">
        <v>97</v>
      </c>
      <c r="J297">
        <v>83</v>
      </c>
      <c r="K297">
        <v>27</v>
      </c>
      <c r="L297">
        <v>61</v>
      </c>
      <c r="M297">
        <v>34</v>
      </c>
      <c r="N297" s="6">
        <f>(punkty_rekrutacyjne34[[#This Row],[GHP]]+punkty_rekrutacyjne34[[#This Row],[GHH]]+punkty_rekrutacyjne34[[#This Row],[GMM]]+punkty_rekrutacyjne34[[#This Row],[GMP]]+punkty_rekrutacyjne34[[#This Row],[GJP]])/10</f>
        <v>30.2</v>
      </c>
      <c r="O297">
        <f t="shared" si="6"/>
        <v>4</v>
      </c>
      <c r="P297">
        <f t="shared" si="6"/>
        <v>4</v>
      </c>
      <c r="Q297">
        <f t="shared" si="6"/>
        <v>6</v>
      </c>
      <c r="R297">
        <f t="shared" si="6"/>
        <v>4</v>
      </c>
      <c r="S297" s="6">
        <f>SUM(punkty_rekrutacyjne34[[#This Row],[punkty za JP]:[GEO]])</f>
        <v>18</v>
      </c>
      <c r="T297" s="6">
        <f>IF(punkty_rekrutacyjne34[[#This Row],[Zachowanie]]=6, 2, 0)+punkty_rekrutacyjne34[[#This Row],[Osiagniecia]]</f>
        <v>5</v>
      </c>
      <c r="U297" s="7">
        <f>punkty_rekrutacyjne34[[#This Row],[punkty za gimnazjalny]]+punkty_rekrutacyjne34[[#This Row],[SUMA PUNKTOW ZA OCENY]]+punkty_rekrutacyjne34[[#This Row],[DODATKOWE]]</f>
        <v>53.2</v>
      </c>
      <c r="V297">
        <f>IF(AND(punkty_rekrutacyjne34[[#This Row],[Osiagniecia]]=0, punkty_rekrutacyjne34[[#This Row],[Zachowanie]]&gt;=5, AVERAGE(punkty_rekrutacyjne34[[#This Row],[JP]:[Geog]])&gt;4), 1, 0)</f>
        <v>0</v>
      </c>
    </row>
    <row r="298" spans="1:22" hidden="1" x14ac:dyDescent="0.35">
      <c r="A298" s="1" t="s">
        <v>424</v>
      </c>
      <c r="B298" s="1" t="s">
        <v>425</v>
      </c>
      <c r="C298">
        <v>8</v>
      </c>
      <c r="D298">
        <v>5</v>
      </c>
      <c r="E298" s="1">
        <v>4</v>
      </c>
      <c r="F298" s="1">
        <v>6</v>
      </c>
      <c r="G298" s="1">
        <v>6</v>
      </c>
      <c r="H298" s="1">
        <v>5</v>
      </c>
      <c r="I298">
        <v>37</v>
      </c>
      <c r="J298">
        <v>52</v>
      </c>
      <c r="K298">
        <v>6</v>
      </c>
      <c r="L298">
        <v>34</v>
      </c>
      <c r="M298">
        <v>84</v>
      </c>
      <c r="N298" s="6">
        <f>(punkty_rekrutacyjne34[[#This Row],[GHP]]+punkty_rekrutacyjne34[[#This Row],[GHH]]+punkty_rekrutacyjne34[[#This Row],[GMM]]+punkty_rekrutacyjne34[[#This Row],[GMP]]+punkty_rekrutacyjne34[[#This Row],[GJP]])/10</f>
        <v>21.3</v>
      </c>
      <c r="O298">
        <f t="shared" si="6"/>
        <v>6</v>
      </c>
      <c r="P298">
        <f t="shared" si="6"/>
        <v>10</v>
      </c>
      <c r="Q298">
        <f t="shared" si="6"/>
        <v>10</v>
      </c>
      <c r="R298">
        <f t="shared" si="6"/>
        <v>8</v>
      </c>
      <c r="S298" s="6">
        <f>SUM(punkty_rekrutacyjne34[[#This Row],[punkty za JP]:[GEO]])</f>
        <v>34</v>
      </c>
      <c r="T298" s="6">
        <f>IF(punkty_rekrutacyjne34[[#This Row],[Zachowanie]]=6, 2, 0)+punkty_rekrutacyjne34[[#This Row],[Osiagniecia]]</f>
        <v>8</v>
      </c>
      <c r="U298" s="7">
        <f>punkty_rekrutacyjne34[[#This Row],[punkty za gimnazjalny]]+punkty_rekrutacyjne34[[#This Row],[SUMA PUNKTOW ZA OCENY]]+punkty_rekrutacyjne34[[#This Row],[DODATKOWE]]</f>
        <v>63.3</v>
      </c>
      <c r="V298">
        <f>IF(AND(punkty_rekrutacyjne34[[#This Row],[Osiagniecia]]=0, punkty_rekrutacyjne34[[#This Row],[Zachowanie]]&gt;=5, AVERAGE(punkty_rekrutacyjne34[[#This Row],[JP]:[Geog]])&gt;4), 1, 0)</f>
        <v>0</v>
      </c>
    </row>
    <row r="299" spans="1:22" hidden="1" x14ac:dyDescent="0.35">
      <c r="A299" s="1" t="s">
        <v>426</v>
      </c>
      <c r="B299" s="1" t="s">
        <v>427</v>
      </c>
      <c r="C299">
        <v>5</v>
      </c>
      <c r="D299">
        <v>2</v>
      </c>
      <c r="E299" s="1">
        <v>5</v>
      </c>
      <c r="F299" s="1">
        <v>3</v>
      </c>
      <c r="G299" s="1">
        <v>5</v>
      </c>
      <c r="H299" s="1">
        <v>5</v>
      </c>
      <c r="I299">
        <v>30</v>
      </c>
      <c r="J299">
        <v>42</v>
      </c>
      <c r="K299">
        <v>80</v>
      </c>
      <c r="L299">
        <v>74</v>
      </c>
      <c r="M299">
        <v>75</v>
      </c>
      <c r="N299" s="6">
        <f>(punkty_rekrutacyjne34[[#This Row],[GHP]]+punkty_rekrutacyjne34[[#This Row],[GHH]]+punkty_rekrutacyjne34[[#This Row],[GMM]]+punkty_rekrutacyjne34[[#This Row],[GMP]]+punkty_rekrutacyjne34[[#This Row],[GJP]])/10</f>
        <v>30.1</v>
      </c>
      <c r="O299">
        <f t="shared" si="6"/>
        <v>8</v>
      </c>
      <c r="P299">
        <f t="shared" si="6"/>
        <v>4</v>
      </c>
      <c r="Q299">
        <f t="shared" si="6"/>
        <v>8</v>
      </c>
      <c r="R299">
        <f t="shared" si="6"/>
        <v>8</v>
      </c>
      <c r="S299" s="6">
        <f>SUM(punkty_rekrutacyjne34[[#This Row],[punkty za JP]:[GEO]])</f>
        <v>28</v>
      </c>
      <c r="T299" s="6">
        <f>IF(punkty_rekrutacyjne34[[#This Row],[Zachowanie]]=6, 2, 0)+punkty_rekrutacyjne34[[#This Row],[Osiagniecia]]</f>
        <v>5</v>
      </c>
      <c r="U299" s="7">
        <f>punkty_rekrutacyjne34[[#This Row],[punkty za gimnazjalny]]+punkty_rekrutacyjne34[[#This Row],[SUMA PUNKTOW ZA OCENY]]+punkty_rekrutacyjne34[[#This Row],[DODATKOWE]]</f>
        <v>63.1</v>
      </c>
      <c r="V299">
        <f>IF(AND(punkty_rekrutacyjne34[[#This Row],[Osiagniecia]]=0, punkty_rekrutacyjne34[[#This Row],[Zachowanie]]&gt;=5, AVERAGE(punkty_rekrutacyjne34[[#This Row],[JP]:[Geog]])&gt;4), 1, 0)</f>
        <v>0</v>
      </c>
    </row>
    <row r="300" spans="1:22" hidden="1" x14ac:dyDescent="0.35">
      <c r="A300" s="1" t="s">
        <v>428</v>
      </c>
      <c r="B300" s="1" t="s">
        <v>429</v>
      </c>
      <c r="C300">
        <v>3</v>
      </c>
      <c r="D300">
        <v>2</v>
      </c>
      <c r="E300" s="1">
        <v>5</v>
      </c>
      <c r="F300" s="1">
        <v>5</v>
      </c>
      <c r="G300" s="1">
        <v>2</v>
      </c>
      <c r="H300" s="1">
        <v>2</v>
      </c>
      <c r="I300">
        <v>81</v>
      </c>
      <c r="J300">
        <v>88</v>
      </c>
      <c r="K300">
        <v>99</v>
      </c>
      <c r="L300">
        <v>75</v>
      </c>
      <c r="M300">
        <v>60</v>
      </c>
      <c r="N300" s="6">
        <f>(punkty_rekrutacyjne34[[#This Row],[GHP]]+punkty_rekrutacyjne34[[#This Row],[GHH]]+punkty_rekrutacyjne34[[#This Row],[GMM]]+punkty_rekrutacyjne34[[#This Row],[GMP]]+punkty_rekrutacyjne34[[#This Row],[GJP]])/10</f>
        <v>40.299999999999997</v>
      </c>
      <c r="O300">
        <f t="shared" si="6"/>
        <v>8</v>
      </c>
      <c r="P300">
        <f t="shared" si="6"/>
        <v>8</v>
      </c>
      <c r="Q300">
        <f t="shared" si="6"/>
        <v>0</v>
      </c>
      <c r="R300">
        <f t="shared" si="6"/>
        <v>0</v>
      </c>
      <c r="S300" s="6">
        <f>SUM(punkty_rekrutacyjne34[[#This Row],[punkty za JP]:[GEO]])</f>
        <v>16</v>
      </c>
      <c r="T300" s="6">
        <f>IF(punkty_rekrutacyjne34[[#This Row],[Zachowanie]]=6, 2, 0)+punkty_rekrutacyjne34[[#This Row],[Osiagniecia]]</f>
        <v>3</v>
      </c>
      <c r="U300" s="7">
        <f>punkty_rekrutacyjne34[[#This Row],[punkty za gimnazjalny]]+punkty_rekrutacyjne34[[#This Row],[SUMA PUNKTOW ZA OCENY]]+punkty_rekrutacyjne34[[#This Row],[DODATKOWE]]</f>
        <v>59.3</v>
      </c>
      <c r="V300">
        <f>IF(AND(punkty_rekrutacyjne34[[#This Row],[Osiagniecia]]=0, punkty_rekrutacyjne34[[#This Row],[Zachowanie]]&gt;=5, AVERAGE(punkty_rekrutacyjne34[[#This Row],[JP]:[Geog]])&gt;4), 1, 0)</f>
        <v>0</v>
      </c>
    </row>
    <row r="301" spans="1:22" hidden="1" x14ac:dyDescent="0.35">
      <c r="A301" s="1" t="s">
        <v>428</v>
      </c>
      <c r="B301" s="1" t="s">
        <v>430</v>
      </c>
      <c r="C301">
        <v>3</v>
      </c>
      <c r="D301">
        <v>6</v>
      </c>
      <c r="E301" s="1">
        <v>2</v>
      </c>
      <c r="F301" s="1">
        <v>5</v>
      </c>
      <c r="G301" s="1">
        <v>6</v>
      </c>
      <c r="H301" s="1">
        <v>4</v>
      </c>
      <c r="I301">
        <v>36</v>
      </c>
      <c r="J301">
        <v>63</v>
      </c>
      <c r="K301">
        <v>40</v>
      </c>
      <c r="L301">
        <v>82</v>
      </c>
      <c r="M301">
        <v>89</v>
      </c>
      <c r="N301" s="6">
        <f>(punkty_rekrutacyjne34[[#This Row],[GHP]]+punkty_rekrutacyjne34[[#This Row],[GHH]]+punkty_rekrutacyjne34[[#This Row],[GMM]]+punkty_rekrutacyjne34[[#This Row],[GMP]]+punkty_rekrutacyjne34[[#This Row],[GJP]])/10</f>
        <v>31</v>
      </c>
      <c r="O301">
        <f t="shared" si="6"/>
        <v>0</v>
      </c>
      <c r="P301">
        <f t="shared" si="6"/>
        <v>8</v>
      </c>
      <c r="Q301">
        <f t="shared" si="6"/>
        <v>10</v>
      </c>
      <c r="R301">
        <f t="shared" si="6"/>
        <v>6</v>
      </c>
      <c r="S301" s="6">
        <f>SUM(punkty_rekrutacyjne34[[#This Row],[punkty za JP]:[GEO]])</f>
        <v>24</v>
      </c>
      <c r="T301" s="6">
        <f>IF(punkty_rekrutacyjne34[[#This Row],[Zachowanie]]=6, 2, 0)+punkty_rekrutacyjne34[[#This Row],[Osiagniecia]]</f>
        <v>5</v>
      </c>
      <c r="U301" s="7">
        <f>punkty_rekrutacyjne34[[#This Row],[punkty za gimnazjalny]]+punkty_rekrutacyjne34[[#This Row],[SUMA PUNKTOW ZA OCENY]]+punkty_rekrutacyjne34[[#This Row],[DODATKOWE]]</f>
        <v>60</v>
      </c>
      <c r="V301">
        <f>IF(AND(punkty_rekrutacyjne34[[#This Row],[Osiagniecia]]=0, punkty_rekrutacyjne34[[#This Row],[Zachowanie]]&gt;=5, AVERAGE(punkty_rekrutacyjne34[[#This Row],[JP]:[Geog]])&gt;4), 1, 0)</f>
        <v>0</v>
      </c>
    </row>
    <row r="302" spans="1:22" hidden="1" x14ac:dyDescent="0.35">
      <c r="A302" s="1" t="s">
        <v>431</v>
      </c>
      <c r="B302" s="1" t="s">
        <v>242</v>
      </c>
      <c r="C302">
        <v>0</v>
      </c>
      <c r="D302">
        <v>6</v>
      </c>
      <c r="E302" s="1">
        <v>3</v>
      </c>
      <c r="F302" s="1">
        <v>2</v>
      </c>
      <c r="G302" s="1">
        <v>3</v>
      </c>
      <c r="H302" s="1">
        <v>5</v>
      </c>
      <c r="I302">
        <v>27</v>
      </c>
      <c r="J302">
        <v>62</v>
      </c>
      <c r="K302">
        <v>56</v>
      </c>
      <c r="L302">
        <v>66</v>
      </c>
      <c r="M302">
        <v>92</v>
      </c>
      <c r="N302" s="6">
        <f>(punkty_rekrutacyjne34[[#This Row],[GHP]]+punkty_rekrutacyjne34[[#This Row],[GHH]]+punkty_rekrutacyjne34[[#This Row],[GMM]]+punkty_rekrutacyjne34[[#This Row],[GMP]]+punkty_rekrutacyjne34[[#This Row],[GJP]])/10</f>
        <v>30.3</v>
      </c>
      <c r="O302">
        <f t="shared" si="6"/>
        <v>4</v>
      </c>
      <c r="P302">
        <f t="shared" si="6"/>
        <v>0</v>
      </c>
      <c r="Q302">
        <f t="shared" si="6"/>
        <v>4</v>
      </c>
      <c r="R302">
        <f t="shared" si="6"/>
        <v>8</v>
      </c>
      <c r="S302" s="6">
        <f>SUM(punkty_rekrutacyjne34[[#This Row],[punkty za JP]:[GEO]])</f>
        <v>16</v>
      </c>
      <c r="T302" s="6">
        <f>IF(punkty_rekrutacyjne34[[#This Row],[Zachowanie]]=6, 2, 0)+punkty_rekrutacyjne34[[#This Row],[Osiagniecia]]</f>
        <v>2</v>
      </c>
      <c r="U302" s="7">
        <f>punkty_rekrutacyjne34[[#This Row],[punkty za gimnazjalny]]+punkty_rekrutacyjne34[[#This Row],[SUMA PUNKTOW ZA OCENY]]+punkty_rekrutacyjne34[[#This Row],[DODATKOWE]]</f>
        <v>48.3</v>
      </c>
      <c r="V302">
        <f>IF(AND(punkty_rekrutacyjne34[[#This Row],[Osiagniecia]]=0, punkty_rekrutacyjne34[[#This Row],[Zachowanie]]&gt;=5, AVERAGE(punkty_rekrutacyjne34[[#This Row],[JP]:[Geog]])&gt;4), 1, 0)</f>
        <v>0</v>
      </c>
    </row>
    <row r="303" spans="1:22" hidden="1" x14ac:dyDescent="0.35">
      <c r="A303" s="1" t="s">
        <v>432</v>
      </c>
      <c r="B303" s="1" t="s">
        <v>429</v>
      </c>
      <c r="C303">
        <v>8</v>
      </c>
      <c r="D303">
        <v>5</v>
      </c>
      <c r="E303" s="1">
        <v>5</v>
      </c>
      <c r="F303" s="1">
        <v>5</v>
      </c>
      <c r="G303" s="1">
        <v>4</v>
      </c>
      <c r="H303" s="1">
        <v>6</v>
      </c>
      <c r="I303">
        <v>65</v>
      </c>
      <c r="J303">
        <v>57</v>
      </c>
      <c r="K303">
        <v>24</v>
      </c>
      <c r="L303">
        <v>97</v>
      </c>
      <c r="M303">
        <v>47</v>
      </c>
      <c r="N303" s="6">
        <f>(punkty_rekrutacyjne34[[#This Row],[GHP]]+punkty_rekrutacyjne34[[#This Row],[GHH]]+punkty_rekrutacyjne34[[#This Row],[GMM]]+punkty_rekrutacyjne34[[#This Row],[GMP]]+punkty_rekrutacyjne34[[#This Row],[GJP]])/10</f>
        <v>29</v>
      </c>
      <c r="O303">
        <f t="shared" si="6"/>
        <v>8</v>
      </c>
      <c r="P303">
        <f t="shared" si="6"/>
        <v>8</v>
      </c>
      <c r="Q303">
        <f t="shared" si="6"/>
        <v>6</v>
      </c>
      <c r="R303">
        <f t="shared" si="6"/>
        <v>10</v>
      </c>
      <c r="S303" s="6">
        <f>SUM(punkty_rekrutacyjne34[[#This Row],[punkty za JP]:[GEO]])</f>
        <v>32</v>
      </c>
      <c r="T303" s="6">
        <f>IF(punkty_rekrutacyjne34[[#This Row],[Zachowanie]]=6, 2, 0)+punkty_rekrutacyjne34[[#This Row],[Osiagniecia]]</f>
        <v>8</v>
      </c>
      <c r="U303" s="7">
        <f>punkty_rekrutacyjne34[[#This Row],[punkty za gimnazjalny]]+punkty_rekrutacyjne34[[#This Row],[SUMA PUNKTOW ZA OCENY]]+punkty_rekrutacyjne34[[#This Row],[DODATKOWE]]</f>
        <v>69</v>
      </c>
      <c r="V303">
        <f>IF(AND(punkty_rekrutacyjne34[[#This Row],[Osiagniecia]]=0, punkty_rekrutacyjne34[[#This Row],[Zachowanie]]&gt;=5, AVERAGE(punkty_rekrutacyjne34[[#This Row],[JP]:[Geog]])&gt;4), 1, 0)</f>
        <v>0</v>
      </c>
    </row>
    <row r="304" spans="1:22" hidden="1" x14ac:dyDescent="0.35">
      <c r="A304" s="1" t="s">
        <v>433</v>
      </c>
      <c r="B304" s="1" t="s">
        <v>434</v>
      </c>
      <c r="C304">
        <v>5</v>
      </c>
      <c r="D304">
        <v>2</v>
      </c>
      <c r="E304" s="1">
        <v>6</v>
      </c>
      <c r="F304" s="1">
        <v>4</v>
      </c>
      <c r="G304" s="1">
        <v>5</v>
      </c>
      <c r="H304" s="1">
        <v>6</v>
      </c>
      <c r="I304">
        <v>35</v>
      </c>
      <c r="J304">
        <v>77</v>
      </c>
      <c r="K304">
        <v>82</v>
      </c>
      <c r="L304">
        <v>42</v>
      </c>
      <c r="M304">
        <v>17</v>
      </c>
      <c r="N304" s="6">
        <f>(punkty_rekrutacyjne34[[#This Row],[GHP]]+punkty_rekrutacyjne34[[#This Row],[GHH]]+punkty_rekrutacyjne34[[#This Row],[GMM]]+punkty_rekrutacyjne34[[#This Row],[GMP]]+punkty_rekrutacyjne34[[#This Row],[GJP]])/10</f>
        <v>25.3</v>
      </c>
      <c r="O304">
        <f t="shared" si="6"/>
        <v>10</v>
      </c>
      <c r="P304">
        <f t="shared" si="6"/>
        <v>6</v>
      </c>
      <c r="Q304">
        <f t="shared" si="6"/>
        <v>8</v>
      </c>
      <c r="R304">
        <f t="shared" si="6"/>
        <v>10</v>
      </c>
      <c r="S304" s="6">
        <f>SUM(punkty_rekrutacyjne34[[#This Row],[punkty za JP]:[GEO]])</f>
        <v>34</v>
      </c>
      <c r="T304" s="6">
        <f>IF(punkty_rekrutacyjne34[[#This Row],[Zachowanie]]=6, 2, 0)+punkty_rekrutacyjne34[[#This Row],[Osiagniecia]]</f>
        <v>5</v>
      </c>
      <c r="U304" s="7">
        <f>punkty_rekrutacyjne34[[#This Row],[punkty za gimnazjalny]]+punkty_rekrutacyjne34[[#This Row],[SUMA PUNKTOW ZA OCENY]]+punkty_rekrutacyjne34[[#This Row],[DODATKOWE]]</f>
        <v>64.3</v>
      </c>
      <c r="V304">
        <f>IF(AND(punkty_rekrutacyjne34[[#This Row],[Osiagniecia]]=0, punkty_rekrutacyjne34[[#This Row],[Zachowanie]]&gt;=5, AVERAGE(punkty_rekrutacyjne34[[#This Row],[JP]:[Geog]])&gt;4), 1, 0)</f>
        <v>0</v>
      </c>
    </row>
    <row r="305" spans="1:22" hidden="1" x14ac:dyDescent="0.35">
      <c r="A305" s="1" t="s">
        <v>435</v>
      </c>
      <c r="B305" s="1" t="s">
        <v>436</v>
      </c>
      <c r="C305">
        <v>3</v>
      </c>
      <c r="D305">
        <v>5</v>
      </c>
      <c r="E305" s="1">
        <v>5</v>
      </c>
      <c r="F305" s="1">
        <v>2</v>
      </c>
      <c r="G305" s="1">
        <v>3</v>
      </c>
      <c r="H305" s="1">
        <v>6</v>
      </c>
      <c r="I305">
        <v>47</v>
      </c>
      <c r="J305">
        <v>52</v>
      </c>
      <c r="K305">
        <v>43</v>
      </c>
      <c r="L305">
        <v>47</v>
      </c>
      <c r="M305">
        <v>3</v>
      </c>
      <c r="N305" s="6">
        <f>(punkty_rekrutacyjne34[[#This Row],[GHP]]+punkty_rekrutacyjne34[[#This Row],[GHH]]+punkty_rekrutacyjne34[[#This Row],[GMM]]+punkty_rekrutacyjne34[[#This Row],[GMP]]+punkty_rekrutacyjne34[[#This Row],[GJP]])/10</f>
        <v>19.2</v>
      </c>
      <c r="O305">
        <f t="shared" si="6"/>
        <v>8</v>
      </c>
      <c r="P305">
        <f t="shared" si="6"/>
        <v>0</v>
      </c>
      <c r="Q305">
        <f t="shared" si="6"/>
        <v>4</v>
      </c>
      <c r="R305">
        <f t="shared" si="6"/>
        <v>10</v>
      </c>
      <c r="S305" s="6">
        <f>SUM(punkty_rekrutacyjne34[[#This Row],[punkty za JP]:[GEO]])</f>
        <v>22</v>
      </c>
      <c r="T305" s="6">
        <f>IF(punkty_rekrutacyjne34[[#This Row],[Zachowanie]]=6, 2, 0)+punkty_rekrutacyjne34[[#This Row],[Osiagniecia]]</f>
        <v>3</v>
      </c>
      <c r="U305" s="7">
        <f>punkty_rekrutacyjne34[[#This Row],[punkty za gimnazjalny]]+punkty_rekrutacyjne34[[#This Row],[SUMA PUNKTOW ZA OCENY]]+punkty_rekrutacyjne34[[#This Row],[DODATKOWE]]</f>
        <v>44.2</v>
      </c>
      <c r="V305">
        <f>IF(AND(punkty_rekrutacyjne34[[#This Row],[Osiagniecia]]=0, punkty_rekrutacyjne34[[#This Row],[Zachowanie]]&gt;=5, AVERAGE(punkty_rekrutacyjne34[[#This Row],[JP]:[Geog]])&gt;4), 1, 0)</f>
        <v>0</v>
      </c>
    </row>
    <row r="306" spans="1:22" hidden="1" x14ac:dyDescent="0.35">
      <c r="A306" s="1" t="s">
        <v>437</v>
      </c>
      <c r="B306" s="1" t="s">
        <v>438</v>
      </c>
      <c r="C306">
        <v>5</v>
      </c>
      <c r="D306">
        <v>2</v>
      </c>
      <c r="E306" s="1">
        <v>6</v>
      </c>
      <c r="F306" s="1">
        <v>3</v>
      </c>
      <c r="G306" s="1">
        <v>3</v>
      </c>
      <c r="H306" s="1">
        <v>5</v>
      </c>
      <c r="I306">
        <v>69</v>
      </c>
      <c r="J306">
        <v>15</v>
      </c>
      <c r="K306">
        <v>39</v>
      </c>
      <c r="L306">
        <v>69</v>
      </c>
      <c r="M306">
        <v>39</v>
      </c>
      <c r="N306" s="6">
        <f>(punkty_rekrutacyjne34[[#This Row],[GHP]]+punkty_rekrutacyjne34[[#This Row],[GHH]]+punkty_rekrutacyjne34[[#This Row],[GMM]]+punkty_rekrutacyjne34[[#This Row],[GMP]]+punkty_rekrutacyjne34[[#This Row],[GJP]])/10</f>
        <v>23.1</v>
      </c>
      <c r="O306">
        <f t="shared" si="6"/>
        <v>10</v>
      </c>
      <c r="P306">
        <f t="shared" si="6"/>
        <v>4</v>
      </c>
      <c r="Q306">
        <f t="shared" si="6"/>
        <v>4</v>
      </c>
      <c r="R306">
        <f t="shared" si="6"/>
        <v>8</v>
      </c>
      <c r="S306" s="6">
        <f>SUM(punkty_rekrutacyjne34[[#This Row],[punkty za JP]:[GEO]])</f>
        <v>26</v>
      </c>
      <c r="T306" s="6">
        <f>IF(punkty_rekrutacyjne34[[#This Row],[Zachowanie]]=6, 2, 0)+punkty_rekrutacyjne34[[#This Row],[Osiagniecia]]</f>
        <v>5</v>
      </c>
      <c r="U306" s="7">
        <f>punkty_rekrutacyjne34[[#This Row],[punkty za gimnazjalny]]+punkty_rekrutacyjne34[[#This Row],[SUMA PUNKTOW ZA OCENY]]+punkty_rekrutacyjne34[[#This Row],[DODATKOWE]]</f>
        <v>54.1</v>
      </c>
      <c r="V306">
        <f>IF(AND(punkty_rekrutacyjne34[[#This Row],[Osiagniecia]]=0, punkty_rekrutacyjne34[[#This Row],[Zachowanie]]&gt;=5, AVERAGE(punkty_rekrutacyjne34[[#This Row],[JP]:[Geog]])&gt;4), 1, 0)</f>
        <v>0</v>
      </c>
    </row>
    <row r="307" spans="1:22" hidden="1" x14ac:dyDescent="0.35">
      <c r="A307" s="1" t="s">
        <v>439</v>
      </c>
      <c r="B307" s="1" t="s">
        <v>395</v>
      </c>
      <c r="C307">
        <v>0</v>
      </c>
      <c r="D307">
        <v>3</v>
      </c>
      <c r="E307" s="1">
        <v>6</v>
      </c>
      <c r="F307" s="1">
        <v>4</v>
      </c>
      <c r="G307" s="1">
        <v>3</v>
      </c>
      <c r="H307" s="1">
        <v>6</v>
      </c>
      <c r="I307">
        <v>35</v>
      </c>
      <c r="J307">
        <v>41</v>
      </c>
      <c r="K307">
        <v>92</v>
      </c>
      <c r="L307">
        <v>96</v>
      </c>
      <c r="M307">
        <v>19</v>
      </c>
      <c r="N307" s="6">
        <f>(punkty_rekrutacyjne34[[#This Row],[GHP]]+punkty_rekrutacyjne34[[#This Row],[GHH]]+punkty_rekrutacyjne34[[#This Row],[GMM]]+punkty_rekrutacyjne34[[#This Row],[GMP]]+punkty_rekrutacyjne34[[#This Row],[GJP]])/10</f>
        <v>28.3</v>
      </c>
      <c r="O307">
        <f t="shared" si="6"/>
        <v>10</v>
      </c>
      <c r="P307">
        <f t="shared" si="6"/>
        <v>6</v>
      </c>
      <c r="Q307">
        <f t="shared" si="6"/>
        <v>4</v>
      </c>
      <c r="R307">
        <f t="shared" si="6"/>
        <v>10</v>
      </c>
      <c r="S307" s="6">
        <f>SUM(punkty_rekrutacyjne34[[#This Row],[punkty za JP]:[GEO]])</f>
        <v>30</v>
      </c>
      <c r="T307" s="6">
        <f>IF(punkty_rekrutacyjne34[[#This Row],[Zachowanie]]=6, 2, 0)+punkty_rekrutacyjne34[[#This Row],[Osiagniecia]]</f>
        <v>0</v>
      </c>
      <c r="U307" s="7">
        <f>punkty_rekrutacyjne34[[#This Row],[punkty za gimnazjalny]]+punkty_rekrutacyjne34[[#This Row],[SUMA PUNKTOW ZA OCENY]]+punkty_rekrutacyjne34[[#This Row],[DODATKOWE]]</f>
        <v>58.3</v>
      </c>
      <c r="V307">
        <f>IF(AND(punkty_rekrutacyjne34[[#This Row],[Osiagniecia]]=0, punkty_rekrutacyjne34[[#This Row],[Zachowanie]]&gt;=5, AVERAGE(punkty_rekrutacyjne34[[#This Row],[JP]:[Geog]])&gt;4), 1, 0)</f>
        <v>0</v>
      </c>
    </row>
    <row r="308" spans="1:22" hidden="1" x14ac:dyDescent="0.35">
      <c r="A308" s="1" t="s">
        <v>440</v>
      </c>
      <c r="B308" s="1" t="s">
        <v>251</v>
      </c>
      <c r="C308">
        <v>1</v>
      </c>
      <c r="D308">
        <v>6</v>
      </c>
      <c r="E308" s="1">
        <v>6</v>
      </c>
      <c r="F308" s="1">
        <v>5</v>
      </c>
      <c r="G308" s="1">
        <v>3</v>
      </c>
      <c r="H308" s="1">
        <v>6</v>
      </c>
      <c r="I308">
        <v>8</v>
      </c>
      <c r="J308">
        <v>17</v>
      </c>
      <c r="K308">
        <v>37</v>
      </c>
      <c r="L308">
        <v>10</v>
      </c>
      <c r="M308">
        <v>56</v>
      </c>
      <c r="N308" s="6">
        <f>(punkty_rekrutacyjne34[[#This Row],[GHP]]+punkty_rekrutacyjne34[[#This Row],[GHH]]+punkty_rekrutacyjne34[[#This Row],[GMM]]+punkty_rekrutacyjne34[[#This Row],[GMP]]+punkty_rekrutacyjne34[[#This Row],[GJP]])/10</f>
        <v>12.8</v>
      </c>
      <c r="O308">
        <f t="shared" si="6"/>
        <v>10</v>
      </c>
      <c r="P308">
        <f t="shared" si="6"/>
        <v>8</v>
      </c>
      <c r="Q308">
        <f t="shared" si="6"/>
        <v>4</v>
      </c>
      <c r="R308">
        <f t="shared" si="6"/>
        <v>10</v>
      </c>
      <c r="S308" s="6">
        <f>SUM(punkty_rekrutacyjne34[[#This Row],[punkty za JP]:[GEO]])</f>
        <v>32</v>
      </c>
      <c r="T308" s="6">
        <f>IF(punkty_rekrutacyjne34[[#This Row],[Zachowanie]]=6, 2, 0)+punkty_rekrutacyjne34[[#This Row],[Osiagniecia]]</f>
        <v>3</v>
      </c>
      <c r="U308" s="7">
        <f>punkty_rekrutacyjne34[[#This Row],[punkty za gimnazjalny]]+punkty_rekrutacyjne34[[#This Row],[SUMA PUNKTOW ZA OCENY]]+punkty_rekrutacyjne34[[#This Row],[DODATKOWE]]</f>
        <v>47.8</v>
      </c>
      <c r="V308">
        <f>IF(AND(punkty_rekrutacyjne34[[#This Row],[Osiagniecia]]=0, punkty_rekrutacyjne34[[#This Row],[Zachowanie]]&gt;=5, AVERAGE(punkty_rekrutacyjne34[[#This Row],[JP]:[Geog]])&gt;4), 1, 0)</f>
        <v>0</v>
      </c>
    </row>
    <row r="309" spans="1:22" hidden="1" x14ac:dyDescent="0.35">
      <c r="A309" s="1" t="s">
        <v>441</v>
      </c>
      <c r="B309" s="1" t="s">
        <v>177</v>
      </c>
      <c r="C309">
        <v>2</v>
      </c>
      <c r="D309">
        <v>5</v>
      </c>
      <c r="E309" s="1">
        <v>6</v>
      </c>
      <c r="F309" s="1">
        <v>2</v>
      </c>
      <c r="G309" s="1">
        <v>5</v>
      </c>
      <c r="H309" s="1">
        <v>3</v>
      </c>
      <c r="I309">
        <v>44</v>
      </c>
      <c r="J309">
        <v>32</v>
      </c>
      <c r="K309">
        <v>4</v>
      </c>
      <c r="L309">
        <v>95</v>
      </c>
      <c r="M309">
        <v>55</v>
      </c>
      <c r="N309" s="6">
        <f>(punkty_rekrutacyjne34[[#This Row],[GHP]]+punkty_rekrutacyjne34[[#This Row],[GHH]]+punkty_rekrutacyjne34[[#This Row],[GMM]]+punkty_rekrutacyjne34[[#This Row],[GMP]]+punkty_rekrutacyjne34[[#This Row],[GJP]])/10</f>
        <v>23</v>
      </c>
      <c r="O309">
        <f t="shared" si="6"/>
        <v>10</v>
      </c>
      <c r="P309">
        <f t="shared" si="6"/>
        <v>0</v>
      </c>
      <c r="Q309">
        <f t="shared" si="6"/>
        <v>8</v>
      </c>
      <c r="R309">
        <f t="shared" si="6"/>
        <v>4</v>
      </c>
      <c r="S309" s="6">
        <f>SUM(punkty_rekrutacyjne34[[#This Row],[punkty za JP]:[GEO]])</f>
        <v>22</v>
      </c>
      <c r="T309" s="6">
        <f>IF(punkty_rekrutacyjne34[[#This Row],[Zachowanie]]=6, 2, 0)+punkty_rekrutacyjne34[[#This Row],[Osiagniecia]]</f>
        <v>2</v>
      </c>
      <c r="U309" s="7">
        <f>punkty_rekrutacyjne34[[#This Row],[punkty za gimnazjalny]]+punkty_rekrutacyjne34[[#This Row],[SUMA PUNKTOW ZA OCENY]]+punkty_rekrutacyjne34[[#This Row],[DODATKOWE]]</f>
        <v>47</v>
      </c>
      <c r="V309">
        <f>IF(AND(punkty_rekrutacyjne34[[#This Row],[Osiagniecia]]=0, punkty_rekrutacyjne34[[#This Row],[Zachowanie]]&gt;=5, AVERAGE(punkty_rekrutacyjne34[[#This Row],[JP]:[Geog]])&gt;4), 1, 0)</f>
        <v>0</v>
      </c>
    </row>
    <row r="310" spans="1:22" hidden="1" x14ac:dyDescent="0.35">
      <c r="A310" s="1" t="s">
        <v>442</v>
      </c>
      <c r="B310" s="1" t="s">
        <v>70</v>
      </c>
      <c r="C310">
        <v>0</v>
      </c>
      <c r="D310">
        <v>6</v>
      </c>
      <c r="E310" s="1">
        <v>4</v>
      </c>
      <c r="F310" s="1">
        <v>2</v>
      </c>
      <c r="G310" s="1">
        <v>4</v>
      </c>
      <c r="H310" s="1">
        <v>5</v>
      </c>
      <c r="I310">
        <v>72</v>
      </c>
      <c r="J310">
        <v>100</v>
      </c>
      <c r="K310">
        <v>96</v>
      </c>
      <c r="L310">
        <v>5</v>
      </c>
      <c r="M310">
        <v>41</v>
      </c>
      <c r="N310" s="6">
        <f>(punkty_rekrutacyjne34[[#This Row],[GHP]]+punkty_rekrutacyjne34[[#This Row],[GHH]]+punkty_rekrutacyjne34[[#This Row],[GMM]]+punkty_rekrutacyjne34[[#This Row],[GMP]]+punkty_rekrutacyjne34[[#This Row],[GJP]])/10</f>
        <v>31.4</v>
      </c>
      <c r="O310">
        <f t="shared" si="6"/>
        <v>6</v>
      </c>
      <c r="P310">
        <f t="shared" si="6"/>
        <v>0</v>
      </c>
      <c r="Q310">
        <f t="shared" si="6"/>
        <v>6</v>
      </c>
      <c r="R310">
        <f t="shared" si="6"/>
        <v>8</v>
      </c>
      <c r="S310" s="6">
        <f>SUM(punkty_rekrutacyjne34[[#This Row],[punkty za JP]:[GEO]])</f>
        <v>20</v>
      </c>
      <c r="T310" s="6">
        <f>IF(punkty_rekrutacyjne34[[#This Row],[Zachowanie]]=6, 2, 0)+punkty_rekrutacyjne34[[#This Row],[Osiagniecia]]</f>
        <v>2</v>
      </c>
      <c r="U310" s="7">
        <f>punkty_rekrutacyjne34[[#This Row],[punkty za gimnazjalny]]+punkty_rekrutacyjne34[[#This Row],[SUMA PUNKTOW ZA OCENY]]+punkty_rekrutacyjne34[[#This Row],[DODATKOWE]]</f>
        <v>53.4</v>
      </c>
      <c r="V310">
        <f>IF(AND(punkty_rekrutacyjne34[[#This Row],[Osiagniecia]]=0, punkty_rekrutacyjne34[[#This Row],[Zachowanie]]&gt;=5, AVERAGE(punkty_rekrutacyjne34[[#This Row],[JP]:[Geog]])&gt;4), 1, 0)</f>
        <v>0</v>
      </c>
    </row>
    <row r="311" spans="1:22" hidden="1" x14ac:dyDescent="0.35">
      <c r="A311" s="1" t="s">
        <v>443</v>
      </c>
      <c r="B311" s="1" t="s">
        <v>357</v>
      </c>
      <c r="C311">
        <v>2</v>
      </c>
      <c r="D311">
        <v>6</v>
      </c>
      <c r="E311" s="1">
        <v>6</v>
      </c>
      <c r="F311" s="1">
        <v>4</v>
      </c>
      <c r="G311" s="1">
        <v>6</v>
      </c>
      <c r="H311" s="1">
        <v>2</v>
      </c>
      <c r="I311">
        <v>68</v>
      </c>
      <c r="J311">
        <v>15</v>
      </c>
      <c r="K311">
        <v>53</v>
      </c>
      <c r="L311">
        <v>47</v>
      </c>
      <c r="M311">
        <v>8</v>
      </c>
      <c r="N311" s="6">
        <f>(punkty_rekrutacyjne34[[#This Row],[GHP]]+punkty_rekrutacyjne34[[#This Row],[GHH]]+punkty_rekrutacyjne34[[#This Row],[GMM]]+punkty_rekrutacyjne34[[#This Row],[GMP]]+punkty_rekrutacyjne34[[#This Row],[GJP]])/10</f>
        <v>19.100000000000001</v>
      </c>
      <c r="O311">
        <f t="shared" si="6"/>
        <v>10</v>
      </c>
      <c r="P311">
        <f t="shared" si="6"/>
        <v>6</v>
      </c>
      <c r="Q311">
        <f t="shared" si="6"/>
        <v>10</v>
      </c>
      <c r="R311">
        <f t="shared" si="6"/>
        <v>0</v>
      </c>
      <c r="S311" s="6">
        <f>SUM(punkty_rekrutacyjne34[[#This Row],[punkty za JP]:[GEO]])</f>
        <v>26</v>
      </c>
      <c r="T311" s="6">
        <f>IF(punkty_rekrutacyjne34[[#This Row],[Zachowanie]]=6, 2, 0)+punkty_rekrutacyjne34[[#This Row],[Osiagniecia]]</f>
        <v>4</v>
      </c>
      <c r="U311" s="7">
        <f>punkty_rekrutacyjne34[[#This Row],[punkty za gimnazjalny]]+punkty_rekrutacyjne34[[#This Row],[SUMA PUNKTOW ZA OCENY]]+punkty_rekrutacyjne34[[#This Row],[DODATKOWE]]</f>
        <v>49.1</v>
      </c>
      <c r="V311">
        <f>IF(AND(punkty_rekrutacyjne34[[#This Row],[Osiagniecia]]=0, punkty_rekrutacyjne34[[#This Row],[Zachowanie]]&gt;=5, AVERAGE(punkty_rekrutacyjne34[[#This Row],[JP]:[Geog]])&gt;4), 1, 0)</f>
        <v>0</v>
      </c>
    </row>
    <row r="312" spans="1:22" hidden="1" x14ac:dyDescent="0.35">
      <c r="A312" s="1" t="s">
        <v>444</v>
      </c>
      <c r="B312" s="1" t="s">
        <v>445</v>
      </c>
      <c r="C312">
        <v>0</v>
      </c>
      <c r="D312">
        <v>3</v>
      </c>
      <c r="E312" s="1">
        <v>5</v>
      </c>
      <c r="F312" s="1">
        <v>2</v>
      </c>
      <c r="G312" s="1">
        <v>3</v>
      </c>
      <c r="H312" s="1">
        <v>6</v>
      </c>
      <c r="I312">
        <v>33</v>
      </c>
      <c r="J312">
        <v>86</v>
      </c>
      <c r="K312">
        <v>90</v>
      </c>
      <c r="L312">
        <v>78</v>
      </c>
      <c r="M312">
        <v>15</v>
      </c>
      <c r="N312" s="6">
        <f>(punkty_rekrutacyjne34[[#This Row],[GHP]]+punkty_rekrutacyjne34[[#This Row],[GHH]]+punkty_rekrutacyjne34[[#This Row],[GMM]]+punkty_rekrutacyjne34[[#This Row],[GMP]]+punkty_rekrutacyjne34[[#This Row],[GJP]])/10</f>
        <v>30.2</v>
      </c>
      <c r="O312">
        <f t="shared" si="6"/>
        <v>8</v>
      </c>
      <c r="P312">
        <f t="shared" si="6"/>
        <v>0</v>
      </c>
      <c r="Q312">
        <f t="shared" si="6"/>
        <v>4</v>
      </c>
      <c r="R312">
        <f t="shared" si="6"/>
        <v>10</v>
      </c>
      <c r="S312" s="6">
        <f>SUM(punkty_rekrutacyjne34[[#This Row],[punkty za JP]:[GEO]])</f>
        <v>22</v>
      </c>
      <c r="T312" s="6">
        <f>IF(punkty_rekrutacyjne34[[#This Row],[Zachowanie]]=6, 2, 0)+punkty_rekrutacyjne34[[#This Row],[Osiagniecia]]</f>
        <v>0</v>
      </c>
      <c r="U312" s="7">
        <f>punkty_rekrutacyjne34[[#This Row],[punkty za gimnazjalny]]+punkty_rekrutacyjne34[[#This Row],[SUMA PUNKTOW ZA OCENY]]+punkty_rekrutacyjne34[[#This Row],[DODATKOWE]]</f>
        <v>52.2</v>
      </c>
      <c r="V312">
        <f>IF(AND(punkty_rekrutacyjne34[[#This Row],[Osiagniecia]]=0, punkty_rekrutacyjne34[[#This Row],[Zachowanie]]&gt;=5, AVERAGE(punkty_rekrutacyjne34[[#This Row],[JP]:[Geog]])&gt;4), 1, 0)</f>
        <v>0</v>
      </c>
    </row>
    <row r="313" spans="1:22" hidden="1" x14ac:dyDescent="0.35">
      <c r="A313" s="1" t="s">
        <v>446</v>
      </c>
      <c r="B313" s="1" t="s">
        <v>30</v>
      </c>
      <c r="C313">
        <v>3</v>
      </c>
      <c r="D313">
        <v>2</v>
      </c>
      <c r="E313" s="1">
        <v>5</v>
      </c>
      <c r="F313" s="1">
        <v>3</v>
      </c>
      <c r="G313" s="1">
        <v>3</v>
      </c>
      <c r="H313" s="1">
        <v>4</v>
      </c>
      <c r="I313">
        <v>95</v>
      </c>
      <c r="J313">
        <v>25</v>
      </c>
      <c r="K313">
        <v>48</v>
      </c>
      <c r="L313">
        <v>27</v>
      </c>
      <c r="M313">
        <v>23</v>
      </c>
      <c r="N313" s="6">
        <f>(punkty_rekrutacyjne34[[#This Row],[GHP]]+punkty_rekrutacyjne34[[#This Row],[GHH]]+punkty_rekrutacyjne34[[#This Row],[GMM]]+punkty_rekrutacyjne34[[#This Row],[GMP]]+punkty_rekrutacyjne34[[#This Row],[GJP]])/10</f>
        <v>21.8</v>
      </c>
      <c r="O313">
        <f t="shared" si="6"/>
        <v>8</v>
      </c>
      <c r="P313">
        <f t="shared" si="6"/>
        <v>4</v>
      </c>
      <c r="Q313">
        <f t="shared" si="6"/>
        <v>4</v>
      </c>
      <c r="R313">
        <f t="shared" si="6"/>
        <v>6</v>
      </c>
      <c r="S313" s="6">
        <f>SUM(punkty_rekrutacyjne34[[#This Row],[punkty za JP]:[GEO]])</f>
        <v>22</v>
      </c>
      <c r="T313" s="6">
        <f>IF(punkty_rekrutacyjne34[[#This Row],[Zachowanie]]=6, 2, 0)+punkty_rekrutacyjne34[[#This Row],[Osiagniecia]]</f>
        <v>3</v>
      </c>
      <c r="U313" s="7">
        <f>punkty_rekrutacyjne34[[#This Row],[punkty za gimnazjalny]]+punkty_rekrutacyjne34[[#This Row],[SUMA PUNKTOW ZA OCENY]]+punkty_rekrutacyjne34[[#This Row],[DODATKOWE]]</f>
        <v>46.8</v>
      </c>
      <c r="V313">
        <f>IF(AND(punkty_rekrutacyjne34[[#This Row],[Osiagniecia]]=0, punkty_rekrutacyjne34[[#This Row],[Zachowanie]]&gt;=5, AVERAGE(punkty_rekrutacyjne34[[#This Row],[JP]:[Geog]])&gt;4), 1, 0)</f>
        <v>0</v>
      </c>
    </row>
    <row r="314" spans="1:22" hidden="1" x14ac:dyDescent="0.35">
      <c r="A314" s="1" t="s">
        <v>400</v>
      </c>
      <c r="B314" s="1" t="s">
        <v>409</v>
      </c>
      <c r="C314">
        <v>0</v>
      </c>
      <c r="D314">
        <v>4</v>
      </c>
      <c r="E314" s="1">
        <v>5</v>
      </c>
      <c r="F314" s="1">
        <v>6</v>
      </c>
      <c r="G314" s="1">
        <v>3</v>
      </c>
      <c r="H314" s="1">
        <v>5</v>
      </c>
      <c r="I314">
        <v>66</v>
      </c>
      <c r="J314">
        <v>31</v>
      </c>
      <c r="K314">
        <v>5</v>
      </c>
      <c r="L314">
        <v>9</v>
      </c>
      <c r="M314">
        <v>38</v>
      </c>
      <c r="N314" s="6">
        <f>(punkty_rekrutacyjne34[[#This Row],[GHP]]+punkty_rekrutacyjne34[[#This Row],[GHH]]+punkty_rekrutacyjne34[[#This Row],[GMM]]+punkty_rekrutacyjne34[[#This Row],[GMP]]+punkty_rekrutacyjne34[[#This Row],[GJP]])/10</f>
        <v>14.9</v>
      </c>
      <c r="O314">
        <f t="shared" si="6"/>
        <v>8</v>
      </c>
      <c r="P314">
        <f t="shared" si="6"/>
        <v>10</v>
      </c>
      <c r="Q314">
        <f t="shared" si="6"/>
        <v>4</v>
      </c>
      <c r="R314">
        <f t="shared" si="6"/>
        <v>8</v>
      </c>
      <c r="S314" s="6">
        <f>SUM(punkty_rekrutacyjne34[[#This Row],[punkty za JP]:[GEO]])</f>
        <v>30</v>
      </c>
      <c r="T314" s="6">
        <f>IF(punkty_rekrutacyjne34[[#This Row],[Zachowanie]]=6, 2, 0)+punkty_rekrutacyjne34[[#This Row],[Osiagniecia]]</f>
        <v>0</v>
      </c>
      <c r="U314" s="7">
        <f>punkty_rekrutacyjne34[[#This Row],[punkty za gimnazjalny]]+punkty_rekrutacyjne34[[#This Row],[SUMA PUNKTOW ZA OCENY]]+punkty_rekrutacyjne34[[#This Row],[DODATKOWE]]</f>
        <v>44.9</v>
      </c>
      <c r="V314">
        <f>IF(AND(punkty_rekrutacyjne34[[#This Row],[Osiagniecia]]=0, punkty_rekrutacyjne34[[#This Row],[Zachowanie]]&gt;=5, AVERAGE(punkty_rekrutacyjne34[[#This Row],[JP]:[Geog]])&gt;4), 1, 0)</f>
        <v>0</v>
      </c>
    </row>
    <row r="315" spans="1:22" hidden="1" x14ac:dyDescent="0.35">
      <c r="A315" s="1" t="s">
        <v>447</v>
      </c>
      <c r="B315" s="1" t="s">
        <v>448</v>
      </c>
      <c r="C315">
        <v>0</v>
      </c>
      <c r="D315">
        <v>4</v>
      </c>
      <c r="E315" s="1">
        <v>4</v>
      </c>
      <c r="F315" s="1">
        <v>5</v>
      </c>
      <c r="G315" s="1">
        <v>4</v>
      </c>
      <c r="H315" s="1">
        <v>3</v>
      </c>
      <c r="I315">
        <v>82</v>
      </c>
      <c r="J315">
        <v>31</v>
      </c>
      <c r="K315">
        <v>77</v>
      </c>
      <c r="L315">
        <v>49</v>
      </c>
      <c r="M315">
        <v>81</v>
      </c>
      <c r="N315" s="6">
        <f>(punkty_rekrutacyjne34[[#This Row],[GHP]]+punkty_rekrutacyjne34[[#This Row],[GHH]]+punkty_rekrutacyjne34[[#This Row],[GMM]]+punkty_rekrutacyjne34[[#This Row],[GMP]]+punkty_rekrutacyjne34[[#This Row],[GJP]])/10</f>
        <v>32</v>
      </c>
      <c r="O315">
        <f t="shared" si="6"/>
        <v>6</v>
      </c>
      <c r="P315">
        <f t="shared" si="6"/>
        <v>8</v>
      </c>
      <c r="Q315">
        <f t="shared" si="6"/>
        <v>6</v>
      </c>
      <c r="R315">
        <f t="shared" si="6"/>
        <v>4</v>
      </c>
      <c r="S315" s="6">
        <f>SUM(punkty_rekrutacyjne34[[#This Row],[punkty za JP]:[GEO]])</f>
        <v>24</v>
      </c>
      <c r="T315" s="6">
        <f>IF(punkty_rekrutacyjne34[[#This Row],[Zachowanie]]=6, 2, 0)+punkty_rekrutacyjne34[[#This Row],[Osiagniecia]]</f>
        <v>0</v>
      </c>
      <c r="U315" s="7">
        <f>punkty_rekrutacyjne34[[#This Row],[punkty za gimnazjalny]]+punkty_rekrutacyjne34[[#This Row],[SUMA PUNKTOW ZA OCENY]]+punkty_rekrutacyjne34[[#This Row],[DODATKOWE]]</f>
        <v>56</v>
      </c>
      <c r="V315">
        <f>IF(AND(punkty_rekrutacyjne34[[#This Row],[Osiagniecia]]=0, punkty_rekrutacyjne34[[#This Row],[Zachowanie]]&gt;=5, AVERAGE(punkty_rekrutacyjne34[[#This Row],[JP]:[Geog]])&gt;4), 1, 0)</f>
        <v>0</v>
      </c>
    </row>
    <row r="316" spans="1:22" hidden="1" x14ac:dyDescent="0.35">
      <c r="A316" s="1" t="s">
        <v>449</v>
      </c>
      <c r="B316" s="1" t="s">
        <v>34</v>
      </c>
      <c r="C316">
        <v>5</v>
      </c>
      <c r="D316">
        <v>2</v>
      </c>
      <c r="E316" s="1">
        <v>3</v>
      </c>
      <c r="F316" s="1">
        <v>2</v>
      </c>
      <c r="G316" s="1">
        <v>4</v>
      </c>
      <c r="H316" s="1">
        <v>3</v>
      </c>
      <c r="I316">
        <v>53</v>
      </c>
      <c r="J316">
        <v>95</v>
      </c>
      <c r="K316">
        <v>23</v>
      </c>
      <c r="L316">
        <v>16</v>
      </c>
      <c r="M316">
        <v>90</v>
      </c>
      <c r="N316" s="6">
        <f>(punkty_rekrutacyjne34[[#This Row],[GHP]]+punkty_rekrutacyjne34[[#This Row],[GHH]]+punkty_rekrutacyjne34[[#This Row],[GMM]]+punkty_rekrutacyjne34[[#This Row],[GMP]]+punkty_rekrutacyjne34[[#This Row],[GJP]])/10</f>
        <v>27.7</v>
      </c>
      <c r="O316">
        <f t="shared" si="6"/>
        <v>4</v>
      </c>
      <c r="P316">
        <f t="shared" si="6"/>
        <v>0</v>
      </c>
      <c r="Q316">
        <f t="shared" si="6"/>
        <v>6</v>
      </c>
      <c r="R316">
        <f t="shared" si="6"/>
        <v>4</v>
      </c>
      <c r="S316" s="6">
        <f>SUM(punkty_rekrutacyjne34[[#This Row],[punkty za JP]:[GEO]])</f>
        <v>14</v>
      </c>
      <c r="T316" s="6">
        <f>IF(punkty_rekrutacyjne34[[#This Row],[Zachowanie]]=6, 2, 0)+punkty_rekrutacyjne34[[#This Row],[Osiagniecia]]</f>
        <v>5</v>
      </c>
      <c r="U316" s="7">
        <f>punkty_rekrutacyjne34[[#This Row],[punkty za gimnazjalny]]+punkty_rekrutacyjne34[[#This Row],[SUMA PUNKTOW ZA OCENY]]+punkty_rekrutacyjne34[[#This Row],[DODATKOWE]]</f>
        <v>46.7</v>
      </c>
      <c r="V316">
        <f>IF(AND(punkty_rekrutacyjne34[[#This Row],[Osiagniecia]]=0, punkty_rekrutacyjne34[[#This Row],[Zachowanie]]&gt;=5, AVERAGE(punkty_rekrutacyjne34[[#This Row],[JP]:[Geog]])&gt;4), 1, 0)</f>
        <v>0</v>
      </c>
    </row>
    <row r="317" spans="1:22" hidden="1" x14ac:dyDescent="0.35">
      <c r="A317" s="1" t="s">
        <v>450</v>
      </c>
      <c r="B317" s="1" t="s">
        <v>395</v>
      </c>
      <c r="C317">
        <v>7</v>
      </c>
      <c r="D317">
        <v>2</v>
      </c>
      <c r="E317" s="1">
        <v>4</v>
      </c>
      <c r="F317" s="1">
        <v>3</v>
      </c>
      <c r="G317" s="1">
        <v>4</v>
      </c>
      <c r="H317" s="1">
        <v>2</v>
      </c>
      <c r="I317">
        <v>58</v>
      </c>
      <c r="J317">
        <v>56</v>
      </c>
      <c r="K317">
        <v>47</v>
      </c>
      <c r="L317">
        <v>61</v>
      </c>
      <c r="M317">
        <v>69</v>
      </c>
      <c r="N317" s="6">
        <f>(punkty_rekrutacyjne34[[#This Row],[GHP]]+punkty_rekrutacyjne34[[#This Row],[GHH]]+punkty_rekrutacyjne34[[#This Row],[GMM]]+punkty_rekrutacyjne34[[#This Row],[GMP]]+punkty_rekrutacyjne34[[#This Row],[GJP]])/10</f>
        <v>29.1</v>
      </c>
      <c r="O317">
        <f t="shared" si="6"/>
        <v>6</v>
      </c>
      <c r="P317">
        <f t="shared" si="6"/>
        <v>4</v>
      </c>
      <c r="Q317">
        <f t="shared" si="6"/>
        <v>6</v>
      </c>
      <c r="R317">
        <f t="shared" si="6"/>
        <v>0</v>
      </c>
      <c r="S317" s="6">
        <f>SUM(punkty_rekrutacyjne34[[#This Row],[punkty za JP]:[GEO]])</f>
        <v>16</v>
      </c>
      <c r="T317" s="6">
        <f>IF(punkty_rekrutacyjne34[[#This Row],[Zachowanie]]=6, 2, 0)+punkty_rekrutacyjne34[[#This Row],[Osiagniecia]]</f>
        <v>7</v>
      </c>
      <c r="U317" s="7">
        <f>punkty_rekrutacyjne34[[#This Row],[punkty za gimnazjalny]]+punkty_rekrutacyjne34[[#This Row],[SUMA PUNKTOW ZA OCENY]]+punkty_rekrutacyjne34[[#This Row],[DODATKOWE]]</f>
        <v>52.1</v>
      </c>
      <c r="V317">
        <f>IF(AND(punkty_rekrutacyjne34[[#This Row],[Osiagniecia]]=0, punkty_rekrutacyjne34[[#This Row],[Zachowanie]]&gt;=5, AVERAGE(punkty_rekrutacyjne34[[#This Row],[JP]:[Geog]])&gt;4), 1, 0)</f>
        <v>0</v>
      </c>
    </row>
    <row r="318" spans="1:22" hidden="1" x14ac:dyDescent="0.35">
      <c r="A318" s="1" t="s">
        <v>163</v>
      </c>
      <c r="B318" s="1" t="s">
        <v>164</v>
      </c>
      <c r="C318">
        <v>6</v>
      </c>
      <c r="D318">
        <v>6</v>
      </c>
      <c r="E318" s="1">
        <v>4</v>
      </c>
      <c r="F318" s="1">
        <v>3</v>
      </c>
      <c r="G318" s="1">
        <v>2</v>
      </c>
      <c r="H318" s="1">
        <v>3</v>
      </c>
      <c r="I318">
        <v>88</v>
      </c>
      <c r="J318">
        <v>10</v>
      </c>
      <c r="K318">
        <v>92</v>
      </c>
      <c r="L318">
        <v>82</v>
      </c>
      <c r="M318">
        <v>2</v>
      </c>
      <c r="N318" s="6">
        <f>(punkty_rekrutacyjne34[[#This Row],[GHP]]+punkty_rekrutacyjne34[[#This Row],[GHH]]+punkty_rekrutacyjne34[[#This Row],[GMM]]+punkty_rekrutacyjne34[[#This Row],[GMP]]+punkty_rekrutacyjne34[[#This Row],[GJP]])/10</f>
        <v>27.4</v>
      </c>
      <c r="O318">
        <f t="shared" si="6"/>
        <v>6</v>
      </c>
      <c r="P318">
        <f t="shared" si="6"/>
        <v>4</v>
      </c>
      <c r="Q318">
        <f t="shared" si="6"/>
        <v>0</v>
      </c>
      <c r="R318">
        <f t="shared" si="6"/>
        <v>4</v>
      </c>
      <c r="S318" s="6">
        <f>SUM(punkty_rekrutacyjne34[[#This Row],[punkty za JP]:[GEO]])</f>
        <v>14</v>
      </c>
      <c r="T318" s="6">
        <f>IF(punkty_rekrutacyjne34[[#This Row],[Zachowanie]]=6, 2, 0)+punkty_rekrutacyjne34[[#This Row],[Osiagniecia]]</f>
        <v>8</v>
      </c>
      <c r="U318" s="7">
        <f>punkty_rekrutacyjne34[[#This Row],[punkty za gimnazjalny]]+punkty_rekrutacyjne34[[#This Row],[SUMA PUNKTOW ZA OCENY]]+punkty_rekrutacyjne34[[#This Row],[DODATKOWE]]</f>
        <v>49.4</v>
      </c>
      <c r="V318">
        <f>IF(AND(punkty_rekrutacyjne34[[#This Row],[Osiagniecia]]=0, punkty_rekrutacyjne34[[#This Row],[Zachowanie]]&gt;=5, AVERAGE(punkty_rekrutacyjne34[[#This Row],[JP]:[Geog]])&gt;4), 1, 0)</f>
        <v>0</v>
      </c>
    </row>
    <row r="319" spans="1:22" hidden="1" x14ac:dyDescent="0.35">
      <c r="A319" s="1" t="s">
        <v>451</v>
      </c>
      <c r="B319" s="1" t="s">
        <v>23</v>
      </c>
      <c r="C319">
        <v>6</v>
      </c>
      <c r="D319">
        <v>4</v>
      </c>
      <c r="E319" s="1">
        <v>2</v>
      </c>
      <c r="F319" s="1">
        <v>3</v>
      </c>
      <c r="G319" s="1">
        <v>5</v>
      </c>
      <c r="H319" s="1">
        <v>4</v>
      </c>
      <c r="I319">
        <v>50</v>
      </c>
      <c r="J319">
        <v>3</v>
      </c>
      <c r="K319">
        <v>27</v>
      </c>
      <c r="L319">
        <v>70</v>
      </c>
      <c r="M319">
        <v>25</v>
      </c>
      <c r="N319" s="6">
        <f>(punkty_rekrutacyjne34[[#This Row],[GHP]]+punkty_rekrutacyjne34[[#This Row],[GHH]]+punkty_rekrutacyjne34[[#This Row],[GMM]]+punkty_rekrutacyjne34[[#This Row],[GMP]]+punkty_rekrutacyjne34[[#This Row],[GJP]])/10</f>
        <v>17.5</v>
      </c>
      <c r="O319">
        <f t="shared" si="6"/>
        <v>0</v>
      </c>
      <c r="P319">
        <f t="shared" si="6"/>
        <v>4</v>
      </c>
      <c r="Q319">
        <f t="shared" si="6"/>
        <v>8</v>
      </c>
      <c r="R319">
        <f t="shared" si="6"/>
        <v>6</v>
      </c>
      <c r="S319" s="6">
        <f>SUM(punkty_rekrutacyjne34[[#This Row],[punkty za JP]:[GEO]])</f>
        <v>18</v>
      </c>
      <c r="T319" s="6">
        <f>IF(punkty_rekrutacyjne34[[#This Row],[Zachowanie]]=6, 2, 0)+punkty_rekrutacyjne34[[#This Row],[Osiagniecia]]</f>
        <v>6</v>
      </c>
      <c r="U319" s="7">
        <f>punkty_rekrutacyjne34[[#This Row],[punkty za gimnazjalny]]+punkty_rekrutacyjne34[[#This Row],[SUMA PUNKTOW ZA OCENY]]+punkty_rekrutacyjne34[[#This Row],[DODATKOWE]]</f>
        <v>41.5</v>
      </c>
      <c r="V319">
        <f>IF(AND(punkty_rekrutacyjne34[[#This Row],[Osiagniecia]]=0, punkty_rekrutacyjne34[[#This Row],[Zachowanie]]&gt;=5, AVERAGE(punkty_rekrutacyjne34[[#This Row],[JP]:[Geog]])&gt;4), 1, 0)</f>
        <v>0</v>
      </c>
    </row>
    <row r="320" spans="1:22" hidden="1" x14ac:dyDescent="0.35">
      <c r="A320" s="1" t="s">
        <v>283</v>
      </c>
      <c r="B320" s="1" t="s">
        <v>452</v>
      </c>
      <c r="C320">
        <v>8</v>
      </c>
      <c r="D320">
        <v>2</v>
      </c>
      <c r="E320" s="1">
        <v>5</v>
      </c>
      <c r="F320" s="1">
        <v>3</v>
      </c>
      <c r="G320" s="1">
        <v>2</v>
      </c>
      <c r="H320" s="1">
        <v>3</v>
      </c>
      <c r="I320">
        <v>93</v>
      </c>
      <c r="J320">
        <v>98</v>
      </c>
      <c r="K320">
        <v>43</v>
      </c>
      <c r="L320">
        <v>97</v>
      </c>
      <c r="M320">
        <v>90</v>
      </c>
      <c r="N320" s="6">
        <f>(punkty_rekrutacyjne34[[#This Row],[GHP]]+punkty_rekrutacyjne34[[#This Row],[GHH]]+punkty_rekrutacyjne34[[#This Row],[GMM]]+punkty_rekrutacyjne34[[#This Row],[GMP]]+punkty_rekrutacyjne34[[#This Row],[GJP]])/10</f>
        <v>42.1</v>
      </c>
      <c r="O320">
        <f t="shared" si="6"/>
        <v>8</v>
      </c>
      <c r="P320">
        <f t="shared" si="6"/>
        <v>4</v>
      </c>
      <c r="Q320">
        <f t="shared" si="6"/>
        <v>0</v>
      </c>
      <c r="R320">
        <f t="shared" si="6"/>
        <v>4</v>
      </c>
      <c r="S320" s="6">
        <f>SUM(punkty_rekrutacyjne34[[#This Row],[punkty za JP]:[GEO]])</f>
        <v>16</v>
      </c>
      <c r="T320" s="6">
        <f>IF(punkty_rekrutacyjne34[[#This Row],[Zachowanie]]=6, 2, 0)+punkty_rekrutacyjne34[[#This Row],[Osiagniecia]]</f>
        <v>8</v>
      </c>
      <c r="U320" s="7">
        <f>punkty_rekrutacyjne34[[#This Row],[punkty za gimnazjalny]]+punkty_rekrutacyjne34[[#This Row],[SUMA PUNKTOW ZA OCENY]]+punkty_rekrutacyjne34[[#This Row],[DODATKOWE]]</f>
        <v>66.099999999999994</v>
      </c>
      <c r="V320">
        <f>IF(AND(punkty_rekrutacyjne34[[#This Row],[Osiagniecia]]=0, punkty_rekrutacyjne34[[#This Row],[Zachowanie]]&gt;=5, AVERAGE(punkty_rekrutacyjne34[[#This Row],[JP]:[Geog]])&gt;4), 1, 0)</f>
        <v>0</v>
      </c>
    </row>
    <row r="321" spans="1:22" hidden="1" x14ac:dyDescent="0.35">
      <c r="A321" s="1" t="s">
        <v>453</v>
      </c>
      <c r="B321" s="1" t="s">
        <v>130</v>
      </c>
      <c r="C321">
        <v>6</v>
      </c>
      <c r="D321">
        <v>4</v>
      </c>
      <c r="E321" s="1">
        <v>4</v>
      </c>
      <c r="F321" s="1">
        <v>5</v>
      </c>
      <c r="G321" s="1">
        <v>2</v>
      </c>
      <c r="H321" s="1">
        <v>4</v>
      </c>
      <c r="I321">
        <v>41</v>
      </c>
      <c r="J321">
        <v>62</v>
      </c>
      <c r="K321">
        <v>60</v>
      </c>
      <c r="L321">
        <v>18</v>
      </c>
      <c r="M321">
        <v>83</v>
      </c>
      <c r="N321" s="6">
        <f>(punkty_rekrutacyjne34[[#This Row],[GHP]]+punkty_rekrutacyjne34[[#This Row],[GHH]]+punkty_rekrutacyjne34[[#This Row],[GMM]]+punkty_rekrutacyjne34[[#This Row],[GMP]]+punkty_rekrutacyjne34[[#This Row],[GJP]])/10</f>
        <v>26.4</v>
      </c>
      <c r="O321">
        <f t="shared" si="6"/>
        <v>6</v>
      </c>
      <c r="P321">
        <f t="shared" si="6"/>
        <v>8</v>
      </c>
      <c r="Q321">
        <f t="shared" si="6"/>
        <v>0</v>
      </c>
      <c r="R321">
        <f t="shared" si="6"/>
        <v>6</v>
      </c>
      <c r="S321" s="6">
        <f>SUM(punkty_rekrutacyjne34[[#This Row],[punkty za JP]:[GEO]])</f>
        <v>20</v>
      </c>
      <c r="T321" s="6">
        <f>IF(punkty_rekrutacyjne34[[#This Row],[Zachowanie]]=6, 2, 0)+punkty_rekrutacyjne34[[#This Row],[Osiagniecia]]</f>
        <v>6</v>
      </c>
      <c r="U321" s="7">
        <f>punkty_rekrutacyjne34[[#This Row],[punkty za gimnazjalny]]+punkty_rekrutacyjne34[[#This Row],[SUMA PUNKTOW ZA OCENY]]+punkty_rekrutacyjne34[[#This Row],[DODATKOWE]]</f>
        <v>52.4</v>
      </c>
      <c r="V321">
        <f>IF(AND(punkty_rekrutacyjne34[[#This Row],[Osiagniecia]]=0, punkty_rekrutacyjne34[[#This Row],[Zachowanie]]&gt;=5, AVERAGE(punkty_rekrutacyjne34[[#This Row],[JP]:[Geog]])&gt;4), 1, 0)</f>
        <v>0</v>
      </c>
    </row>
    <row r="322" spans="1:22" hidden="1" x14ac:dyDescent="0.35">
      <c r="A322" s="1" t="s">
        <v>454</v>
      </c>
      <c r="B322" s="1" t="s">
        <v>369</v>
      </c>
      <c r="C322">
        <v>3</v>
      </c>
      <c r="D322">
        <v>2</v>
      </c>
      <c r="E322" s="1">
        <v>3</v>
      </c>
      <c r="F322" s="1">
        <v>4</v>
      </c>
      <c r="G322" s="1">
        <v>2</v>
      </c>
      <c r="H322" s="1">
        <v>4</v>
      </c>
      <c r="I322">
        <v>90</v>
      </c>
      <c r="J322">
        <v>26</v>
      </c>
      <c r="K322">
        <v>50</v>
      </c>
      <c r="L322">
        <v>74</v>
      </c>
      <c r="M322">
        <v>53</v>
      </c>
      <c r="N322" s="6">
        <f>(punkty_rekrutacyjne34[[#This Row],[GHP]]+punkty_rekrutacyjne34[[#This Row],[GHH]]+punkty_rekrutacyjne34[[#This Row],[GMM]]+punkty_rekrutacyjne34[[#This Row],[GMP]]+punkty_rekrutacyjne34[[#This Row],[GJP]])/10</f>
        <v>29.3</v>
      </c>
      <c r="O322">
        <f t="shared" si="6"/>
        <v>4</v>
      </c>
      <c r="P322">
        <f t="shared" si="6"/>
        <v>6</v>
      </c>
      <c r="Q322">
        <f t="shared" si="6"/>
        <v>0</v>
      </c>
      <c r="R322">
        <f t="shared" ref="R322:R385" si="7">VLOOKUP(H322,$AA$4:$AB$9,2,0)</f>
        <v>6</v>
      </c>
      <c r="S322" s="6">
        <f>SUM(punkty_rekrutacyjne34[[#This Row],[punkty za JP]:[GEO]])</f>
        <v>16</v>
      </c>
      <c r="T322" s="6">
        <f>IF(punkty_rekrutacyjne34[[#This Row],[Zachowanie]]=6, 2, 0)+punkty_rekrutacyjne34[[#This Row],[Osiagniecia]]</f>
        <v>3</v>
      </c>
      <c r="U322" s="7">
        <f>punkty_rekrutacyjne34[[#This Row],[punkty za gimnazjalny]]+punkty_rekrutacyjne34[[#This Row],[SUMA PUNKTOW ZA OCENY]]+punkty_rekrutacyjne34[[#This Row],[DODATKOWE]]</f>
        <v>48.3</v>
      </c>
      <c r="V322">
        <f>IF(AND(punkty_rekrutacyjne34[[#This Row],[Osiagniecia]]=0, punkty_rekrutacyjne34[[#This Row],[Zachowanie]]&gt;=5, AVERAGE(punkty_rekrutacyjne34[[#This Row],[JP]:[Geog]])&gt;4), 1, 0)</f>
        <v>0</v>
      </c>
    </row>
    <row r="323" spans="1:22" hidden="1" x14ac:dyDescent="0.35">
      <c r="A323" s="1" t="s">
        <v>455</v>
      </c>
      <c r="B323" s="1" t="s">
        <v>369</v>
      </c>
      <c r="C323">
        <v>4</v>
      </c>
      <c r="D323">
        <v>4</v>
      </c>
      <c r="E323" s="1">
        <v>3</v>
      </c>
      <c r="F323" s="1">
        <v>2</v>
      </c>
      <c r="G323" s="1">
        <v>3</v>
      </c>
      <c r="H323" s="1">
        <v>2</v>
      </c>
      <c r="I323">
        <v>31</v>
      </c>
      <c r="J323">
        <v>59</v>
      </c>
      <c r="K323">
        <v>7</v>
      </c>
      <c r="L323">
        <v>38</v>
      </c>
      <c r="M323">
        <v>24</v>
      </c>
      <c r="N323" s="6">
        <f>(punkty_rekrutacyjne34[[#This Row],[GHP]]+punkty_rekrutacyjne34[[#This Row],[GHH]]+punkty_rekrutacyjne34[[#This Row],[GMM]]+punkty_rekrutacyjne34[[#This Row],[GMP]]+punkty_rekrutacyjne34[[#This Row],[GJP]])/10</f>
        <v>15.9</v>
      </c>
      <c r="O323">
        <f t="shared" ref="O323:R386" si="8">VLOOKUP(E323,$AA$4:$AB$9,2,0)</f>
        <v>4</v>
      </c>
      <c r="P323">
        <f t="shared" si="8"/>
        <v>0</v>
      </c>
      <c r="Q323">
        <f t="shared" si="8"/>
        <v>4</v>
      </c>
      <c r="R323">
        <f t="shared" si="7"/>
        <v>0</v>
      </c>
      <c r="S323" s="6">
        <f>SUM(punkty_rekrutacyjne34[[#This Row],[punkty za JP]:[GEO]])</f>
        <v>8</v>
      </c>
      <c r="T323" s="6">
        <f>IF(punkty_rekrutacyjne34[[#This Row],[Zachowanie]]=6, 2, 0)+punkty_rekrutacyjne34[[#This Row],[Osiagniecia]]</f>
        <v>4</v>
      </c>
      <c r="U323" s="7">
        <f>punkty_rekrutacyjne34[[#This Row],[punkty za gimnazjalny]]+punkty_rekrutacyjne34[[#This Row],[SUMA PUNKTOW ZA OCENY]]+punkty_rekrutacyjne34[[#This Row],[DODATKOWE]]</f>
        <v>27.9</v>
      </c>
      <c r="V323">
        <f>IF(AND(punkty_rekrutacyjne34[[#This Row],[Osiagniecia]]=0, punkty_rekrutacyjne34[[#This Row],[Zachowanie]]&gt;=5, AVERAGE(punkty_rekrutacyjne34[[#This Row],[JP]:[Geog]])&gt;4), 1, 0)</f>
        <v>0</v>
      </c>
    </row>
    <row r="324" spans="1:22" hidden="1" x14ac:dyDescent="0.35">
      <c r="A324" s="1" t="s">
        <v>456</v>
      </c>
      <c r="B324" s="1" t="s">
        <v>159</v>
      </c>
      <c r="C324">
        <v>6</v>
      </c>
      <c r="D324">
        <v>6</v>
      </c>
      <c r="E324" s="1">
        <v>6</v>
      </c>
      <c r="F324" s="1">
        <v>2</v>
      </c>
      <c r="G324" s="1">
        <v>3</v>
      </c>
      <c r="H324" s="1">
        <v>2</v>
      </c>
      <c r="I324">
        <v>56</v>
      </c>
      <c r="J324">
        <v>34</v>
      </c>
      <c r="K324">
        <v>52</v>
      </c>
      <c r="L324">
        <v>30</v>
      </c>
      <c r="M324">
        <v>94</v>
      </c>
      <c r="N324" s="6">
        <f>(punkty_rekrutacyjne34[[#This Row],[GHP]]+punkty_rekrutacyjne34[[#This Row],[GHH]]+punkty_rekrutacyjne34[[#This Row],[GMM]]+punkty_rekrutacyjne34[[#This Row],[GMP]]+punkty_rekrutacyjne34[[#This Row],[GJP]])/10</f>
        <v>26.6</v>
      </c>
      <c r="O324">
        <f t="shared" si="8"/>
        <v>10</v>
      </c>
      <c r="P324">
        <f t="shared" si="8"/>
        <v>0</v>
      </c>
      <c r="Q324">
        <f t="shared" si="8"/>
        <v>4</v>
      </c>
      <c r="R324">
        <f t="shared" si="7"/>
        <v>0</v>
      </c>
      <c r="S324" s="6">
        <f>SUM(punkty_rekrutacyjne34[[#This Row],[punkty za JP]:[GEO]])</f>
        <v>14</v>
      </c>
      <c r="T324" s="6">
        <f>IF(punkty_rekrutacyjne34[[#This Row],[Zachowanie]]=6, 2, 0)+punkty_rekrutacyjne34[[#This Row],[Osiagniecia]]</f>
        <v>8</v>
      </c>
      <c r="U324" s="7">
        <f>punkty_rekrutacyjne34[[#This Row],[punkty za gimnazjalny]]+punkty_rekrutacyjne34[[#This Row],[SUMA PUNKTOW ZA OCENY]]+punkty_rekrutacyjne34[[#This Row],[DODATKOWE]]</f>
        <v>48.6</v>
      </c>
      <c r="V324">
        <f>IF(AND(punkty_rekrutacyjne34[[#This Row],[Osiagniecia]]=0, punkty_rekrutacyjne34[[#This Row],[Zachowanie]]&gt;=5, AVERAGE(punkty_rekrutacyjne34[[#This Row],[JP]:[Geog]])&gt;4), 1, 0)</f>
        <v>0</v>
      </c>
    </row>
    <row r="325" spans="1:22" hidden="1" x14ac:dyDescent="0.35">
      <c r="A325" s="1" t="s">
        <v>457</v>
      </c>
      <c r="B325" s="1" t="s">
        <v>409</v>
      </c>
      <c r="C325">
        <v>0</v>
      </c>
      <c r="D325">
        <v>3</v>
      </c>
      <c r="E325" s="1">
        <v>6</v>
      </c>
      <c r="F325" s="1">
        <v>4</v>
      </c>
      <c r="G325" s="1">
        <v>6</v>
      </c>
      <c r="H325" s="1">
        <v>3</v>
      </c>
      <c r="I325">
        <v>13</v>
      </c>
      <c r="J325">
        <v>42</v>
      </c>
      <c r="K325">
        <v>23</v>
      </c>
      <c r="L325">
        <v>14</v>
      </c>
      <c r="M325">
        <v>73</v>
      </c>
      <c r="N325" s="6">
        <f>(punkty_rekrutacyjne34[[#This Row],[GHP]]+punkty_rekrutacyjne34[[#This Row],[GHH]]+punkty_rekrutacyjne34[[#This Row],[GMM]]+punkty_rekrutacyjne34[[#This Row],[GMP]]+punkty_rekrutacyjne34[[#This Row],[GJP]])/10</f>
        <v>16.5</v>
      </c>
      <c r="O325">
        <f t="shared" si="8"/>
        <v>10</v>
      </c>
      <c r="P325">
        <f t="shared" si="8"/>
        <v>6</v>
      </c>
      <c r="Q325">
        <f t="shared" si="8"/>
        <v>10</v>
      </c>
      <c r="R325">
        <f t="shared" si="7"/>
        <v>4</v>
      </c>
      <c r="S325" s="6">
        <f>SUM(punkty_rekrutacyjne34[[#This Row],[punkty za JP]:[GEO]])</f>
        <v>30</v>
      </c>
      <c r="T325" s="6">
        <f>IF(punkty_rekrutacyjne34[[#This Row],[Zachowanie]]=6, 2, 0)+punkty_rekrutacyjne34[[#This Row],[Osiagniecia]]</f>
        <v>0</v>
      </c>
      <c r="U325" s="7">
        <f>punkty_rekrutacyjne34[[#This Row],[punkty za gimnazjalny]]+punkty_rekrutacyjne34[[#This Row],[SUMA PUNKTOW ZA OCENY]]+punkty_rekrutacyjne34[[#This Row],[DODATKOWE]]</f>
        <v>46.5</v>
      </c>
      <c r="V325">
        <f>IF(AND(punkty_rekrutacyjne34[[#This Row],[Osiagniecia]]=0, punkty_rekrutacyjne34[[#This Row],[Zachowanie]]&gt;=5, AVERAGE(punkty_rekrutacyjne34[[#This Row],[JP]:[Geog]])&gt;4), 1, 0)</f>
        <v>0</v>
      </c>
    </row>
    <row r="326" spans="1:22" hidden="1" x14ac:dyDescent="0.35">
      <c r="A326" s="1" t="s">
        <v>458</v>
      </c>
      <c r="B326" s="1" t="s">
        <v>74</v>
      </c>
      <c r="C326">
        <v>2</v>
      </c>
      <c r="D326">
        <v>3</v>
      </c>
      <c r="E326" s="1">
        <v>6</v>
      </c>
      <c r="F326" s="1">
        <v>6</v>
      </c>
      <c r="G326" s="1">
        <v>4</v>
      </c>
      <c r="H326" s="1">
        <v>4</v>
      </c>
      <c r="I326">
        <v>61</v>
      </c>
      <c r="J326">
        <v>3</v>
      </c>
      <c r="K326">
        <v>88</v>
      </c>
      <c r="L326">
        <v>72</v>
      </c>
      <c r="M326">
        <v>84</v>
      </c>
      <c r="N326" s="6">
        <f>(punkty_rekrutacyjne34[[#This Row],[GHP]]+punkty_rekrutacyjne34[[#This Row],[GHH]]+punkty_rekrutacyjne34[[#This Row],[GMM]]+punkty_rekrutacyjne34[[#This Row],[GMP]]+punkty_rekrutacyjne34[[#This Row],[GJP]])/10</f>
        <v>30.8</v>
      </c>
      <c r="O326">
        <f t="shared" si="8"/>
        <v>10</v>
      </c>
      <c r="P326">
        <f t="shared" si="8"/>
        <v>10</v>
      </c>
      <c r="Q326">
        <f t="shared" si="8"/>
        <v>6</v>
      </c>
      <c r="R326">
        <f t="shared" si="7"/>
        <v>6</v>
      </c>
      <c r="S326" s="6">
        <f>SUM(punkty_rekrutacyjne34[[#This Row],[punkty za JP]:[GEO]])</f>
        <v>32</v>
      </c>
      <c r="T326" s="6">
        <f>IF(punkty_rekrutacyjne34[[#This Row],[Zachowanie]]=6, 2, 0)+punkty_rekrutacyjne34[[#This Row],[Osiagniecia]]</f>
        <v>2</v>
      </c>
      <c r="U326" s="7">
        <f>punkty_rekrutacyjne34[[#This Row],[punkty za gimnazjalny]]+punkty_rekrutacyjne34[[#This Row],[SUMA PUNKTOW ZA OCENY]]+punkty_rekrutacyjne34[[#This Row],[DODATKOWE]]</f>
        <v>64.8</v>
      </c>
      <c r="V326">
        <f>IF(AND(punkty_rekrutacyjne34[[#This Row],[Osiagniecia]]=0, punkty_rekrutacyjne34[[#This Row],[Zachowanie]]&gt;=5, AVERAGE(punkty_rekrutacyjne34[[#This Row],[JP]:[Geog]])&gt;4), 1, 0)</f>
        <v>0</v>
      </c>
    </row>
    <row r="327" spans="1:22" hidden="1" x14ac:dyDescent="0.35">
      <c r="A327" s="1" t="s">
        <v>459</v>
      </c>
      <c r="B327" s="1" t="s">
        <v>130</v>
      </c>
      <c r="C327">
        <v>6</v>
      </c>
      <c r="D327">
        <v>4</v>
      </c>
      <c r="E327" s="1">
        <v>4</v>
      </c>
      <c r="F327" s="1">
        <v>2</v>
      </c>
      <c r="G327" s="1">
        <v>4</v>
      </c>
      <c r="H327" s="1">
        <v>2</v>
      </c>
      <c r="I327">
        <v>30</v>
      </c>
      <c r="J327">
        <v>28</v>
      </c>
      <c r="K327">
        <v>30</v>
      </c>
      <c r="L327">
        <v>66</v>
      </c>
      <c r="M327">
        <v>98</v>
      </c>
      <c r="N327" s="6">
        <f>(punkty_rekrutacyjne34[[#This Row],[GHP]]+punkty_rekrutacyjne34[[#This Row],[GHH]]+punkty_rekrutacyjne34[[#This Row],[GMM]]+punkty_rekrutacyjne34[[#This Row],[GMP]]+punkty_rekrutacyjne34[[#This Row],[GJP]])/10</f>
        <v>25.2</v>
      </c>
      <c r="O327">
        <f t="shared" si="8"/>
        <v>6</v>
      </c>
      <c r="P327">
        <f t="shared" si="8"/>
        <v>0</v>
      </c>
      <c r="Q327">
        <f t="shared" si="8"/>
        <v>6</v>
      </c>
      <c r="R327">
        <f t="shared" si="7"/>
        <v>0</v>
      </c>
      <c r="S327" s="6">
        <f>SUM(punkty_rekrutacyjne34[[#This Row],[punkty za JP]:[GEO]])</f>
        <v>12</v>
      </c>
      <c r="T327" s="6">
        <f>IF(punkty_rekrutacyjne34[[#This Row],[Zachowanie]]=6, 2, 0)+punkty_rekrutacyjne34[[#This Row],[Osiagniecia]]</f>
        <v>6</v>
      </c>
      <c r="U327" s="7">
        <f>punkty_rekrutacyjne34[[#This Row],[punkty za gimnazjalny]]+punkty_rekrutacyjne34[[#This Row],[SUMA PUNKTOW ZA OCENY]]+punkty_rekrutacyjne34[[#This Row],[DODATKOWE]]</f>
        <v>43.2</v>
      </c>
      <c r="V327">
        <f>IF(AND(punkty_rekrutacyjne34[[#This Row],[Osiagniecia]]=0, punkty_rekrutacyjne34[[#This Row],[Zachowanie]]&gt;=5, AVERAGE(punkty_rekrutacyjne34[[#This Row],[JP]:[Geog]])&gt;4), 1, 0)</f>
        <v>0</v>
      </c>
    </row>
    <row r="328" spans="1:22" hidden="1" x14ac:dyDescent="0.35">
      <c r="A328" s="1" t="s">
        <v>460</v>
      </c>
      <c r="B328" s="1" t="s">
        <v>130</v>
      </c>
      <c r="C328">
        <v>4</v>
      </c>
      <c r="D328">
        <v>4</v>
      </c>
      <c r="E328" s="1">
        <v>4</v>
      </c>
      <c r="F328" s="1">
        <v>6</v>
      </c>
      <c r="G328" s="1">
        <v>6</v>
      </c>
      <c r="H328" s="1">
        <v>2</v>
      </c>
      <c r="I328">
        <v>80</v>
      </c>
      <c r="J328">
        <v>75</v>
      </c>
      <c r="K328">
        <v>57</v>
      </c>
      <c r="L328">
        <v>43</v>
      </c>
      <c r="M328">
        <v>92</v>
      </c>
      <c r="N328" s="6">
        <f>(punkty_rekrutacyjne34[[#This Row],[GHP]]+punkty_rekrutacyjne34[[#This Row],[GHH]]+punkty_rekrutacyjne34[[#This Row],[GMM]]+punkty_rekrutacyjne34[[#This Row],[GMP]]+punkty_rekrutacyjne34[[#This Row],[GJP]])/10</f>
        <v>34.700000000000003</v>
      </c>
      <c r="O328">
        <f t="shared" si="8"/>
        <v>6</v>
      </c>
      <c r="P328">
        <f t="shared" si="8"/>
        <v>10</v>
      </c>
      <c r="Q328">
        <f t="shared" si="8"/>
        <v>10</v>
      </c>
      <c r="R328">
        <f t="shared" si="7"/>
        <v>0</v>
      </c>
      <c r="S328" s="6">
        <f>SUM(punkty_rekrutacyjne34[[#This Row],[punkty za JP]:[GEO]])</f>
        <v>26</v>
      </c>
      <c r="T328" s="6">
        <f>IF(punkty_rekrutacyjne34[[#This Row],[Zachowanie]]=6, 2, 0)+punkty_rekrutacyjne34[[#This Row],[Osiagniecia]]</f>
        <v>4</v>
      </c>
      <c r="U328" s="7">
        <f>punkty_rekrutacyjne34[[#This Row],[punkty za gimnazjalny]]+punkty_rekrutacyjne34[[#This Row],[SUMA PUNKTOW ZA OCENY]]+punkty_rekrutacyjne34[[#This Row],[DODATKOWE]]</f>
        <v>64.7</v>
      </c>
      <c r="V328">
        <f>IF(AND(punkty_rekrutacyjne34[[#This Row],[Osiagniecia]]=0, punkty_rekrutacyjne34[[#This Row],[Zachowanie]]&gt;=5, AVERAGE(punkty_rekrutacyjne34[[#This Row],[JP]:[Geog]])&gt;4), 1, 0)</f>
        <v>0</v>
      </c>
    </row>
    <row r="329" spans="1:22" hidden="1" x14ac:dyDescent="0.35">
      <c r="A329" s="1" t="s">
        <v>461</v>
      </c>
      <c r="B329" s="1" t="s">
        <v>28</v>
      </c>
      <c r="C329">
        <v>2</v>
      </c>
      <c r="D329">
        <v>4</v>
      </c>
      <c r="E329" s="1">
        <v>5</v>
      </c>
      <c r="F329" s="1">
        <v>2</v>
      </c>
      <c r="G329" s="1">
        <v>5</v>
      </c>
      <c r="H329" s="1">
        <v>2</v>
      </c>
      <c r="I329">
        <v>26</v>
      </c>
      <c r="J329">
        <v>69</v>
      </c>
      <c r="K329">
        <v>46</v>
      </c>
      <c r="L329">
        <v>57</v>
      </c>
      <c r="M329">
        <v>91</v>
      </c>
      <c r="N329" s="6">
        <f>(punkty_rekrutacyjne34[[#This Row],[GHP]]+punkty_rekrutacyjne34[[#This Row],[GHH]]+punkty_rekrutacyjne34[[#This Row],[GMM]]+punkty_rekrutacyjne34[[#This Row],[GMP]]+punkty_rekrutacyjne34[[#This Row],[GJP]])/10</f>
        <v>28.9</v>
      </c>
      <c r="O329">
        <f t="shared" si="8"/>
        <v>8</v>
      </c>
      <c r="P329">
        <f t="shared" si="8"/>
        <v>0</v>
      </c>
      <c r="Q329">
        <f t="shared" si="8"/>
        <v>8</v>
      </c>
      <c r="R329">
        <f t="shared" si="7"/>
        <v>0</v>
      </c>
      <c r="S329" s="6">
        <f>SUM(punkty_rekrutacyjne34[[#This Row],[punkty za JP]:[GEO]])</f>
        <v>16</v>
      </c>
      <c r="T329" s="6">
        <f>IF(punkty_rekrutacyjne34[[#This Row],[Zachowanie]]=6, 2, 0)+punkty_rekrutacyjne34[[#This Row],[Osiagniecia]]</f>
        <v>2</v>
      </c>
      <c r="U329" s="7">
        <f>punkty_rekrutacyjne34[[#This Row],[punkty za gimnazjalny]]+punkty_rekrutacyjne34[[#This Row],[SUMA PUNKTOW ZA OCENY]]+punkty_rekrutacyjne34[[#This Row],[DODATKOWE]]</f>
        <v>46.9</v>
      </c>
      <c r="V329">
        <f>IF(AND(punkty_rekrutacyjne34[[#This Row],[Osiagniecia]]=0, punkty_rekrutacyjne34[[#This Row],[Zachowanie]]&gt;=5, AVERAGE(punkty_rekrutacyjne34[[#This Row],[JP]:[Geog]])&gt;4), 1, 0)</f>
        <v>0</v>
      </c>
    </row>
    <row r="330" spans="1:22" hidden="1" x14ac:dyDescent="0.35">
      <c r="A330" s="1" t="s">
        <v>462</v>
      </c>
      <c r="B330" s="1" t="s">
        <v>463</v>
      </c>
      <c r="C330">
        <v>4</v>
      </c>
      <c r="D330">
        <v>3</v>
      </c>
      <c r="E330" s="1">
        <v>5</v>
      </c>
      <c r="F330" s="1">
        <v>5</v>
      </c>
      <c r="G330" s="1">
        <v>3</v>
      </c>
      <c r="H330" s="1">
        <v>3</v>
      </c>
      <c r="I330">
        <v>5</v>
      </c>
      <c r="J330">
        <v>44</v>
      </c>
      <c r="K330">
        <v>37</v>
      </c>
      <c r="L330">
        <v>5</v>
      </c>
      <c r="M330">
        <v>62</v>
      </c>
      <c r="N330" s="6">
        <f>(punkty_rekrutacyjne34[[#This Row],[GHP]]+punkty_rekrutacyjne34[[#This Row],[GHH]]+punkty_rekrutacyjne34[[#This Row],[GMM]]+punkty_rekrutacyjne34[[#This Row],[GMP]]+punkty_rekrutacyjne34[[#This Row],[GJP]])/10</f>
        <v>15.3</v>
      </c>
      <c r="O330">
        <f t="shared" si="8"/>
        <v>8</v>
      </c>
      <c r="P330">
        <f t="shared" si="8"/>
        <v>8</v>
      </c>
      <c r="Q330">
        <f t="shared" si="8"/>
        <v>4</v>
      </c>
      <c r="R330">
        <f t="shared" si="7"/>
        <v>4</v>
      </c>
      <c r="S330" s="6">
        <f>SUM(punkty_rekrutacyjne34[[#This Row],[punkty za JP]:[GEO]])</f>
        <v>24</v>
      </c>
      <c r="T330" s="6">
        <f>IF(punkty_rekrutacyjne34[[#This Row],[Zachowanie]]=6, 2, 0)+punkty_rekrutacyjne34[[#This Row],[Osiagniecia]]</f>
        <v>4</v>
      </c>
      <c r="U330" s="7">
        <f>punkty_rekrutacyjne34[[#This Row],[punkty za gimnazjalny]]+punkty_rekrutacyjne34[[#This Row],[SUMA PUNKTOW ZA OCENY]]+punkty_rekrutacyjne34[[#This Row],[DODATKOWE]]</f>
        <v>43.3</v>
      </c>
      <c r="V330">
        <f>IF(AND(punkty_rekrutacyjne34[[#This Row],[Osiagniecia]]=0, punkty_rekrutacyjne34[[#This Row],[Zachowanie]]&gt;=5, AVERAGE(punkty_rekrutacyjne34[[#This Row],[JP]:[Geog]])&gt;4), 1, 0)</f>
        <v>0</v>
      </c>
    </row>
    <row r="331" spans="1:22" hidden="1" x14ac:dyDescent="0.35">
      <c r="A331" s="1" t="s">
        <v>464</v>
      </c>
      <c r="B331" s="1" t="s">
        <v>445</v>
      </c>
      <c r="C331">
        <v>6</v>
      </c>
      <c r="D331">
        <v>3</v>
      </c>
      <c r="E331" s="1">
        <v>5</v>
      </c>
      <c r="F331" s="1">
        <v>5</v>
      </c>
      <c r="G331" s="1">
        <v>2</v>
      </c>
      <c r="H331" s="1">
        <v>6</v>
      </c>
      <c r="I331">
        <v>56</v>
      </c>
      <c r="J331">
        <v>90</v>
      </c>
      <c r="K331">
        <v>35</v>
      </c>
      <c r="L331">
        <v>68</v>
      </c>
      <c r="M331">
        <v>48</v>
      </c>
      <c r="N331" s="6">
        <f>(punkty_rekrutacyjne34[[#This Row],[GHP]]+punkty_rekrutacyjne34[[#This Row],[GHH]]+punkty_rekrutacyjne34[[#This Row],[GMM]]+punkty_rekrutacyjne34[[#This Row],[GMP]]+punkty_rekrutacyjne34[[#This Row],[GJP]])/10</f>
        <v>29.7</v>
      </c>
      <c r="O331">
        <f t="shared" si="8"/>
        <v>8</v>
      </c>
      <c r="P331">
        <f t="shared" si="8"/>
        <v>8</v>
      </c>
      <c r="Q331">
        <f t="shared" si="8"/>
        <v>0</v>
      </c>
      <c r="R331">
        <f t="shared" si="7"/>
        <v>10</v>
      </c>
      <c r="S331" s="6">
        <f>SUM(punkty_rekrutacyjne34[[#This Row],[punkty za JP]:[GEO]])</f>
        <v>26</v>
      </c>
      <c r="T331" s="6">
        <f>IF(punkty_rekrutacyjne34[[#This Row],[Zachowanie]]=6, 2, 0)+punkty_rekrutacyjne34[[#This Row],[Osiagniecia]]</f>
        <v>6</v>
      </c>
      <c r="U331" s="7">
        <f>punkty_rekrutacyjne34[[#This Row],[punkty za gimnazjalny]]+punkty_rekrutacyjne34[[#This Row],[SUMA PUNKTOW ZA OCENY]]+punkty_rekrutacyjne34[[#This Row],[DODATKOWE]]</f>
        <v>61.7</v>
      </c>
      <c r="V331">
        <f>IF(AND(punkty_rekrutacyjne34[[#This Row],[Osiagniecia]]=0, punkty_rekrutacyjne34[[#This Row],[Zachowanie]]&gt;=5, AVERAGE(punkty_rekrutacyjne34[[#This Row],[JP]:[Geog]])&gt;4), 1, 0)</f>
        <v>0</v>
      </c>
    </row>
    <row r="332" spans="1:22" hidden="1" x14ac:dyDescent="0.35">
      <c r="A332" s="1" t="s">
        <v>465</v>
      </c>
      <c r="B332" s="1" t="s">
        <v>239</v>
      </c>
      <c r="C332">
        <v>4</v>
      </c>
      <c r="D332">
        <v>3</v>
      </c>
      <c r="E332" s="1">
        <v>6</v>
      </c>
      <c r="F332" s="1">
        <v>2</v>
      </c>
      <c r="G332" s="1">
        <v>3</v>
      </c>
      <c r="H332" s="1">
        <v>3</v>
      </c>
      <c r="I332">
        <v>7</v>
      </c>
      <c r="J332">
        <v>15</v>
      </c>
      <c r="K332">
        <v>62</v>
      </c>
      <c r="L332">
        <v>9</v>
      </c>
      <c r="M332">
        <v>43</v>
      </c>
      <c r="N332" s="6">
        <f>(punkty_rekrutacyjne34[[#This Row],[GHP]]+punkty_rekrutacyjne34[[#This Row],[GHH]]+punkty_rekrutacyjne34[[#This Row],[GMM]]+punkty_rekrutacyjne34[[#This Row],[GMP]]+punkty_rekrutacyjne34[[#This Row],[GJP]])/10</f>
        <v>13.6</v>
      </c>
      <c r="O332">
        <f t="shared" si="8"/>
        <v>10</v>
      </c>
      <c r="P332">
        <f t="shared" si="8"/>
        <v>0</v>
      </c>
      <c r="Q332">
        <f t="shared" si="8"/>
        <v>4</v>
      </c>
      <c r="R332">
        <f t="shared" si="7"/>
        <v>4</v>
      </c>
      <c r="S332" s="6">
        <f>SUM(punkty_rekrutacyjne34[[#This Row],[punkty za JP]:[GEO]])</f>
        <v>18</v>
      </c>
      <c r="T332" s="6">
        <f>IF(punkty_rekrutacyjne34[[#This Row],[Zachowanie]]=6, 2, 0)+punkty_rekrutacyjne34[[#This Row],[Osiagniecia]]</f>
        <v>4</v>
      </c>
      <c r="U332" s="7">
        <f>punkty_rekrutacyjne34[[#This Row],[punkty za gimnazjalny]]+punkty_rekrutacyjne34[[#This Row],[SUMA PUNKTOW ZA OCENY]]+punkty_rekrutacyjne34[[#This Row],[DODATKOWE]]</f>
        <v>35.6</v>
      </c>
      <c r="V332">
        <f>IF(AND(punkty_rekrutacyjne34[[#This Row],[Osiagniecia]]=0, punkty_rekrutacyjne34[[#This Row],[Zachowanie]]&gt;=5, AVERAGE(punkty_rekrutacyjne34[[#This Row],[JP]:[Geog]])&gt;4), 1, 0)</f>
        <v>0</v>
      </c>
    </row>
    <row r="333" spans="1:22" hidden="1" x14ac:dyDescent="0.35">
      <c r="A333" s="1" t="s">
        <v>466</v>
      </c>
      <c r="B333" s="1" t="s">
        <v>16</v>
      </c>
      <c r="C333">
        <v>3</v>
      </c>
      <c r="D333">
        <v>6</v>
      </c>
      <c r="E333" s="1">
        <v>6</v>
      </c>
      <c r="F333" s="1">
        <v>6</v>
      </c>
      <c r="G333" s="1">
        <v>4</v>
      </c>
      <c r="H333" s="1">
        <v>5</v>
      </c>
      <c r="I333">
        <v>27</v>
      </c>
      <c r="J333">
        <v>73</v>
      </c>
      <c r="K333">
        <v>63</v>
      </c>
      <c r="L333">
        <v>14</v>
      </c>
      <c r="M333">
        <v>72</v>
      </c>
      <c r="N333" s="6">
        <f>(punkty_rekrutacyjne34[[#This Row],[GHP]]+punkty_rekrutacyjne34[[#This Row],[GHH]]+punkty_rekrutacyjne34[[#This Row],[GMM]]+punkty_rekrutacyjne34[[#This Row],[GMP]]+punkty_rekrutacyjne34[[#This Row],[GJP]])/10</f>
        <v>24.9</v>
      </c>
      <c r="O333">
        <f t="shared" si="8"/>
        <v>10</v>
      </c>
      <c r="P333">
        <f t="shared" si="8"/>
        <v>10</v>
      </c>
      <c r="Q333">
        <f t="shared" si="8"/>
        <v>6</v>
      </c>
      <c r="R333">
        <f t="shared" si="7"/>
        <v>8</v>
      </c>
      <c r="S333" s="6">
        <f>SUM(punkty_rekrutacyjne34[[#This Row],[punkty za JP]:[GEO]])</f>
        <v>34</v>
      </c>
      <c r="T333" s="6">
        <f>IF(punkty_rekrutacyjne34[[#This Row],[Zachowanie]]=6, 2, 0)+punkty_rekrutacyjne34[[#This Row],[Osiagniecia]]</f>
        <v>5</v>
      </c>
      <c r="U333" s="7">
        <f>punkty_rekrutacyjne34[[#This Row],[punkty za gimnazjalny]]+punkty_rekrutacyjne34[[#This Row],[SUMA PUNKTOW ZA OCENY]]+punkty_rekrutacyjne34[[#This Row],[DODATKOWE]]</f>
        <v>63.9</v>
      </c>
      <c r="V333">
        <f>IF(AND(punkty_rekrutacyjne34[[#This Row],[Osiagniecia]]=0, punkty_rekrutacyjne34[[#This Row],[Zachowanie]]&gt;=5, AVERAGE(punkty_rekrutacyjne34[[#This Row],[JP]:[Geog]])&gt;4), 1, 0)</f>
        <v>0</v>
      </c>
    </row>
    <row r="334" spans="1:22" hidden="1" x14ac:dyDescent="0.35">
      <c r="A334" s="1" t="s">
        <v>467</v>
      </c>
      <c r="B334" s="1" t="s">
        <v>395</v>
      </c>
      <c r="C334">
        <v>1</v>
      </c>
      <c r="D334">
        <v>6</v>
      </c>
      <c r="E334" s="1">
        <v>5</v>
      </c>
      <c r="F334" s="1">
        <v>2</v>
      </c>
      <c r="G334" s="1">
        <v>2</v>
      </c>
      <c r="H334" s="1">
        <v>3</v>
      </c>
      <c r="I334">
        <v>70</v>
      </c>
      <c r="J334">
        <v>59</v>
      </c>
      <c r="K334">
        <v>15</v>
      </c>
      <c r="L334">
        <v>13</v>
      </c>
      <c r="M334">
        <v>66</v>
      </c>
      <c r="N334" s="6">
        <f>(punkty_rekrutacyjne34[[#This Row],[GHP]]+punkty_rekrutacyjne34[[#This Row],[GHH]]+punkty_rekrutacyjne34[[#This Row],[GMM]]+punkty_rekrutacyjne34[[#This Row],[GMP]]+punkty_rekrutacyjne34[[#This Row],[GJP]])/10</f>
        <v>22.3</v>
      </c>
      <c r="O334">
        <f t="shared" si="8"/>
        <v>8</v>
      </c>
      <c r="P334">
        <f t="shared" si="8"/>
        <v>0</v>
      </c>
      <c r="Q334">
        <f t="shared" si="8"/>
        <v>0</v>
      </c>
      <c r="R334">
        <f t="shared" si="7"/>
        <v>4</v>
      </c>
      <c r="S334" s="6">
        <f>SUM(punkty_rekrutacyjne34[[#This Row],[punkty za JP]:[GEO]])</f>
        <v>12</v>
      </c>
      <c r="T334" s="6">
        <f>IF(punkty_rekrutacyjne34[[#This Row],[Zachowanie]]=6, 2, 0)+punkty_rekrutacyjne34[[#This Row],[Osiagniecia]]</f>
        <v>3</v>
      </c>
      <c r="U334" s="7">
        <f>punkty_rekrutacyjne34[[#This Row],[punkty za gimnazjalny]]+punkty_rekrutacyjne34[[#This Row],[SUMA PUNKTOW ZA OCENY]]+punkty_rekrutacyjne34[[#This Row],[DODATKOWE]]</f>
        <v>37.299999999999997</v>
      </c>
      <c r="V334">
        <f>IF(AND(punkty_rekrutacyjne34[[#This Row],[Osiagniecia]]=0, punkty_rekrutacyjne34[[#This Row],[Zachowanie]]&gt;=5, AVERAGE(punkty_rekrutacyjne34[[#This Row],[JP]:[Geog]])&gt;4), 1, 0)</f>
        <v>0</v>
      </c>
    </row>
    <row r="335" spans="1:22" hidden="1" x14ac:dyDescent="0.35">
      <c r="A335" s="1" t="s">
        <v>468</v>
      </c>
      <c r="B335" s="1" t="s">
        <v>164</v>
      </c>
      <c r="C335">
        <v>5</v>
      </c>
      <c r="D335">
        <v>3</v>
      </c>
      <c r="E335" s="1">
        <v>5</v>
      </c>
      <c r="F335" s="1">
        <v>3</v>
      </c>
      <c r="G335" s="1">
        <v>5</v>
      </c>
      <c r="H335" s="1">
        <v>3</v>
      </c>
      <c r="I335">
        <v>52</v>
      </c>
      <c r="J335">
        <v>65</v>
      </c>
      <c r="K335">
        <v>48</v>
      </c>
      <c r="L335">
        <v>58</v>
      </c>
      <c r="M335">
        <v>48</v>
      </c>
      <c r="N335" s="6">
        <f>(punkty_rekrutacyjne34[[#This Row],[GHP]]+punkty_rekrutacyjne34[[#This Row],[GHH]]+punkty_rekrutacyjne34[[#This Row],[GMM]]+punkty_rekrutacyjne34[[#This Row],[GMP]]+punkty_rekrutacyjne34[[#This Row],[GJP]])/10</f>
        <v>27.1</v>
      </c>
      <c r="O335">
        <f t="shared" si="8"/>
        <v>8</v>
      </c>
      <c r="P335">
        <f t="shared" si="8"/>
        <v>4</v>
      </c>
      <c r="Q335">
        <f t="shared" si="8"/>
        <v>8</v>
      </c>
      <c r="R335">
        <f t="shared" si="7"/>
        <v>4</v>
      </c>
      <c r="S335" s="6">
        <f>SUM(punkty_rekrutacyjne34[[#This Row],[punkty za JP]:[GEO]])</f>
        <v>24</v>
      </c>
      <c r="T335" s="6">
        <f>IF(punkty_rekrutacyjne34[[#This Row],[Zachowanie]]=6, 2, 0)+punkty_rekrutacyjne34[[#This Row],[Osiagniecia]]</f>
        <v>5</v>
      </c>
      <c r="U335" s="7">
        <f>punkty_rekrutacyjne34[[#This Row],[punkty za gimnazjalny]]+punkty_rekrutacyjne34[[#This Row],[SUMA PUNKTOW ZA OCENY]]+punkty_rekrutacyjne34[[#This Row],[DODATKOWE]]</f>
        <v>56.1</v>
      </c>
      <c r="V335">
        <f>IF(AND(punkty_rekrutacyjne34[[#This Row],[Osiagniecia]]=0, punkty_rekrutacyjne34[[#This Row],[Zachowanie]]&gt;=5, AVERAGE(punkty_rekrutacyjne34[[#This Row],[JP]:[Geog]])&gt;4), 1, 0)</f>
        <v>0</v>
      </c>
    </row>
    <row r="336" spans="1:22" hidden="1" x14ac:dyDescent="0.35">
      <c r="A336" s="1" t="s">
        <v>469</v>
      </c>
      <c r="B336" s="1" t="s">
        <v>130</v>
      </c>
      <c r="C336">
        <v>5</v>
      </c>
      <c r="D336">
        <v>2</v>
      </c>
      <c r="E336" s="1">
        <v>2</v>
      </c>
      <c r="F336" s="1">
        <v>2</v>
      </c>
      <c r="G336" s="1">
        <v>4</v>
      </c>
      <c r="H336" s="1">
        <v>2</v>
      </c>
      <c r="I336">
        <v>27</v>
      </c>
      <c r="J336">
        <v>64</v>
      </c>
      <c r="K336">
        <v>22</v>
      </c>
      <c r="L336">
        <v>32</v>
      </c>
      <c r="M336">
        <v>91</v>
      </c>
      <c r="N336" s="6">
        <f>(punkty_rekrutacyjne34[[#This Row],[GHP]]+punkty_rekrutacyjne34[[#This Row],[GHH]]+punkty_rekrutacyjne34[[#This Row],[GMM]]+punkty_rekrutacyjne34[[#This Row],[GMP]]+punkty_rekrutacyjne34[[#This Row],[GJP]])/10</f>
        <v>23.6</v>
      </c>
      <c r="O336">
        <f t="shared" si="8"/>
        <v>0</v>
      </c>
      <c r="P336">
        <f t="shared" si="8"/>
        <v>0</v>
      </c>
      <c r="Q336">
        <f t="shared" si="8"/>
        <v>6</v>
      </c>
      <c r="R336">
        <f t="shared" si="7"/>
        <v>0</v>
      </c>
      <c r="S336" s="6">
        <f>SUM(punkty_rekrutacyjne34[[#This Row],[punkty za JP]:[GEO]])</f>
        <v>6</v>
      </c>
      <c r="T336" s="6">
        <f>IF(punkty_rekrutacyjne34[[#This Row],[Zachowanie]]=6, 2, 0)+punkty_rekrutacyjne34[[#This Row],[Osiagniecia]]</f>
        <v>5</v>
      </c>
      <c r="U336" s="7">
        <f>punkty_rekrutacyjne34[[#This Row],[punkty za gimnazjalny]]+punkty_rekrutacyjne34[[#This Row],[SUMA PUNKTOW ZA OCENY]]+punkty_rekrutacyjne34[[#This Row],[DODATKOWE]]</f>
        <v>34.6</v>
      </c>
      <c r="V336">
        <f>IF(AND(punkty_rekrutacyjne34[[#This Row],[Osiagniecia]]=0, punkty_rekrutacyjne34[[#This Row],[Zachowanie]]&gt;=5, AVERAGE(punkty_rekrutacyjne34[[#This Row],[JP]:[Geog]])&gt;4), 1, 0)</f>
        <v>0</v>
      </c>
    </row>
    <row r="337" spans="1:22" hidden="1" x14ac:dyDescent="0.35">
      <c r="A337" s="1" t="s">
        <v>470</v>
      </c>
      <c r="B337" s="1" t="s">
        <v>32</v>
      </c>
      <c r="C337">
        <v>1</v>
      </c>
      <c r="D337">
        <v>3</v>
      </c>
      <c r="E337" s="1">
        <v>3</v>
      </c>
      <c r="F337" s="1">
        <v>2</v>
      </c>
      <c r="G337" s="1">
        <v>5</v>
      </c>
      <c r="H337" s="1">
        <v>2</v>
      </c>
      <c r="I337">
        <v>84</v>
      </c>
      <c r="J337">
        <v>92</v>
      </c>
      <c r="K337">
        <v>92</v>
      </c>
      <c r="L337">
        <v>81</v>
      </c>
      <c r="M337">
        <v>68</v>
      </c>
      <c r="N337" s="6">
        <f>(punkty_rekrutacyjne34[[#This Row],[GHP]]+punkty_rekrutacyjne34[[#This Row],[GHH]]+punkty_rekrutacyjne34[[#This Row],[GMM]]+punkty_rekrutacyjne34[[#This Row],[GMP]]+punkty_rekrutacyjne34[[#This Row],[GJP]])/10</f>
        <v>41.7</v>
      </c>
      <c r="O337">
        <f t="shared" si="8"/>
        <v>4</v>
      </c>
      <c r="P337">
        <f t="shared" si="8"/>
        <v>0</v>
      </c>
      <c r="Q337">
        <f t="shared" si="8"/>
        <v>8</v>
      </c>
      <c r="R337">
        <f t="shared" si="7"/>
        <v>0</v>
      </c>
      <c r="S337" s="6">
        <f>SUM(punkty_rekrutacyjne34[[#This Row],[punkty za JP]:[GEO]])</f>
        <v>12</v>
      </c>
      <c r="T337" s="6">
        <f>IF(punkty_rekrutacyjne34[[#This Row],[Zachowanie]]=6, 2, 0)+punkty_rekrutacyjne34[[#This Row],[Osiagniecia]]</f>
        <v>1</v>
      </c>
      <c r="U337" s="7">
        <f>punkty_rekrutacyjne34[[#This Row],[punkty za gimnazjalny]]+punkty_rekrutacyjne34[[#This Row],[SUMA PUNKTOW ZA OCENY]]+punkty_rekrutacyjne34[[#This Row],[DODATKOWE]]</f>
        <v>54.7</v>
      </c>
      <c r="V337">
        <f>IF(AND(punkty_rekrutacyjne34[[#This Row],[Osiagniecia]]=0, punkty_rekrutacyjne34[[#This Row],[Zachowanie]]&gt;=5, AVERAGE(punkty_rekrutacyjne34[[#This Row],[JP]:[Geog]])&gt;4), 1, 0)</f>
        <v>0</v>
      </c>
    </row>
    <row r="338" spans="1:22" hidden="1" x14ac:dyDescent="0.35">
      <c r="A338" s="1" t="s">
        <v>471</v>
      </c>
      <c r="B338" s="1" t="s">
        <v>340</v>
      </c>
      <c r="C338">
        <v>4</v>
      </c>
      <c r="D338">
        <v>5</v>
      </c>
      <c r="E338" s="1">
        <v>4</v>
      </c>
      <c r="F338" s="1">
        <v>4</v>
      </c>
      <c r="G338" s="1">
        <v>2</v>
      </c>
      <c r="H338" s="1">
        <v>6</v>
      </c>
      <c r="I338">
        <v>75</v>
      </c>
      <c r="J338">
        <v>22</v>
      </c>
      <c r="K338">
        <v>91</v>
      </c>
      <c r="L338">
        <v>31</v>
      </c>
      <c r="M338">
        <v>93</v>
      </c>
      <c r="N338" s="6">
        <f>(punkty_rekrutacyjne34[[#This Row],[GHP]]+punkty_rekrutacyjne34[[#This Row],[GHH]]+punkty_rekrutacyjne34[[#This Row],[GMM]]+punkty_rekrutacyjne34[[#This Row],[GMP]]+punkty_rekrutacyjne34[[#This Row],[GJP]])/10</f>
        <v>31.2</v>
      </c>
      <c r="O338">
        <f t="shared" si="8"/>
        <v>6</v>
      </c>
      <c r="P338">
        <f t="shared" si="8"/>
        <v>6</v>
      </c>
      <c r="Q338">
        <f t="shared" si="8"/>
        <v>0</v>
      </c>
      <c r="R338">
        <f t="shared" si="7"/>
        <v>10</v>
      </c>
      <c r="S338" s="6">
        <f>SUM(punkty_rekrutacyjne34[[#This Row],[punkty za JP]:[GEO]])</f>
        <v>22</v>
      </c>
      <c r="T338" s="6">
        <f>IF(punkty_rekrutacyjne34[[#This Row],[Zachowanie]]=6, 2, 0)+punkty_rekrutacyjne34[[#This Row],[Osiagniecia]]</f>
        <v>4</v>
      </c>
      <c r="U338" s="7">
        <f>punkty_rekrutacyjne34[[#This Row],[punkty za gimnazjalny]]+punkty_rekrutacyjne34[[#This Row],[SUMA PUNKTOW ZA OCENY]]+punkty_rekrutacyjne34[[#This Row],[DODATKOWE]]</f>
        <v>57.2</v>
      </c>
      <c r="V338">
        <f>IF(AND(punkty_rekrutacyjne34[[#This Row],[Osiagniecia]]=0, punkty_rekrutacyjne34[[#This Row],[Zachowanie]]&gt;=5, AVERAGE(punkty_rekrutacyjne34[[#This Row],[JP]:[Geog]])&gt;4), 1, 0)</f>
        <v>0</v>
      </c>
    </row>
    <row r="339" spans="1:22" hidden="1" x14ac:dyDescent="0.35">
      <c r="A339" s="1" t="s">
        <v>472</v>
      </c>
      <c r="B339" s="1" t="s">
        <v>70</v>
      </c>
      <c r="C339">
        <v>2</v>
      </c>
      <c r="D339">
        <v>4</v>
      </c>
      <c r="E339" s="1">
        <v>4</v>
      </c>
      <c r="F339" s="1">
        <v>6</v>
      </c>
      <c r="G339" s="1">
        <v>5</v>
      </c>
      <c r="H339" s="1">
        <v>4</v>
      </c>
      <c r="I339">
        <v>35</v>
      </c>
      <c r="J339">
        <v>77</v>
      </c>
      <c r="K339">
        <v>81</v>
      </c>
      <c r="L339">
        <v>17</v>
      </c>
      <c r="M339">
        <v>27</v>
      </c>
      <c r="N339" s="6">
        <f>(punkty_rekrutacyjne34[[#This Row],[GHP]]+punkty_rekrutacyjne34[[#This Row],[GHH]]+punkty_rekrutacyjne34[[#This Row],[GMM]]+punkty_rekrutacyjne34[[#This Row],[GMP]]+punkty_rekrutacyjne34[[#This Row],[GJP]])/10</f>
        <v>23.7</v>
      </c>
      <c r="O339">
        <f t="shared" si="8"/>
        <v>6</v>
      </c>
      <c r="P339">
        <f t="shared" si="8"/>
        <v>10</v>
      </c>
      <c r="Q339">
        <f t="shared" si="8"/>
        <v>8</v>
      </c>
      <c r="R339">
        <f t="shared" si="7"/>
        <v>6</v>
      </c>
      <c r="S339" s="6">
        <f>SUM(punkty_rekrutacyjne34[[#This Row],[punkty za JP]:[GEO]])</f>
        <v>30</v>
      </c>
      <c r="T339" s="6">
        <f>IF(punkty_rekrutacyjne34[[#This Row],[Zachowanie]]=6, 2, 0)+punkty_rekrutacyjne34[[#This Row],[Osiagniecia]]</f>
        <v>2</v>
      </c>
      <c r="U339" s="7">
        <f>punkty_rekrutacyjne34[[#This Row],[punkty za gimnazjalny]]+punkty_rekrutacyjne34[[#This Row],[SUMA PUNKTOW ZA OCENY]]+punkty_rekrutacyjne34[[#This Row],[DODATKOWE]]</f>
        <v>55.7</v>
      </c>
      <c r="V339">
        <f>IF(AND(punkty_rekrutacyjne34[[#This Row],[Osiagniecia]]=0, punkty_rekrutacyjne34[[#This Row],[Zachowanie]]&gt;=5, AVERAGE(punkty_rekrutacyjne34[[#This Row],[JP]:[Geog]])&gt;4), 1, 0)</f>
        <v>0</v>
      </c>
    </row>
    <row r="340" spans="1:22" hidden="1" x14ac:dyDescent="0.35">
      <c r="A340" s="1" t="s">
        <v>473</v>
      </c>
      <c r="B340" s="1" t="s">
        <v>55</v>
      </c>
      <c r="C340">
        <v>7</v>
      </c>
      <c r="D340">
        <v>5</v>
      </c>
      <c r="E340" s="1">
        <v>4</v>
      </c>
      <c r="F340" s="1">
        <v>3</v>
      </c>
      <c r="G340" s="1">
        <v>3</v>
      </c>
      <c r="H340" s="1">
        <v>2</v>
      </c>
      <c r="I340">
        <v>2</v>
      </c>
      <c r="J340">
        <v>88</v>
      </c>
      <c r="K340">
        <v>61</v>
      </c>
      <c r="L340">
        <v>2</v>
      </c>
      <c r="M340">
        <v>49</v>
      </c>
      <c r="N340" s="6">
        <f>(punkty_rekrutacyjne34[[#This Row],[GHP]]+punkty_rekrutacyjne34[[#This Row],[GHH]]+punkty_rekrutacyjne34[[#This Row],[GMM]]+punkty_rekrutacyjne34[[#This Row],[GMP]]+punkty_rekrutacyjne34[[#This Row],[GJP]])/10</f>
        <v>20.2</v>
      </c>
      <c r="O340">
        <f t="shared" si="8"/>
        <v>6</v>
      </c>
      <c r="P340">
        <f t="shared" si="8"/>
        <v>4</v>
      </c>
      <c r="Q340">
        <f t="shared" si="8"/>
        <v>4</v>
      </c>
      <c r="R340">
        <f t="shared" si="7"/>
        <v>0</v>
      </c>
      <c r="S340" s="6">
        <f>SUM(punkty_rekrutacyjne34[[#This Row],[punkty za JP]:[GEO]])</f>
        <v>14</v>
      </c>
      <c r="T340" s="6">
        <f>IF(punkty_rekrutacyjne34[[#This Row],[Zachowanie]]=6, 2, 0)+punkty_rekrutacyjne34[[#This Row],[Osiagniecia]]</f>
        <v>7</v>
      </c>
      <c r="U340" s="7">
        <f>punkty_rekrutacyjne34[[#This Row],[punkty za gimnazjalny]]+punkty_rekrutacyjne34[[#This Row],[SUMA PUNKTOW ZA OCENY]]+punkty_rekrutacyjne34[[#This Row],[DODATKOWE]]</f>
        <v>41.2</v>
      </c>
      <c r="V340">
        <f>IF(AND(punkty_rekrutacyjne34[[#This Row],[Osiagniecia]]=0, punkty_rekrutacyjne34[[#This Row],[Zachowanie]]&gt;=5, AVERAGE(punkty_rekrutacyjne34[[#This Row],[JP]:[Geog]])&gt;4), 1, 0)</f>
        <v>0</v>
      </c>
    </row>
    <row r="341" spans="1:22" hidden="1" x14ac:dyDescent="0.35">
      <c r="A341" s="1" t="s">
        <v>474</v>
      </c>
      <c r="B341" s="1" t="s">
        <v>197</v>
      </c>
      <c r="C341">
        <v>7</v>
      </c>
      <c r="D341">
        <v>6</v>
      </c>
      <c r="E341" s="1">
        <v>5</v>
      </c>
      <c r="F341" s="1">
        <v>3</v>
      </c>
      <c r="G341" s="1">
        <v>3</v>
      </c>
      <c r="H341" s="1">
        <v>3</v>
      </c>
      <c r="I341">
        <v>71</v>
      </c>
      <c r="J341">
        <v>55</v>
      </c>
      <c r="K341">
        <v>33</v>
      </c>
      <c r="L341">
        <v>97</v>
      </c>
      <c r="M341">
        <v>73</v>
      </c>
      <c r="N341" s="6">
        <f>(punkty_rekrutacyjne34[[#This Row],[GHP]]+punkty_rekrutacyjne34[[#This Row],[GHH]]+punkty_rekrutacyjne34[[#This Row],[GMM]]+punkty_rekrutacyjne34[[#This Row],[GMP]]+punkty_rekrutacyjne34[[#This Row],[GJP]])/10</f>
        <v>32.9</v>
      </c>
      <c r="O341">
        <f t="shared" si="8"/>
        <v>8</v>
      </c>
      <c r="P341">
        <f t="shared" si="8"/>
        <v>4</v>
      </c>
      <c r="Q341">
        <f t="shared" si="8"/>
        <v>4</v>
      </c>
      <c r="R341">
        <f t="shared" si="7"/>
        <v>4</v>
      </c>
      <c r="S341" s="6">
        <f>SUM(punkty_rekrutacyjne34[[#This Row],[punkty za JP]:[GEO]])</f>
        <v>20</v>
      </c>
      <c r="T341" s="6">
        <f>IF(punkty_rekrutacyjne34[[#This Row],[Zachowanie]]=6, 2, 0)+punkty_rekrutacyjne34[[#This Row],[Osiagniecia]]</f>
        <v>9</v>
      </c>
      <c r="U341" s="7">
        <f>punkty_rekrutacyjne34[[#This Row],[punkty za gimnazjalny]]+punkty_rekrutacyjne34[[#This Row],[SUMA PUNKTOW ZA OCENY]]+punkty_rekrutacyjne34[[#This Row],[DODATKOWE]]</f>
        <v>61.9</v>
      </c>
      <c r="V341">
        <f>IF(AND(punkty_rekrutacyjne34[[#This Row],[Osiagniecia]]=0, punkty_rekrutacyjne34[[#This Row],[Zachowanie]]&gt;=5, AVERAGE(punkty_rekrutacyjne34[[#This Row],[JP]:[Geog]])&gt;4), 1, 0)</f>
        <v>0</v>
      </c>
    </row>
    <row r="342" spans="1:22" hidden="1" x14ac:dyDescent="0.35">
      <c r="A342" s="1" t="s">
        <v>475</v>
      </c>
      <c r="B342" s="1" t="s">
        <v>232</v>
      </c>
      <c r="C342">
        <v>5</v>
      </c>
      <c r="D342">
        <v>5</v>
      </c>
      <c r="E342" s="1">
        <v>6</v>
      </c>
      <c r="F342" s="1">
        <v>4</v>
      </c>
      <c r="G342" s="1">
        <v>5</v>
      </c>
      <c r="H342" s="1">
        <v>5</v>
      </c>
      <c r="I342">
        <v>53</v>
      </c>
      <c r="J342">
        <v>97</v>
      </c>
      <c r="K342">
        <v>28</v>
      </c>
      <c r="L342">
        <v>88</v>
      </c>
      <c r="M342">
        <v>87</v>
      </c>
      <c r="N342" s="6">
        <f>(punkty_rekrutacyjne34[[#This Row],[GHP]]+punkty_rekrutacyjne34[[#This Row],[GHH]]+punkty_rekrutacyjne34[[#This Row],[GMM]]+punkty_rekrutacyjne34[[#This Row],[GMP]]+punkty_rekrutacyjne34[[#This Row],[GJP]])/10</f>
        <v>35.299999999999997</v>
      </c>
      <c r="O342">
        <f t="shared" si="8"/>
        <v>10</v>
      </c>
      <c r="P342">
        <f t="shared" si="8"/>
        <v>6</v>
      </c>
      <c r="Q342">
        <f t="shared" si="8"/>
        <v>8</v>
      </c>
      <c r="R342">
        <f t="shared" si="7"/>
        <v>8</v>
      </c>
      <c r="S342" s="6">
        <f>SUM(punkty_rekrutacyjne34[[#This Row],[punkty za JP]:[GEO]])</f>
        <v>32</v>
      </c>
      <c r="T342" s="6">
        <f>IF(punkty_rekrutacyjne34[[#This Row],[Zachowanie]]=6, 2, 0)+punkty_rekrutacyjne34[[#This Row],[Osiagniecia]]</f>
        <v>5</v>
      </c>
      <c r="U342" s="7">
        <f>punkty_rekrutacyjne34[[#This Row],[punkty za gimnazjalny]]+punkty_rekrutacyjne34[[#This Row],[SUMA PUNKTOW ZA OCENY]]+punkty_rekrutacyjne34[[#This Row],[DODATKOWE]]</f>
        <v>72.3</v>
      </c>
      <c r="V342">
        <f>IF(AND(punkty_rekrutacyjne34[[#This Row],[Osiagniecia]]=0, punkty_rekrutacyjne34[[#This Row],[Zachowanie]]&gt;=5, AVERAGE(punkty_rekrutacyjne34[[#This Row],[JP]:[Geog]])&gt;4), 1, 0)</f>
        <v>0</v>
      </c>
    </row>
    <row r="343" spans="1:22" hidden="1" x14ac:dyDescent="0.35">
      <c r="A343" s="1" t="s">
        <v>476</v>
      </c>
      <c r="B343" s="1" t="s">
        <v>477</v>
      </c>
      <c r="C343">
        <v>0</v>
      </c>
      <c r="D343">
        <v>5</v>
      </c>
      <c r="E343" s="1">
        <v>5</v>
      </c>
      <c r="F343" s="1">
        <v>3</v>
      </c>
      <c r="G343" s="1">
        <v>4</v>
      </c>
      <c r="H343" s="1">
        <v>4</v>
      </c>
      <c r="I343">
        <v>73</v>
      </c>
      <c r="J343">
        <v>67</v>
      </c>
      <c r="K343">
        <v>18</v>
      </c>
      <c r="L343">
        <v>84</v>
      </c>
      <c r="M343">
        <v>75</v>
      </c>
      <c r="N343" s="6">
        <f>(punkty_rekrutacyjne34[[#This Row],[GHP]]+punkty_rekrutacyjne34[[#This Row],[GHH]]+punkty_rekrutacyjne34[[#This Row],[GMM]]+punkty_rekrutacyjne34[[#This Row],[GMP]]+punkty_rekrutacyjne34[[#This Row],[GJP]])/10</f>
        <v>31.7</v>
      </c>
      <c r="O343">
        <f t="shared" si="8"/>
        <v>8</v>
      </c>
      <c r="P343">
        <f t="shared" si="8"/>
        <v>4</v>
      </c>
      <c r="Q343">
        <f t="shared" si="8"/>
        <v>6</v>
      </c>
      <c r="R343">
        <f t="shared" si="7"/>
        <v>6</v>
      </c>
      <c r="S343" s="6">
        <f>SUM(punkty_rekrutacyjne34[[#This Row],[punkty za JP]:[GEO]])</f>
        <v>24</v>
      </c>
      <c r="T343" s="6">
        <f>IF(punkty_rekrutacyjne34[[#This Row],[Zachowanie]]=6, 2, 0)+punkty_rekrutacyjne34[[#This Row],[Osiagniecia]]</f>
        <v>0</v>
      </c>
      <c r="U343" s="7">
        <f>punkty_rekrutacyjne34[[#This Row],[punkty za gimnazjalny]]+punkty_rekrutacyjne34[[#This Row],[SUMA PUNKTOW ZA OCENY]]+punkty_rekrutacyjne34[[#This Row],[DODATKOWE]]</f>
        <v>55.7</v>
      </c>
      <c r="V343">
        <f>IF(AND(punkty_rekrutacyjne34[[#This Row],[Osiagniecia]]=0, punkty_rekrutacyjne34[[#This Row],[Zachowanie]]&gt;=5, AVERAGE(punkty_rekrutacyjne34[[#This Row],[JP]:[Geog]])&gt;4), 1, 0)</f>
        <v>0</v>
      </c>
    </row>
    <row r="344" spans="1:22" hidden="1" x14ac:dyDescent="0.35">
      <c r="A344" s="1" t="s">
        <v>478</v>
      </c>
      <c r="B344" s="1" t="s">
        <v>101</v>
      </c>
      <c r="C344">
        <v>3</v>
      </c>
      <c r="D344">
        <v>6</v>
      </c>
      <c r="E344" s="1">
        <v>2</v>
      </c>
      <c r="F344" s="1">
        <v>2</v>
      </c>
      <c r="G344" s="1">
        <v>5</v>
      </c>
      <c r="H344" s="1">
        <v>2</v>
      </c>
      <c r="I344">
        <v>97</v>
      </c>
      <c r="J344">
        <v>40</v>
      </c>
      <c r="K344">
        <v>41</v>
      </c>
      <c r="L344">
        <v>46</v>
      </c>
      <c r="M344">
        <v>59</v>
      </c>
      <c r="N344" s="6">
        <f>(punkty_rekrutacyjne34[[#This Row],[GHP]]+punkty_rekrutacyjne34[[#This Row],[GHH]]+punkty_rekrutacyjne34[[#This Row],[GMM]]+punkty_rekrutacyjne34[[#This Row],[GMP]]+punkty_rekrutacyjne34[[#This Row],[GJP]])/10</f>
        <v>28.3</v>
      </c>
      <c r="O344">
        <f t="shared" si="8"/>
        <v>0</v>
      </c>
      <c r="P344">
        <f t="shared" si="8"/>
        <v>0</v>
      </c>
      <c r="Q344">
        <f t="shared" si="8"/>
        <v>8</v>
      </c>
      <c r="R344">
        <f t="shared" si="7"/>
        <v>0</v>
      </c>
      <c r="S344" s="6">
        <f>SUM(punkty_rekrutacyjne34[[#This Row],[punkty za JP]:[GEO]])</f>
        <v>8</v>
      </c>
      <c r="T344" s="6">
        <f>IF(punkty_rekrutacyjne34[[#This Row],[Zachowanie]]=6, 2, 0)+punkty_rekrutacyjne34[[#This Row],[Osiagniecia]]</f>
        <v>5</v>
      </c>
      <c r="U344" s="7">
        <f>punkty_rekrutacyjne34[[#This Row],[punkty za gimnazjalny]]+punkty_rekrutacyjne34[[#This Row],[SUMA PUNKTOW ZA OCENY]]+punkty_rekrutacyjne34[[#This Row],[DODATKOWE]]</f>
        <v>41.3</v>
      </c>
      <c r="V344">
        <f>IF(AND(punkty_rekrutacyjne34[[#This Row],[Osiagniecia]]=0, punkty_rekrutacyjne34[[#This Row],[Zachowanie]]&gt;=5, AVERAGE(punkty_rekrutacyjne34[[#This Row],[JP]:[Geog]])&gt;4), 1, 0)</f>
        <v>0</v>
      </c>
    </row>
    <row r="345" spans="1:22" hidden="1" x14ac:dyDescent="0.35">
      <c r="A345" s="1" t="s">
        <v>479</v>
      </c>
      <c r="B345" s="1" t="s">
        <v>30</v>
      </c>
      <c r="C345">
        <v>7</v>
      </c>
      <c r="D345">
        <v>4</v>
      </c>
      <c r="E345" s="1">
        <v>4</v>
      </c>
      <c r="F345" s="1">
        <v>6</v>
      </c>
      <c r="G345" s="1">
        <v>5</v>
      </c>
      <c r="H345" s="1">
        <v>5</v>
      </c>
      <c r="I345">
        <v>10</v>
      </c>
      <c r="J345">
        <v>32</v>
      </c>
      <c r="K345">
        <v>73</v>
      </c>
      <c r="L345">
        <v>96</v>
      </c>
      <c r="M345">
        <v>29</v>
      </c>
      <c r="N345" s="6">
        <f>(punkty_rekrutacyjne34[[#This Row],[GHP]]+punkty_rekrutacyjne34[[#This Row],[GHH]]+punkty_rekrutacyjne34[[#This Row],[GMM]]+punkty_rekrutacyjne34[[#This Row],[GMP]]+punkty_rekrutacyjne34[[#This Row],[GJP]])/10</f>
        <v>24</v>
      </c>
      <c r="O345">
        <f t="shared" si="8"/>
        <v>6</v>
      </c>
      <c r="P345">
        <f t="shared" si="8"/>
        <v>10</v>
      </c>
      <c r="Q345">
        <f t="shared" si="8"/>
        <v>8</v>
      </c>
      <c r="R345">
        <f t="shared" si="7"/>
        <v>8</v>
      </c>
      <c r="S345" s="6">
        <f>SUM(punkty_rekrutacyjne34[[#This Row],[punkty za JP]:[GEO]])</f>
        <v>32</v>
      </c>
      <c r="T345" s="6">
        <f>IF(punkty_rekrutacyjne34[[#This Row],[Zachowanie]]=6, 2, 0)+punkty_rekrutacyjne34[[#This Row],[Osiagniecia]]</f>
        <v>7</v>
      </c>
      <c r="U345" s="7">
        <f>punkty_rekrutacyjne34[[#This Row],[punkty za gimnazjalny]]+punkty_rekrutacyjne34[[#This Row],[SUMA PUNKTOW ZA OCENY]]+punkty_rekrutacyjne34[[#This Row],[DODATKOWE]]</f>
        <v>63</v>
      </c>
      <c r="V345">
        <f>IF(AND(punkty_rekrutacyjne34[[#This Row],[Osiagniecia]]=0, punkty_rekrutacyjne34[[#This Row],[Zachowanie]]&gt;=5, AVERAGE(punkty_rekrutacyjne34[[#This Row],[JP]:[Geog]])&gt;4), 1, 0)</f>
        <v>0</v>
      </c>
    </row>
    <row r="346" spans="1:22" hidden="1" x14ac:dyDescent="0.35">
      <c r="A346" s="1" t="s">
        <v>480</v>
      </c>
      <c r="B346" s="1" t="s">
        <v>477</v>
      </c>
      <c r="C346">
        <v>3</v>
      </c>
      <c r="D346">
        <v>2</v>
      </c>
      <c r="E346" s="1">
        <v>5</v>
      </c>
      <c r="F346" s="1">
        <v>5</v>
      </c>
      <c r="G346" s="1">
        <v>4</v>
      </c>
      <c r="H346" s="1">
        <v>5</v>
      </c>
      <c r="I346">
        <v>91</v>
      </c>
      <c r="J346">
        <v>53</v>
      </c>
      <c r="K346">
        <v>13</v>
      </c>
      <c r="L346">
        <v>58</v>
      </c>
      <c r="M346">
        <v>75</v>
      </c>
      <c r="N346" s="6">
        <f>(punkty_rekrutacyjne34[[#This Row],[GHP]]+punkty_rekrutacyjne34[[#This Row],[GHH]]+punkty_rekrutacyjne34[[#This Row],[GMM]]+punkty_rekrutacyjne34[[#This Row],[GMP]]+punkty_rekrutacyjne34[[#This Row],[GJP]])/10</f>
        <v>29</v>
      </c>
      <c r="O346">
        <f t="shared" si="8"/>
        <v>8</v>
      </c>
      <c r="P346">
        <f t="shared" si="8"/>
        <v>8</v>
      </c>
      <c r="Q346">
        <f t="shared" si="8"/>
        <v>6</v>
      </c>
      <c r="R346">
        <f t="shared" si="7"/>
        <v>8</v>
      </c>
      <c r="S346" s="6">
        <f>SUM(punkty_rekrutacyjne34[[#This Row],[punkty za JP]:[GEO]])</f>
        <v>30</v>
      </c>
      <c r="T346" s="6">
        <f>IF(punkty_rekrutacyjne34[[#This Row],[Zachowanie]]=6, 2, 0)+punkty_rekrutacyjne34[[#This Row],[Osiagniecia]]</f>
        <v>3</v>
      </c>
      <c r="U346" s="7">
        <f>punkty_rekrutacyjne34[[#This Row],[punkty za gimnazjalny]]+punkty_rekrutacyjne34[[#This Row],[SUMA PUNKTOW ZA OCENY]]+punkty_rekrutacyjne34[[#This Row],[DODATKOWE]]</f>
        <v>62</v>
      </c>
      <c r="V346">
        <f>IF(AND(punkty_rekrutacyjne34[[#This Row],[Osiagniecia]]=0, punkty_rekrutacyjne34[[#This Row],[Zachowanie]]&gt;=5, AVERAGE(punkty_rekrutacyjne34[[#This Row],[JP]:[Geog]])&gt;4), 1, 0)</f>
        <v>0</v>
      </c>
    </row>
    <row r="347" spans="1:22" hidden="1" x14ac:dyDescent="0.35">
      <c r="A347" s="1" t="s">
        <v>481</v>
      </c>
      <c r="B347" s="1" t="s">
        <v>61</v>
      </c>
      <c r="C347">
        <v>5</v>
      </c>
      <c r="D347">
        <v>4</v>
      </c>
      <c r="E347" s="1">
        <v>6</v>
      </c>
      <c r="F347" s="1">
        <v>5</v>
      </c>
      <c r="G347" s="1">
        <v>2</v>
      </c>
      <c r="H347" s="1">
        <v>3</v>
      </c>
      <c r="I347">
        <v>21</v>
      </c>
      <c r="J347">
        <v>48</v>
      </c>
      <c r="K347">
        <v>45</v>
      </c>
      <c r="L347">
        <v>1</v>
      </c>
      <c r="M347">
        <v>51</v>
      </c>
      <c r="N347" s="6">
        <f>(punkty_rekrutacyjne34[[#This Row],[GHP]]+punkty_rekrutacyjne34[[#This Row],[GHH]]+punkty_rekrutacyjne34[[#This Row],[GMM]]+punkty_rekrutacyjne34[[#This Row],[GMP]]+punkty_rekrutacyjne34[[#This Row],[GJP]])/10</f>
        <v>16.600000000000001</v>
      </c>
      <c r="O347">
        <f t="shared" si="8"/>
        <v>10</v>
      </c>
      <c r="P347">
        <f t="shared" si="8"/>
        <v>8</v>
      </c>
      <c r="Q347">
        <f t="shared" si="8"/>
        <v>0</v>
      </c>
      <c r="R347">
        <f t="shared" si="7"/>
        <v>4</v>
      </c>
      <c r="S347" s="6">
        <f>SUM(punkty_rekrutacyjne34[[#This Row],[punkty za JP]:[GEO]])</f>
        <v>22</v>
      </c>
      <c r="T347" s="6">
        <f>IF(punkty_rekrutacyjne34[[#This Row],[Zachowanie]]=6, 2, 0)+punkty_rekrutacyjne34[[#This Row],[Osiagniecia]]</f>
        <v>5</v>
      </c>
      <c r="U347" s="7">
        <f>punkty_rekrutacyjne34[[#This Row],[punkty za gimnazjalny]]+punkty_rekrutacyjne34[[#This Row],[SUMA PUNKTOW ZA OCENY]]+punkty_rekrutacyjne34[[#This Row],[DODATKOWE]]</f>
        <v>43.6</v>
      </c>
      <c r="V347">
        <f>IF(AND(punkty_rekrutacyjne34[[#This Row],[Osiagniecia]]=0, punkty_rekrutacyjne34[[#This Row],[Zachowanie]]&gt;=5, AVERAGE(punkty_rekrutacyjne34[[#This Row],[JP]:[Geog]])&gt;4), 1, 0)</f>
        <v>0</v>
      </c>
    </row>
    <row r="348" spans="1:22" hidden="1" x14ac:dyDescent="0.35">
      <c r="A348" s="1" t="s">
        <v>482</v>
      </c>
      <c r="B348" s="1" t="s">
        <v>311</v>
      </c>
      <c r="C348">
        <v>2</v>
      </c>
      <c r="D348">
        <v>2</v>
      </c>
      <c r="E348" s="1">
        <v>5</v>
      </c>
      <c r="F348" s="1">
        <v>2</v>
      </c>
      <c r="G348" s="1">
        <v>4</v>
      </c>
      <c r="H348" s="1">
        <v>4</v>
      </c>
      <c r="I348">
        <v>83</v>
      </c>
      <c r="J348">
        <v>28</v>
      </c>
      <c r="K348">
        <v>43</v>
      </c>
      <c r="L348">
        <v>19</v>
      </c>
      <c r="M348">
        <v>83</v>
      </c>
      <c r="N348" s="6">
        <f>(punkty_rekrutacyjne34[[#This Row],[GHP]]+punkty_rekrutacyjne34[[#This Row],[GHH]]+punkty_rekrutacyjne34[[#This Row],[GMM]]+punkty_rekrutacyjne34[[#This Row],[GMP]]+punkty_rekrutacyjne34[[#This Row],[GJP]])/10</f>
        <v>25.6</v>
      </c>
      <c r="O348">
        <f t="shared" si="8"/>
        <v>8</v>
      </c>
      <c r="P348">
        <f t="shared" si="8"/>
        <v>0</v>
      </c>
      <c r="Q348">
        <f t="shared" si="8"/>
        <v>6</v>
      </c>
      <c r="R348">
        <f t="shared" si="7"/>
        <v>6</v>
      </c>
      <c r="S348" s="6">
        <f>SUM(punkty_rekrutacyjne34[[#This Row],[punkty za JP]:[GEO]])</f>
        <v>20</v>
      </c>
      <c r="T348" s="6">
        <f>IF(punkty_rekrutacyjne34[[#This Row],[Zachowanie]]=6, 2, 0)+punkty_rekrutacyjne34[[#This Row],[Osiagniecia]]</f>
        <v>2</v>
      </c>
      <c r="U348" s="7">
        <f>punkty_rekrutacyjne34[[#This Row],[punkty za gimnazjalny]]+punkty_rekrutacyjne34[[#This Row],[SUMA PUNKTOW ZA OCENY]]+punkty_rekrutacyjne34[[#This Row],[DODATKOWE]]</f>
        <v>47.6</v>
      </c>
      <c r="V348">
        <f>IF(AND(punkty_rekrutacyjne34[[#This Row],[Osiagniecia]]=0, punkty_rekrutacyjne34[[#This Row],[Zachowanie]]&gt;=5, AVERAGE(punkty_rekrutacyjne34[[#This Row],[JP]:[Geog]])&gt;4), 1, 0)</f>
        <v>0</v>
      </c>
    </row>
    <row r="349" spans="1:22" hidden="1" x14ac:dyDescent="0.35">
      <c r="A349" s="1" t="s">
        <v>483</v>
      </c>
      <c r="B349" s="1" t="s">
        <v>133</v>
      </c>
      <c r="C349">
        <v>2</v>
      </c>
      <c r="D349">
        <v>4</v>
      </c>
      <c r="E349" s="1">
        <v>4</v>
      </c>
      <c r="F349" s="1">
        <v>3</v>
      </c>
      <c r="G349" s="1">
        <v>3</v>
      </c>
      <c r="H349" s="1">
        <v>6</v>
      </c>
      <c r="I349">
        <v>97</v>
      </c>
      <c r="J349">
        <v>80</v>
      </c>
      <c r="K349">
        <v>54</v>
      </c>
      <c r="L349">
        <v>78</v>
      </c>
      <c r="M349">
        <v>43</v>
      </c>
      <c r="N349" s="6">
        <f>(punkty_rekrutacyjne34[[#This Row],[GHP]]+punkty_rekrutacyjne34[[#This Row],[GHH]]+punkty_rekrutacyjne34[[#This Row],[GMM]]+punkty_rekrutacyjne34[[#This Row],[GMP]]+punkty_rekrutacyjne34[[#This Row],[GJP]])/10</f>
        <v>35.200000000000003</v>
      </c>
      <c r="O349">
        <f t="shared" si="8"/>
        <v>6</v>
      </c>
      <c r="P349">
        <f t="shared" si="8"/>
        <v>4</v>
      </c>
      <c r="Q349">
        <f t="shared" si="8"/>
        <v>4</v>
      </c>
      <c r="R349">
        <f t="shared" si="7"/>
        <v>10</v>
      </c>
      <c r="S349" s="6">
        <f>SUM(punkty_rekrutacyjne34[[#This Row],[punkty za JP]:[GEO]])</f>
        <v>24</v>
      </c>
      <c r="T349" s="6">
        <f>IF(punkty_rekrutacyjne34[[#This Row],[Zachowanie]]=6, 2, 0)+punkty_rekrutacyjne34[[#This Row],[Osiagniecia]]</f>
        <v>2</v>
      </c>
      <c r="U349" s="7">
        <f>punkty_rekrutacyjne34[[#This Row],[punkty za gimnazjalny]]+punkty_rekrutacyjne34[[#This Row],[SUMA PUNKTOW ZA OCENY]]+punkty_rekrutacyjne34[[#This Row],[DODATKOWE]]</f>
        <v>61.2</v>
      </c>
      <c r="V349">
        <f>IF(AND(punkty_rekrutacyjne34[[#This Row],[Osiagniecia]]=0, punkty_rekrutacyjne34[[#This Row],[Zachowanie]]&gt;=5, AVERAGE(punkty_rekrutacyjne34[[#This Row],[JP]:[Geog]])&gt;4), 1, 0)</f>
        <v>0</v>
      </c>
    </row>
    <row r="350" spans="1:22" hidden="1" x14ac:dyDescent="0.35">
      <c r="A350" s="1" t="s">
        <v>484</v>
      </c>
      <c r="B350" s="1" t="s">
        <v>101</v>
      </c>
      <c r="C350">
        <v>2</v>
      </c>
      <c r="D350">
        <v>5</v>
      </c>
      <c r="E350" s="1">
        <v>2</v>
      </c>
      <c r="F350" s="1">
        <v>3</v>
      </c>
      <c r="G350" s="1">
        <v>5</v>
      </c>
      <c r="H350" s="1">
        <v>2</v>
      </c>
      <c r="I350">
        <v>26</v>
      </c>
      <c r="J350">
        <v>31</v>
      </c>
      <c r="K350">
        <v>88</v>
      </c>
      <c r="L350">
        <v>98</v>
      </c>
      <c r="M350">
        <v>45</v>
      </c>
      <c r="N350" s="6">
        <f>(punkty_rekrutacyjne34[[#This Row],[GHP]]+punkty_rekrutacyjne34[[#This Row],[GHH]]+punkty_rekrutacyjne34[[#This Row],[GMM]]+punkty_rekrutacyjne34[[#This Row],[GMP]]+punkty_rekrutacyjne34[[#This Row],[GJP]])/10</f>
        <v>28.8</v>
      </c>
      <c r="O350">
        <f t="shared" si="8"/>
        <v>0</v>
      </c>
      <c r="P350">
        <f t="shared" si="8"/>
        <v>4</v>
      </c>
      <c r="Q350">
        <f t="shared" si="8"/>
        <v>8</v>
      </c>
      <c r="R350">
        <f t="shared" si="7"/>
        <v>0</v>
      </c>
      <c r="S350" s="6">
        <f>SUM(punkty_rekrutacyjne34[[#This Row],[punkty za JP]:[GEO]])</f>
        <v>12</v>
      </c>
      <c r="T350" s="6">
        <f>IF(punkty_rekrutacyjne34[[#This Row],[Zachowanie]]=6, 2, 0)+punkty_rekrutacyjne34[[#This Row],[Osiagniecia]]</f>
        <v>2</v>
      </c>
      <c r="U350" s="7">
        <f>punkty_rekrutacyjne34[[#This Row],[punkty za gimnazjalny]]+punkty_rekrutacyjne34[[#This Row],[SUMA PUNKTOW ZA OCENY]]+punkty_rekrutacyjne34[[#This Row],[DODATKOWE]]</f>
        <v>42.8</v>
      </c>
      <c r="V350">
        <f>IF(AND(punkty_rekrutacyjne34[[#This Row],[Osiagniecia]]=0, punkty_rekrutacyjne34[[#This Row],[Zachowanie]]&gt;=5, AVERAGE(punkty_rekrutacyjne34[[#This Row],[JP]:[Geog]])&gt;4), 1, 0)</f>
        <v>0</v>
      </c>
    </row>
    <row r="351" spans="1:22" hidden="1" x14ac:dyDescent="0.35">
      <c r="A351" s="1" t="s">
        <v>485</v>
      </c>
      <c r="B351" s="1" t="s">
        <v>58</v>
      </c>
      <c r="C351">
        <v>7</v>
      </c>
      <c r="D351">
        <v>6</v>
      </c>
      <c r="E351" s="1">
        <v>4</v>
      </c>
      <c r="F351" s="1">
        <v>5</v>
      </c>
      <c r="G351" s="1">
        <v>4</v>
      </c>
      <c r="H351" s="1">
        <v>3</v>
      </c>
      <c r="I351">
        <v>17</v>
      </c>
      <c r="J351">
        <v>54</v>
      </c>
      <c r="K351">
        <v>78</v>
      </c>
      <c r="L351">
        <v>68</v>
      </c>
      <c r="M351">
        <v>41</v>
      </c>
      <c r="N351" s="6">
        <f>(punkty_rekrutacyjne34[[#This Row],[GHP]]+punkty_rekrutacyjne34[[#This Row],[GHH]]+punkty_rekrutacyjne34[[#This Row],[GMM]]+punkty_rekrutacyjne34[[#This Row],[GMP]]+punkty_rekrutacyjne34[[#This Row],[GJP]])/10</f>
        <v>25.8</v>
      </c>
      <c r="O351">
        <f t="shared" si="8"/>
        <v>6</v>
      </c>
      <c r="P351">
        <f t="shared" si="8"/>
        <v>8</v>
      </c>
      <c r="Q351">
        <f t="shared" si="8"/>
        <v>6</v>
      </c>
      <c r="R351">
        <f t="shared" si="7"/>
        <v>4</v>
      </c>
      <c r="S351" s="6">
        <f>SUM(punkty_rekrutacyjne34[[#This Row],[punkty za JP]:[GEO]])</f>
        <v>24</v>
      </c>
      <c r="T351" s="6">
        <f>IF(punkty_rekrutacyjne34[[#This Row],[Zachowanie]]=6, 2, 0)+punkty_rekrutacyjne34[[#This Row],[Osiagniecia]]</f>
        <v>9</v>
      </c>
      <c r="U351" s="7">
        <f>punkty_rekrutacyjne34[[#This Row],[punkty za gimnazjalny]]+punkty_rekrutacyjne34[[#This Row],[SUMA PUNKTOW ZA OCENY]]+punkty_rekrutacyjne34[[#This Row],[DODATKOWE]]</f>
        <v>58.8</v>
      </c>
      <c r="V351">
        <f>IF(AND(punkty_rekrutacyjne34[[#This Row],[Osiagniecia]]=0, punkty_rekrutacyjne34[[#This Row],[Zachowanie]]&gt;=5, AVERAGE(punkty_rekrutacyjne34[[#This Row],[JP]:[Geog]])&gt;4), 1, 0)</f>
        <v>0</v>
      </c>
    </row>
    <row r="352" spans="1:22" hidden="1" x14ac:dyDescent="0.35">
      <c r="A352" s="1" t="s">
        <v>486</v>
      </c>
      <c r="B352" s="1" t="s">
        <v>70</v>
      </c>
      <c r="C352">
        <v>0</v>
      </c>
      <c r="D352">
        <v>2</v>
      </c>
      <c r="E352" s="1">
        <v>5</v>
      </c>
      <c r="F352" s="1">
        <v>3</v>
      </c>
      <c r="G352" s="1">
        <v>6</v>
      </c>
      <c r="H352" s="1">
        <v>6</v>
      </c>
      <c r="I352">
        <v>5</v>
      </c>
      <c r="J352">
        <v>93</v>
      </c>
      <c r="K352">
        <v>4</v>
      </c>
      <c r="L352">
        <v>59</v>
      </c>
      <c r="M352">
        <v>71</v>
      </c>
      <c r="N352" s="6">
        <f>(punkty_rekrutacyjne34[[#This Row],[GHP]]+punkty_rekrutacyjne34[[#This Row],[GHH]]+punkty_rekrutacyjne34[[#This Row],[GMM]]+punkty_rekrutacyjne34[[#This Row],[GMP]]+punkty_rekrutacyjne34[[#This Row],[GJP]])/10</f>
        <v>23.2</v>
      </c>
      <c r="O352">
        <f t="shared" si="8"/>
        <v>8</v>
      </c>
      <c r="P352">
        <f t="shared" si="8"/>
        <v>4</v>
      </c>
      <c r="Q352">
        <f t="shared" si="8"/>
        <v>10</v>
      </c>
      <c r="R352">
        <f t="shared" si="7"/>
        <v>10</v>
      </c>
      <c r="S352" s="6">
        <f>SUM(punkty_rekrutacyjne34[[#This Row],[punkty za JP]:[GEO]])</f>
        <v>32</v>
      </c>
      <c r="T352" s="6">
        <f>IF(punkty_rekrutacyjne34[[#This Row],[Zachowanie]]=6, 2, 0)+punkty_rekrutacyjne34[[#This Row],[Osiagniecia]]</f>
        <v>0</v>
      </c>
      <c r="U352" s="7">
        <f>punkty_rekrutacyjne34[[#This Row],[punkty za gimnazjalny]]+punkty_rekrutacyjne34[[#This Row],[SUMA PUNKTOW ZA OCENY]]+punkty_rekrutacyjne34[[#This Row],[DODATKOWE]]</f>
        <v>55.2</v>
      </c>
      <c r="V352">
        <f>IF(AND(punkty_rekrutacyjne34[[#This Row],[Osiagniecia]]=0, punkty_rekrutacyjne34[[#This Row],[Zachowanie]]&gt;=5, AVERAGE(punkty_rekrutacyjne34[[#This Row],[JP]:[Geog]])&gt;4), 1, 0)</f>
        <v>0</v>
      </c>
    </row>
    <row r="353" spans="1:22" hidden="1" x14ac:dyDescent="0.35">
      <c r="A353" s="1" t="s">
        <v>487</v>
      </c>
      <c r="B353" s="1" t="s">
        <v>76</v>
      </c>
      <c r="C353">
        <v>3</v>
      </c>
      <c r="D353">
        <v>5</v>
      </c>
      <c r="E353" s="1">
        <v>3</v>
      </c>
      <c r="F353" s="1">
        <v>3</v>
      </c>
      <c r="G353" s="1">
        <v>6</v>
      </c>
      <c r="H353" s="1">
        <v>4</v>
      </c>
      <c r="I353">
        <v>78</v>
      </c>
      <c r="J353">
        <v>80</v>
      </c>
      <c r="K353">
        <v>56</v>
      </c>
      <c r="L353">
        <v>31</v>
      </c>
      <c r="M353">
        <v>81</v>
      </c>
      <c r="N353" s="6">
        <f>(punkty_rekrutacyjne34[[#This Row],[GHP]]+punkty_rekrutacyjne34[[#This Row],[GHH]]+punkty_rekrutacyjne34[[#This Row],[GMM]]+punkty_rekrutacyjne34[[#This Row],[GMP]]+punkty_rekrutacyjne34[[#This Row],[GJP]])/10</f>
        <v>32.6</v>
      </c>
      <c r="O353">
        <f t="shared" si="8"/>
        <v>4</v>
      </c>
      <c r="P353">
        <f t="shared" si="8"/>
        <v>4</v>
      </c>
      <c r="Q353">
        <f t="shared" si="8"/>
        <v>10</v>
      </c>
      <c r="R353">
        <f t="shared" si="7"/>
        <v>6</v>
      </c>
      <c r="S353" s="6">
        <f>SUM(punkty_rekrutacyjne34[[#This Row],[punkty za JP]:[GEO]])</f>
        <v>24</v>
      </c>
      <c r="T353" s="6">
        <f>IF(punkty_rekrutacyjne34[[#This Row],[Zachowanie]]=6, 2, 0)+punkty_rekrutacyjne34[[#This Row],[Osiagniecia]]</f>
        <v>3</v>
      </c>
      <c r="U353" s="7">
        <f>punkty_rekrutacyjne34[[#This Row],[punkty za gimnazjalny]]+punkty_rekrutacyjne34[[#This Row],[SUMA PUNKTOW ZA OCENY]]+punkty_rekrutacyjne34[[#This Row],[DODATKOWE]]</f>
        <v>59.6</v>
      </c>
      <c r="V353">
        <f>IF(AND(punkty_rekrutacyjne34[[#This Row],[Osiagniecia]]=0, punkty_rekrutacyjne34[[#This Row],[Zachowanie]]&gt;=5, AVERAGE(punkty_rekrutacyjne34[[#This Row],[JP]:[Geog]])&gt;4), 1, 0)</f>
        <v>0</v>
      </c>
    </row>
    <row r="354" spans="1:22" hidden="1" x14ac:dyDescent="0.35">
      <c r="A354" s="1" t="s">
        <v>488</v>
      </c>
      <c r="B354" s="1" t="s">
        <v>489</v>
      </c>
      <c r="C354">
        <v>6</v>
      </c>
      <c r="D354">
        <v>6</v>
      </c>
      <c r="E354" s="1">
        <v>6</v>
      </c>
      <c r="F354" s="1">
        <v>4</v>
      </c>
      <c r="G354" s="1">
        <v>6</v>
      </c>
      <c r="H354" s="1">
        <v>4</v>
      </c>
      <c r="I354">
        <v>64</v>
      </c>
      <c r="J354">
        <v>18</v>
      </c>
      <c r="K354">
        <v>23</v>
      </c>
      <c r="L354">
        <v>81</v>
      </c>
      <c r="M354">
        <v>18</v>
      </c>
      <c r="N354" s="6">
        <f>(punkty_rekrutacyjne34[[#This Row],[GHP]]+punkty_rekrutacyjne34[[#This Row],[GHH]]+punkty_rekrutacyjne34[[#This Row],[GMM]]+punkty_rekrutacyjne34[[#This Row],[GMP]]+punkty_rekrutacyjne34[[#This Row],[GJP]])/10</f>
        <v>20.399999999999999</v>
      </c>
      <c r="O354">
        <f t="shared" si="8"/>
        <v>10</v>
      </c>
      <c r="P354">
        <f t="shared" si="8"/>
        <v>6</v>
      </c>
      <c r="Q354">
        <f t="shared" si="8"/>
        <v>10</v>
      </c>
      <c r="R354">
        <f t="shared" si="7"/>
        <v>6</v>
      </c>
      <c r="S354" s="6">
        <f>SUM(punkty_rekrutacyjne34[[#This Row],[punkty za JP]:[GEO]])</f>
        <v>32</v>
      </c>
      <c r="T354" s="6">
        <f>IF(punkty_rekrutacyjne34[[#This Row],[Zachowanie]]=6, 2, 0)+punkty_rekrutacyjne34[[#This Row],[Osiagniecia]]</f>
        <v>8</v>
      </c>
      <c r="U354" s="7">
        <f>punkty_rekrutacyjne34[[#This Row],[punkty za gimnazjalny]]+punkty_rekrutacyjne34[[#This Row],[SUMA PUNKTOW ZA OCENY]]+punkty_rekrutacyjne34[[#This Row],[DODATKOWE]]</f>
        <v>60.4</v>
      </c>
      <c r="V354">
        <f>IF(AND(punkty_rekrutacyjne34[[#This Row],[Osiagniecia]]=0, punkty_rekrutacyjne34[[#This Row],[Zachowanie]]&gt;=5, AVERAGE(punkty_rekrutacyjne34[[#This Row],[JP]:[Geog]])&gt;4), 1, 0)</f>
        <v>0</v>
      </c>
    </row>
    <row r="355" spans="1:22" hidden="1" x14ac:dyDescent="0.35">
      <c r="A355" s="1" t="s">
        <v>490</v>
      </c>
      <c r="B355" s="1" t="s">
        <v>38</v>
      </c>
      <c r="C355">
        <v>2</v>
      </c>
      <c r="D355">
        <v>4</v>
      </c>
      <c r="E355" s="1">
        <v>3</v>
      </c>
      <c r="F355" s="1">
        <v>5</v>
      </c>
      <c r="G355" s="1">
        <v>2</v>
      </c>
      <c r="H355" s="1">
        <v>3</v>
      </c>
      <c r="I355">
        <v>96</v>
      </c>
      <c r="J355">
        <v>32</v>
      </c>
      <c r="K355">
        <v>73</v>
      </c>
      <c r="L355">
        <v>7</v>
      </c>
      <c r="M355">
        <v>74</v>
      </c>
      <c r="N355" s="6">
        <f>(punkty_rekrutacyjne34[[#This Row],[GHP]]+punkty_rekrutacyjne34[[#This Row],[GHH]]+punkty_rekrutacyjne34[[#This Row],[GMM]]+punkty_rekrutacyjne34[[#This Row],[GMP]]+punkty_rekrutacyjne34[[#This Row],[GJP]])/10</f>
        <v>28.2</v>
      </c>
      <c r="O355">
        <f t="shared" si="8"/>
        <v>4</v>
      </c>
      <c r="P355">
        <f t="shared" si="8"/>
        <v>8</v>
      </c>
      <c r="Q355">
        <f t="shared" si="8"/>
        <v>0</v>
      </c>
      <c r="R355">
        <f t="shared" si="7"/>
        <v>4</v>
      </c>
      <c r="S355" s="6">
        <f>SUM(punkty_rekrutacyjne34[[#This Row],[punkty za JP]:[GEO]])</f>
        <v>16</v>
      </c>
      <c r="T355" s="6">
        <f>IF(punkty_rekrutacyjne34[[#This Row],[Zachowanie]]=6, 2, 0)+punkty_rekrutacyjne34[[#This Row],[Osiagniecia]]</f>
        <v>2</v>
      </c>
      <c r="U355" s="7">
        <f>punkty_rekrutacyjne34[[#This Row],[punkty za gimnazjalny]]+punkty_rekrutacyjne34[[#This Row],[SUMA PUNKTOW ZA OCENY]]+punkty_rekrutacyjne34[[#This Row],[DODATKOWE]]</f>
        <v>46.2</v>
      </c>
      <c r="V355">
        <f>IF(AND(punkty_rekrutacyjne34[[#This Row],[Osiagniecia]]=0, punkty_rekrutacyjne34[[#This Row],[Zachowanie]]&gt;=5, AVERAGE(punkty_rekrutacyjne34[[#This Row],[JP]:[Geog]])&gt;4), 1, 0)</f>
        <v>0</v>
      </c>
    </row>
    <row r="356" spans="1:22" hidden="1" x14ac:dyDescent="0.35">
      <c r="A356" s="1" t="s">
        <v>491</v>
      </c>
      <c r="B356" s="1" t="s">
        <v>340</v>
      </c>
      <c r="C356">
        <v>6</v>
      </c>
      <c r="D356">
        <v>6</v>
      </c>
      <c r="E356" s="1">
        <v>5</v>
      </c>
      <c r="F356" s="1">
        <v>5</v>
      </c>
      <c r="G356" s="1">
        <v>3</v>
      </c>
      <c r="H356" s="1">
        <v>6</v>
      </c>
      <c r="I356">
        <v>85</v>
      </c>
      <c r="J356">
        <v>35</v>
      </c>
      <c r="K356">
        <v>70</v>
      </c>
      <c r="L356">
        <v>99</v>
      </c>
      <c r="M356">
        <v>85</v>
      </c>
      <c r="N356" s="6">
        <f>(punkty_rekrutacyjne34[[#This Row],[GHP]]+punkty_rekrutacyjne34[[#This Row],[GHH]]+punkty_rekrutacyjne34[[#This Row],[GMM]]+punkty_rekrutacyjne34[[#This Row],[GMP]]+punkty_rekrutacyjne34[[#This Row],[GJP]])/10</f>
        <v>37.4</v>
      </c>
      <c r="O356">
        <f t="shared" si="8"/>
        <v>8</v>
      </c>
      <c r="P356">
        <f t="shared" si="8"/>
        <v>8</v>
      </c>
      <c r="Q356">
        <f t="shared" si="8"/>
        <v>4</v>
      </c>
      <c r="R356">
        <f t="shared" si="7"/>
        <v>10</v>
      </c>
      <c r="S356" s="6">
        <f>SUM(punkty_rekrutacyjne34[[#This Row],[punkty za JP]:[GEO]])</f>
        <v>30</v>
      </c>
      <c r="T356" s="6">
        <f>IF(punkty_rekrutacyjne34[[#This Row],[Zachowanie]]=6, 2, 0)+punkty_rekrutacyjne34[[#This Row],[Osiagniecia]]</f>
        <v>8</v>
      </c>
      <c r="U356" s="7">
        <f>punkty_rekrutacyjne34[[#This Row],[punkty za gimnazjalny]]+punkty_rekrutacyjne34[[#This Row],[SUMA PUNKTOW ZA OCENY]]+punkty_rekrutacyjne34[[#This Row],[DODATKOWE]]</f>
        <v>75.400000000000006</v>
      </c>
      <c r="V356">
        <f>IF(AND(punkty_rekrutacyjne34[[#This Row],[Osiagniecia]]=0, punkty_rekrutacyjne34[[#This Row],[Zachowanie]]&gt;=5, AVERAGE(punkty_rekrutacyjne34[[#This Row],[JP]:[Geog]])&gt;4), 1, 0)</f>
        <v>0</v>
      </c>
    </row>
    <row r="357" spans="1:22" hidden="1" x14ac:dyDescent="0.35">
      <c r="A357" s="1" t="s">
        <v>492</v>
      </c>
      <c r="B357" s="1" t="s">
        <v>90</v>
      </c>
      <c r="C357">
        <v>4</v>
      </c>
      <c r="D357">
        <v>2</v>
      </c>
      <c r="E357" s="1">
        <v>4</v>
      </c>
      <c r="F357" s="1">
        <v>5</v>
      </c>
      <c r="G357" s="1">
        <v>4</v>
      </c>
      <c r="H357" s="1">
        <v>2</v>
      </c>
      <c r="I357">
        <v>17</v>
      </c>
      <c r="J357">
        <v>17</v>
      </c>
      <c r="K357">
        <v>92</v>
      </c>
      <c r="L357">
        <v>6</v>
      </c>
      <c r="M357">
        <v>64</v>
      </c>
      <c r="N357" s="6">
        <f>(punkty_rekrutacyjne34[[#This Row],[GHP]]+punkty_rekrutacyjne34[[#This Row],[GHH]]+punkty_rekrutacyjne34[[#This Row],[GMM]]+punkty_rekrutacyjne34[[#This Row],[GMP]]+punkty_rekrutacyjne34[[#This Row],[GJP]])/10</f>
        <v>19.600000000000001</v>
      </c>
      <c r="O357">
        <f t="shared" si="8"/>
        <v>6</v>
      </c>
      <c r="P357">
        <f t="shared" si="8"/>
        <v>8</v>
      </c>
      <c r="Q357">
        <f t="shared" si="8"/>
        <v>6</v>
      </c>
      <c r="R357">
        <f t="shared" si="7"/>
        <v>0</v>
      </c>
      <c r="S357" s="6">
        <f>SUM(punkty_rekrutacyjne34[[#This Row],[punkty za JP]:[GEO]])</f>
        <v>20</v>
      </c>
      <c r="T357" s="6">
        <f>IF(punkty_rekrutacyjne34[[#This Row],[Zachowanie]]=6, 2, 0)+punkty_rekrutacyjne34[[#This Row],[Osiagniecia]]</f>
        <v>4</v>
      </c>
      <c r="U357" s="7">
        <f>punkty_rekrutacyjne34[[#This Row],[punkty za gimnazjalny]]+punkty_rekrutacyjne34[[#This Row],[SUMA PUNKTOW ZA OCENY]]+punkty_rekrutacyjne34[[#This Row],[DODATKOWE]]</f>
        <v>43.6</v>
      </c>
      <c r="V357">
        <f>IF(AND(punkty_rekrutacyjne34[[#This Row],[Osiagniecia]]=0, punkty_rekrutacyjne34[[#This Row],[Zachowanie]]&gt;=5, AVERAGE(punkty_rekrutacyjne34[[#This Row],[JP]:[Geog]])&gt;4), 1, 0)</f>
        <v>0</v>
      </c>
    </row>
    <row r="358" spans="1:22" hidden="1" x14ac:dyDescent="0.35">
      <c r="A358" s="1" t="s">
        <v>493</v>
      </c>
      <c r="B358" s="1" t="s">
        <v>180</v>
      </c>
      <c r="C358">
        <v>4</v>
      </c>
      <c r="D358">
        <v>2</v>
      </c>
      <c r="E358" s="1">
        <v>4</v>
      </c>
      <c r="F358" s="1">
        <v>2</v>
      </c>
      <c r="G358" s="1">
        <v>5</v>
      </c>
      <c r="H358" s="1">
        <v>4</v>
      </c>
      <c r="I358">
        <v>62</v>
      </c>
      <c r="J358">
        <v>3</v>
      </c>
      <c r="K358">
        <v>84</v>
      </c>
      <c r="L358">
        <v>48</v>
      </c>
      <c r="M358">
        <v>94</v>
      </c>
      <c r="N358" s="6">
        <f>(punkty_rekrutacyjne34[[#This Row],[GHP]]+punkty_rekrutacyjne34[[#This Row],[GHH]]+punkty_rekrutacyjne34[[#This Row],[GMM]]+punkty_rekrutacyjne34[[#This Row],[GMP]]+punkty_rekrutacyjne34[[#This Row],[GJP]])/10</f>
        <v>29.1</v>
      </c>
      <c r="O358">
        <f t="shared" si="8"/>
        <v>6</v>
      </c>
      <c r="P358">
        <f t="shared" si="8"/>
        <v>0</v>
      </c>
      <c r="Q358">
        <f t="shared" si="8"/>
        <v>8</v>
      </c>
      <c r="R358">
        <f t="shared" si="7"/>
        <v>6</v>
      </c>
      <c r="S358" s="6">
        <f>SUM(punkty_rekrutacyjne34[[#This Row],[punkty za JP]:[GEO]])</f>
        <v>20</v>
      </c>
      <c r="T358" s="6">
        <f>IF(punkty_rekrutacyjne34[[#This Row],[Zachowanie]]=6, 2, 0)+punkty_rekrutacyjne34[[#This Row],[Osiagniecia]]</f>
        <v>4</v>
      </c>
      <c r="U358" s="7">
        <f>punkty_rekrutacyjne34[[#This Row],[punkty za gimnazjalny]]+punkty_rekrutacyjne34[[#This Row],[SUMA PUNKTOW ZA OCENY]]+punkty_rekrutacyjne34[[#This Row],[DODATKOWE]]</f>
        <v>53.1</v>
      </c>
      <c r="V358">
        <f>IF(AND(punkty_rekrutacyjne34[[#This Row],[Osiagniecia]]=0, punkty_rekrutacyjne34[[#This Row],[Zachowanie]]&gt;=5, AVERAGE(punkty_rekrutacyjne34[[#This Row],[JP]:[Geog]])&gt;4), 1, 0)</f>
        <v>0</v>
      </c>
    </row>
    <row r="359" spans="1:22" hidden="1" x14ac:dyDescent="0.35">
      <c r="A359" s="1" t="s">
        <v>494</v>
      </c>
      <c r="B359" s="1" t="s">
        <v>495</v>
      </c>
      <c r="C359">
        <v>4</v>
      </c>
      <c r="D359">
        <v>5</v>
      </c>
      <c r="E359" s="1">
        <v>5</v>
      </c>
      <c r="F359" s="1">
        <v>6</v>
      </c>
      <c r="G359" s="1">
        <v>2</v>
      </c>
      <c r="H359" s="1">
        <v>3</v>
      </c>
      <c r="I359">
        <v>35</v>
      </c>
      <c r="J359">
        <v>49</v>
      </c>
      <c r="K359">
        <v>59</v>
      </c>
      <c r="L359">
        <v>44</v>
      </c>
      <c r="M359">
        <v>68</v>
      </c>
      <c r="N359" s="6">
        <f>(punkty_rekrutacyjne34[[#This Row],[GHP]]+punkty_rekrutacyjne34[[#This Row],[GHH]]+punkty_rekrutacyjne34[[#This Row],[GMM]]+punkty_rekrutacyjne34[[#This Row],[GMP]]+punkty_rekrutacyjne34[[#This Row],[GJP]])/10</f>
        <v>25.5</v>
      </c>
      <c r="O359">
        <f t="shared" si="8"/>
        <v>8</v>
      </c>
      <c r="P359">
        <f t="shared" si="8"/>
        <v>10</v>
      </c>
      <c r="Q359">
        <f t="shared" si="8"/>
        <v>0</v>
      </c>
      <c r="R359">
        <f t="shared" si="7"/>
        <v>4</v>
      </c>
      <c r="S359" s="6">
        <f>SUM(punkty_rekrutacyjne34[[#This Row],[punkty za JP]:[GEO]])</f>
        <v>22</v>
      </c>
      <c r="T359" s="6">
        <f>IF(punkty_rekrutacyjne34[[#This Row],[Zachowanie]]=6, 2, 0)+punkty_rekrutacyjne34[[#This Row],[Osiagniecia]]</f>
        <v>4</v>
      </c>
      <c r="U359" s="7">
        <f>punkty_rekrutacyjne34[[#This Row],[punkty za gimnazjalny]]+punkty_rekrutacyjne34[[#This Row],[SUMA PUNKTOW ZA OCENY]]+punkty_rekrutacyjne34[[#This Row],[DODATKOWE]]</f>
        <v>51.5</v>
      </c>
      <c r="V359">
        <f>IF(AND(punkty_rekrutacyjne34[[#This Row],[Osiagniecia]]=0, punkty_rekrutacyjne34[[#This Row],[Zachowanie]]&gt;=5, AVERAGE(punkty_rekrutacyjne34[[#This Row],[JP]:[Geog]])&gt;4), 1, 0)</f>
        <v>0</v>
      </c>
    </row>
    <row r="360" spans="1:22" hidden="1" x14ac:dyDescent="0.35">
      <c r="A360" s="1" t="s">
        <v>496</v>
      </c>
      <c r="B360" s="1" t="s">
        <v>369</v>
      </c>
      <c r="C360">
        <v>7</v>
      </c>
      <c r="D360">
        <v>3</v>
      </c>
      <c r="E360" s="1">
        <v>6</v>
      </c>
      <c r="F360" s="1">
        <v>2</v>
      </c>
      <c r="G360" s="1">
        <v>6</v>
      </c>
      <c r="H360" s="1">
        <v>5</v>
      </c>
      <c r="I360">
        <v>20</v>
      </c>
      <c r="J360">
        <v>58</v>
      </c>
      <c r="K360">
        <v>93</v>
      </c>
      <c r="L360">
        <v>53</v>
      </c>
      <c r="M360">
        <v>35</v>
      </c>
      <c r="N360" s="6">
        <f>(punkty_rekrutacyjne34[[#This Row],[GHP]]+punkty_rekrutacyjne34[[#This Row],[GHH]]+punkty_rekrutacyjne34[[#This Row],[GMM]]+punkty_rekrutacyjne34[[#This Row],[GMP]]+punkty_rekrutacyjne34[[#This Row],[GJP]])/10</f>
        <v>25.9</v>
      </c>
      <c r="O360">
        <f t="shared" si="8"/>
        <v>10</v>
      </c>
      <c r="P360">
        <f t="shared" si="8"/>
        <v>0</v>
      </c>
      <c r="Q360">
        <f t="shared" si="8"/>
        <v>10</v>
      </c>
      <c r="R360">
        <f t="shared" si="7"/>
        <v>8</v>
      </c>
      <c r="S360" s="6">
        <f>SUM(punkty_rekrutacyjne34[[#This Row],[punkty za JP]:[GEO]])</f>
        <v>28</v>
      </c>
      <c r="T360" s="6">
        <f>IF(punkty_rekrutacyjne34[[#This Row],[Zachowanie]]=6, 2, 0)+punkty_rekrutacyjne34[[#This Row],[Osiagniecia]]</f>
        <v>7</v>
      </c>
      <c r="U360" s="7">
        <f>punkty_rekrutacyjne34[[#This Row],[punkty za gimnazjalny]]+punkty_rekrutacyjne34[[#This Row],[SUMA PUNKTOW ZA OCENY]]+punkty_rekrutacyjne34[[#This Row],[DODATKOWE]]</f>
        <v>60.9</v>
      </c>
      <c r="V360">
        <f>IF(AND(punkty_rekrutacyjne34[[#This Row],[Osiagniecia]]=0, punkty_rekrutacyjne34[[#This Row],[Zachowanie]]&gt;=5, AVERAGE(punkty_rekrutacyjne34[[#This Row],[JP]:[Geog]])&gt;4), 1, 0)</f>
        <v>0</v>
      </c>
    </row>
    <row r="361" spans="1:22" hidden="1" x14ac:dyDescent="0.35">
      <c r="A361" s="1" t="s">
        <v>497</v>
      </c>
      <c r="B361" s="1" t="s">
        <v>498</v>
      </c>
      <c r="C361">
        <v>5</v>
      </c>
      <c r="D361">
        <v>6</v>
      </c>
      <c r="E361" s="1">
        <v>2</v>
      </c>
      <c r="F361" s="1">
        <v>3</v>
      </c>
      <c r="G361" s="1">
        <v>4</v>
      </c>
      <c r="H361" s="1">
        <v>3</v>
      </c>
      <c r="I361">
        <v>2</v>
      </c>
      <c r="J361">
        <v>97</v>
      </c>
      <c r="K361">
        <v>14</v>
      </c>
      <c r="L361">
        <v>81</v>
      </c>
      <c r="M361">
        <v>38</v>
      </c>
      <c r="N361" s="6">
        <f>(punkty_rekrutacyjne34[[#This Row],[GHP]]+punkty_rekrutacyjne34[[#This Row],[GHH]]+punkty_rekrutacyjne34[[#This Row],[GMM]]+punkty_rekrutacyjne34[[#This Row],[GMP]]+punkty_rekrutacyjne34[[#This Row],[GJP]])/10</f>
        <v>23.2</v>
      </c>
      <c r="O361">
        <f t="shared" si="8"/>
        <v>0</v>
      </c>
      <c r="P361">
        <f t="shared" si="8"/>
        <v>4</v>
      </c>
      <c r="Q361">
        <f t="shared" si="8"/>
        <v>6</v>
      </c>
      <c r="R361">
        <f t="shared" si="7"/>
        <v>4</v>
      </c>
      <c r="S361" s="6">
        <f>SUM(punkty_rekrutacyjne34[[#This Row],[punkty za JP]:[GEO]])</f>
        <v>14</v>
      </c>
      <c r="T361" s="6">
        <f>IF(punkty_rekrutacyjne34[[#This Row],[Zachowanie]]=6, 2, 0)+punkty_rekrutacyjne34[[#This Row],[Osiagniecia]]</f>
        <v>7</v>
      </c>
      <c r="U361" s="7">
        <f>punkty_rekrutacyjne34[[#This Row],[punkty za gimnazjalny]]+punkty_rekrutacyjne34[[#This Row],[SUMA PUNKTOW ZA OCENY]]+punkty_rekrutacyjne34[[#This Row],[DODATKOWE]]</f>
        <v>44.2</v>
      </c>
      <c r="V361">
        <f>IF(AND(punkty_rekrutacyjne34[[#This Row],[Osiagniecia]]=0, punkty_rekrutacyjne34[[#This Row],[Zachowanie]]&gt;=5, AVERAGE(punkty_rekrutacyjne34[[#This Row],[JP]:[Geog]])&gt;4), 1, 0)</f>
        <v>0</v>
      </c>
    </row>
    <row r="362" spans="1:22" hidden="1" x14ac:dyDescent="0.35">
      <c r="A362" s="1" t="s">
        <v>499</v>
      </c>
      <c r="B362" s="1" t="s">
        <v>498</v>
      </c>
      <c r="C362">
        <v>4</v>
      </c>
      <c r="D362">
        <v>6</v>
      </c>
      <c r="E362" s="1">
        <v>2</v>
      </c>
      <c r="F362" s="1">
        <v>6</v>
      </c>
      <c r="G362" s="1">
        <v>4</v>
      </c>
      <c r="H362" s="1">
        <v>5</v>
      </c>
      <c r="I362">
        <v>98</v>
      </c>
      <c r="J362">
        <v>42</v>
      </c>
      <c r="K362">
        <v>49</v>
      </c>
      <c r="L362">
        <v>83</v>
      </c>
      <c r="M362">
        <v>32</v>
      </c>
      <c r="N362" s="6">
        <f>(punkty_rekrutacyjne34[[#This Row],[GHP]]+punkty_rekrutacyjne34[[#This Row],[GHH]]+punkty_rekrutacyjne34[[#This Row],[GMM]]+punkty_rekrutacyjne34[[#This Row],[GMP]]+punkty_rekrutacyjne34[[#This Row],[GJP]])/10</f>
        <v>30.4</v>
      </c>
      <c r="O362">
        <f t="shared" si="8"/>
        <v>0</v>
      </c>
      <c r="P362">
        <f t="shared" si="8"/>
        <v>10</v>
      </c>
      <c r="Q362">
        <f t="shared" si="8"/>
        <v>6</v>
      </c>
      <c r="R362">
        <f t="shared" si="7"/>
        <v>8</v>
      </c>
      <c r="S362" s="6">
        <f>SUM(punkty_rekrutacyjne34[[#This Row],[punkty za JP]:[GEO]])</f>
        <v>24</v>
      </c>
      <c r="T362" s="6">
        <f>IF(punkty_rekrutacyjne34[[#This Row],[Zachowanie]]=6, 2, 0)+punkty_rekrutacyjne34[[#This Row],[Osiagniecia]]</f>
        <v>6</v>
      </c>
      <c r="U362" s="7">
        <f>punkty_rekrutacyjne34[[#This Row],[punkty za gimnazjalny]]+punkty_rekrutacyjne34[[#This Row],[SUMA PUNKTOW ZA OCENY]]+punkty_rekrutacyjne34[[#This Row],[DODATKOWE]]</f>
        <v>60.4</v>
      </c>
      <c r="V362">
        <f>IF(AND(punkty_rekrutacyjne34[[#This Row],[Osiagniecia]]=0, punkty_rekrutacyjne34[[#This Row],[Zachowanie]]&gt;=5, AVERAGE(punkty_rekrutacyjne34[[#This Row],[JP]:[Geog]])&gt;4), 1, 0)</f>
        <v>0</v>
      </c>
    </row>
    <row r="363" spans="1:22" hidden="1" x14ac:dyDescent="0.35">
      <c r="A363" s="1" t="s">
        <v>500</v>
      </c>
      <c r="B363" s="1" t="s">
        <v>121</v>
      </c>
      <c r="C363">
        <v>7</v>
      </c>
      <c r="D363">
        <v>5</v>
      </c>
      <c r="E363" s="1">
        <v>5</v>
      </c>
      <c r="F363" s="1">
        <v>4</v>
      </c>
      <c r="G363" s="1">
        <v>5</v>
      </c>
      <c r="H363" s="1">
        <v>6</v>
      </c>
      <c r="I363">
        <v>97</v>
      </c>
      <c r="J363">
        <v>45</v>
      </c>
      <c r="K363">
        <v>42</v>
      </c>
      <c r="L363">
        <v>25</v>
      </c>
      <c r="M363">
        <v>51</v>
      </c>
      <c r="N363" s="6">
        <f>(punkty_rekrutacyjne34[[#This Row],[GHP]]+punkty_rekrutacyjne34[[#This Row],[GHH]]+punkty_rekrutacyjne34[[#This Row],[GMM]]+punkty_rekrutacyjne34[[#This Row],[GMP]]+punkty_rekrutacyjne34[[#This Row],[GJP]])/10</f>
        <v>26</v>
      </c>
      <c r="O363">
        <f t="shared" si="8"/>
        <v>8</v>
      </c>
      <c r="P363">
        <f t="shared" si="8"/>
        <v>6</v>
      </c>
      <c r="Q363">
        <f t="shared" si="8"/>
        <v>8</v>
      </c>
      <c r="R363">
        <f t="shared" si="7"/>
        <v>10</v>
      </c>
      <c r="S363" s="6">
        <f>SUM(punkty_rekrutacyjne34[[#This Row],[punkty za JP]:[GEO]])</f>
        <v>32</v>
      </c>
      <c r="T363" s="6">
        <f>IF(punkty_rekrutacyjne34[[#This Row],[Zachowanie]]=6, 2, 0)+punkty_rekrutacyjne34[[#This Row],[Osiagniecia]]</f>
        <v>7</v>
      </c>
      <c r="U363" s="7">
        <f>punkty_rekrutacyjne34[[#This Row],[punkty za gimnazjalny]]+punkty_rekrutacyjne34[[#This Row],[SUMA PUNKTOW ZA OCENY]]+punkty_rekrutacyjne34[[#This Row],[DODATKOWE]]</f>
        <v>65</v>
      </c>
      <c r="V363">
        <f>IF(AND(punkty_rekrutacyjne34[[#This Row],[Osiagniecia]]=0, punkty_rekrutacyjne34[[#This Row],[Zachowanie]]&gt;=5, AVERAGE(punkty_rekrutacyjne34[[#This Row],[JP]:[Geog]])&gt;4), 1, 0)</f>
        <v>0</v>
      </c>
    </row>
    <row r="364" spans="1:22" hidden="1" x14ac:dyDescent="0.35">
      <c r="A364" s="1" t="s">
        <v>501</v>
      </c>
      <c r="B364" s="1" t="s">
        <v>18</v>
      </c>
      <c r="C364">
        <v>8</v>
      </c>
      <c r="D364">
        <v>3</v>
      </c>
      <c r="E364" s="1">
        <v>2</v>
      </c>
      <c r="F364" s="1">
        <v>2</v>
      </c>
      <c r="G364" s="1">
        <v>4</v>
      </c>
      <c r="H364" s="1">
        <v>2</v>
      </c>
      <c r="I364">
        <v>54</v>
      </c>
      <c r="J364">
        <v>48</v>
      </c>
      <c r="K364">
        <v>35</v>
      </c>
      <c r="L364">
        <v>28</v>
      </c>
      <c r="M364">
        <v>35</v>
      </c>
      <c r="N364" s="6">
        <f>(punkty_rekrutacyjne34[[#This Row],[GHP]]+punkty_rekrutacyjne34[[#This Row],[GHH]]+punkty_rekrutacyjne34[[#This Row],[GMM]]+punkty_rekrutacyjne34[[#This Row],[GMP]]+punkty_rekrutacyjne34[[#This Row],[GJP]])/10</f>
        <v>20</v>
      </c>
      <c r="O364">
        <f t="shared" si="8"/>
        <v>0</v>
      </c>
      <c r="P364">
        <f t="shared" si="8"/>
        <v>0</v>
      </c>
      <c r="Q364">
        <f t="shared" si="8"/>
        <v>6</v>
      </c>
      <c r="R364">
        <f t="shared" si="7"/>
        <v>0</v>
      </c>
      <c r="S364" s="6">
        <f>SUM(punkty_rekrutacyjne34[[#This Row],[punkty za JP]:[GEO]])</f>
        <v>6</v>
      </c>
      <c r="T364" s="6">
        <f>IF(punkty_rekrutacyjne34[[#This Row],[Zachowanie]]=6, 2, 0)+punkty_rekrutacyjne34[[#This Row],[Osiagniecia]]</f>
        <v>8</v>
      </c>
      <c r="U364" s="7">
        <f>punkty_rekrutacyjne34[[#This Row],[punkty za gimnazjalny]]+punkty_rekrutacyjne34[[#This Row],[SUMA PUNKTOW ZA OCENY]]+punkty_rekrutacyjne34[[#This Row],[DODATKOWE]]</f>
        <v>34</v>
      </c>
      <c r="V364">
        <f>IF(AND(punkty_rekrutacyjne34[[#This Row],[Osiagniecia]]=0, punkty_rekrutacyjne34[[#This Row],[Zachowanie]]&gt;=5, AVERAGE(punkty_rekrutacyjne34[[#This Row],[JP]:[Geog]])&gt;4), 1, 0)</f>
        <v>0</v>
      </c>
    </row>
    <row r="365" spans="1:22" hidden="1" x14ac:dyDescent="0.35">
      <c r="A365" s="1" t="s">
        <v>502</v>
      </c>
      <c r="B365" s="1" t="s">
        <v>503</v>
      </c>
      <c r="C365">
        <v>5</v>
      </c>
      <c r="D365">
        <v>2</v>
      </c>
      <c r="E365" s="1">
        <v>6</v>
      </c>
      <c r="F365" s="1">
        <v>3</v>
      </c>
      <c r="G365" s="1">
        <v>2</v>
      </c>
      <c r="H365" s="1">
        <v>5</v>
      </c>
      <c r="I365">
        <v>35</v>
      </c>
      <c r="J365">
        <v>56</v>
      </c>
      <c r="K365">
        <v>6</v>
      </c>
      <c r="L365">
        <v>84</v>
      </c>
      <c r="M365">
        <v>54</v>
      </c>
      <c r="N365" s="6">
        <f>(punkty_rekrutacyjne34[[#This Row],[GHP]]+punkty_rekrutacyjne34[[#This Row],[GHH]]+punkty_rekrutacyjne34[[#This Row],[GMM]]+punkty_rekrutacyjne34[[#This Row],[GMP]]+punkty_rekrutacyjne34[[#This Row],[GJP]])/10</f>
        <v>23.5</v>
      </c>
      <c r="O365">
        <f t="shared" si="8"/>
        <v>10</v>
      </c>
      <c r="P365">
        <f t="shared" si="8"/>
        <v>4</v>
      </c>
      <c r="Q365">
        <f t="shared" si="8"/>
        <v>0</v>
      </c>
      <c r="R365">
        <f t="shared" si="7"/>
        <v>8</v>
      </c>
      <c r="S365" s="6">
        <f>SUM(punkty_rekrutacyjne34[[#This Row],[punkty za JP]:[GEO]])</f>
        <v>22</v>
      </c>
      <c r="T365" s="6">
        <f>IF(punkty_rekrutacyjne34[[#This Row],[Zachowanie]]=6, 2, 0)+punkty_rekrutacyjne34[[#This Row],[Osiagniecia]]</f>
        <v>5</v>
      </c>
      <c r="U365" s="7">
        <f>punkty_rekrutacyjne34[[#This Row],[punkty za gimnazjalny]]+punkty_rekrutacyjne34[[#This Row],[SUMA PUNKTOW ZA OCENY]]+punkty_rekrutacyjne34[[#This Row],[DODATKOWE]]</f>
        <v>50.5</v>
      </c>
      <c r="V365">
        <f>IF(AND(punkty_rekrutacyjne34[[#This Row],[Osiagniecia]]=0, punkty_rekrutacyjne34[[#This Row],[Zachowanie]]&gt;=5, AVERAGE(punkty_rekrutacyjne34[[#This Row],[JP]:[Geog]])&gt;4), 1, 0)</f>
        <v>0</v>
      </c>
    </row>
    <row r="366" spans="1:22" hidden="1" x14ac:dyDescent="0.35">
      <c r="A366" s="1" t="s">
        <v>504</v>
      </c>
      <c r="B366" s="1" t="s">
        <v>367</v>
      </c>
      <c r="C366">
        <v>0</v>
      </c>
      <c r="D366">
        <v>2</v>
      </c>
      <c r="E366" s="1">
        <v>5</v>
      </c>
      <c r="F366" s="1">
        <v>6</v>
      </c>
      <c r="G366" s="1">
        <v>6</v>
      </c>
      <c r="H366" s="1">
        <v>3</v>
      </c>
      <c r="I366">
        <v>36</v>
      </c>
      <c r="J366">
        <v>94</v>
      </c>
      <c r="K366">
        <v>52</v>
      </c>
      <c r="L366">
        <v>50</v>
      </c>
      <c r="M366">
        <v>57</v>
      </c>
      <c r="N366" s="6">
        <f>(punkty_rekrutacyjne34[[#This Row],[GHP]]+punkty_rekrutacyjne34[[#This Row],[GHH]]+punkty_rekrutacyjne34[[#This Row],[GMM]]+punkty_rekrutacyjne34[[#This Row],[GMP]]+punkty_rekrutacyjne34[[#This Row],[GJP]])/10</f>
        <v>28.9</v>
      </c>
      <c r="O366">
        <f t="shared" si="8"/>
        <v>8</v>
      </c>
      <c r="P366">
        <f t="shared" si="8"/>
        <v>10</v>
      </c>
      <c r="Q366">
        <f t="shared" si="8"/>
        <v>10</v>
      </c>
      <c r="R366">
        <f t="shared" si="7"/>
        <v>4</v>
      </c>
      <c r="S366" s="6">
        <f>SUM(punkty_rekrutacyjne34[[#This Row],[punkty za JP]:[GEO]])</f>
        <v>32</v>
      </c>
      <c r="T366" s="6">
        <f>IF(punkty_rekrutacyjne34[[#This Row],[Zachowanie]]=6, 2, 0)+punkty_rekrutacyjne34[[#This Row],[Osiagniecia]]</f>
        <v>0</v>
      </c>
      <c r="U366" s="7">
        <f>punkty_rekrutacyjne34[[#This Row],[punkty za gimnazjalny]]+punkty_rekrutacyjne34[[#This Row],[SUMA PUNKTOW ZA OCENY]]+punkty_rekrutacyjne34[[#This Row],[DODATKOWE]]</f>
        <v>60.9</v>
      </c>
      <c r="V366">
        <f>IF(AND(punkty_rekrutacyjne34[[#This Row],[Osiagniecia]]=0, punkty_rekrutacyjne34[[#This Row],[Zachowanie]]&gt;=5, AVERAGE(punkty_rekrutacyjne34[[#This Row],[JP]:[Geog]])&gt;4), 1, 0)</f>
        <v>0</v>
      </c>
    </row>
    <row r="367" spans="1:22" hidden="1" x14ac:dyDescent="0.35">
      <c r="A367" s="1" t="s">
        <v>505</v>
      </c>
      <c r="B367" s="1" t="s">
        <v>506</v>
      </c>
      <c r="C367">
        <v>2</v>
      </c>
      <c r="D367">
        <v>3</v>
      </c>
      <c r="E367" s="1">
        <v>2</v>
      </c>
      <c r="F367" s="1">
        <v>2</v>
      </c>
      <c r="G367" s="1">
        <v>5</v>
      </c>
      <c r="H367" s="1">
        <v>6</v>
      </c>
      <c r="I367">
        <v>100</v>
      </c>
      <c r="J367">
        <v>48</v>
      </c>
      <c r="K367">
        <v>88</v>
      </c>
      <c r="L367">
        <v>48</v>
      </c>
      <c r="M367">
        <v>8</v>
      </c>
      <c r="N367" s="6">
        <f>(punkty_rekrutacyjne34[[#This Row],[GHP]]+punkty_rekrutacyjne34[[#This Row],[GHH]]+punkty_rekrutacyjne34[[#This Row],[GMM]]+punkty_rekrutacyjne34[[#This Row],[GMP]]+punkty_rekrutacyjne34[[#This Row],[GJP]])/10</f>
        <v>29.2</v>
      </c>
      <c r="O367">
        <f t="shared" si="8"/>
        <v>0</v>
      </c>
      <c r="P367">
        <f t="shared" si="8"/>
        <v>0</v>
      </c>
      <c r="Q367">
        <f t="shared" si="8"/>
        <v>8</v>
      </c>
      <c r="R367">
        <f t="shared" si="7"/>
        <v>10</v>
      </c>
      <c r="S367" s="6">
        <f>SUM(punkty_rekrutacyjne34[[#This Row],[punkty za JP]:[GEO]])</f>
        <v>18</v>
      </c>
      <c r="T367" s="6">
        <f>IF(punkty_rekrutacyjne34[[#This Row],[Zachowanie]]=6, 2, 0)+punkty_rekrutacyjne34[[#This Row],[Osiagniecia]]</f>
        <v>2</v>
      </c>
      <c r="U367" s="7">
        <f>punkty_rekrutacyjne34[[#This Row],[punkty za gimnazjalny]]+punkty_rekrutacyjne34[[#This Row],[SUMA PUNKTOW ZA OCENY]]+punkty_rekrutacyjne34[[#This Row],[DODATKOWE]]</f>
        <v>49.2</v>
      </c>
      <c r="V367">
        <f>IF(AND(punkty_rekrutacyjne34[[#This Row],[Osiagniecia]]=0, punkty_rekrutacyjne34[[#This Row],[Zachowanie]]&gt;=5, AVERAGE(punkty_rekrutacyjne34[[#This Row],[JP]:[Geog]])&gt;4), 1, 0)</f>
        <v>0</v>
      </c>
    </row>
    <row r="368" spans="1:22" hidden="1" x14ac:dyDescent="0.35">
      <c r="A368" s="1" t="s">
        <v>507</v>
      </c>
      <c r="B368" s="1" t="s">
        <v>508</v>
      </c>
      <c r="C368">
        <v>1</v>
      </c>
      <c r="D368">
        <v>3</v>
      </c>
      <c r="E368" s="1">
        <v>4</v>
      </c>
      <c r="F368" s="1">
        <v>3</v>
      </c>
      <c r="G368" s="1">
        <v>5</v>
      </c>
      <c r="H368" s="1">
        <v>6</v>
      </c>
      <c r="I368">
        <v>89</v>
      </c>
      <c r="J368">
        <v>70</v>
      </c>
      <c r="K368">
        <v>58</v>
      </c>
      <c r="L368">
        <v>39</v>
      </c>
      <c r="M368">
        <v>43</v>
      </c>
      <c r="N368" s="6">
        <f>(punkty_rekrutacyjne34[[#This Row],[GHP]]+punkty_rekrutacyjne34[[#This Row],[GHH]]+punkty_rekrutacyjne34[[#This Row],[GMM]]+punkty_rekrutacyjne34[[#This Row],[GMP]]+punkty_rekrutacyjne34[[#This Row],[GJP]])/10</f>
        <v>29.9</v>
      </c>
      <c r="O368">
        <f t="shared" si="8"/>
        <v>6</v>
      </c>
      <c r="P368">
        <f t="shared" si="8"/>
        <v>4</v>
      </c>
      <c r="Q368">
        <f t="shared" si="8"/>
        <v>8</v>
      </c>
      <c r="R368">
        <f t="shared" si="7"/>
        <v>10</v>
      </c>
      <c r="S368" s="6">
        <f>SUM(punkty_rekrutacyjne34[[#This Row],[punkty za JP]:[GEO]])</f>
        <v>28</v>
      </c>
      <c r="T368" s="6">
        <f>IF(punkty_rekrutacyjne34[[#This Row],[Zachowanie]]=6, 2, 0)+punkty_rekrutacyjne34[[#This Row],[Osiagniecia]]</f>
        <v>1</v>
      </c>
      <c r="U368" s="7">
        <f>punkty_rekrutacyjne34[[#This Row],[punkty za gimnazjalny]]+punkty_rekrutacyjne34[[#This Row],[SUMA PUNKTOW ZA OCENY]]+punkty_rekrutacyjne34[[#This Row],[DODATKOWE]]</f>
        <v>58.9</v>
      </c>
      <c r="V368">
        <f>IF(AND(punkty_rekrutacyjne34[[#This Row],[Osiagniecia]]=0, punkty_rekrutacyjne34[[#This Row],[Zachowanie]]&gt;=5, AVERAGE(punkty_rekrutacyjne34[[#This Row],[JP]:[Geog]])&gt;4), 1, 0)</f>
        <v>0</v>
      </c>
    </row>
    <row r="369" spans="1:22" hidden="1" x14ac:dyDescent="0.35">
      <c r="A369" s="1" t="s">
        <v>509</v>
      </c>
      <c r="B369" s="1" t="s">
        <v>188</v>
      </c>
      <c r="C369">
        <v>0</v>
      </c>
      <c r="D369">
        <v>6</v>
      </c>
      <c r="E369" s="1">
        <v>2</v>
      </c>
      <c r="F369" s="1">
        <v>2</v>
      </c>
      <c r="G369" s="1">
        <v>6</v>
      </c>
      <c r="H369" s="1">
        <v>2</v>
      </c>
      <c r="I369">
        <v>21</v>
      </c>
      <c r="J369">
        <v>80</v>
      </c>
      <c r="K369">
        <v>59</v>
      </c>
      <c r="L369">
        <v>35</v>
      </c>
      <c r="M369">
        <v>12</v>
      </c>
      <c r="N369" s="6">
        <f>(punkty_rekrutacyjne34[[#This Row],[GHP]]+punkty_rekrutacyjne34[[#This Row],[GHH]]+punkty_rekrutacyjne34[[#This Row],[GMM]]+punkty_rekrutacyjne34[[#This Row],[GMP]]+punkty_rekrutacyjne34[[#This Row],[GJP]])/10</f>
        <v>20.7</v>
      </c>
      <c r="O369">
        <f t="shared" si="8"/>
        <v>0</v>
      </c>
      <c r="P369">
        <f t="shared" si="8"/>
        <v>0</v>
      </c>
      <c r="Q369">
        <f t="shared" si="8"/>
        <v>10</v>
      </c>
      <c r="R369">
        <f t="shared" si="7"/>
        <v>0</v>
      </c>
      <c r="S369" s="6">
        <f>SUM(punkty_rekrutacyjne34[[#This Row],[punkty za JP]:[GEO]])</f>
        <v>10</v>
      </c>
      <c r="T369" s="6">
        <f>IF(punkty_rekrutacyjne34[[#This Row],[Zachowanie]]=6, 2, 0)+punkty_rekrutacyjne34[[#This Row],[Osiagniecia]]</f>
        <v>2</v>
      </c>
      <c r="U369" s="7">
        <f>punkty_rekrutacyjne34[[#This Row],[punkty za gimnazjalny]]+punkty_rekrutacyjne34[[#This Row],[SUMA PUNKTOW ZA OCENY]]+punkty_rekrutacyjne34[[#This Row],[DODATKOWE]]</f>
        <v>32.700000000000003</v>
      </c>
      <c r="V369">
        <f>IF(AND(punkty_rekrutacyjne34[[#This Row],[Osiagniecia]]=0, punkty_rekrutacyjne34[[#This Row],[Zachowanie]]&gt;=5, AVERAGE(punkty_rekrutacyjne34[[#This Row],[JP]:[Geog]])&gt;4), 1, 0)</f>
        <v>0</v>
      </c>
    </row>
    <row r="370" spans="1:22" hidden="1" x14ac:dyDescent="0.35">
      <c r="A370" s="1" t="s">
        <v>510</v>
      </c>
      <c r="B370" s="1" t="s">
        <v>188</v>
      </c>
      <c r="C370">
        <v>1</v>
      </c>
      <c r="D370">
        <v>3</v>
      </c>
      <c r="E370" s="1">
        <v>2</v>
      </c>
      <c r="F370" s="1">
        <v>5</v>
      </c>
      <c r="G370" s="1">
        <v>4</v>
      </c>
      <c r="H370" s="1">
        <v>4</v>
      </c>
      <c r="I370">
        <v>38</v>
      </c>
      <c r="J370">
        <v>5</v>
      </c>
      <c r="K370">
        <v>69</v>
      </c>
      <c r="L370">
        <v>94</v>
      </c>
      <c r="M370">
        <v>25</v>
      </c>
      <c r="N370" s="6">
        <f>(punkty_rekrutacyjne34[[#This Row],[GHP]]+punkty_rekrutacyjne34[[#This Row],[GHH]]+punkty_rekrutacyjne34[[#This Row],[GMM]]+punkty_rekrutacyjne34[[#This Row],[GMP]]+punkty_rekrutacyjne34[[#This Row],[GJP]])/10</f>
        <v>23.1</v>
      </c>
      <c r="O370">
        <f t="shared" si="8"/>
        <v>0</v>
      </c>
      <c r="P370">
        <f t="shared" si="8"/>
        <v>8</v>
      </c>
      <c r="Q370">
        <f t="shared" si="8"/>
        <v>6</v>
      </c>
      <c r="R370">
        <f t="shared" si="7"/>
        <v>6</v>
      </c>
      <c r="S370" s="6">
        <f>SUM(punkty_rekrutacyjne34[[#This Row],[punkty za JP]:[GEO]])</f>
        <v>20</v>
      </c>
      <c r="T370" s="6">
        <f>IF(punkty_rekrutacyjne34[[#This Row],[Zachowanie]]=6, 2, 0)+punkty_rekrutacyjne34[[#This Row],[Osiagniecia]]</f>
        <v>1</v>
      </c>
      <c r="U370" s="7">
        <f>punkty_rekrutacyjne34[[#This Row],[punkty za gimnazjalny]]+punkty_rekrutacyjne34[[#This Row],[SUMA PUNKTOW ZA OCENY]]+punkty_rekrutacyjne34[[#This Row],[DODATKOWE]]</f>
        <v>44.1</v>
      </c>
      <c r="V370">
        <f>IF(AND(punkty_rekrutacyjne34[[#This Row],[Osiagniecia]]=0, punkty_rekrutacyjne34[[#This Row],[Zachowanie]]&gt;=5, AVERAGE(punkty_rekrutacyjne34[[#This Row],[JP]:[Geog]])&gt;4), 1, 0)</f>
        <v>0</v>
      </c>
    </row>
    <row r="371" spans="1:22" hidden="1" x14ac:dyDescent="0.35">
      <c r="A371" s="1" t="s">
        <v>511</v>
      </c>
      <c r="B371" s="1" t="s">
        <v>311</v>
      </c>
      <c r="C371">
        <v>8</v>
      </c>
      <c r="D371">
        <v>4</v>
      </c>
      <c r="E371" s="1">
        <v>5</v>
      </c>
      <c r="F371" s="1">
        <v>4</v>
      </c>
      <c r="G371" s="1">
        <v>5</v>
      </c>
      <c r="H371" s="1">
        <v>3</v>
      </c>
      <c r="I371">
        <v>24</v>
      </c>
      <c r="J371">
        <v>47</v>
      </c>
      <c r="K371">
        <v>99</v>
      </c>
      <c r="L371">
        <v>64</v>
      </c>
      <c r="M371">
        <v>11</v>
      </c>
      <c r="N371" s="6">
        <f>(punkty_rekrutacyjne34[[#This Row],[GHP]]+punkty_rekrutacyjne34[[#This Row],[GHH]]+punkty_rekrutacyjne34[[#This Row],[GMM]]+punkty_rekrutacyjne34[[#This Row],[GMP]]+punkty_rekrutacyjne34[[#This Row],[GJP]])/10</f>
        <v>24.5</v>
      </c>
      <c r="O371">
        <f t="shared" si="8"/>
        <v>8</v>
      </c>
      <c r="P371">
        <f t="shared" si="8"/>
        <v>6</v>
      </c>
      <c r="Q371">
        <f t="shared" si="8"/>
        <v>8</v>
      </c>
      <c r="R371">
        <f t="shared" si="7"/>
        <v>4</v>
      </c>
      <c r="S371" s="6">
        <f>SUM(punkty_rekrutacyjne34[[#This Row],[punkty za JP]:[GEO]])</f>
        <v>26</v>
      </c>
      <c r="T371" s="6">
        <f>IF(punkty_rekrutacyjne34[[#This Row],[Zachowanie]]=6, 2, 0)+punkty_rekrutacyjne34[[#This Row],[Osiagniecia]]</f>
        <v>8</v>
      </c>
      <c r="U371" s="7">
        <f>punkty_rekrutacyjne34[[#This Row],[punkty za gimnazjalny]]+punkty_rekrutacyjne34[[#This Row],[SUMA PUNKTOW ZA OCENY]]+punkty_rekrutacyjne34[[#This Row],[DODATKOWE]]</f>
        <v>58.5</v>
      </c>
      <c r="V371">
        <f>IF(AND(punkty_rekrutacyjne34[[#This Row],[Osiagniecia]]=0, punkty_rekrutacyjne34[[#This Row],[Zachowanie]]&gt;=5, AVERAGE(punkty_rekrutacyjne34[[#This Row],[JP]:[Geog]])&gt;4), 1, 0)</f>
        <v>0</v>
      </c>
    </row>
    <row r="372" spans="1:22" hidden="1" x14ac:dyDescent="0.35">
      <c r="A372" s="1" t="s">
        <v>512</v>
      </c>
      <c r="B372" s="1" t="s">
        <v>311</v>
      </c>
      <c r="C372">
        <v>3</v>
      </c>
      <c r="D372">
        <v>5</v>
      </c>
      <c r="E372" s="1">
        <v>2</v>
      </c>
      <c r="F372" s="1">
        <v>4</v>
      </c>
      <c r="G372" s="1">
        <v>5</v>
      </c>
      <c r="H372" s="1">
        <v>4</v>
      </c>
      <c r="I372">
        <v>48</v>
      </c>
      <c r="J372">
        <v>100</v>
      </c>
      <c r="K372">
        <v>7</v>
      </c>
      <c r="L372">
        <v>64</v>
      </c>
      <c r="M372">
        <v>74</v>
      </c>
      <c r="N372" s="6">
        <f>(punkty_rekrutacyjne34[[#This Row],[GHP]]+punkty_rekrutacyjne34[[#This Row],[GHH]]+punkty_rekrutacyjne34[[#This Row],[GMM]]+punkty_rekrutacyjne34[[#This Row],[GMP]]+punkty_rekrutacyjne34[[#This Row],[GJP]])/10</f>
        <v>29.3</v>
      </c>
      <c r="O372">
        <f t="shared" si="8"/>
        <v>0</v>
      </c>
      <c r="P372">
        <f t="shared" si="8"/>
        <v>6</v>
      </c>
      <c r="Q372">
        <f t="shared" si="8"/>
        <v>8</v>
      </c>
      <c r="R372">
        <f t="shared" si="7"/>
        <v>6</v>
      </c>
      <c r="S372" s="6">
        <f>SUM(punkty_rekrutacyjne34[[#This Row],[punkty za JP]:[GEO]])</f>
        <v>20</v>
      </c>
      <c r="T372" s="6">
        <f>IF(punkty_rekrutacyjne34[[#This Row],[Zachowanie]]=6, 2, 0)+punkty_rekrutacyjne34[[#This Row],[Osiagniecia]]</f>
        <v>3</v>
      </c>
      <c r="U372" s="7">
        <f>punkty_rekrutacyjne34[[#This Row],[punkty za gimnazjalny]]+punkty_rekrutacyjne34[[#This Row],[SUMA PUNKTOW ZA OCENY]]+punkty_rekrutacyjne34[[#This Row],[DODATKOWE]]</f>
        <v>52.3</v>
      </c>
      <c r="V372">
        <f>IF(AND(punkty_rekrutacyjne34[[#This Row],[Osiagniecia]]=0, punkty_rekrutacyjne34[[#This Row],[Zachowanie]]&gt;=5, AVERAGE(punkty_rekrutacyjne34[[#This Row],[JP]:[Geog]])&gt;4), 1, 0)</f>
        <v>0</v>
      </c>
    </row>
    <row r="373" spans="1:22" hidden="1" x14ac:dyDescent="0.35">
      <c r="A373" s="1" t="s">
        <v>308</v>
      </c>
      <c r="B373" s="1" t="s">
        <v>30</v>
      </c>
      <c r="C373">
        <v>8</v>
      </c>
      <c r="D373">
        <v>3</v>
      </c>
      <c r="E373" s="1">
        <v>5</v>
      </c>
      <c r="F373" s="1">
        <v>2</v>
      </c>
      <c r="G373" s="1">
        <v>4</v>
      </c>
      <c r="H373" s="1">
        <v>6</v>
      </c>
      <c r="I373">
        <v>46</v>
      </c>
      <c r="J373">
        <v>88</v>
      </c>
      <c r="K373">
        <v>1</v>
      </c>
      <c r="L373">
        <v>49</v>
      </c>
      <c r="M373">
        <v>84</v>
      </c>
      <c r="N373" s="6">
        <f>(punkty_rekrutacyjne34[[#This Row],[GHP]]+punkty_rekrutacyjne34[[#This Row],[GHH]]+punkty_rekrutacyjne34[[#This Row],[GMM]]+punkty_rekrutacyjne34[[#This Row],[GMP]]+punkty_rekrutacyjne34[[#This Row],[GJP]])/10</f>
        <v>26.8</v>
      </c>
      <c r="O373">
        <f t="shared" si="8"/>
        <v>8</v>
      </c>
      <c r="P373">
        <f t="shared" si="8"/>
        <v>0</v>
      </c>
      <c r="Q373">
        <f t="shared" si="8"/>
        <v>6</v>
      </c>
      <c r="R373">
        <f t="shared" si="7"/>
        <v>10</v>
      </c>
      <c r="S373" s="6">
        <f>SUM(punkty_rekrutacyjne34[[#This Row],[punkty za JP]:[GEO]])</f>
        <v>24</v>
      </c>
      <c r="T373" s="6">
        <f>IF(punkty_rekrutacyjne34[[#This Row],[Zachowanie]]=6, 2, 0)+punkty_rekrutacyjne34[[#This Row],[Osiagniecia]]</f>
        <v>8</v>
      </c>
      <c r="U373" s="7">
        <f>punkty_rekrutacyjne34[[#This Row],[punkty za gimnazjalny]]+punkty_rekrutacyjne34[[#This Row],[SUMA PUNKTOW ZA OCENY]]+punkty_rekrutacyjne34[[#This Row],[DODATKOWE]]</f>
        <v>58.8</v>
      </c>
      <c r="V373">
        <f>IF(AND(punkty_rekrutacyjne34[[#This Row],[Osiagniecia]]=0, punkty_rekrutacyjne34[[#This Row],[Zachowanie]]&gt;=5, AVERAGE(punkty_rekrutacyjne34[[#This Row],[JP]:[Geog]])&gt;4), 1, 0)</f>
        <v>0</v>
      </c>
    </row>
    <row r="374" spans="1:22" hidden="1" x14ac:dyDescent="0.35">
      <c r="A374" s="1" t="s">
        <v>69</v>
      </c>
      <c r="B374" s="1" t="s">
        <v>70</v>
      </c>
      <c r="C374">
        <v>3</v>
      </c>
      <c r="D374">
        <v>5</v>
      </c>
      <c r="E374" s="1">
        <v>4</v>
      </c>
      <c r="F374" s="1">
        <v>4</v>
      </c>
      <c r="G374" s="1">
        <v>6</v>
      </c>
      <c r="H374" s="1">
        <v>4</v>
      </c>
      <c r="I374">
        <v>77</v>
      </c>
      <c r="J374">
        <v>80</v>
      </c>
      <c r="K374">
        <v>44</v>
      </c>
      <c r="L374">
        <v>96</v>
      </c>
      <c r="M374">
        <v>10</v>
      </c>
      <c r="N374" s="6">
        <f>(punkty_rekrutacyjne34[[#This Row],[GHP]]+punkty_rekrutacyjne34[[#This Row],[GHH]]+punkty_rekrutacyjne34[[#This Row],[GMM]]+punkty_rekrutacyjne34[[#This Row],[GMP]]+punkty_rekrutacyjne34[[#This Row],[GJP]])/10</f>
        <v>30.7</v>
      </c>
      <c r="O374">
        <f t="shared" si="8"/>
        <v>6</v>
      </c>
      <c r="P374">
        <f t="shared" si="8"/>
        <v>6</v>
      </c>
      <c r="Q374">
        <f t="shared" si="8"/>
        <v>10</v>
      </c>
      <c r="R374">
        <f t="shared" si="7"/>
        <v>6</v>
      </c>
      <c r="S374" s="6">
        <f>SUM(punkty_rekrutacyjne34[[#This Row],[punkty za JP]:[GEO]])</f>
        <v>28</v>
      </c>
      <c r="T374" s="6">
        <f>IF(punkty_rekrutacyjne34[[#This Row],[Zachowanie]]=6, 2, 0)+punkty_rekrutacyjne34[[#This Row],[Osiagniecia]]</f>
        <v>3</v>
      </c>
      <c r="U374" s="7">
        <f>punkty_rekrutacyjne34[[#This Row],[punkty za gimnazjalny]]+punkty_rekrutacyjne34[[#This Row],[SUMA PUNKTOW ZA OCENY]]+punkty_rekrutacyjne34[[#This Row],[DODATKOWE]]</f>
        <v>61.7</v>
      </c>
      <c r="V374">
        <f>IF(AND(punkty_rekrutacyjne34[[#This Row],[Osiagniecia]]=0, punkty_rekrutacyjne34[[#This Row],[Zachowanie]]&gt;=5, AVERAGE(punkty_rekrutacyjne34[[#This Row],[JP]:[Geog]])&gt;4), 1, 0)</f>
        <v>0</v>
      </c>
    </row>
    <row r="375" spans="1:22" hidden="1" x14ac:dyDescent="0.35">
      <c r="A375" s="1" t="s">
        <v>513</v>
      </c>
      <c r="B375" s="1" t="s">
        <v>48</v>
      </c>
      <c r="C375">
        <v>8</v>
      </c>
      <c r="D375">
        <v>3</v>
      </c>
      <c r="E375" s="1">
        <v>5</v>
      </c>
      <c r="F375" s="1">
        <v>3</v>
      </c>
      <c r="G375" s="1">
        <v>5</v>
      </c>
      <c r="H375" s="1">
        <v>3</v>
      </c>
      <c r="I375">
        <v>28</v>
      </c>
      <c r="J375">
        <v>5</v>
      </c>
      <c r="K375">
        <v>29</v>
      </c>
      <c r="L375">
        <v>7</v>
      </c>
      <c r="M375">
        <v>19</v>
      </c>
      <c r="N375" s="6">
        <f>(punkty_rekrutacyjne34[[#This Row],[GHP]]+punkty_rekrutacyjne34[[#This Row],[GHH]]+punkty_rekrutacyjne34[[#This Row],[GMM]]+punkty_rekrutacyjne34[[#This Row],[GMP]]+punkty_rekrutacyjne34[[#This Row],[GJP]])/10</f>
        <v>8.8000000000000007</v>
      </c>
      <c r="O375">
        <f t="shared" si="8"/>
        <v>8</v>
      </c>
      <c r="P375">
        <f t="shared" si="8"/>
        <v>4</v>
      </c>
      <c r="Q375">
        <f t="shared" si="8"/>
        <v>8</v>
      </c>
      <c r="R375">
        <f t="shared" si="7"/>
        <v>4</v>
      </c>
      <c r="S375" s="6">
        <f>SUM(punkty_rekrutacyjne34[[#This Row],[punkty za JP]:[GEO]])</f>
        <v>24</v>
      </c>
      <c r="T375" s="6">
        <f>IF(punkty_rekrutacyjne34[[#This Row],[Zachowanie]]=6, 2, 0)+punkty_rekrutacyjne34[[#This Row],[Osiagniecia]]</f>
        <v>8</v>
      </c>
      <c r="U375" s="7">
        <f>punkty_rekrutacyjne34[[#This Row],[punkty za gimnazjalny]]+punkty_rekrutacyjne34[[#This Row],[SUMA PUNKTOW ZA OCENY]]+punkty_rekrutacyjne34[[#This Row],[DODATKOWE]]</f>
        <v>40.799999999999997</v>
      </c>
      <c r="V375">
        <f>IF(AND(punkty_rekrutacyjne34[[#This Row],[Osiagniecia]]=0, punkty_rekrutacyjne34[[#This Row],[Zachowanie]]&gt;=5, AVERAGE(punkty_rekrutacyjne34[[#This Row],[JP]:[Geog]])&gt;4), 1, 0)</f>
        <v>0</v>
      </c>
    </row>
    <row r="376" spans="1:22" x14ac:dyDescent="0.35">
      <c r="A376" s="1" t="s">
        <v>514</v>
      </c>
      <c r="B376" s="1" t="s">
        <v>38</v>
      </c>
      <c r="C376">
        <v>0</v>
      </c>
      <c r="D376">
        <v>5</v>
      </c>
      <c r="E376" s="1">
        <v>5</v>
      </c>
      <c r="F376" s="1">
        <v>4</v>
      </c>
      <c r="G376" s="1">
        <v>5</v>
      </c>
      <c r="H376" s="1">
        <v>5</v>
      </c>
      <c r="I376">
        <v>100</v>
      </c>
      <c r="J376">
        <v>100</v>
      </c>
      <c r="K376">
        <v>68</v>
      </c>
      <c r="L376">
        <v>69</v>
      </c>
      <c r="M376">
        <v>46</v>
      </c>
      <c r="N376" s="6">
        <f>(punkty_rekrutacyjne34[[#This Row],[GHP]]+punkty_rekrutacyjne34[[#This Row],[GHH]]+punkty_rekrutacyjne34[[#This Row],[GMM]]+punkty_rekrutacyjne34[[#This Row],[GMP]]+punkty_rekrutacyjne34[[#This Row],[GJP]])/10</f>
        <v>38.299999999999997</v>
      </c>
      <c r="O376">
        <f t="shared" si="8"/>
        <v>8</v>
      </c>
      <c r="P376">
        <f t="shared" si="8"/>
        <v>6</v>
      </c>
      <c r="Q376">
        <f t="shared" si="8"/>
        <v>8</v>
      </c>
      <c r="R376">
        <f t="shared" si="7"/>
        <v>8</v>
      </c>
      <c r="S376" s="6">
        <f>SUM(punkty_rekrutacyjne34[[#This Row],[punkty za JP]:[GEO]])</f>
        <v>30</v>
      </c>
      <c r="T376" s="6">
        <f>IF(punkty_rekrutacyjne34[[#This Row],[Zachowanie]]=6, 2, 0)+punkty_rekrutacyjne34[[#This Row],[Osiagniecia]]</f>
        <v>0</v>
      </c>
      <c r="U376" s="7">
        <f>punkty_rekrutacyjne34[[#This Row],[punkty za gimnazjalny]]+punkty_rekrutacyjne34[[#This Row],[SUMA PUNKTOW ZA OCENY]]+punkty_rekrutacyjne34[[#This Row],[DODATKOWE]]</f>
        <v>68.3</v>
      </c>
      <c r="V376">
        <f>IF(AND(punkty_rekrutacyjne34[[#This Row],[Osiagniecia]]=0, punkty_rekrutacyjne34[[#This Row],[Zachowanie]]&gt;=5, AVERAGE(punkty_rekrutacyjne34[[#This Row],[JP]:[Geog]])&gt;4), 1, 0)</f>
        <v>1</v>
      </c>
    </row>
    <row r="377" spans="1:22" hidden="1" x14ac:dyDescent="0.35">
      <c r="A377" s="1" t="s">
        <v>411</v>
      </c>
      <c r="B377" s="1" t="s">
        <v>515</v>
      </c>
      <c r="C377">
        <v>0</v>
      </c>
      <c r="D377">
        <v>6</v>
      </c>
      <c r="E377" s="1">
        <v>6</v>
      </c>
      <c r="F377" s="1">
        <v>3</v>
      </c>
      <c r="G377" s="1">
        <v>4</v>
      </c>
      <c r="H377" s="1">
        <v>3</v>
      </c>
      <c r="I377">
        <v>86</v>
      </c>
      <c r="J377">
        <v>20</v>
      </c>
      <c r="K377">
        <v>40</v>
      </c>
      <c r="L377">
        <v>37</v>
      </c>
      <c r="M377">
        <v>24</v>
      </c>
      <c r="N377" s="6">
        <f>(punkty_rekrutacyjne34[[#This Row],[GHP]]+punkty_rekrutacyjne34[[#This Row],[GHH]]+punkty_rekrutacyjne34[[#This Row],[GMM]]+punkty_rekrutacyjne34[[#This Row],[GMP]]+punkty_rekrutacyjne34[[#This Row],[GJP]])/10</f>
        <v>20.7</v>
      </c>
      <c r="O377">
        <f t="shared" si="8"/>
        <v>10</v>
      </c>
      <c r="P377">
        <f t="shared" si="8"/>
        <v>4</v>
      </c>
      <c r="Q377">
        <f t="shared" si="8"/>
        <v>6</v>
      </c>
      <c r="R377">
        <f t="shared" si="7"/>
        <v>4</v>
      </c>
      <c r="S377" s="6">
        <f>SUM(punkty_rekrutacyjne34[[#This Row],[punkty za JP]:[GEO]])</f>
        <v>24</v>
      </c>
      <c r="T377" s="6">
        <f>IF(punkty_rekrutacyjne34[[#This Row],[Zachowanie]]=6, 2, 0)+punkty_rekrutacyjne34[[#This Row],[Osiagniecia]]</f>
        <v>2</v>
      </c>
      <c r="U377" s="7">
        <f>punkty_rekrutacyjne34[[#This Row],[punkty za gimnazjalny]]+punkty_rekrutacyjne34[[#This Row],[SUMA PUNKTOW ZA OCENY]]+punkty_rekrutacyjne34[[#This Row],[DODATKOWE]]</f>
        <v>46.7</v>
      </c>
      <c r="V377">
        <f>IF(AND(punkty_rekrutacyjne34[[#This Row],[Osiagniecia]]=0, punkty_rekrutacyjne34[[#This Row],[Zachowanie]]&gt;=5, AVERAGE(punkty_rekrutacyjne34[[#This Row],[JP]:[Geog]])&gt;4), 1, 0)</f>
        <v>0</v>
      </c>
    </row>
    <row r="378" spans="1:22" hidden="1" x14ac:dyDescent="0.35">
      <c r="A378" s="1" t="s">
        <v>516</v>
      </c>
      <c r="B378" s="1" t="s">
        <v>16</v>
      </c>
      <c r="C378">
        <v>8</v>
      </c>
      <c r="D378">
        <v>2</v>
      </c>
      <c r="E378" s="1">
        <v>4</v>
      </c>
      <c r="F378" s="1">
        <v>3</v>
      </c>
      <c r="G378" s="1">
        <v>2</v>
      </c>
      <c r="H378" s="1">
        <v>4</v>
      </c>
      <c r="I378">
        <v>37</v>
      </c>
      <c r="J378">
        <v>45</v>
      </c>
      <c r="K378">
        <v>53</v>
      </c>
      <c r="L378">
        <v>100</v>
      </c>
      <c r="M378">
        <v>63</v>
      </c>
      <c r="N378" s="6">
        <f>(punkty_rekrutacyjne34[[#This Row],[GHP]]+punkty_rekrutacyjne34[[#This Row],[GHH]]+punkty_rekrutacyjne34[[#This Row],[GMM]]+punkty_rekrutacyjne34[[#This Row],[GMP]]+punkty_rekrutacyjne34[[#This Row],[GJP]])/10</f>
        <v>29.8</v>
      </c>
      <c r="O378">
        <f t="shared" si="8"/>
        <v>6</v>
      </c>
      <c r="P378">
        <f t="shared" si="8"/>
        <v>4</v>
      </c>
      <c r="Q378">
        <f t="shared" si="8"/>
        <v>0</v>
      </c>
      <c r="R378">
        <f t="shared" si="7"/>
        <v>6</v>
      </c>
      <c r="S378" s="6">
        <f>SUM(punkty_rekrutacyjne34[[#This Row],[punkty za JP]:[GEO]])</f>
        <v>16</v>
      </c>
      <c r="T378" s="6">
        <f>IF(punkty_rekrutacyjne34[[#This Row],[Zachowanie]]=6, 2, 0)+punkty_rekrutacyjne34[[#This Row],[Osiagniecia]]</f>
        <v>8</v>
      </c>
      <c r="U378" s="7">
        <f>punkty_rekrutacyjne34[[#This Row],[punkty za gimnazjalny]]+punkty_rekrutacyjne34[[#This Row],[SUMA PUNKTOW ZA OCENY]]+punkty_rekrutacyjne34[[#This Row],[DODATKOWE]]</f>
        <v>53.8</v>
      </c>
      <c r="V378">
        <f>IF(AND(punkty_rekrutacyjne34[[#This Row],[Osiagniecia]]=0, punkty_rekrutacyjne34[[#This Row],[Zachowanie]]&gt;=5, AVERAGE(punkty_rekrutacyjne34[[#This Row],[JP]:[Geog]])&gt;4), 1, 0)</f>
        <v>0</v>
      </c>
    </row>
    <row r="379" spans="1:22" hidden="1" x14ac:dyDescent="0.35">
      <c r="A379" s="1" t="s">
        <v>517</v>
      </c>
      <c r="B379" s="1" t="s">
        <v>518</v>
      </c>
      <c r="C379">
        <v>5</v>
      </c>
      <c r="D379">
        <v>2</v>
      </c>
      <c r="E379" s="1">
        <v>4</v>
      </c>
      <c r="F379" s="1">
        <v>5</v>
      </c>
      <c r="G379" s="1">
        <v>2</v>
      </c>
      <c r="H379" s="1">
        <v>4</v>
      </c>
      <c r="I379">
        <v>63</v>
      </c>
      <c r="J379">
        <v>100</v>
      </c>
      <c r="K379">
        <v>26</v>
      </c>
      <c r="L379">
        <v>46</v>
      </c>
      <c r="M379">
        <v>85</v>
      </c>
      <c r="N379" s="6">
        <f>(punkty_rekrutacyjne34[[#This Row],[GHP]]+punkty_rekrutacyjne34[[#This Row],[GHH]]+punkty_rekrutacyjne34[[#This Row],[GMM]]+punkty_rekrutacyjne34[[#This Row],[GMP]]+punkty_rekrutacyjne34[[#This Row],[GJP]])/10</f>
        <v>32</v>
      </c>
      <c r="O379">
        <f t="shared" si="8"/>
        <v>6</v>
      </c>
      <c r="P379">
        <f t="shared" si="8"/>
        <v>8</v>
      </c>
      <c r="Q379">
        <f t="shared" si="8"/>
        <v>0</v>
      </c>
      <c r="R379">
        <f t="shared" si="7"/>
        <v>6</v>
      </c>
      <c r="S379" s="6">
        <f>SUM(punkty_rekrutacyjne34[[#This Row],[punkty za JP]:[GEO]])</f>
        <v>20</v>
      </c>
      <c r="T379" s="6">
        <f>IF(punkty_rekrutacyjne34[[#This Row],[Zachowanie]]=6, 2, 0)+punkty_rekrutacyjne34[[#This Row],[Osiagniecia]]</f>
        <v>5</v>
      </c>
      <c r="U379" s="7">
        <f>punkty_rekrutacyjne34[[#This Row],[punkty za gimnazjalny]]+punkty_rekrutacyjne34[[#This Row],[SUMA PUNKTOW ZA OCENY]]+punkty_rekrutacyjne34[[#This Row],[DODATKOWE]]</f>
        <v>57</v>
      </c>
      <c r="V379">
        <f>IF(AND(punkty_rekrutacyjne34[[#This Row],[Osiagniecia]]=0, punkty_rekrutacyjne34[[#This Row],[Zachowanie]]&gt;=5, AVERAGE(punkty_rekrutacyjne34[[#This Row],[JP]:[Geog]])&gt;4), 1, 0)</f>
        <v>0</v>
      </c>
    </row>
    <row r="380" spans="1:22" hidden="1" x14ac:dyDescent="0.35">
      <c r="A380" s="1" t="s">
        <v>519</v>
      </c>
      <c r="B380" s="1" t="s">
        <v>520</v>
      </c>
      <c r="C380">
        <v>3</v>
      </c>
      <c r="D380">
        <v>3</v>
      </c>
      <c r="E380" s="1">
        <v>3</v>
      </c>
      <c r="F380" s="1">
        <v>6</v>
      </c>
      <c r="G380" s="1">
        <v>3</v>
      </c>
      <c r="H380" s="1">
        <v>2</v>
      </c>
      <c r="I380">
        <v>62</v>
      </c>
      <c r="J380">
        <v>92</v>
      </c>
      <c r="K380">
        <v>75</v>
      </c>
      <c r="L380">
        <v>30</v>
      </c>
      <c r="M380">
        <v>86</v>
      </c>
      <c r="N380" s="6">
        <f>(punkty_rekrutacyjne34[[#This Row],[GHP]]+punkty_rekrutacyjne34[[#This Row],[GHH]]+punkty_rekrutacyjne34[[#This Row],[GMM]]+punkty_rekrutacyjne34[[#This Row],[GMP]]+punkty_rekrutacyjne34[[#This Row],[GJP]])/10</f>
        <v>34.5</v>
      </c>
      <c r="O380">
        <f t="shared" si="8"/>
        <v>4</v>
      </c>
      <c r="P380">
        <f t="shared" si="8"/>
        <v>10</v>
      </c>
      <c r="Q380">
        <f t="shared" si="8"/>
        <v>4</v>
      </c>
      <c r="R380">
        <f t="shared" si="7"/>
        <v>0</v>
      </c>
      <c r="S380" s="6">
        <f>SUM(punkty_rekrutacyjne34[[#This Row],[punkty za JP]:[GEO]])</f>
        <v>18</v>
      </c>
      <c r="T380" s="6">
        <f>IF(punkty_rekrutacyjne34[[#This Row],[Zachowanie]]=6, 2, 0)+punkty_rekrutacyjne34[[#This Row],[Osiagniecia]]</f>
        <v>3</v>
      </c>
      <c r="U380" s="7">
        <f>punkty_rekrutacyjne34[[#This Row],[punkty za gimnazjalny]]+punkty_rekrutacyjne34[[#This Row],[SUMA PUNKTOW ZA OCENY]]+punkty_rekrutacyjne34[[#This Row],[DODATKOWE]]</f>
        <v>55.5</v>
      </c>
      <c r="V380">
        <f>IF(AND(punkty_rekrutacyjne34[[#This Row],[Osiagniecia]]=0, punkty_rekrutacyjne34[[#This Row],[Zachowanie]]&gt;=5, AVERAGE(punkty_rekrutacyjne34[[#This Row],[JP]:[Geog]])&gt;4), 1, 0)</f>
        <v>0</v>
      </c>
    </row>
    <row r="381" spans="1:22" hidden="1" x14ac:dyDescent="0.35">
      <c r="A381" s="1" t="s">
        <v>521</v>
      </c>
      <c r="B381" s="1" t="s">
        <v>43</v>
      </c>
      <c r="C381">
        <v>6</v>
      </c>
      <c r="D381">
        <v>4</v>
      </c>
      <c r="E381" s="1">
        <v>2</v>
      </c>
      <c r="F381" s="1">
        <v>4</v>
      </c>
      <c r="G381" s="1">
        <v>4</v>
      </c>
      <c r="H381" s="1">
        <v>6</v>
      </c>
      <c r="I381">
        <v>16</v>
      </c>
      <c r="J381">
        <v>19</v>
      </c>
      <c r="K381">
        <v>66</v>
      </c>
      <c r="L381">
        <v>96</v>
      </c>
      <c r="M381">
        <v>61</v>
      </c>
      <c r="N381" s="6">
        <f>(punkty_rekrutacyjne34[[#This Row],[GHP]]+punkty_rekrutacyjne34[[#This Row],[GHH]]+punkty_rekrutacyjne34[[#This Row],[GMM]]+punkty_rekrutacyjne34[[#This Row],[GMP]]+punkty_rekrutacyjne34[[#This Row],[GJP]])/10</f>
        <v>25.8</v>
      </c>
      <c r="O381">
        <f t="shared" si="8"/>
        <v>0</v>
      </c>
      <c r="P381">
        <f t="shared" si="8"/>
        <v>6</v>
      </c>
      <c r="Q381">
        <f t="shared" si="8"/>
        <v>6</v>
      </c>
      <c r="R381">
        <f t="shared" si="7"/>
        <v>10</v>
      </c>
      <c r="S381" s="6">
        <f>SUM(punkty_rekrutacyjne34[[#This Row],[punkty za JP]:[GEO]])</f>
        <v>22</v>
      </c>
      <c r="T381" s="6">
        <f>IF(punkty_rekrutacyjne34[[#This Row],[Zachowanie]]=6, 2, 0)+punkty_rekrutacyjne34[[#This Row],[Osiagniecia]]</f>
        <v>6</v>
      </c>
      <c r="U381" s="7">
        <f>punkty_rekrutacyjne34[[#This Row],[punkty za gimnazjalny]]+punkty_rekrutacyjne34[[#This Row],[SUMA PUNKTOW ZA OCENY]]+punkty_rekrutacyjne34[[#This Row],[DODATKOWE]]</f>
        <v>53.8</v>
      </c>
      <c r="V381">
        <f>IF(AND(punkty_rekrutacyjne34[[#This Row],[Osiagniecia]]=0, punkty_rekrutacyjne34[[#This Row],[Zachowanie]]&gt;=5, AVERAGE(punkty_rekrutacyjne34[[#This Row],[JP]:[Geog]])&gt;4), 1, 0)</f>
        <v>0</v>
      </c>
    </row>
    <row r="382" spans="1:22" hidden="1" x14ac:dyDescent="0.35">
      <c r="A382" s="1" t="s">
        <v>237</v>
      </c>
      <c r="B382" s="1" t="s">
        <v>166</v>
      </c>
      <c r="C382">
        <v>4</v>
      </c>
      <c r="D382">
        <v>5</v>
      </c>
      <c r="E382" s="1">
        <v>4</v>
      </c>
      <c r="F382" s="1">
        <v>4</v>
      </c>
      <c r="G382" s="1">
        <v>2</v>
      </c>
      <c r="H382" s="1">
        <v>2</v>
      </c>
      <c r="I382">
        <v>71</v>
      </c>
      <c r="J382">
        <v>99</v>
      </c>
      <c r="K382">
        <v>56</v>
      </c>
      <c r="L382">
        <v>2</v>
      </c>
      <c r="M382">
        <v>43</v>
      </c>
      <c r="N382" s="6">
        <f>(punkty_rekrutacyjne34[[#This Row],[GHP]]+punkty_rekrutacyjne34[[#This Row],[GHH]]+punkty_rekrutacyjne34[[#This Row],[GMM]]+punkty_rekrutacyjne34[[#This Row],[GMP]]+punkty_rekrutacyjne34[[#This Row],[GJP]])/10</f>
        <v>27.1</v>
      </c>
      <c r="O382">
        <f t="shared" si="8"/>
        <v>6</v>
      </c>
      <c r="P382">
        <f t="shared" si="8"/>
        <v>6</v>
      </c>
      <c r="Q382">
        <f t="shared" si="8"/>
        <v>0</v>
      </c>
      <c r="R382">
        <f t="shared" si="7"/>
        <v>0</v>
      </c>
      <c r="S382" s="6">
        <f>SUM(punkty_rekrutacyjne34[[#This Row],[punkty za JP]:[GEO]])</f>
        <v>12</v>
      </c>
      <c r="T382" s="6">
        <f>IF(punkty_rekrutacyjne34[[#This Row],[Zachowanie]]=6, 2, 0)+punkty_rekrutacyjne34[[#This Row],[Osiagniecia]]</f>
        <v>4</v>
      </c>
      <c r="U382" s="7">
        <f>punkty_rekrutacyjne34[[#This Row],[punkty za gimnazjalny]]+punkty_rekrutacyjne34[[#This Row],[SUMA PUNKTOW ZA OCENY]]+punkty_rekrutacyjne34[[#This Row],[DODATKOWE]]</f>
        <v>43.1</v>
      </c>
      <c r="V382">
        <f>IF(AND(punkty_rekrutacyjne34[[#This Row],[Osiagniecia]]=0, punkty_rekrutacyjne34[[#This Row],[Zachowanie]]&gt;=5, AVERAGE(punkty_rekrutacyjne34[[#This Row],[JP]:[Geog]])&gt;4), 1, 0)</f>
        <v>0</v>
      </c>
    </row>
    <row r="383" spans="1:22" hidden="1" x14ac:dyDescent="0.35">
      <c r="A383" s="1" t="s">
        <v>522</v>
      </c>
      <c r="B383" s="1" t="s">
        <v>288</v>
      </c>
      <c r="C383">
        <v>8</v>
      </c>
      <c r="D383">
        <v>2</v>
      </c>
      <c r="E383" s="1">
        <v>6</v>
      </c>
      <c r="F383" s="1">
        <v>2</v>
      </c>
      <c r="G383" s="1">
        <v>6</v>
      </c>
      <c r="H383" s="1">
        <v>5</v>
      </c>
      <c r="I383">
        <v>62</v>
      </c>
      <c r="J383">
        <v>49</v>
      </c>
      <c r="K383">
        <v>45</v>
      </c>
      <c r="L383">
        <v>42</v>
      </c>
      <c r="M383">
        <v>53</v>
      </c>
      <c r="N383" s="6">
        <f>(punkty_rekrutacyjne34[[#This Row],[GHP]]+punkty_rekrutacyjne34[[#This Row],[GHH]]+punkty_rekrutacyjne34[[#This Row],[GMM]]+punkty_rekrutacyjne34[[#This Row],[GMP]]+punkty_rekrutacyjne34[[#This Row],[GJP]])/10</f>
        <v>25.1</v>
      </c>
      <c r="O383">
        <f t="shared" si="8"/>
        <v>10</v>
      </c>
      <c r="P383">
        <f t="shared" si="8"/>
        <v>0</v>
      </c>
      <c r="Q383">
        <f t="shared" si="8"/>
        <v>10</v>
      </c>
      <c r="R383">
        <f t="shared" si="7"/>
        <v>8</v>
      </c>
      <c r="S383" s="6">
        <f>SUM(punkty_rekrutacyjne34[[#This Row],[punkty za JP]:[GEO]])</f>
        <v>28</v>
      </c>
      <c r="T383" s="6">
        <f>IF(punkty_rekrutacyjne34[[#This Row],[Zachowanie]]=6, 2, 0)+punkty_rekrutacyjne34[[#This Row],[Osiagniecia]]</f>
        <v>8</v>
      </c>
      <c r="U383" s="7">
        <f>punkty_rekrutacyjne34[[#This Row],[punkty za gimnazjalny]]+punkty_rekrutacyjne34[[#This Row],[SUMA PUNKTOW ZA OCENY]]+punkty_rekrutacyjne34[[#This Row],[DODATKOWE]]</f>
        <v>61.1</v>
      </c>
      <c r="V383">
        <f>IF(AND(punkty_rekrutacyjne34[[#This Row],[Osiagniecia]]=0, punkty_rekrutacyjne34[[#This Row],[Zachowanie]]&gt;=5, AVERAGE(punkty_rekrutacyjne34[[#This Row],[JP]:[Geog]])&gt;4), 1, 0)</f>
        <v>0</v>
      </c>
    </row>
    <row r="384" spans="1:22" hidden="1" x14ac:dyDescent="0.35">
      <c r="A384" s="1" t="s">
        <v>523</v>
      </c>
      <c r="B384" s="1" t="s">
        <v>279</v>
      </c>
      <c r="C384">
        <v>2</v>
      </c>
      <c r="D384">
        <v>3</v>
      </c>
      <c r="E384" s="1">
        <v>2</v>
      </c>
      <c r="F384" s="1">
        <v>5</v>
      </c>
      <c r="G384" s="1">
        <v>5</v>
      </c>
      <c r="H384" s="1">
        <v>2</v>
      </c>
      <c r="I384">
        <v>44</v>
      </c>
      <c r="J384">
        <v>30</v>
      </c>
      <c r="K384">
        <v>61</v>
      </c>
      <c r="L384">
        <v>13</v>
      </c>
      <c r="M384">
        <v>30</v>
      </c>
      <c r="N384" s="6">
        <f>(punkty_rekrutacyjne34[[#This Row],[GHP]]+punkty_rekrutacyjne34[[#This Row],[GHH]]+punkty_rekrutacyjne34[[#This Row],[GMM]]+punkty_rekrutacyjne34[[#This Row],[GMP]]+punkty_rekrutacyjne34[[#This Row],[GJP]])/10</f>
        <v>17.8</v>
      </c>
      <c r="O384">
        <f t="shared" si="8"/>
        <v>0</v>
      </c>
      <c r="P384">
        <f t="shared" si="8"/>
        <v>8</v>
      </c>
      <c r="Q384">
        <f t="shared" si="8"/>
        <v>8</v>
      </c>
      <c r="R384">
        <f t="shared" si="7"/>
        <v>0</v>
      </c>
      <c r="S384" s="6">
        <f>SUM(punkty_rekrutacyjne34[[#This Row],[punkty za JP]:[GEO]])</f>
        <v>16</v>
      </c>
      <c r="T384" s="6">
        <f>IF(punkty_rekrutacyjne34[[#This Row],[Zachowanie]]=6, 2, 0)+punkty_rekrutacyjne34[[#This Row],[Osiagniecia]]</f>
        <v>2</v>
      </c>
      <c r="U384" s="7">
        <f>punkty_rekrutacyjne34[[#This Row],[punkty za gimnazjalny]]+punkty_rekrutacyjne34[[#This Row],[SUMA PUNKTOW ZA OCENY]]+punkty_rekrutacyjne34[[#This Row],[DODATKOWE]]</f>
        <v>35.799999999999997</v>
      </c>
      <c r="V384">
        <f>IF(AND(punkty_rekrutacyjne34[[#This Row],[Osiagniecia]]=0, punkty_rekrutacyjne34[[#This Row],[Zachowanie]]&gt;=5, AVERAGE(punkty_rekrutacyjne34[[#This Row],[JP]:[Geog]])&gt;4), 1, 0)</f>
        <v>0</v>
      </c>
    </row>
    <row r="385" spans="1:22" hidden="1" x14ac:dyDescent="0.35">
      <c r="A385" s="1" t="s">
        <v>524</v>
      </c>
      <c r="B385" s="1" t="s">
        <v>99</v>
      </c>
      <c r="C385">
        <v>5</v>
      </c>
      <c r="D385">
        <v>6</v>
      </c>
      <c r="E385" s="1">
        <v>5</v>
      </c>
      <c r="F385" s="1">
        <v>3</v>
      </c>
      <c r="G385" s="1">
        <v>2</v>
      </c>
      <c r="H385" s="1">
        <v>4</v>
      </c>
      <c r="I385">
        <v>55</v>
      </c>
      <c r="J385">
        <v>18</v>
      </c>
      <c r="K385">
        <v>46</v>
      </c>
      <c r="L385">
        <v>82</v>
      </c>
      <c r="M385">
        <v>71</v>
      </c>
      <c r="N385" s="6">
        <f>(punkty_rekrutacyjne34[[#This Row],[GHP]]+punkty_rekrutacyjne34[[#This Row],[GHH]]+punkty_rekrutacyjne34[[#This Row],[GMM]]+punkty_rekrutacyjne34[[#This Row],[GMP]]+punkty_rekrutacyjne34[[#This Row],[GJP]])/10</f>
        <v>27.2</v>
      </c>
      <c r="O385">
        <f t="shared" si="8"/>
        <v>8</v>
      </c>
      <c r="P385">
        <f t="shared" si="8"/>
        <v>4</v>
      </c>
      <c r="Q385">
        <f t="shared" si="8"/>
        <v>0</v>
      </c>
      <c r="R385">
        <f t="shared" si="7"/>
        <v>6</v>
      </c>
      <c r="S385" s="6">
        <f>SUM(punkty_rekrutacyjne34[[#This Row],[punkty za JP]:[GEO]])</f>
        <v>18</v>
      </c>
      <c r="T385" s="6">
        <f>IF(punkty_rekrutacyjne34[[#This Row],[Zachowanie]]=6, 2, 0)+punkty_rekrutacyjne34[[#This Row],[Osiagniecia]]</f>
        <v>7</v>
      </c>
      <c r="U385" s="7">
        <f>punkty_rekrutacyjne34[[#This Row],[punkty za gimnazjalny]]+punkty_rekrutacyjne34[[#This Row],[SUMA PUNKTOW ZA OCENY]]+punkty_rekrutacyjne34[[#This Row],[DODATKOWE]]</f>
        <v>52.2</v>
      </c>
      <c r="V385">
        <f>IF(AND(punkty_rekrutacyjne34[[#This Row],[Osiagniecia]]=0, punkty_rekrutacyjne34[[#This Row],[Zachowanie]]&gt;=5, AVERAGE(punkty_rekrutacyjne34[[#This Row],[JP]:[Geog]])&gt;4), 1, 0)</f>
        <v>0</v>
      </c>
    </row>
    <row r="386" spans="1:22" hidden="1" x14ac:dyDescent="0.35">
      <c r="A386" s="1" t="s">
        <v>525</v>
      </c>
      <c r="B386" s="1" t="s">
        <v>526</v>
      </c>
      <c r="C386">
        <v>5</v>
      </c>
      <c r="D386">
        <v>2</v>
      </c>
      <c r="E386" s="1">
        <v>5</v>
      </c>
      <c r="F386" s="1">
        <v>6</v>
      </c>
      <c r="G386" s="1">
        <v>3</v>
      </c>
      <c r="H386" s="1">
        <v>3</v>
      </c>
      <c r="I386">
        <v>23</v>
      </c>
      <c r="J386">
        <v>10</v>
      </c>
      <c r="K386">
        <v>99</v>
      </c>
      <c r="L386">
        <v>23</v>
      </c>
      <c r="M386">
        <v>4</v>
      </c>
      <c r="N386" s="6">
        <f>(punkty_rekrutacyjne34[[#This Row],[GHP]]+punkty_rekrutacyjne34[[#This Row],[GHH]]+punkty_rekrutacyjne34[[#This Row],[GMM]]+punkty_rekrutacyjne34[[#This Row],[GMP]]+punkty_rekrutacyjne34[[#This Row],[GJP]])/10</f>
        <v>15.9</v>
      </c>
      <c r="O386">
        <f t="shared" si="8"/>
        <v>8</v>
      </c>
      <c r="P386">
        <f t="shared" si="8"/>
        <v>10</v>
      </c>
      <c r="Q386">
        <f t="shared" si="8"/>
        <v>4</v>
      </c>
      <c r="R386">
        <f t="shared" si="8"/>
        <v>4</v>
      </c>
      <c r="S386" s="6">
        <f>SUM(punkty_rekrutacyjne34[[#This Row],[punkty za JP]:[GEO]])</f>
        <v>26</v>
      </c>
      <c r="T386" s="6">
        <f>IF(punkty_rekrutacyjne34[[#This Row],[Zachowanie]]=6, 2, 0)+punkty_rekrutacyjne34[[#This Row],[Osiagniecia]]</f>
        <v>5</v>
      </c>
      <c r="U386" s="7">
        <f>punkty_rekrutacyjne34[[#This Row],[punkty za gimnazjalny]]+punkty_rekrutacyjne34[[#This Row],[SUMA PUNKTOW ZA OCENY]]+punkty_rekrutacyjne34[[#This Row],[DODATKOWE]]</f>
        <v>46.9</v>
      </c>
      <c r="V386">
        <f>IF(AND(punkty_rekrutacyjne34[[#This Row],[Osiagniecia]]=0, punkty_rekrutacyjne34[[#This Row],[Zachowanie]]&gt;=5, AVERAGE(punkty_rekrutacyjne34[[#This Row],[JP]:[Geog]])&gt;4), 1, 0)</f>
        <v>0</v>
      </c>
    </row>
    <row r="387" spans="1:22" hidden="1" x14ac:dyDescent="0.35">
      <c r="A387" s="1" t="s">
        <v>527</v>
      </c>
      <c r="B387" s="1" t="s">
        <v>340</v>
      </c>
      <c r="C387">
        <v>5</v>
      </c>
      <c r="D387">
        <v>4</v>
      </c>
      <c r="E387" s="1">
        <v>3</v>
      </c>
      <c r="F387" s="1">
        <v>5</v>
      </c>
      <c r="G387" s="1">
        <v>6</v>
      </c>
      <c r="H387" s="1">
        <v>2</v>
      </c>
      <c r="I387">
        <v>72</v>
      </c>
      <c r="J387">
        <v>22</v>
      </c>
      <c r="K387">
        <v>90</v>
      </c>
      <c r="L387">
        <v>8</v>
      </c>
      <c r="M387">
        <v>61</v>
      </c>
      <c r="N387" s="6">
        <f>(punkty_rekrutacyjne34[[#This Row],[GHP]]+punkty_rekrutacyjne34[[#This Row],[GHH]]+punkty_rekrutacyjne34[[#This Row],[GMM]]+punkty_rekrutacyjne34[[#This Row],[GMP]]+punkty_rekrutacyjne34[[#This Row],[GJP]])/10</f>
        <v>25.3</v>
      </c>
      <c r="O387">
        <f t="shared" ref="O387:R450" si="9">VLOOKUP(E387,$AA$4:$AB$9,2,0)</f>
        <v>4</v>
      </c>
      <c r="P387">
        <f t="shared" si="9"/>
        <v>8</v>
      </c>
      <c r="Q387">
        <f t="shared" si="9"/>
        <v>10</v>
      </c>
      <c r="R387">
        <f t="shared" si="9"/>
        <v>0</v>
      </c>
      <c r="S387" s="6">
        <f>SUM(punkty_rekrutacyjne34[[#This Row],[punkty za JP]:[GEO]])</f>
        <v>22</v>
      </c>
      <c r="T387" s="6">
        <f>IF(punkty_rekrutacyjne34[[#This Row],[Zachowanie]]=6, 2, 0)+punkty_rekrutacyjne34[[#This Row],[Osiagniecia]]</f>
        <v>5</v>
      </c>
      <c r="U387" s="7">
        <f>punkty_rekrutacyjne34[[#This Row],[punkty za gimnazjalny]]+punkty_rekrutacyjne34[[#This Row],[SUMA PUNKTOW ZA OCENY]]+punkty_rekrutacyjne34[[#This Row],[DODATKOWE]]</f>
        <v>52.3</v>
      </c>
      <c r="V387">
        <f>IF(AND(punkty_rekrutacyjne34[[#This Row],[Osiagniecia]]=0, punkty_rekrutacyjne34[[#This Row],[Zachowanie]]&gt;=5, AVERAGE(punkty_rekrutacyjne34[[#This Row],[JP]:[Geog]])&gt;4), 1, 0)</f>
        <v>0</v>
      </c>
    </row>
    <row r="388" spans="1:22" hidden="1" x14ac:dyDescent="0.35">
      <c r="A388" s="1" t="s">
        <v>528</v>
      </c>
      <c r="B388" s="1" t="s">
        <v>126</v>
      </c>
      <c r="C388">
        <v>3</v>
      </c>
      <c r="D388">
        <v>3</v>
      </c>
      <c r="E388" s="1">
        <v>6</v>
      </c>
      <c r="F388" s="1">
        <v>2</v>
      </c>
      <c r="G388" s="1">
        <v>4</v>
      </c>
      <c r="H388" s="1">
        <v>6</v>
      </c>
      <c r="I388">
        <v>95</v>
      </c>
      <c r="J388">
        <v>18</v>
      </c>
      <c r="K388">
        <v>32</v>
      </c>
      <c r="L388">
        <v>67</v>
      </c>
      <c r="M388">
        <v>36</v>
      </c>
      <c r="N388" s="6">
        <f>(punkty_rekrutacyjne34[[#This Row],[GHP]]+punkty_rekrutacyjne34[[#This Row],[GHH]]+punkty_rekrutacyjne34[[#This Row],[GMM]]+punkty_rekrutacyjne34[[#This Row],[GMP]]+punkty_rekrutacyjne34[[#This Row],[GJP]])/10</f>
        <v>24.8</v>
      </c>
      <c r="O388">
        <f t="shared" si="9"/>
        <v>10</v>
      </c>
      <c r="P388">
        <f t="shared" si="9"/>
        <v>0</v>
      </c>
      <c r="Q388">
        <f t="shared" si="9"/>
        <v>6</v>
      </c>
      <c r="R388">
        <f t="shared" si="9"/>
        <v>10</v>
      </c>
      <c r="S388" s="6">
        <f>SUM(punkty_rekrutacyjne34[[#This Row],[punkty za JP]:[GEO]])</f>
        <v>26</v>
      </c>
      <c r="T388" s="6">
        <f>IF(punkty_rekrutacyjne34[[#This Row],[Zachowanie]]=6, 2, 0)+punkty_rekrutacyjne34[[#This Row],[Osiagniecia]]</f>
        <v>3</v>
      </c>
      <c r="U388" s="7">
        <f>punkty_rekrutacyjne34[[#This Row],[punkty za gimnazjalny]]+punkty_rekrutacyjne34[[#This Row],[SUMA PUNKTOW ZA OCENY]]+punkty_rekrutacyjne34[[#This Row],[DODATKOWE]]</f>
        <v>53.8</v>
      </c>
      <c r="V388">
        <f>IF(AND(punkty_rekrutacyjne34[[#This Row],[Osiagniecia]]=0, punkty_rekrutacyjne34[[#This Row],[Zachowanie]]&gt;=5, AVERAGE(punkty_rekrutacyjne34[[#This Row],[JP]:[Geog]])&gt;4), 1, 0)</f>
        <v>0</v>
      </c>
    </row>
    <row r="389" spans="1:22" hidden="1" x14ac:dyDescent="0.35">
      <c r="A389" s="1" t="s">
        <v>529</v>
      </c>
      <c r="B389" s="1" t="s">
        <v>530</v>
      </c>
      <c r="C389">
        <v>5</v>
      </c>
      <c r="D389">
        <v>5</v>
      </c>
      <c r="E389" s="1">
        <v>5</v>
      </c>
      <c r="F389" s="1">
        <v>5</v>
      </c>
      <c r="G389" s="1">
        <v>5</v>
      </c>
      <c r="H389" s="1">
        <v>3</v>
      </c>
      <c r="I389">
        <v>99</v>
      </c>
      <c r="J389">
        <v>47</v>
      </c>
      <c r="K389">
        <v>3</v>
      </c>
      <c r="L389">
        <v>6</v>
      </c>
      <c r="M389">
        <v>59</v>
      </c>
      <c r="N389" s="6">
        <f>(punkty_rekrutacyjne34[[#This Row],[GHP]]+punkty_rekrutacyjne34[[#This Row],[GHH]]+punkty_rekrutacyjne34[[#This Row],[GMM]]+punkty_rekrutacyjne34[[#This Row],[GMP]]+punkty_rekrutacyjne34[[#This Row],[GJP]])/10</f>
        <v>21.4</v>
      </c>
      <c r="O389">
        <f t="shared" si="9"/>
        <v>8</v>
      </c>
      <c r="P389">
        <f t="shared" si="9"/>
        <v>8</v>
      </c>
      <c r="Q389">
        <f t="shared" si="9"/>
        <v>8</v>
      </c>
      <c r="R389">
        <f t="shared" si="9"/>
        <v>4</v>
      </c>
      <c r="S389" s="6">
        <f>SUM(punkty_rekrutacyjne34[[#This Row],[punkty za JP]:[GEO]])</f>
        <v>28</v>
      </c>
      <c r="T389" s="6">
        <f>IF(punkty_rekrutacyjne34[[#This Row],[Zachowanie]]=6, 2, 0)+punkty_rekrutacyjne34[[#This Row],[Osiagniecia]]</f>
        <v>5</v>
      </c>
      <c r="U389" s="7">
        <f>punkty_rekrutacyjne34[[#This Row],[punkty za gimnazjalny]]+punkty_rekrutacyjne34[[#This Row],[SUMA PUNKTOW ZA OCENY]]+punkty_rekrutacyjne34[[#This Row],[DODATKOWE]]</f>
        <v>54.4</v>
      </c>
      <c r="V389">
        <f>IF(AND(punkty_rekrutacyjne34[[#This Row],[Osiagniecia]]=0, punkty_rekrutacyjne34[[#This Row],[Zachowanie]]&gt;=5, AVERAGE(punkty_rekrutacyjne34[[#This Row],[JP]:[Geog]])&gt;4), 1, 0)</f>
        <v>0</v>
      </c>
    </row>
    <row r="390" spans="1:22" hidden="1" x14ac:dyDescent="0.35">
      <c r="A390" s="1" t="s">
        <v>531</v>
      </c>
      <c r="B390" s="1" t="s">
        <v>532</v>
      </c>
      <c r="C390">
        <v>5</v>
      </c>
      <c r="D390">
        <v>5</v>
      </c>
      <c r="E390" s="1">
        <v>3</v>
      </c>
      <c r="F390" s="1">
        <v>4</v>
      </c>
      <c r="G390" s="1">
        <v>5</v>
      </c>
      <c r="H390" s="1">
        <v>2</v>
      </c>
      <c r="I390">
        <v>97</v>
      </c>
      <c r="J390">
        <v>87</v>
      </c>
      <c r="K390">
        <v>7</v>
      </c>
      <c r="L390">
        <v>93</v>
      </c>
      <c r="M390">
        <v>19</v>
      </c>
      <c r="N390" s="6">
        <f>(punkty_rekrutacyjne34[[#This Row],[GHP]]+punkty_rekrutacyjne34[[#This Row],[GHH]]+punkty_rekrutacyjne34[[#This Row],[GMM]]+punkty_rekrutacyjne34[[#This Row],[GMP]]+punkty_rekrutacyjne34[[#This Row],[GJP]])/10</f>
        <v>30.3</v>
      </c>
      <c r="O390">
        <f t="shared" si="9"/>
        <v>4</v>
      </c>
      <c r="P390">
        <f t="shared" si="9"/>
        <v>6</v>
      </c>
      <c r="Q390">
        <f t="shared" si="9"/>
        <v>8</v>
      </c>
      <c r="R390">
        <f t="shared" si="9"/>
        <v>0</v>
      </c>
      <c r="S390" s="6">
        <f>SUM(punkty_rekrutacyjne34[[#This Row],[punkty za JP]:[GEO]])</f>
        <v>18</v>
      </c>
      <c r="T390" s="6">
        <f>IF(punkty_rekrutacyjne34[[#This Row],[Zachowanie]]=6, 2, 0)+punkty_rekrutacyjne34[[#This Row],[Osiagniecia]]</f>
        <v>5</v>
      </c>
      <c r="U390" s="7">
        <f>punkty_rekrutacyjne34[[#This Row],[punkty za gimnazjalny]]+punkty_rekrutacyjne34[[#This Row],[SUMA PUNKTOW ZA OCENY]]+punkty_rekrutacyjne34[[#This Row],[DODATKOWE]]</f>
        <v>53.3</v>
      </c>
      <c r="V390">
        <f>IF(AND(punkty_rekrutacyjne34[[#This Row],[Osiagniecia]]=0, punkty_rekrutacyjne34[[#This Row],[Zachowanie]]&gt;=5, AVERAGE(punkty_rekrutacyjne34[[#This Row],[JP]:[Geog]])&gt;4), 1, 0)</f>
        <v>0</v>
      </c>
    </row>
    <row r="391" spans="1:22" hidden="1" x14ac:dyDescent="0.35">
      <c r="A391" s="1" t="s">
        <v>533</v>
      </c>
      <c r="B391" s="1" t="s">
        <v>45</v>
      </c>
      <c r="C391">
        <v>3</v>
      </c>
      <c r="D391">
        <v>6</v>
      </c>
      <c r="E391" s="1">
        <v>6</v>
      </c>
      <c r="F391" s="1">
        <v>6</v>
      </c>
      <c r="G391" s="1">
        <v>2</v>
      </c>
      <c r="H391" s="1">
        <v>5</v>
      </c>
      <c r="I391">
        <v>57</v>
      </c>
      <c r="J391">
        <v>44</v>
      </c>
      <c r="K391">
        <v>90</v>
      </c>
      <c r="L391">
        <v>33</v>
      </c>
      <c r="M391">
        <v>78</v>
      </c>
      <c r="N391" s="6">
        <f>(punkty_rekrutacyjne34[[#This Row],[GHP]]+punkty_rekrutacyjne34[[#This Row],[GHH]]+punkty_rekrutacyjne34[[#This Row],[GMM]]+punkty_rekrutacyjne34[[#This Row],[GMP]]+punkty_rekrutacyjne34[[#This Row],[GJP]])/10</f>
        <v>30.2</v>
      </c>
      <c r="O391">
        <f t="shared" si="9"/>
        <v>10</v>
      </c>
      <c r="P391">
        <f t="shared" si="9"/>
        <v>10</v>
      </c>
      <c r="Q391">
        <f t="shared" si="9"/>
        <v>0</v>
      </c>
      <c r="R391">
        <f t="shared" si="9"/>
        <v>8</v>
      </c>
      <c r="S391" s="6">
        <f>SUM(punkty_rekrutacyjne34[[#This Row],[punkty za JP]:[GEO]])</f>
        <v>28</v>
      </c>
      <c r="T391" s="6">
        <f>IF(punkty_rekrutacyjne34[[#This Row],[Zachowanie]]=6, 2, 0)+punkty_rekrutacyjne34[[#This Row],[Osiagniecia]]</f>
        <v>5</v>
      </c>
      <c r="U391" s="7">
        <f>punkty_rekrutacyjne34[[#This Row],[punkty za gimnazjalny]]+punkty_rekrutacyjne34[[#This Row],[SUMA PUNKTOW ZA OCENY]]+punkty_rekrutacyjne34[[#This Row],[DODATKOWE]]</f>
        <v>63.2</v>
      </c>
      <c r="V391">
        <f>IF(AND(punkty_rekrutacyjne34[[#This Row],[Osiagniecia]]=0, punkty_rekrutacyjne34[[#This Row],[Zachowanie]]&gt;=5, AVERAGE(punkty_rekrutacyjne34[[#This Row],[JP]:[Geog]])&gt;4), 1, 0)</f>
        <v>0</v>
      </c>
    </row>
    <row r="392" spans="1:22" hidden="1" x14ac:dyDescent="0.35">
      <c r="A392" s="1" t="s">
        <v>534</v>
      </c>
      <c r="B392" s="1" t="s">
        <v>90</v>
      </c>
      <c r="C392">
        <v>2</v>
      </c>
      <c r="D392">
        <v>4</v>
      </c>
      <c r="E392" s="1">
        <v>5</v>
      </c>
      <c r="F392" s="1">
        <v>3</v>
      </c>
      <c r="G392" s="1">
        <v>2</v>
      </c>
      <c r="H392" s="1">
        <v>2</v>
      </c>
      <c r="I392">
        <v>35</v>
      </c>
      <c r="J392">
        <v>82</v>
      </c>
      <c r="K392">
        <v>52</v>
      </c>
      <c r="L392">
        <v>15</v>
      </c>
      <c r="M392">
        <v>51</v>
      </c>
      <c r="N392" s="6">
        <f>(punkty_rekrutacyjne34[[#This Row],[GHP]]+punkty_rekrutacyjne34[[#This Row],[GHH]]+punkty_rekrutacyjne34[[#This Row],[GMM]]+punkty_rekrutacyjne34[[#This Row],[GMP]]+punkty_rekrutacyjne34[[#This Row],[GJP]])/10</f>
        <v>23.5</v>
      </c>
      <c r="O392">
        <f t="shared" si="9"/>
        <v>8</v>
      </c>
      <c r="P392">
        <f t="shared" si="9"/>
        <v>4</v>
      </c>
      <c r="Q392">
        <f t="shared" si="9"/>
        <v>0</v>
      </c>
      <c r="R392">
        <f t="shared" si="9"/>
        <v>0</v>
      </c>
      <c r="S392" s="6">
        <f>SUM(punkty_rekrutacyjne34[[#This Row],[punkty za JP]:[GEO]])</f>
        <v>12</v>
      </c>
      <c r="T392" s="6">
        <f>IF(punkty_rekrutacyjne34[[#This Row],[Zachowanie]]=6, 2, 0)+punkty_rekrutacyjne34[[#This Row],[Osiagniecia]]</f>
        <v>2</v>
      </c>
      <c r="U392" s="7">
        <f>punkty_rekrutacyjne34[[#This Row],[punkty za gimnazjalny]]+punkty_rekrutacyjne34[[#This Row],[SUMA PUNKTOW ZA OCENY]]+punkty_rekrutacyjne34[[#This Row],[DODATKOWE]]</f>
        <v>37.5</v>
      </c>
      <c r="V392">
        <f>IF(AND(punkty_rekrutacyjne34[[#This Row],[Osiagniecia]]=0, punkty_rekrutacyjne34[[#This Row],[Zachowanie]]&gt;=5, AVERAGE(punkty_rekrutacyjne34[[#This Row],[JP]:[Geog]])&gt;4), 1, 0)</f>
        <v>0</v>
      </c>
    </row>
    <row r="393" spans="1:22" hidden="1" x14ac:dyDescent="0.35">
      <c r="A393" s="1" t="s">
        <v>535</v>
      </c>
      <c r="B393" s="1" t="s">
        <v>536</v>
      </c>
      <c r="C393">
        <v>1</v>
      </c>
      <c r="D393">
        <v>5</v>
      </c>
      <c r="E393" s="1">
        <v>5</v>
      </c>
      <c r="F393" s="1">
        <v>6</v>
      </c>
      <c r="G393" s="1">
        <v>4</v>
      </c>
      <c r="H393" s="1">
        <v>6</v>
      </c>
      <c r="I393">
        <v>19</v>
      </c>
      <c r="J393">
        <v>32</v>
      </c>
      <c r="K393">
        <v>74</v>
      </c>
      <c r="L393">
        <v>31</v>
      </c>
      <c r="M393">
        <v>58</v>
      </c>
      <c r="N393" s="6">
        <f>(punkty_rekrutacyjne34[[#This Row],[GHP]]+punkty_rekrutacyjne34[[#This Row],[GHH]]+punkty_rekrutacyjne34[[#This Row],[GMM]]+punkty_rekrutacyjne34[[#This Row],[GMP]]+punkty_rekrutacyjne34[[#This Row],[GJP]])/10</f>
        <v>21.4</v>
      </c>
      <c r="O393">
        <f t="shared" si="9"/>
        <v>8</v>
      </c>
      <c r="P393">
        <f t="shared" si="9"/>
        <v>10</v>
      </c>
      <c r="Q393">
        <f t="shared" si="9"/>
        <v>6</v>
      </c>
      <c r="R393">
        <f t="shared" si="9"/>
        <v>10</v>
      </c>
      <c r="S393" s="6">
        <f>SUM(punkty_rekrutacyjne34[[#This Row],[punkty za JP]:[GEO]])</f>
        <v>34</v>
      </c>
      <c r="T393" s="6">
        <f>IF(punkty_rekrutacyjne34[[#This Row],[Zachowanie]]=6, 2, 0)+punkty_rekrutacyjne34[[#This Row],[Osiagniecia]]</f>
        <v>1</v>
      </c>
      <c r="U393" s="7">
        <f>punkty_rekrutacyjne34[[#This Row],[punkty za gimnazjalny]]+punkty_rekrutacyjne34[[#This Row],[SUMA PUNKTOW ZA OCENY]]+punkty_rekrutacyjne34[[#This Row],[DODATKOWE]]</f>
        <v>56.4</v>
      </c>
      <c r="V393">
        <f>IF(AND(punkty_rekrutacyjne34[[#This Row],[Osiagniecia]]=0, punkty_rekrutacyjne34[[#This Row],[Zachowanie]]&gt;=5, AVERAGE(punkty_rekrutacyjne34[[#This Row],[JP]:[Geog]])&gt;4), 1, 0)</f>
        <v>0</v>
      </c>
    </row>
    <row r="394" spans="1:22" hidden="1" x14ac:dyDescent="0.35">
      <c r="A394" s="1" t="s">
        <v>537</v>
      </c>
      <c r="B394" s="1" t="s">
        <v>538</v>
      </c>
      <c r="C394">
        <v>0</v>
      </c>
      <c r="D394">
        <v>5</v>
      </c>
      <c r="E394" s="1">
        <v>2</v>
      </c>
      <c r="F394" s="1">
        <v>2</v>
      </c>
      <c r="G394" s="1">
        <v>5</v>
      </c>
      <c r="H394" s="1">
        <v>3</v>
      </c>
      <c r="I394">
        <v>45</v>
      </c>
      <c r="J394">
        <v>52</v>
      </c>
      <c r="K394">
        <v>32</v>
      </c>
      <c r="L394">
        <v>42</v>
      </c>
      <c r="M394">
        <v>33</v>
      </c>
      <c r="N394" s="6">
        <f>(punkty_rekrutacyjne34[[#This Row],[GHP]]+punkty_rekrutacyjne34[[#This Row],[GHH]]+punkty_rekrutacyjne34[[#This Row],[GMM]]+punkty_rekrutacyjne34[[#This Row],[GMP]]+punkty_rekrutacyjne34[[#This Row],[GJP]])/10</f>
        <v>20.399999999999999</v>
      </c>
      <c r="O394">
        <f t="shared" si="9"/>
        <v>0</v>
      </c>
      <c r="P394">
        <f t="shared" si="9"/>
        <v>0</v>
      </c>
      <c r="Q394">
        <f t="shared" si="9"/>
        <v>8</v>
      </c>
      <c r="R394">
        <f t="shared" si="9"/>
        <v>4</v>
      </c>
      <c r="S394" s="6">
        <f>SUM(punkty_rekrutacyjne34[[#This Row],[punkty za JP]:[GEO]])</f>
        <v>12</v>
      </c>
      <c r="T394" s="6">
        <f>IF(punkty_rekrutacyjne34[[#This Row],[Zachowanie]]=6, 2, 0)+punkty_rekrutacyjne34[[#This Row],[Osiagniecia]]</f>
        <v>0</v>
      </c>
      <c r="U394" s="7">
        <f>punkty_rekrutacyjne34[[#This Row],[punkty za gimnazjalny]]+punkty_rekrutacyjne34[[#This Row],[SUMA PUNKTOW ZA OCENY]]+punkty_rekrutacyjne34[[#This Row],[DODATKOWE]]</f>
        <v>32.4</v>
      </c>
      <c r="V394">
        <f>IF(AND(punkty_rekrutacyjne34[[#This Row],[Osiagniecia]]=0, punkty_rekrutacyjne34[[#This Row],[Zachowanie]]&gt;=5, AVERAGE(punkty_rekrutacyjne34[[#This Row],[JP]:[Geog]])&gt;4), 1, 0)</f>
        <v>0</v>
      </c>
    </row>
    <row r="395" spans="1:22" hidden="1" x14ac:dyDescent="0.35">
      <c r="A395" s="1" t="s">
        <v>539</v>
      </c>
      <c r="B395" s="1" t="s">
        <v>540</v>
      </c>
      <c r="C395">
        <v>8</v>
      </c>
      <c r="D395">
        <v>5</v>
      </c>
      <c r="E395" s="1">
        <v>6</v>
      </c>
      <c r="F395" s="1">
        <v>2</v>
      </c>
      <c r="G395" s="1">
        <v>4</v>
      </c>
      <c r="H395" s="1">
        <v>3</v>
      </c>
      <c r="I395">
        <v>78</v>
      </c>
      <c r="J395">
        <v>38</v>
      </c>
      <c r="K395">
        <v>62</v>
      </c>
      <c r="L395">
        <v>45</v>
      </c>
      <c r="M395">
        <v>55</v>
      </c>
      <c r="N395" s="6">
        <f>(punkty_rekrutacyjne34[[#This Row],[GHP]]+punkty_rekrutacyjne34[[#This Row],[GHH]]+punkty_rekrutacyjne34[[#This Row],[GMM]]+punkty_rekrutacyjne34[[#This Row],[GMP]]+punkty_rekrutacyjne34[[#This Row],[GJP]])/10</f>
        <v>27.8</v>
      </c>
      <c r="O395">
        <f t="shared" si="9"/>
        <v>10</v>
      </c>
      <c r="P395">
        <f t="shared" si="9"/>
        <v>0</v>
      </c>
      <c r="Q395">
        <f t="shared" si="9"/>
        <v>6</v>
      </c>
      <c r="R395">
        <f t="shared" si="9"/>
        <v>4</v>
      </c>
      <c r="S395" s="6">
        <f>SUM(punkty_rekrutacyjne34[[#This Row],[punkty za JP]:[GEO]])</f>
        <v>20</v>
      </c>
      <c r="T395" s="6">
        <f>IF(punkty_rekrutacyjne34[[#This Row],[Zachowanie]]=6, 2, 0)+punkty_rekrutacyjne34[[#This Row],[Osiagniecia]]</f>
        <v>8</v>
      </c>
      <c r="U395" s="7">
        <f>punkty_rekrutacyjne34[[#This Row],[punkty za gimnazjalny]]+punkty_rekrutacyjne34[[#This Row],[SUMA PUNKTOW ZA OCENY]]+punkty_rekrutacyjne34[[#This Row],[DODATKOWE]]</f>
        <v>55.8</v>
      </c>
      <c r="V395">
        <f>IF(AND(punkty_rekrutacyjne34[[#This Row],[Osiagniecia]]=0, punkty_rekrutacyjne34[[#This Row],[Zachowanie]]&gt;=5, AVERAGE(punkty_rekrutacyjne34[[#This Row],[JP]:[Geog]])&gt;4), 1, 0)</f>
        <v>0</v>
      </c>
    </row>
    <row r="396" spans="1:22" hidden="1" x14ac:dyDescent="0.35">
      <c r="A396" s="1" t="s">
        <v>541</v>
      </c>
      <c r="B396" s="1" t="s">
        <v>503</v>
      </c>
      <c r="C396">
        <v>6</v>
      </c>
      <c r="D396">
        <v>4</v>
      </c>
      <c r="E396" s="1">
        <v>2</v>
      </c>
      <c r="F396" s="1">
        <v>6</v>
      </c>
      <c r="G396" s="1">
        <v>2</v>
      </c>
      <c r="H396" s="1">
        <v>6</v>
      </c>
      <c r="I396">
        <v>20</v>
      </c>
      <c r="J396">
        <v>92</v>
      </c>
      <c r="K396">
        <v>44</v>
      </c>
      <c r="L396">
        <v>89</v>
      </c>
      <c r="M396">
        <v>79</v>
      </c>
      <c r="N396" s="6">
        <f>(punkty_rekrutacyjne34[[#This Row],[GHP]]+punkty_rekrutacyjne34[[#This Row],[GHH]]+punkty_rekrutacyjne34[[#This Row],[GMM]]+punkty_rekrutacyjne34[[#This Row],[GMP]]+punkty_rekrutacyjne34[[#This Row],[GJP]])/10</f>
        <v>32.4</v>
      </c>
      <c r="O396">
        <f t="shared" si="9"/>
        <v>0</v>
      </c>
      <c r="P396">
        <f t="shared" si="9"/>
        <v>10</v>
      </c>
      <c r="Q396">
        <f t="shared" si="9"/>
        <v>0</v>
      </c>
      <c r="R396">
        <f t="shared" si="9"/>
        <v>10</v>
      </c>
      <c r="S396" s="6">
        <f>SUM(punkty_rekrutacyjne34[[#This Row],[punkty za JP]:[GEO]])</f>
        <v>20</v>
      </c>
      <c r="T396" s="6">
        <f>IF(punkty_rekrutacyjne34[[#This Row],[Zachowanie]]=6, 2, 0)+punkty_rekrutacyjne34[[#This Row],[Osiagniecia]]</f>
        <v>6</v>
      </c>
      <c r="U396" s="7">
        <f>punkty_rekrutacyjne34[[#This Row],[punkty za gimnazjalny]]+punkty_rekrutacyjne34[[#This Row],[SUMA PUNKTOW ZA OCENY]]+punkty_rekrutacyjne34[[#This Row],[DODATKOWE]]</f>
        <v>58.4</v>
      </c>
      <c r="V396">
        <f>IF(AND(punkty_rekrutacyjne34[[#This Row],[Osiagniecia]]=0, punkty_rekrutacyjne34[[#This Row],[Zachowanie]]&gt;=5, AVERAGE(punkty_rekrutacyjne34[[#This Row],[JP]:[Geog]])&gt;4), 1, 0)</f>
        <v>0</v>
      </c>
    </row>
    <row r="397" spans="1:22" hidden="1" x14ac:dyDescent="0.35">
      <c r="A397" s="1" t="s">
        <v>542</v>
      </c>
      <c r="B397" s="1" t="s">
        <v>117</v>
      </c>
      <c r="C397">
        <v>4</v>
      </c>
      <c r="D397">
        <v>2</v>
      </c>
      <c r="E397" s="1">
        <v>2</v>
      </c>
      <c r="F397" s="1">
        <v>4</v>
      </c>
      <c r="G397" s="1">
        <v>3</v>
      </c>
      <c r="H397" s="1">
        <v>3</v>
      </c>
      <c r="I397">
        <v>36</v>
      </c>
      <c r="J397">
        <v>79</v>
      </c>
      <c r="K397">
        <v>62</v>
      </c>
      <c r="L397">
        <v>8</v>
      </c>
      <c r="M397">
        <v>47</v>
      </c>
      <c r="N397" s="6">
        <f>(punkty_rekrutacyjne34[[#This Row],[GHP]]+punkty_rekrutacyjne34[[#This Row],[GHH]]+punkty_rekrutacyjne34[[#This Row],[GMM]]+punkty_rekrutacyjne34[[#This Row],[GMP]]+punkty_rekrutacyjne34[[#This Row],[GJP]])/10</f>
        <v>23.2</v>
      </c>
      <c r="O397">
        <f t="shared" si="9"/>
        <v>0</v>
      </c>
      <c r="P397">
        <f t="shared" si="9"/>
        <v>6</v>
      </c>
      <c r="Q397">
        <f t="shared" si="9"/>
        <v>4</v>
      </c>
      <c r="R397">
        <f t="shared" si="9"/>
        <v>4</v>
      </c>
      <c r="S397" s="6">
        <f>SUM(punkty_rekrutacyjne34[[#This Row],[punkty za JP]:[GEO]])</f>
        <v>14</v>
      </c>
      <c r="T397" s="6">
        <f>IF(punkty_rekrutacyjne34[[#This Row],[Zachowanie]]=6, 2, 0)+punkty_rekrutacyjne34[[#This Row],[Osiagniecia]]</f>
        <v>4</v>
      </c>
      <c r="U397" s="7">
        <f>punkty_rekrutacyjne34[[#This Row],[punkty za gimnazjalny]]+punkty_rekrutacyjne34[[#This Row],[SUMA PUNKTOW ZA OCENY]]+punkty_rekrutacyjne34[[#This Row],[DODATKOWE]]</f>
        <v>41.2</v>
      </c>
      <c r="V397">
        <f>IF(AND(punkty_rekrutacyjne34[[#This Row],[Osiagniecia]]=0, punkty_rekrutacyjne34[[#This Row],[Zachowanie]]&gt;=5, AVERAGE(punkty_rekrutacyjne34[[#This Row],[JP]:[Geog]])&gt;4), 1, 0)</f>
        <v>0</v>
      </c>
    </row>
    <row r="398" spans="1:22" hidden="1" x14ac:dyDescent="0.35">
      <c r="A398" s="1" t="s">
        <v>543</v>
      </c>
      <c r="B398" s="1" t="s">
        <v>41</v>
      </c>
      <c r="C398">
        <v>0</v>
      </c>
      <c r="D398">
        <v>2</v>
      </c>
      <c r="E398" s="1">
        <v>2</v>
      </c>
      <c r="F398" s="1">
        <v>4</v>
      </c>
      <c r="G398" s="1">
        <v>2</v>
      </c>
      <c r="H398" s="1">
        <v>4</v>
      </c>
      <c r="I398">
        <v>24</v>
      </c>
      <c r="J398">
        <v>81</v>
      </c>
      <c r="K398">
        <v>74</v>
      </c>
      <c r="L398">
        <v>4</v>
      </c>
      <c r="M398">
        <v>92</v>
      </c>
      <c r="N398" s="6">
        <f>(punkty_rekrutacyjne34[[#This Row],[GHP]]+punkty_rekrutacyjne34[[#This Row],[GHH]]+punkty_rekrutacyjne34[[#This Row],[GMM]]+punkty_rekrutacyjne34[[#This Row],[GMP]]+punkty_rekrutacyjne34[[#This Row],[GJP]])/10</f>
        <v>27.5</v>
      </c>
      <c r="O398">
        <f t="shared" si="9"/>
        <v>0</v>
      </c>
      <c r="P398">
        <f t="shared" si="9"/>
        <v>6</v>
      </c>
      <c r="Q398">
        <f t="shared" si="9"/>
        <v>0</v>
      </c>
      <c r="R398">
        <f t="shared" si="9"/>
        <v>6</v>
      </c>
      <c r="S398" s="6">
        <f>SUM(punkty_rekrutacyjne34[[#This Row],[punkty za JP]:[GEO]])</f>
        <v>12</v>
      </c>
      <c r="T398" s="6">
        <f>IF(punkty_rekrutacyjne34[[#This Row],[Zachowanie]]=6, 2, 0)+punkty_rekrutacyjne34[[#This Row],[Osiagniecia]]</f>
        <v>0</v>
      </c>
      <c r="U398" s="7">
        <f>punkty_rekrutacyjne34[[#This Row],[punkty za gimnazjalny]]+punkty_rekrutacyjne34[[#This Row],[SUMA PUNKTOW ZA OCENY]]+punkty_rekrutacyjne34[[#This Row],[DODATKOWE]]</f>
        <v>39.5</v>
      </c>
      <c r="V398">
        <f>IF(AND(punkty_rekrutacyjne34[[#This Row],[Osiagniecia]]=0, punkty_rekrutacyjne34[[#This Row],[Zachowanie]]&gt;=5, AVERAGE(punkty_rekrutacyjne34[[#This Row],[JP]:[Geog]])&gt;4), 1, 0)</f>
        <v>0</v>
      </c>
    </row>
    <row r="399" spans="1:22" hidden="1" x14ac:dyDescent="0.35">
      <c r="A399" s="1" t="s">
        <v>544</v>
      </c>
      <c r="B399" s="1" t="s">
        <v>324</v>
      </c>
      <c r="C399">
        <v>3</v>
      </c>
      <c r="D399">
        <v>3</v>
      </c>
      <c r="E399" s="1">
        <v>5</v>
      </c>
      <c r="F399" s="1">
        <v>6</v>
      </c>
      <c r="G399" s="1">
        <v>4</v>
      </c>
      <c r="H399" s="1">
        <v>3</v>
      </c>
      <c r="I399">
        <v>68</v>
      </c>
      <c r="J399">
        <v>76</v>
      </c>
      <c r="K399">
        <v>21</v>
      </c>
      <c r="L399">
        <v>59</v>
      </c>
      <c r="M399">
        <v>66</v>
      </c>
      <c r="N399" s="6">
        <f>(punkty_rekrutacyjne34[[#This Row],[GHP]]+punkty_rekrutacyjne34[[#This Row],[GHH]]+punkty_rekrutacyjne34[[#This Row],[GMM]]+punkty_rekrutacyjne34[[#This Row],[GMP]]+punkty_rekrutacyjne34[[#This Row],[GJP]])/10</f>
        <v>29</v>
      </c>
      <c r="O399">
        <f t="shared" si="9"/>
        <v>8</v>
      </c>
      <c r="P399">
        <f t="shared" si="9"/>
        <v>10</v>
      </c>
      <c r="Q399">
        <f t="shared" si="9"/>
        <v>6</v>
      </c>
      <c r="R399">
        <f t="shared" si="9"/>
        <v>4</v>
      </c>
      <c r="S399" s="6">
        <f>SUM(punkty_rekrutacyjne34[[#This Row],[punkty za JP]:[GEO]])</f>
        <v>28</v>
      </c>
      <c r="T399" s="6">
        <f>IF(punkty_rekrutacyjne34[[#This Row],[Zachowanie]]=6, 2, 0)+punkty_rekrutacyjne34[[#This Row],[Osiagniecia]]</f>
        <v>3</v>
      </c>
      <c r="U399" s="7">
        <f>punkty_rekrutacyjne34[[#This Row],[punkty za gimnazjalny]]+punkty_rekrutacyjne34[[#This Row],[SUMA PUNKTOW ZA OCENY]]+punkty_rekrutacyjne34[[#This Row],[DODATKOWE]]</f>
        <v>60</v>
      </c>
      <c r="V399">
        <f>IF(AND(punkty_rekrutacyjne34[[#This Row],[Osiagniecia]]=0, punkty_rekrutacyjne34[[#This Row],[Zachowanie]]&gt;=5, AVERAGE(punkty_rekrutacyjne34[[#This Row],[JP]:[Geog]])&gt;4), 1, 0)</f>
        <v>0</v>
      </c>
    </row>
    <row r="400" spans="1:22" hidden="1" x14ac:dyDescent="0.35">
      <c r="A400" s="1" t="s">
        <v>545</v>
      </c>
      <c r="B400" s="1" t="s">
        <v>253</v>
      </c>
      <c r="C400">
        <v>4</v>
      </c>
      <c r="D400">
        <v>3</v>
      </c>
      <c r="E400" s="1">
        <v>2</v>
      </c>
      <c r="F400" s="1">
        <v>4</v>
      </c>
      <c r="G400" s="1">
        <v>4</v>
      </c>
      <c r="H400" s="1">
        <v>5</v>
      </c>
      <c r="I400">
        <v>70</v>
      </c>
      <c r="J400">
        <v>34</v>
      </c>
      <c r="K400">
        <v>18</v>
      </c>
      <c r="L400">
        <v>27</v>
      </c>
      <c r="M400">
        <v>70</v>
      </c>
      <c r="N400" s="6">
        <f>(punkty_rekrutacyjne34[[#This Row],[GHP]]+punkty_rekrutacyjne34[[#This Row],[GHH]]+punkty_rekrutacyjne34[[#This Row],[GMM]]+punkty_rekrutacyjne34[[#This Row],[GMP]]+punkty_rekrutacyjne34[[#This Row],[GJP]])/10</f>
        <v>21.9</v>
      </c>
      <c r="O400">
        <f t="shared" si="9"/>
        <v>0</v>
      </c>
      <c r="P400">
        <f t="shared" si="9"/>
        <v>6</v>
      </c>
      <c r="Q400">
        <f t="shared" si="9"/>
        <v>6</v>
      </c>
      <c r="R400">
        <f t="shared" si="9"/>
        <v>8</v>
      </c>
      <c r="S400" s="6">
        <f>SUM(punkty_rekrutacyjne34[[#This Row],[punkty za JP]:[GEO]])</f>
        <v>20</v>
      </c>
      <c r="T400" s="6">
        <f>IF(punkty_rekrutacyjne34[[#This Row],[Zachowanie]]=6, 2, 0)+punkty_rekrutacyjne34[[#This Row],[Osiagniecia]]</f>
        <v>4</v>
      </c>
      <c r="U400" s="7">
        <f>punkty_rekrutacyjne34[[#This Row],[punkty za gimnazjalny]]+punkty_rekrutacyjne34[[#This Row],[SUMA PUNKTOW ZA OCENY]]+punkty_rekrutacyjne34[[#This Row],[DODATKOWE]]</f>
        <v>45.9</v>
      </c>
      <c r="V400">
        <f>IF(AND(punkty_rekrutacyjne34[[#This Row],[Osiagniecia]]=0, punkty_rekrutacyjne34[[#This Row],[Zachowanie]]&gt;=5, AVERAGE(punkty_rekrutacyjne34[[#This Row],[JP]:[Geog]])&gt;4), 1, 0)</f>
        <v>0</v>
      </c>
    </row>
    <row r="401" spans="1:22" hidden="1" x14ac:dyDescent="0.35">
      <c r="A401" s="1" t="s">
        <v>546</v>
      </c>
      <c r="B401" s="1" t="s">
        <v>249</v>
      </c>
      <c r="C401">
        <v>2</v>
      </c>
      <c r="D401">
        <v>4</v>
      </c>
      <c r="E401" s="1">
        <v>2</v>
      </c>
      <c r="F401" s="1">
        <v>4</v>
      </c>
      <c r="G401" s="1">
        <v>5</v>
      </c>
      <c r="H401" s="1">
        <v>2</v>
      </c>
      <c r="I401">
        <v>9</v>
      </c>
      <c r="J401">
        <v>76</v>
      </c>
      <c r="K401">
        <v>35</v>
      </c>
      <c r="L401">
        <v>83</v>
      </c>
      <c r="M401">
        <v>13</v>
      </c>
      <c r="N401" s="6">
        <f>(punkty_rekrutacyjne34[[#This Row],[GHP]]+punkty_rekrutacyjne34[[#This Row],[GHH]]+punkty_rekrutacyjne34[[#This Row],[GMM]]+punkty_rekrutacyjne34[[#This Row],[GMP]]+punkty_rekrutacyjne34[[#This Row],[GJP]])/10</f>
        <v>21.6</v>
      </c>
      <c r="O401">
        <f t="shared" si="9"/>
        <v>0</v>
      </c>
      <c r="P401">
        <f t="shared" si="9"/>
        <v>6</v>
      </c>
      <c r="Q401">
        <f t="shared" si="9"/>
        <v>8</v>
      </c>
      <c r="R401">
        <f t="shared" si="9"/>
        <v>0</v>
      </c>
      <c r="S401" s="6">
        <f>SUM(punkty_rekrutacyjne34[[#This Row],[punkty za JP]:[GEO]])</f>
        <v>14</v>
      </c>
      <c r="T401" s="6">
        <f>IF(punkty_rekrutacyjne34[[#This Row],[Zachowanie]]=6, 2, 0)+punkty_rekrutacyjne34[[#This Row],[Osiagniecia]]</f>
        <v>2</v>
      </c>
      <c r="U401" s="7">
        <f>punkty_rekrutacyjne34[[#This Row],[punkty za gimnazjalny]]+punkty_rekrutacyjne34[[#This Row],[SUMA PUNKTOW ZA OCENY]]+punkty_rekrutacyjne34[[#This Row],[DODATKOWE]]</f>
        <v>37.6</v>
      </c>
      <c r="V401">
        <f>IF(AND(punkty_rekrutacyjne34[[#This Row],[Osiagniecia]]=0, punkty_rekrutacyjne34[[#This Row],[Zachowanie]]&gt;=5, AVERAGE(punkty_rekrutacyjne34[[#This Row],[JP]:[Geog]])&gt;4), 1, 0)</f>
        <v>0</v>
      </c>
    </row>
    <row r="402" spans="1:22" hidden="1" x14ac:dyDescent="0.35">
      <c r="A402" s="1" t="s">
        <v>547</v>
      </c>
      <c r="B402" s="1" t="s">
        <v>526</v>
      </c>
      <c r="C402">
        <v>6</v>
      </c>
      <c r="D402">
        <v>2</v>
      </c>
      <c r="E402" s="1">
        <v>4</v>
      </c>
      <c r="F402" s="1">
        <v>2</v>
      </c>
      <c r="G402" s="1">
        <v>3</v>
      </c>
      <c r="H402" s="1">
        <v>2</v>
      </c>
      <c r="I402">
        <v>63</v>
      </c>
      <c r="J402">
        <v>31</v>
      </c>
      <c r="K402">
        <v>2</v>
      </c>
      <c r="L402">
        <v>74</v>
      </c>
      <c r="M402">
        <v>15</v>
      </c>
      <c r="N402" s="6">
        <f>(punkty_rekrutacyjne34[[#This Row],[GHP]]+punkty_rekrutacyjne34[[#This Row],[GHH]]+punkty_rekrutacyjne34[[#This Row],[GMM]]+punkty_rekrutacyjne34[[#This Row],[GMP]]+punkty_rekrutacyjne34[[#This Row],[GJP]])/10</f>
        <v>18.5</v>
      </c>
      <c r="O402">
        <f t="shared" si="9"/>
        <v>6</v>
      </c>
      <c r="P402">
        <f t="shared" si="9"/>
        <v>0</v>
      </c>
      <c r="Q402">
        <f t="shared" si="9"/>
        <v>4</v>
      </c>
      <c r="R402">
        <f t="shared" si="9"/>
        <v>0</v>
      </c>
      <c r="S402" s="6">
        <f>SUM(punkty_rekrutacyjne34[[#This Row],[punkty za JP]:[GEO]])</f>
        <v>10</v>
      </c>
      <c r="T402" s="6">
        <f>IF(punkty_rekrutacyjne34[[#This Row],[Zachowanie]]=6, 2, 0)+punkty_rekrutacyjne34[[#This Row],[Osiagniecia]]</f>
        <v>6</v>
      </c>
      <c r="U402" s="7">
        <f>punkty_rekrutacyjne34[[#This Row],[punkty za gimnazjalny]]+punkty_rekrutacyjne34[[#This Row],[SUMA PUNKTOW ZA OCENY]]+punkty_rekrutacyjne34[[#This Row],[DODATKOWE]]</f>
        <v>34.5</v>
      </c>
      <c r="V402">
        <f>IF(AND(punkty_rekrutacyjne34[[#This Row],[Osiagniecia]]=0, punkty_rekrutacyjne34[[#This Row],[Zachowanie]]&gt;=5, AVERAGE(punkty_rekrutacyjne34[[#This Row],[JP]:[Geog]])&gt;4), 1, 0)</f>
        <v>0</v>
      </c>
    </row>
    <row r="403" spans="1:22" hidden="1" x14ac:dyDescent="0.35">
      <c r="A403" s="1" t="s">
        <v>548</v>
      </c>
      <c r="B403" s="1" t="s">
        <v>126</v>
      </c>
      <c r="C403">
        <v>4</v>
      </c>
      <c r="D403">
        <v>6</v>
      </c>
      <c r="E403" s="1">
        <v>3</v>
      </c>
      <c r="F403" s="1">
        <v>5</v>
      </c>
      <c r="G403" s="1">
        <v>4</v>
      </c>
      <c r="H403" s="1">
        <v>4</v>
      </c>
      <c r="I403">
        <v>15</v>
      </c>
      <c r="J403">
        <v>57</v>
      </c>
      <c r="K403">
        <v>64</v>
      </c>
      <c r="L403">
        <v>60</v>
      </c>
      <c r="M403">
        <v>60</v>
      </c>
      <c r="N403" s="6">
        <f>(punkty_rekrutacyjne34[[#This Row],[GHP]]+punkty_rekrutacyjne34[[#This Row],[GHH]]+punkty_rekrutacyjne34[[#This Row],[GMM]]+punkty_rekrutacyjne34[[#This Row],[GMP]]+punkty_rekrutacyjne34[[#This Row],[GJP]])/10</f>
        <v>25.6</v>
      </c>
      <c r="O403">
        <f t="shared" si="9"/>
        <v>4</v>
      </c>
      <c r="P403">
        <f t="shared" si="9"/>
        <v>8</v>
      </c>
      <c r="Q403">
        <f t="shared" si="9"/>
        <v>6</v>
      </c>
      <c r="R403">
        <f t="shared" si="9"/>
        <v>6</v>
      </c>
      <c r="S403" s="6">
        <f>SUM(punkty_rekrutacyjne34[[#This Row],[punkty za JP]:[GEO]])</f>
        <v>24</v>
      </c>
      <c r="T403" s="6">
        <f>IF(punkty_rekrutacyjne34[[#This Row],[Zachowanie]]=6, 2, 0)+punkty_rekrutacyjne34[[#This Row],[Osiagniecia]]</f>
        <v>6</v>
      </c>
      <c r="U403" s="7">
        <f>punkty_rekrutacyjne34[[#This Row],[punkty za gimnazjalny]]+punkty_rekrutacyjne34[[#This Row],[SUMA PUNKTOW ZA OCENY]]+punkty_rekrutacyjne34[[#This Row],[DODATKOWE]]</f>
        <v>55.6</v>
      </c>
      <c r="V403">
        <f>IF(AND(punkty_rekrutacyjne34[[#This Row],[Osiagniecia]]=0, punkty_rekrutacyjne34[[#This Row],[Zachowanie]]&gt;=5, AVERAGE(punkty_rekrutacyjne34[[#This Row],[JP]:[Geog]])&gt;4), 1, 0)</f>
        <v>0</v>
      </c>
    </row>
    <row r="404" spans="1:22" hidden="1" x14ac:dyDescent="0.35">
      <c r="A404" s="1" t="s">
        <v>549</v>
      </c>
      <c r="B404" s="1" t="s">
        <v>355</v>
      </c>
      <c r="C404">
        <v>6</v>
      </c>
      <c r="D404">
        <v>4</v>
      </c>
      <c r="E404" s="1">
        <v>4</v>
      </c>
      <c r="F404" s="1">
        <v>2</v>
      </c>
      <c r="G404" s="1">
        <v>2</v>
      </c>
      <c r="H404" s="1">
        <v>2</v>
      </c>
      <c r="I404">
        <v>26</v>
      </c>
      <c r="J404">
        <v>6</v>
      </c>
      <c r="K404">
        <v>12</v>
      </c>
      <c r="L404">
        <v>71</v>
      </c>
      <c r="M404">
        <v>85</v>
      </c>
      <c r="N404" s="6">
        <f>(punkty_rekrutacyjne34[[#This Row],[GHP]]+punkty_rekrutacyjne34[[#This Row],[GHH]]+punkty_rekrutacyjne34[[#This Row],[GMM]]+punkty_rekrutacyjne34[[#This Row],[GMP]]+punkty_rekrutacyjne34[[#This Row],[GJP]])/10</f>
        <v>20</v>
      </c>
      <c r="O404">
        <f t="shared" si="9"/>
        <v>6</v>
      </c>
      <c r="P404">
        <f t="shared" si="9"/>
        <v>0</v>
      </c>
      <c r="Q404">
        <f t="shared" si="9"/>
        <v>0</v>
      </c>
      <c r="R404">
        <f t="shared" si="9"/>
        <v>0</v>
      </c>
      <c r="S404" s="6">
        <f>SUM(punkty_rekrutacyjne34[[#This Row],[punkty za JP]:[GEO]])</f>
        <v>6</v>
      </c>
      <c r="T404" s="6">
        <f>IF(punkty_rekrutacyjne34[[#This Row],[Zachowanie]]=6, 2, 0)+punkty_rekrutacyjne34[[#This Row],[Osiagniecia]]</f>
        <v>6</v>
      </c>
      <c r="U404" s="7">
        <f>punkty_rekrutacyjne34[[#This Row],[punkty za gimnazjalny]]+punkty_rekrutacyjne34[[#This Row],[SUMA PUNKTOW ZA OCENY]]+punkty_rekrutacyjne34[[#This Row],[DODATKOWE]]</f>
        <v>32</v>
      </c>
      <c r="V404">
        <f>IF(AND(punkty_rekrutacyjne34[[#This Row],[Osiagniecia]]=0, punkty_rekrutacyjne34[[#This Row],[Zachowanie]]&gt;=5, AVERAGE(punkty_rekrutacyjne34[[#This Row],[JP]:[Geog]])&gt;4), 1, 0)</f>
        <v>0</v>
      </c>
    </row>
    <row r="405" spans="1:22" hidden="1" x14ac:dyDescent="0.35">
      <c r="A405" s="1" t="s">
        <v>550</v>
      </c>
      <c r="B405" s="1" t="s">
        <v>551</v>
      </c>
      <c r="C405">
        <v>5</v>
      </c>
      <c r="D405">
        <v>6</v>
      </c>
      <c r="E405" s="1">
        <v>2</v>
      </c>
      <c r="F405" s="1">
        <v>4</v>
      </c>
      <c r="G405" s="1">
        <v>4</v>
      </c>
      <c r="H405" s="1">
        <v>3</v>
      </c>
      <c r="I405">
        <v>3</v>
      </c>
      <c r="J405">
        <v>8</v>
      </c>
      <c r="K405">
        <v>22</v>
      </c>
      <c r="L405">
        <v>75</v>
      </c>
      <c r="M405">
        <v>52</v>
      </c>
      <c r="N405" s="6">
        <f>(punkty_rekrutacyjne34[[#This Row],[GHP]]+punkty_rekrutacyjne34[[#This Row],[GHH]]+punkty_rekrutacyjne34[[#This Row],[GMM]]+punkty_rekrutacyjne34[[#This Row],[GMP]]+punkty_rekrutacyjne34[[#This Row],[GJP]])/10</f>
        <v>16</v>
      </c>
      <c r="O405">
        <f t="shared" si="9"/>
        <v>0</v>
      </c>
      <c r="P405">
        <f t="shared" si="9"/>
        <v>6</v>
      </c>
      <c r="Q405">
        <f t="shared" si="9"/>
        <v>6</v>
      </c>
      <c r="R405">
        <f t="shared" si="9"/>
        <v>4</v>
      </c>
      <c r="S405" s="6">
        <f>SUM(punkty_rekrutacyjne34[[#This Row],[punkty za JP]:[GEO]])</f>
        <v>16</v>
      </c>
      <c r="T405" s="6">
        <f>IF(punkty_rekrutacyjne34[[#This Row],[Zachowanie]]=6, 2, 0)+punkty_rekrutacyjne34[[#This Row],[Osiagniecia]]</f>
        <v>7</v>
      </c>
      <c r="U405" s="7">
        <f>punkty_rekrutacyjne34[[#This Row],[punkty za gimnazjalny]]+punkty_rekrutacyjne34[[#This Row],[SUMA PUNKTOW ZA OCENY]]+punkty_rekrutacyjne34[[#This Row],[DODATKOWE]]</f>
        <v>39</v>
      </c>
      <c r="V405">
        <f>IF(AND(punkty_rekrutacyjne34[[#This Row],[Osiagniecia]]=0, punkty_rekrutacyjne34[[#This Row],[Zachowanie]]&gt;=5, AVERAGE(punkty_rekrutacyjne34[[#This Row],[JP]:[Geog]])&gt;4), 1, 0)</f>
        <v>0</v>
      </c>
    </row>
    <row r="406" spans="1:22" hidden="1" x14ac:dyDescent="0.35">
      <c r="A406" s="1" t="s">
        <v>552</v>
      </c>
      <c r="B406" s="1" t="s">
        <v>553</v>
      </c>
      <c r="C406">
        <v>0</v>
      </c>
      <c r="D406">
        <v>5</v>
      </c>
      <c r="E406" s="1">
        <v>2</v>
      </c>
      <c r="F406" s="1">
        <v>4</v>
      </c>
      <c r="G406" s="1">
        <v>4</v>
      </c>
      <c r="H406" s="1">
        <v>4</v>
      </c>
      <c r="I406">
        <v>68</v>
      </c>
      <c r="J406">
        <v>77</v>
      </c>
      <c r="K406">
        <v>39</v>
      </c>
      <c r="L406">
        <v>95</v>
      </c>
      <c r="M406">
        <v>42</v>
      </c>
      <c r="N406" s="6">
        <f>(punkty_rekrutacyjne34[[#This Row],[GHP]]+punkty_rekrutacyjne34[[#This Row],[GHH]]+punkty_rekrutacyjne34[[#This Row],[GMM]]+punkty_rekrutacyjne34[[#This Row],[GMP]]+punkty_rekrutacyjne34[[#This Row],[GJP]])/10</f>
        <v>32.1</v>
      </c>
      <c r="O406">
        <f t="shared" si="9"/>
        <v>0</v>
      </c>
      <c r="P406">
        <f t="shared" si="9"/>
        <v>6</v>
      </c>
      <c r="Q406">
        <f t="shared" si="9"/>
        <v>6</v>
      </c>
      <c r="R406">
        <f t="shared" si="9"/>
        <v>6</v>
      </c>
      <c r="S406" s="6">
        <f>SUM(punkty_rekrutacyjne34[[#This Row],[punkty za JP]:[GEO]])</f>
        <v>18</v>
      </c>
      <c r="T406" s="6">
        <f>IF(punkty_rekrutacyjne34[[#This Row],[Zachowanie]]=6, 2, 0)+punkty_rekrutacyjne34[[#This Row],[Osiagniecia]]</f>
        <v>0</v>
      </c>
      <c r="U406" s="7">
        <f>punkty_rekrutacyjne34[[#This Row],[punkty za gimnazjalny]]+punkty_rekrutacyjne34[[#This Row],[SUMA PUNKTOW ZA OCENY]]+punkty_rekrutacyjne34[[#This Row],[DODATKOWE]]</f>
        <v>50.1</v>
      </c>
      <c r="V406">
        <f>IF(AND(punkty_rekrutacyjne34[[#This Row],[Osiagniecia]]=0, punkty_rekrutacyjne34[[#This Row],[Zachowanie]]&gt;=5, AVERAGE(punkty_rekrutacyjne34[[#This Row],[JP]:[Geog]])&gt;4), 1, 0)</f>
        <v>0</v>
      </c>
    </row>
    <row r="407" spans="1:22" hidden="1" x14ac:dyDescent="0.35">
      <c r="A407" s="1" t="s">
        <v>554</v>
      </c>
      <c r="B407" s="1" t="s">
        <v>16</v>
      </c>
      <c r="C407">
        <v>4</v>
      </c>
      <c r="D407">
        <v>4</v>
      </c>
      <c r="E407" s="1">
        <v>3</v>
      </c>
      <c r="F407" s="1">
        <v>2</v>
      </c>
      <c r="G407" s="1">
        <v>5</v>
      </c>
      <c r="H407" s="1">
        <v>4</v>
      </c>
      <c r="I407">
        <v>65</v>
      </c>
      <c r="J407">
        <v>42</v>
      </c>
      <c r="K407">
        <v>95</v>
      </c>
      <c r="L407">
        <v>95</v>
      </c>
      <c r="M407">
        <v>95</v>
      </c>
      <c r="N407" s="6">
        <f>(punkty_rekrutacyjne34[[#This Row],[GHP]]+punkty_rekrutacyjne34[[#This Row],[GHH]]+punkty_rekrutacyjne34[[#This Row],[GMM]]+punkty_rekrutacyjne34[[#This Row],[GMP]]+punkty_rekrutacyjne34[[#This Row],[GJP]])/10</f>
        <v>39.200000000000003</v>
      </c>
      <c r="O407">
        <f t="shared" si="9"/>
        <v>4</v>
      </c>
      <c r="P407">
        <f t="shared" si="9"/>
        <v>0</v>
      </c>
      <c r="Q407">
        <f t="shared" si="9"/>
        <v>8</v>
      </c>
      <c r="R407">
        <f t="shared" si="9"/>
        <v>6</v>
      </c>
      <c r="S407" s="6">
        <f>SUM(punkty_rekrutacyjne34[[#This Row],[punkty za JP]:[GEO]])</f>
        <v>18</v>
      </c>
      <c r="T407" s="6">
        <f>IF(punkty_rekrutacyjne34[[#This Row],[Zachowanie]]=6, 2, 0)+punkty_rekrutacyjne34[[#This Row],[Osiagniecia]]</f>
        <v>4</v>
      </c>
      <c r="U407" s="7">
        <f>punkty_rekrutacyjne34[[#This Row],[punkty za gimnazjalny]]+punkty_rekrutacyjne34[[#This Row],[SUMA PUNKTOW ZA OCENY]]+punkty_rekrutacyjne34[[#This Row],[DODATKOWE]]</f>
        <v>61.2</v>
      </c>
      <c r="V407">
        <f>IF(AND(punkty_rekrutacyjne34[[#This Row],[Osiagniecia]]=0, punkty_rekrutacyjne34[[#This Row],[Zachowanie]]&gt;=5, AVERAGE(punkty_rekrutacyjne34[[#This Row],[JP]:[Geog]])&gt;4), 1, 0)</f>
        <v>0</v>
      </c>
    </row>
    <row r="408" spans="1:22" hidden="1" x14ac:dyDescent="0.35">
      <c r="A408" s="1" t="s">
        <v>555</v>
      </c>
      <c r="B408" s="1" t="s">
        <v>64</v>
      </c>
      <c r="C408">
        <v>6</v>
      </c>
      <c r="D408">
        <v>2</v>
      </c>
      <c r="E408" s="1">
        <v>2</v>
      </c>
      <c r="F408" s="1">
        <v>2</v>
      </c>
      <c r="G408" s="1">
        <v>2</v>
      </c>
      <c r="H408" s="1">
        <v>4</v>
      </c>
      <c r="I408">
        <v>32</v>
      </c>
      <c r="J408">
        <v>39</v>
      </c>
      <c r="K408">
        <v>61</v>
      </c>
      <c r="L408">
        <v>67</v>
      </c>
      <c r="M408">
        <v>14</v>
      </c>
      <c r="N408" s="6">
        <f>(punkty_rekrutacyjne34[[#This Row],[GHP]]+punkty_rekrutacyjne34[[#This Row],[GHH]]+punkty_rekrutacyjne34[[#This Row],[GMM]]+punkty_rekrutacyjne34[[#This Row],[GMP]]+punkty_rekrutacyjne34[[#This Row],[GJP]])/10</f>
        <v>21.3</v>
      </c>
      <c r="O408">
        <f t="shared" si="9"/>
        <v>0</v>
      </c>
      <c r="P408">
        <f t="shared" si="9"/>
        <v>0</v>
      </c>
      <c r="Q408">
        <f t="shared" si="9"/>
        <v>0</v>
      </c>
      <c r="R408">
        <f t="shared" si="9"/>
        <v>6</v>
      </c>
      <c r="S408" s="6">
        <f>SUM(punkty_rekrutacyjne34[[#This Row],[punkty za JP]:[GEO]])</f>
        <v>6</v>
      </c>
      <c r="T408" s="6">
        <f>IF(punkty_rekrutacyjne34[[#This Row],[Zachowanie]]=6, 2, 0)+punkty_rekrutacyjne34[[#This Row],[Osiagniecia]]</f>
        <v>6</v>
      </c>
      <c r="U408" s="7">
        <f>punkty_rekrutacyjne34[[#This Row],[punkty za gimnazjalny]]+punkty_rekrutacyjne34[[#This Row],[SUMA PUNKTOW ZA OCENY]]+punkty_rekrutacyjne34[[#This Row],[DODATKOWE]]</f>
        <v>33.299999999999997</v>
      </c>
      <c r="V408">
        <f>IF(AND(punkty_rekrutacyjne34[[#This Row],[Osiagniecia]]=0, punkty_rekrutacyjne34[[#This Row],[Zachowanie]]&gt;=5, AVERAGE(punkty_rekrutacyjne34[[#This Row],[JP]:[Geog]])&gt;4), 1, 0)</f>
        <v>0</v>
      </c>
    </row>
    <row r="409" spans="1:22" hidden="1" x14ac:dyDescent="0.35">
      <c r="A409" s="1" t="s">
        <v>466</v>
      </c>
      <c r="B409" s="1" t="s">
        <v>16</v>
      </c>
      <c r="C409">
        <v>8</v>
      </c>
      <c r="D409">
        <v>3</v>
      </c>
      <c r="E409" s="1">
        <v>5</v>
      </c>
      <c r="F409" s="1">
        <v>6</v>
      </c>
      <c r="G409" s="1">
        <v>3</v>
      </c>
      <c r="H409" s="1">
        <v>5</v>
      </c>
      <c r="I409">
        <v>7</v>
      </c>
      <c r="J409">
        <v>96</v>
      </c>
      <c r="K409">
        <v>85</v>
      </c>
      <c r="L409">
        <v>8</v>
      </c>
      <c r="M409">
        <v>46</v>
      </c>
      <c r="N409" s="6">
        <f>(punkty_rekrutacyjne34[[#This Row],[GHP]]+punkty_rekrutacyjne34[[#This Row],[GHH]]+punkty_rekrutacyjne34[[#This Row],[GMM]]+punkty_rekrutacyjne34[[#This Row],[GMP]]+punkty_rekrutacyjne34[[#This Row],[GJP]])/10</f>
        <v>24.2</v>
      </c>
      <c r="O409">
        <f t="shared" si="9"/>
        <v>8</v>
      </c>
      <c r="P409">
        <f t="shared" si="9"/>
        <v>10</v>
      </c>
      <c r="Q409">
        <f t="shared" si="9"/>
        <v>4</v>
      </c>
      <c r="R409">
        <f t="shared" si="9"/>
        <v>8</v>
      </c>
      <c r="S409" s="6">
        <f>SUM(punkty_rekrutacyjne34[[#This Row],[punkty za JP]:[GEO]])</f>
        <v>30</v>
      </c>
      <c r="T409" s="6">
        <f>IF(punkty_rekrutacyjne34[[#This Row],[Zachowanie]]=6, 2, 0)+punkty_rekrutacyjne34[[#This Row],[Osiagniecia]]</f>
        <v>8</v>
      </c>
      <c r="U409" s="7">
        <f>punkty_rekrutacyjne34[[#This Row],[punkty za gimnazjalny]]+punkty_rekrutacyjne34[[#This Row],[SUMA PUNKTOW ZA OCENY]]+punkty_rekrutacyjne34[[#This Row],[DODATKOWE]]</f>
        <v>62.2</v>
      </c>
      <c r="V409">
        <f>IF(AND(punkty_rekrutacyjne34[[#This Row],[Osiagniecia]]=0, punkty_rekrutacyjne34[[#This Row],[Zachowanie]]&gt;=5, AVERAGE(punkty_rekrutacyjne34[[#This Row],[JP]:[Geog]])&gt;4), 1, 0)</f>
        <v>0</v>
      </c>
    </row>
    <row r="410" spans="1:22" hidden="1" x14ac:dyDescent="0.35">
      <c r="A410" s="1" t="s">
        <v>556</v>
      </c>
      <c r="B410" s="1" t="s">
        <v>367</v>
      </c>
      <c r="C410">
        <v>7</v>
      </c>
      <c r="D410">
        <v>5</v>
      </c>
      <c r="E410" s="1">
        <v>5</v>
      </c>
      <c r="F410" s="1">
        <v>5</v>
      </c>
      <c r="G410" s="1">
        <v>2</v>
      </c>
      <c r="H410" s="1">
        <v>2</v>
      </c>
      <c r="I410">
        <v>35</v>
      </c>
      <c r="J410">
        <v>95</v>
      </c>
      <c r="K410">
        <v>11</v>
      </c>
      <c r="L410">
        <v>36</v>
      </c>
      <c r="M410">
        <v>19</v>
      </c>
      <c r="N410" s="6">
        <f>(punkty_rekrutacyjne34[[#This Row],[GHP]]+punkty_rekrutacyjne34[[#This Row],[GHH]]+punkty_rekrutacyjne34[[#This Row],[GMM]]+punkty_rekrutacyjne34[[#This Row],[GMP]]+punkty_rekrutacyjne34[[#This Row],[GJP]])/10</f>
        <v>19.600000000000001</v>
      </c>
      <c r="O410">
        <f t="shared" si="9"/>
        <v>8</v>
      </c>
      <c r="P410">
        <f t="shared" si="9"/>
        <v>8</v>
      </c>
      <c r="Q410">
        <f t="shared" si="9"/>
        <v>0</v>
      </c>
      <c r="R410">
        <f t="shared" si="9"/>
        <v>0</v>
      </c>
      <c r="S410" s="6">
        <f>SUM(punkty_rekrutacyjne34[[#This Row],[punkty za JP]:[GEO]])</f>
        <v>16</v>
      </c>
      <c r="T410" s="6">
        <f>IF(punkty_rekrutacyjne34[[#This Row],[Zachowanie]]=6, 2, 0)+punkty_rekrutacyjne34[[#This Row],[Osiagniecia]]</f>
        <v>7</v>
      </c>
      <c r="U410" s="7">
        <f>punkty_rekrutacyjne34[[#This Row],[punkty za gimnazjalny]]+punkty_rekrutacyjne34[[#This Row],[SUMA PUNKTOW ZA OCENY]]+punkty_rekrutacyjne34[[#This Row],[DODATKOWE]]</f>
        <v>42.6</v>
      </c>
      <c r="V410">
        <f>IF(AND(punkty_rekrutacyjne34[[#This Row],[Osiagniecia]]=0, punkty_rekrutacyjne34[[#This Row],[Zachowanie]]&gt;=5, AVERAGE(punkty_rekrutacyjne34[[#This Row],[JP]:[Geog]])&gt;4), 1, 0)</f>
        <v>0</v>
      </c>
    </row>
    <row r="411" spans="1:22" hidden="1" x14ac:dyDescent="0.35">
      <c r="A411" s="1" t="s">
        <v>557</v>
      </c>
      <c r="B411" s="1" t="s">
        <v>558</v>
      </c>
      <c r="C411">
        <v>1</v>
      </c>
      <c r="D411">
        <v>4</v>
      </c>
      <c r="E411" s="1">
        <v>4</v>
      </c>
      <c r="F411" s="1">
        <v>6</v>
      </c>
      <c r="G411" s="1">
        <v>3</v>
      </c>
      <c r="H411" s="1">
        <v>4</v>
      </c>
      <c r="I411">
        <v>73</v>
      </c>
      <c r="J411">
        <v>61</v>
      </c>
      <c r="K411">
        <v>49</v>
      </c>
      <c r="L411">
        <v>70</v>
      </c>
      <c r="M411">
        <v>52</v>
      </c>
      <c r="N411" s="6">
        <f>(punkty_rekrutacyjne34[[#This Row],[GHP]]+punkty_rekrutacyjne34[[#This Row],[GHH]]+punkty_rekrutacyjne34[[#This Row],[GMM]]+punkty_rekrutacyjne34[[#This Row],[GMP]]+punkty_rekrutacyjne34[[#This Row],[GJP]])/10</f>
        <v>30.5</v>
      </c>
      <c r="O411">
        <f t="shared" si="9"/>
        <v>6</v>
      </c>
      <c r="P411">
        <f t="shared" si="9"/>
        <v>10</v>
      </c>
      <c r="Q411">
        <f t="shared" si="9"/>
        <v>4</v>
      </c>
      <c r="R411">
        <f t="shared" si="9"/>
        <v>6</v>
      </c>
      <c r="S411" s="6">
        <f>SUM(punkty_rekrutacyjne34[[#This Row],[punkty za JP]:[GEO]])</f>
        <v>26</v>
      </c>
      <c r="T411" s="6">
        <f>IF(punkty_rekrutacyjne34[[#This Row],[Zachowanie]]=6, 2, 0)+punkty_rekrutacyjne34[[#This Row],[Osiagniecia]]</f>
        <v>1</v>
      </c>
      <c r="U411" s="7">
        <f>punkty_rekrutacyjne34[[#This Row],[punkty za gimnazjalny]]+punkty_rekrutacyjne34[[#This Row],[SUMA PUNKTOW ZA OCENY]]+punkty_rekrutacyjne34[[#This Row],[DODATKOWE]]</f>
        <v>57.5</v>
      </c>
      <c r="V411">
        <f>IF(AND(punkty_rekrutacyjne34[[#This Row],[Osiagniecia]]=0, punkty_rekrutacyjne34[[#This Row],[Zachowanie]]&gt;=5, AVERAGE(punkty_rekrutacyjne34[[#This Row],[JP]:[Geog]])&gt;4), 1, 0)</f>
        <v>0</v>
      </c>
    </row>
    <row r="412" spans="1:22" hidden="1" x14ac:dyDescent="0.35">
      <c r="A412" s="1" t="s">
        <v>559</v>
      </c>
      <c r="B412" s="1" t="s">
        <v>145</v>
      </c>
      <c r="C412">
        <v>8</v>
      </c>
      <c r="D412">
        <v>2</v>
      </c>
      <c r="E412" s="1">
        <v>5</v>
      </c>
      <c r="F412" s="1">
        <v>2</v>
      </c>
      <c r="G412" s="1">
        <v>2</v>
      </c>
      <c r="H412" s="1">
        <v>6</v>
      </c>
      <c r="I412">
        <v>52</v>
      </c>
      <c r="J412">
        <v>90</v>
      </c>
      <c r="K412">
        <v>95</v>
      </c>
      <c r="L412">
        <v>83</v>
      </c>
      <c r="M412">
        <v>23</v>
      </c>
      <c r="N412" s="6">
        <f>(punkty_rekrutacyjne34[[#This Row],[GHP]]+punkty_rekrutacyjne34[[#This Row],[GHH]]+punkty_rekrutacyjne34[[#This Row],[GMM]]+punkty_rekrutacyjne34[[#This Row],[GMP]]+punkty_rekrutacyjne34[[#This Row],[GJP]])/10</f>
        <v>34.299999999999997</v>
      </c>
      <c r="O412">
        <f t="shared" si="9"/>
        <v>8</v>
      </c>
      <c r="P412">
        <f t="shared" si="9"/>
        <v>0</v>
      </c>
      <c r="Q412">
        <f t="shared" si="9"/>
        <v>0</v>
      </c>
      <c r="R412">
        <f t="shared" si="9"/>
        <v>10</v>
      </c>
      <c r="S412" s="6">
        <f>SUM(punkty_rekrutacyjne34[[#This Row],[punkty za JP]:[GEO]])</f>
        <v>18</v>
      </c>
      <c r="T412" s="6">
        <f>IF(punkty_rekrutacyjne34[[#This Row],[Zachowanie]]=6, 2, 0)+punkty_rekrutacyjne34[[#This Row],[Osiagniecia]]</f>
        <v>8</v>
      </c>
      <c r="U412" s="7">
        <f>punkty_rekrutacyjne34[[#This Row],[punkty za gimnazjalny]]+punkty_rekrutacyjne34[[#This Row],[SUMA PUNKTOW ZA OCENY]]+punkty_rekrutacyjne34[[#This Row],[DODATKOWE]]</f>
        <v>60.3</v>
      </c>
      <c r="V412">
        <f>IF(AND(punkty_rekrutacyjne34[[#This Row],[Osiagniecia]]=0, punkty_rekrutacyjne34[[#This Row],[Zachowanie]]&gt;=5, AVERAGE(punkty_rekrutacyjne34[[#This Row],[JP]:[Geog]])&gt;4), 1, 0)</f>
        <v>0</v>
      </c>
    </row>
    <row r="413" spans="1:22" hidden="1" x14ac:dyDescent="0.35">
      <c r="A413" s="1" t="s">
        <v>418</v>
      </c>
      <c r="B413" s="1" t="s">
        <v>32</v>
      </c>
      <c r="C413">
        <v>8</v>
      </c>
      <c r="D413">
        <v>5</v>
      </c>
      <c r="E413" s="1">
        <v>6</v>
      </c>
      <c r="F413" s="1">
        <v>5</v>
      </c>
      <c r="G413" s="1">
        <v>6</v>
      </c>
      <c r="H413" s="1">
        <v>5</v>
      </c>
      <c r="I413">
        <v>5</v>
      </c>
      <c r="J413">
        <v>84</v>
      </c>
      <c r="K413">
        <v>88</v>
      </c>
      <c r="L413">
        <v>35</v>
      </c>
      <c r="M413">
        <v>40</v>
      </c>
      <c r="N413" s="6">
        <f>(punkty_rekrutacyjne34[[#This Row],[GHP]]+punkty_rekrutacyjne34[[#This Row],[GHH]]+punkty_rekrutacyjne34[[#This Row],[GMM]]+punkty_rekrutacyjne34[[#This Row],[GMP]]+punkty_rekrutacyjne34[[#This Row],[GJP]])/10</f>
        <v>25.2</v>
      </c>
      <c r="O413">
        <f t="shared" si="9"/>
        <v>10</v>
      </c>
      <c r="P413">
        <f t="shared" si="9"/>
        <v>8</v>
      </c>
      <c r="Q413">
        <f t="shared" si="9"/>
        <v>10</v>
      </c>
      <c r="R413">
        <f t="shared" si="9"/>
        <v>8</v>
      </c>
      <c r="S413" s="6">
        <f>SUM(punkty_rekrutacyjne34[[#This Row],[punkty za JP]:[GEO]])</f>
        <v>36</v>
      </c>
      <c r="T413" s="6">
        <f>IF(punkty_rekrutacyjne34[[#This Row],[Zachowanie]]=6, 2, 0)+punkty_rekrutacyjne34[[#This Row],[Osiagniecia]]</f>
        <v>8</v>
      </c>
      <c r="U413" s="7">
        <f>punkty_rekrutacyjne34[[#This Row],[punkty za gimnazjalny]]+punkty_rekrutacyjne34[[#This Row],[SUMA PUNKTOW ZA OCENY]]+punkty_rekrutacyjne34[[#This Row],[DODATKOWE]]</f>
        <v>69.2</v>
      </c>
      <c r="V413">
        <f>IF(AND(punkty_rekrutacyjne34[[#This Row],[Osiagniecia]]=0, punkty_rekrutacyjne34[[#This Row],[Zachowanie]]&gt;=5, AVERAGE(punkty_rekrutacyjne34[[#This Row],[JP]:[Geog]])&gt;4), 1, 0)</f>
        <v>0</v>
      </c>
    </row>
    <row r="414" spans="1:22" hidden="1" x14ac:dyDescent="0.35">
      <c r="A414" s="1" t="s">
        <v>123</v>
      </c>
      <c r="B414" s="1" t="s">
        <v>273</v>
      </c>
      <c r="C414">
        <v>5</v>
      </c>
      <c r="D414">
        <v>4</v>
      </c>
      <c r="E414" s="1">
        <v>6</v>
      </c>
      <c r="F414" s="1">
        <v>2</v>
      </c>
      <c r="G414" s="1">
        <v>3</v>
      </c>
      <c r="H414" s="1">
        <v>4</v>
      </c>
      <c r="I414">
        <v>53</v>
      </c>
      <c r="J414">
        <v>57</v>
      </c>
      <c r="K414">
        <v>30</v>
      </c>
      <c r="L414">
        <v>7</v>
      </c>
      <c r="M414">
        <v>52</v>
      </c>
      <c r="N414" s="6">
        <f>(punkty_rekrutacyjne34[[#This Row],[GHP]]+punkty_rekrutacyjne34[[#This Row],[GHH]]+punkty_rekrutacyjne34[[#This Row],[GMM]]+punkty_rekrutacyjne34[[#This Row],[GMP]]+punkty_rekrutacyjne34[[#This Row],[GJP]])/10</f>
        <v>19.899999999999999</v>
      </c>
      <c r="O414">
        <f t="shared" si="9"/>
        <v>10</v>
      </c>
      <c r="P414">
        <f t="shared" si="9"/>
        <v>0</v>
      </c>
      <c r="Q414">
        <f t="shared" si="9"/>
        <v>4</v>
      </c>
      <c r="R414">
        <f t="shared" si="9"/>
        <v>6</v>
      </c>
      <c r="S414" s="6">
        <f>SUM(punkty_rekrutacyjne34[[#This Row],[punkty za JP]:[GEO]])</f>
        <v>20</v>
      </c>
      <c r="T414" s="6">
        <f>IF(punkty_rekrutacyjne34[[#This Row],[Zachowanie]]=6, 2, 0)+punkty_rekrutacyjne34[[#This Row],[Osiagniecia]]</f>
        <v>5</v>
      </c>
      <c r="U414" s="7">
        <f>punkty_rekrutacyjne34[[#This Row],[punkty za gimnazjalny]]+punkty_rekrutacyjne34[[#This Row],[SUMA PUNKTOW ZA OCENY]]+punkty_rekrutacyjne34[[#This Row],[DODATKOWE]]</f>
        <v>44.9</v>
      </c>
      <c r="V414">
        <f>IF(AND(punkty_rekrutacyjne34[[#This Row],[Osiagniecia]]=0, punkty_rekrutacyjne34[[#This Row],[Zachowanie]]&gt;=5, AVERAGE(punkty_rekrutacyjne34[[#This Row],[JP]:[Geog]])&gt;4), 1, 0)</f>
        <v>0</v>
      </c>
    </row>
    <row r="415" spans="1:22" hidden="1" x14ac:dyDescent="0.35">
      <c r="A415" s="1" t="s">
        <v>560</v>
      </c>
      <c r="B415" s="1" t="s">
        <v>145</v>
      </c>
      <c r="C415">
        <v>4</v>
      </c>
      <c r="D415">
        <v>2</v>
      </c>
      <c r="E415" s="1">
        <v>4</v>
      </c>
      <c r="F415" s="1">
        <v>5</v>
      </c>
      <c r="G415" s="1">
        <v>5</v>
      </c>
      <c r="H415" s="1">
        <v>4</v>
      </c>
      <c r="I415">
        <v>52</v>
      </c>
      <c r="J415">
        <v>73</v>
      </c>
      <c r="K415">
        <v>12</v>
      </c>
      <c r="L415">
        <v>3</v>
      </c>
      <c r="M415">
        <v>7</v>
      </c>
      <c r="N415" s="6">
        <f>(punkty_rekrutacyjne34[[#This Row],[GHP]]+punkty_rekrutacyjne34[[#This Row],[GHH]]+punkty_rekrutacyjne34[[#This Row],[GMM]]+punkty_rekrutacyjne34[[#This Row],[GMP]]+punkty_rekrutacyjne34[[#This Row],[GJP]])/10</f>
        <v>14.7</v>
      </c>
      <c r="O415">
        <f t="shared" si="9"/>
        <v>6</v>
      </c>
      <c r="P415">
        <f t="shared" si="9"/>
        <v>8</v>
      </c>
      <c r="Q415">
        <f t="shared" si="9"/>
        <v>8</v>
      </c>
      <c r="R415">
        <f t="shared" si="9"/>
        <v>6</v>
      </c>
      <c r="S415" s="6">
        <f>SUM(punkty_rekrutacyjne34[[#This Row],[punkty za JP]:[GEO]])</f>
        <v>28</v>
      </c>
      <c r="T415" s="6">
        <f>IF(punkty_rekrutacyjne34[[#This Row],[Zachowanie]]=6, 2, 0)+punkty_rekrutacyjne34[[#This Row],[Osiagniecia]]</f>
        <v>4</v>
      </c>
      <c r="U415" s="7">
        <f>punkty_rekrutacyjne34[[#This Row],[punkty za gimnazjalny]]+punkty_rekrutacyjne34[[#This Row],[SUMA PUNKTOW ZA OCENY]]+punkty_rekrutacyjne34[[#This Row],[DODATKOWE]]</f>
        <v>46.7</v>
      </c>
      <c r="V415">
        <f>IF(AND(punkty_rekrutacyjne34[[#This Row],[Osiagniecia]]=0, punkty_rekrutacyjne34[[#This Row],[Zachowanie]]&gt;=5, AVERAGE(punkty_rekrutacyjne34[[#This Row],[JP]:[Geog]])&gt;4), 1, 0)</f>
        <v>0</v>
      </c>
    </row>
    <row r="416" spans="1:22" hidden="1" x14ac:dyDescent="0.35">
      <c r="A416" s="1" t="s">
        <v>561</v>
      </c>
      <c r="B416" s="1" t="s">
        <v>133</v>
      </c>
      <c r="C416">
        <v>7</v>
      </c>
      <c r="D416">
        <v>4</v>
      </c>
      <c r="E416" s="1">
        <v>3</v>
      </c>
      <c r="F416" s="1">
        <v>2</v>
      </c>
      <c r="G416" s="1">
        <v>5</v>
      </c>
      <c r="H416" s="1">
        <v>5</v>
      </c>
      <c r="I416">
        <v>41</v>
      </c>
      <c r="J416">
        <v>23</v>
      </c>
      <c r="K416">
        <v>84</v>
      </c>
      <c r="L416">
        <v>93</v>
      </c>
      <c r="M416">
        <v>6</v>
      </c>
      <c r="N416" s="6">
        <f>(punkty_rekrutacyjne34[[#This Row],[GHP]]+punkty_rekrutacyjne34[[#This Row],[GHH]]+punkty_rekrutacyjne34[[#This Row],[GMM]]+punkty_rekrutacyjne34[[#This Row],[GMP]]+punkty_rekrutacyjne34[[#This Row],[GJP]])/10</f>
        <v>24.7</v>
      </c>
      <c r="O416">
        <f t="shared" si="9"/>
        <v>4</v>
      </c>
      <c r="P416">
        <f t="shared" si="9"/>
        <v>0</v>
      </c>
      <c r="Q416">
        <f t="shared" si="9"/>
        <v>8</v>
      </c>
      <c r="R416">
        <f t="shared" si="9"/>
        <v>8</v>
      </c>
      <c r="S416" s="6">
        <f>SUM(punkty_rekrutacyjne34[[#This Row],[punkty za JP]:[GEO]])</f>
        <v>20</v>
      </c>
      <c r="T416" s="6">
        <f>IF(punkty_rekrutacyjne34[[#This Row],[Zachowanie]]=6, 2, 0)+punkty_rekrutacyjne34[[#This Row],[Osiagniecia]]</f>
        <v>7</v>
      </c>
      <c r="U416" s="7">
        <f>punkty_rekrutacyjne34[[#This Row],[punkty za gimnazjalny]]+punkty_rekrutacyjne34[[#This Row],[SUMA PUNKTOW ZA OCENY]]+punkty_rekrutacyjne34[[#This Row],[DODATKOWE]]</f>
        <v>51.7</v>
      </c>
      <c r="V416">
        <f>IF(AND(punkty_rekrutacyjne34[[#This Row],[Osiagniecia]]=0, punkty_rekrutacyjne34[[#This Row],[Zachowanie]]&gt;=5, AVERAGE(punkty_rekrutacyjne34[[#This Row],[JP]:[Geog]])&gt;4), 1, 0)</f>
        <v>0</v>
      </c>
    </row>
    <row r="417" spans="1:22" hidden="1" x14ac:dyDescent="0.35">
      <c r="A417" s="1" t="s">
        <v>562</v>
      </c>
      <c r="B417" s="1" t="s">
        <v>369</v>
      </c>
      <c r="C417">
        <v>3</v>
      </c>
      <c r="D417">
        <v>3</v>
      </c>
      <c r="E417" s="1">
        <v>4</v>
      </c>
      <c r="F417" s="1">
        <v>4</v>
      </c>
      <c r="G417" s="1">
        <v>5</v>
      </c>
      <c r="H417" s="1">
        <v>5</v>
      </c>
      <c r="I417">
        <v>44</v>
      </c>
      <c r="J417">
        <v>90</v>
      </c>
      <c r="K417">
        <v>71</v>
      </c>
      <c r="L417">
        <v>41</v>
      </c>
      <c r="M417">
        <v>60</v>
      </c>
      <c r="N417" s="6">
        <f>(punkty_rekrutacyjne34[[#This Row],[GHP]]+punkty_rekrutacyjne34[[#This Row],[GHH]]+punkty_rekrutacyjne34[[#This Row],[GMM]]+punkty_rekrutacyjne34[[#This Row],[GMP]]+punkty_rekrutacyjne34[[#This Row],[GJP]])/10</f>
        <v>30.6</v>
      </c>
      <c r="O417">
        <f t="shared" si="9"/>
        <v>6</v>
      </c>
      <c r="P417">
        <f t="shared" si="9"/>
        <v>6</v>
      </c>
      <c r="Q417">
        <f t="shared" si="9"/>
        <v>8</v>
      </c>
      <c r="R417">
        <f t="shared" si="9"/>
        <v>8</v>
      </c>
      <c r="S417" s="6">
        <f>SUM(punkty_rekrutacyjne34[[#This Row],[punkty za JP]:[GEO]])</f>
        <v>28</v>
      </c>
      <c r="T417" s="6">
        <f>IF(punkty_rekrutacyjne34[[#This Row],[Zachowanie]]=6, 2, 0)+punkty_rekrutacyjne34[[#This Row],[Osiagniecia]]</f>
        <v>3</v>
      </c>
      <c r="U417" s="7">
        <f>punkty_rekrutacyjne34[[#This Row],[punkty za gimnazjalny]]+punkty_rekrutacyjne34[[#This Row],[SUMA PUNKTOW ZA OCENY]]+punkty_rekrutacyjne34[[#This Row],[DODATKOWE]]</f>
        <v>61.6</v>
      </c>
      <c r="V417">
        <f>IF(AND(punkty_rekrutacyjne34[[#This Row],[Osiagniecia]]=0, punkty_rekrutacyjne34[[#This Row],[Zachowanie]]&gt;=5, AVERAGE(punkty_rekrutacyjne34[[#This Row],[JP]:[Geog]])&gt;4), 1, 0)</f>
        <v>0</v>
      </c>
    </row>
    <row r="418" spans="1:22" hidden="1" x14ac:dyDescent="0.35">
      <c r="A418" s="1" t="s">
        <v>563</v>
      </c>
      <c r="B418" s="1" t="s">
        <v>101</v>
      </c>
      <c r="C418">
        <v>0</v>
      </c>
      <c r="D418">
        <v>5</v>
      </c>
      <c r="E418" s="1">
        <v>2</v>
      </c>
      <c r="F418" s="1">
        <v>4</v>
      </c>
      <c r="G418" s="1">
        <v>2</v>
      </c>
      <c r="H418" s="1">
        <v>6</v>
      </c>
      <c r="I418">
        <v>27</v>
      </c>
      <c r="J418">
        <v>56</v>
      </c>
      <c r="K418">
        <v>54</v>
      </c>
      <c r="L418">
        <v>99</v>
      </c>
      <c r="M418">
        <v>27</v>
      </c>
      <c r="N418" s="6">
        <f>(punkty_rekrutacyjne34[[#This Row],[GHP]]+punkty_rekrutacyjne34[[#This Row],[GHH]]+punkty_rekrutacyjne34[[#This Row],[GMM]]+punkty_rekrutacyjne34[[#This Row],[GMP]]+punkty_rekrutacyjne34[[#This Row],[GJP]])/10</f>
        <v>26.3</v>
      </c>
      <c r="O418">
        <f t="shared" si="9"/>
        <v>0</v>
      </c>
      <c r="P418">
        <f t="shared" si="9"/>
        <v>6</v>
      </c>
      <c r="Q418">
        <f t="shared" si="9"/>
        <v>0</v>
      </c>
      <c r="R418">
        <f t="shared" si="9"/>
        <v>10</v>
      </c>
      <c r="S418" s="6">
        <f>SUM(punkty_rekrutacyjne34[[#This Row],[punkty za JP]:[GEO]])</f>
        <v>16</v>
      </c>
      <c r="T418" s="6">
        <f>IF(punkty_rekrutacyjne34[[#This Row],[Zachowanie]]=6, 2, 0)+punkty_rekrutacyjne34[[#This Row],[Osiagniecia]]</f>
        <v>0</v>
      </c>
      <c r="U418" s="7">
        <f>punkty_rekrutacyjne34[[#This Row],[punkty za gimnazjalny]]+punkty_rekrutacyjne34[[#This Row],[SUMA PUNKTOW ZA OCENY]]+punkty_rekrutacyjne34[[#This Row],[DODATKOWE]]</f>
        <v>42.3</v>
      </c>
      <c r="V418">
        <f>IF(AND(punkty_rekrutacyjne34[[#This Row],[Osiagniecia]]=0, punkty_rekrutacyjne34[[#This Row],[Zachowanie]]&gt;=5, AVERAGE(punkty_rekrutacyjne34[[#This Row],[JP]:[Geog]])&gt;4), 1, 0)</f>
        <v>0</v>
      </c>
    </row>
    <row r="419" spans="1:22" hidden="1" x14ac:dyDescent="0.35">
      <c r="A419" s="1" t="s">
        <v>564</v>
      </c>
      <c r="B419" s="1" t="s">
        <v>145</v>
      </c>
      <c r="C419">
        <v>6</v>
      </c>
      <c r="D419">
        <v>4</v>
      </c>
      <c r="E419" s="1">
        <v>5</v>
      </c>
      <c r="F419" s="1">
        <v>6</v>
      </c>
      <c r="G419" s="1">
        <v>2</v>
      </c>
      <c r="H419" s="1">
        <v>5</v>
      </c>
      <c r="I419">
        <v>56</v>
      </c>
      <c r="J419">
        <v>47</v>
      </c>
      <c r="K419">
        <v>34</v>
      </c>
      <c r="L419">
        <v>65</v>
      </c>
      <c r="M419">
        <v>87</v>
      </c>
      <c r="N419" s="6">
        <f>(punkty_rekrutacyjne34[[#This Row],[GHP]]+punkty_rekrutacyjne34[[#This Row],[GHH]]+punkty_rekrutacyjne34[[#This Row],[GMM]]+punkty_rekrutacyjne34[[#This Row],[GMP]]+punkty_rekrutacyjne34[[#This Row],[GJP]])/10</f>
        <v>28.9</v>
      </c>
      <c r="O419">
        <f t="shared" si="9"/>
        <v>8</v>
      </c>
      <c r="P419">
        <f t="shared" si="9"/>
        <v>10</v>
      </c>
      <c r="Q419">
        <f t="shared" si="9"/>
        <v>0</v>
      </c>
      <c r="R419">
        <f t="shared" si="9"/>
        <v>8</v>
      </c>
      <c r="S419" s="6">
        <f>SUM(punkty_rekrutacyjne34[[#This Row],[punkty za JP]:[GEO]])</f>
        <v>26</v>
      </c>
      <c r="T419" s="6">
        <f>IF(punkty_rekrutacyjne34[[#This Row],[Zachowanie]]=6, 2, 0)+punkty_rekrutacyjne34[[#This Row],[Osiagniecia]]</f>
        <v>6</v>
      </c>
      <c r="U419" s="7">
        <f>punkty_rekrutacyjne34[[#This Row],[punkty za gimnazjalny]]+punkty_rekrutacyjne34[[#This Row],[SUMA PUNKTOW ZA OCENY]]+punkty_rekrutacyjne34[[#This Row],[DODATKOWE]]</f>
        <v>60.9</v>
      </c>
      <c r="V419">
        <f>IF(AND(punkty_rekrutacyjne34[[#This Row],[Osiagniecia]]=0, punkty_rekrutacyjne34[[#This Row],[Zachowanie]]&gt;=5, AVERAGE(punkty_rekrutacyjne34[[#This Row],[JP]:[Geog]])&gt;4), 1, 0)</f>
        <v>0</v>
      </c>
    </row>
    <row r="420" spans="1:22" hidden="1" x14ac:dyDescent="0.35">
      <c r="A420" s="1" t="s">
        <v>565</v>
      </c>
      <c r="B420" s="1" t="s">
        <v>302</v>
      </c>
      <c r="C420">
        <v>3</v>
      </c>
      <c r="D420">
        <v>5</v>
      </c>
      <c r="E420" s="1">
        <v>6</v>
      </c>
      <c r="F420" s="1">
        <v>4</v>
      </c>
      <c r="G420" s="1">
        <v>6</v>
      </c>
      <c r="H420" s="1">
        <v>6</v>
      </c>
      <c r="I420">
        <v>79</v>
      </c>
      <c r="J420">
        <v>52</v>
      </c>
      <c r="K420">
        <v>11</v>
      </c>
      <c r="L420">
        <v>9</v>
      </c>
      <c r="M420">
        <v>83</v>
      </c>
      <c r="N420" s="6">
        <f>(punkty_rekrutacyjne34[[#This Row],[GHP]]+punkty_rekrutacyjne34[[#This Row],[GHH]]+punkty_rekrutacyjne34[[#This Row],[GMM]]+punkty_rekrutacyjne34[[#This Row],[GMP]]+punkty_rekrutacyjne34[[#This Row],[GJP]])/10</f>
        <v>23.4</v>
      </c>
      <c r="O420">
        <f t="shared" si="9"/>
        <v>10</v>
      </c>
      <c r="P420">
        <f t="shared" si="9"/>
        <v>6</v>
      </c>
      <c r="Q420">
        <f t="shared" si="9"/>
        <v>10</v>
      </c>
      <c r="R420">
        <f t="shared" si="9"/>
        <v>10</v>
      </c>
      <c r="S420" s="6">
        <f>SUM(punkty_rekrutacyjne34[[#This Row],[punkty za JP]:[GEO]])</f>
        <v>36</v>
      </c>
      <c r="T420" s="6">
        <f>IF(punkty_rekrutacyjne34[[#This Row],[Zachowanie]]=6, 2, 0)+punkty_rekrutacyjne34[[#This Row],[Osiagniecia]]</f>
        <v>3</v>
      </c>
      <c r="U420" s="7">
        <f>punkty_rekrutacyjne34[[#This Row],[punkty za gimnazjalny]]+punkty_rekrutacyjne34[[#This Row],[SUMA PUNKTOW ZA OCENY]]+punkty_rekrutacyjne34[[#This Row],[DODATKOWE]]</f>
        <v>62.4</v>
      </c>
      <c r="V420">
        <f>IF(AND(punkty_rekrutacyjne34[[#This Row],[Osiagniecia]]=0, punkty_rekrutacyjne34[[#This Row],[Zachowanie]]&gt;=5, AVERAGE(punkty_rekrutacyjne34[[#This Row],[JP]:[Geog]])&gt;4), 1, 0)</f>
        <v>0</v>
      </c>
    </row>
    <row r="421" spans="1:22" hidden="1" x14ac:dyDescent="0.35">
      <c r="A421" s="1" t="s">
        <v>566</v>
      </c>
      <c r="B421" s="1" t="s">
        <v>174</v>
      </c>
      <c r="C421">
        <v>6</v>
      </c>
      <c r="D421">
        <v>5</v>
      </c>
      <c r="E421" s="1">
        <v>5</v>
      </c>
      <c r="F421" s="1">
        <v>5</v>
      </c>
      <c r="G421" s="1">
        <v>4</v>
      </c>
      <c r="H421" s="1">
        <v>4</v>
      </c>
      <c r="I421">
        <v>34</v>
      </c>
      <c r="J421">
        <v>15</v>
      </c>
      <c r="K421">
        <v>40</v>
      </c>
      <c r="L421">
        <v>85</v>
      </c>
      <c r="M421">
        <v>52</v>
      </c>
      <c r="N421" s="6">
        <f>(punkty_rekrutacyjne34[[#This Row],[GHP]]+punkty_rekrutacyjne34[[#This Row],[GHH]]+punkty_rekrutacyjne34[[#This Row],[GMM]]+punkty_rekrutacyjne34[[#This Row],[GMP]]+punkty_rekrutacyjne34[[#This Row],[GJP]])/10</f>
        <v>22.6</v>
      </c>
      <c r="O421">
        <f t="shared" si="9"/>
        <v>8</v>
      </c>
      <c r="P421">
        <f t="shared" si="9"/>
        <v>8</v>
      </c>
      <c r="Q421">
        <f t="shared" si="9"/>
        <v>6</v>
      </c>
      <c r="R421">
        <f t="shared" si="9"/>
        <v>6</v>
      </c>
      <c r="S421" s="6">
        <f>SUM(punkty_rekrutacyjne34[[#This Row],[punkty za JP]:[GEO]])</f>
        <v>28</v>
      </c>
      <c r="T421" s="6">
        <f>IF(punkty_rekrutacyjne34[[#This Row],[Zachowanie]]=6, 2, 0)+punkty_rekrutacyjne34[[#This Row],[Osiagniecia]]</f>
        <v>6</v>
      </c>
      <c r="U421" s="7">
        <f>punkty_rekrutacyjne34[[#This Row],[punkty za gimnazjalny]]+punkty_rekrutacyjne34[[#This Row],[SUMA PUNKTOW ZA OCENY]]+punkty_rekrutacyjne34[[#This Row],[DODATKOWE]]</f>
        <v>56.6</v>
      </c>
      <c r="V421">
        <f>IF(AND(punkty_rekrutacyjne34[[#This Row],[Osiagniecia]]=0, punkty_rekrutacyjne34[[#This Row],[Zachowanie]]&gt;=5, AVERAGE(punkty_rekrutacyjne34[[#This Row],[JP]:[Geog]])&gt;4), 1, 0)</f>
        <v>0</v>
      </c>
    </row>
    <row r="422" spans="1:22" hidden="1" x14ac:dyDescent="0.35">
      <c r="A422" s="1" t="s">
        <v>567</v>
      </c>
      <c r="B422" s="1" t="s">
        <v>568</v>
      </c>
      <c r="C422">
        <v>1</v>
      </c>
      <c r="D422">
        <v>3</v>
      </c>
      <c r="E422" s="1">
        <v>4</v>
      </c>
      <c r="F422" s="1">
        <v>6</v>
      </c>
      <c r="G422" s="1">
        <v>6</v>
      </c>
      <c r="H422" s="1">
        <v>3</v>
      </c>
      <c r="I422">
        <v>52</v>
      </c>
      <c r="J422">
        <v>36</v>
      </c>
      <c r="K422">
        <v>41</v>
      </c>
      <c r="L422">
        <v>96</v>
      </c>
      <c r="M422">
        <v>66</v>
      </c>
      <c r="N422" s="6">
        <f>(punkty_rekrutacyjne34[[#This Row],[GHP]]+punkty_rekrutacyjne34[[#This Row],[GHH]]+punkty_rekrutacyjne34[[#This Row],[GMM]]+punkty_rekrutacyjne34[[#This Row],[GMP]]+punkty_rekrutacyjne34[[#This Row],[GJP]])/10</f>
        <v>29.1</v>
      </c>
      <c r="O422">
        <f t="shared" si="9"/>
        <v>6</v>
      </c>
      <c r="P422">
        <f t="shared" si="9"/>
        <v>10</v>
      </c>
      <c r="Q422">
        <f t="shared" si="9"/>
        <v>10</v>
      </c>
      <c r="R422">
        <f t="shared" si="9"/>
        <v>4</v>
      </c>
      <c r="S422" s="6">
        <f>SUM(punkty_rekrutacyjne34[[#This Row],[punkty za JP]:[GEO]])</f>
        <v>30</v>
      </c>
      <c r="T422" s="6">
        <f>IF(punkty_rekrutacyjne34[[#This Row],[Zachowanie]]=6, 2, 0)+punkty_rekrutacyjne34[[#This Row],[Osiagniecia]]</f>
        <v>1</v>
      </c>
      <c r="U422" s="7">
        <f>punkty_rekrutacyjne34[[#This Row],[punkty za gimnazjalny]]+punkty_rekrutacyjne34[[#This Row],[SUMA PUNKTOW ZA OCENY]]+punkty_rekrutacyjne34[[#This Row],[DODATKOWE]]</f>
        <v>60.1</v>
      </c>
      <c r="V422">
        <f>IF(AND(punkty_rekrutacyjne34[[#This Row],[Osiagniecia]]=0, punkty_rekrutacyjne34[[#This Row],[Zachowanie]]&gt;=5, AVERAGE(punkty_rekrutacyjne34[[#This Row],[JP]:[Geog]])&gt;4), 1, 0)</f>
        <v>0</v>
      </c>
    </row>
    <row r="423" spans="1:22" hidden="1" x14ac:dyDescent="0.35">
      <c r="A423" s="1" t="s">
        <v>569</v>
      </c>
      <c r="B423" s="1" t="s">
        <v>222</v>
      </c>
      <c r="C423">
        <v>5</v>
      </c>
      <c r="D423">
        <v>4</v>
      </c>
      <c r="E423" s="1">
        <v>6</v>
      </c>
      <c r="F423" s="1">
        <v>5</v>
      </c>
      <c r="G423" s="1">
        <v>5</v>
      </c>
      <c r="H423" s="1">
        <v>3</v>
      </c>
      <c r="I423">
        <v>41</v>
      </c>
      <c r="J423">
        <v>35</v>
      </c>
      <c r="K423">
        <v>54</v>
      </c>
      <c r="L423">
        <v>14</v>
      </c>
      <c r="M423">
        <v>29</v>
      </c>
      <c r="N423" s="6">
        <f>(punkty_rekrutacyjne34[[#This Row],[GHP]]+punkty_rekrutacyjne34[[#This Row],[GHH]]+punkty_rekrutacyjne34[[#This Row],[GMM]]+punkty_rekrutacyjne34[[#This Row],[GMP]]+punkty_rekrutacyjne34[[#This Row],[GJP]])/10</f>
        <v>17.3</v>
      </c>
      <c r="O423">
        <f t="shared" si="9"/>
        <v>10</v>
      </c>
      <c r="P423">
        <f t="shared" si="9"/>
        <v>8</v>
      </c>
      <c r="Q423">
        <f t="shared" si="9"/>
        <v>8</v>
      </c>
      <c r="R423">
        <f t="shared" si="9"/>
        <v>4</v>
      </c>
      <c r="S423" s="6">
        <f>SUM(punkty_rekrutacyjne34[[#This Row],[punkty za JP]:[GEO]])</f>
        <v>30</v>
      </c>
      <c r="T423" s="6">
        <f>IF(punkty_rekrutacyjne34[[#This Row],[Zachowanie]]=6, 2, 0)+punkty_rekrutacyjne34[[#This Row],[Osiagniecia]]</f>
        <v>5</v>
      </c>
      <c r="U423" s="7">
        <f>punkty_rekrutacyjne34[[#This Row],[punkty za gimnazjalny]]+punkty_rekrutacyjne34[[#This Row],[SUMA PUNKTOW ZA OCENY]]+punkty_rekrutacyjne34[[#This Row],[DODATKOWE]]</f>
        <v>52.3</v>
      </c>
      <c r="V423">
        <f>IF(AND(punkty_rekrutacyjne34[[#This Row],[Osiagniecia]]=0, punkty_rekrutacyjne34[[#This Row],[Zachowanie]]&gt;=5, AVERAGE(punkty_rekrutacyjne34[[#This Row],[JP]:[Geog]])&gt;4), 1, 0)</f>
        <v>0</v>
      </c>
    </row>
    <row r="424" spans="1:22" hidden="1" x14ac:dyDescent="0.35">
      <c r="A424" s="1" t="s">
        <v>570</v>
      </c>
      <c r="B424" s="1" t="s">
        <v>571</v>
      </c>
      <c r="C424">
        <v>5</v>
      </c>
      <c r="D424">
        <v>3</v>
      </c>
      <c r="E424" s="1">
        <v>5</v>
      </c>
      <c r="F424" s="1">
        <v>5</v>
      </c>
      <c r="G424" s="1">
        <v>3</v>
      </c>
      <c r="H424" s="1">
        <v>2</v>
      </c>
      <c r="I424">
        <v>25</v>
      </c>
      <c r="J424">
        <v>24</v>
      </c>
      <c r="K424">
        <v>28</v>
      </c>
      <c r="L424">
        <v>21</v>
      </c>
      <c r="M424">
        <v>24</v>
      </c>
      <c r="N424" s="6">
        <f>(punkty_rekrutacyjne34[[#This Row],[GHP]]+punkty_rekrutacyjne34[[#This Row],[GHH]]+punkty_rekrutacyjne34[[#This Row],[GMM]]+punkty_rekrutacyjne34[[#This Row],[GMP]]+punkty_rekrutacyjne34[[#This Row],[GJP]])/10</f>
        <v>12.2</v>
      </c>
      <c r="O424">
        <f t="shared" si="9"/>
        <v>8</v>
      </c>
      <c r="P424">
        <f t="shared" si="9"/>
        <v>8</v>
      </c>
      <c r="Q424">
        <f t="shared" si="9"/>
        <v>4</v>
      </c>
      <c r="R424">
        <f t="shared" si="9"/>
        <v>0</v>
      </c>
      <c r="S424" s="6">
        <f>SUM(punkty_rekrutacyjne34[[#This Row],[punkty za JP]:[GEO]])</f>
        <v>20</v>
      </c>
      <c r="T424" s="6">
        <f>IF(punkty_rekrutacyjne34[[#This Row],[Zachowanie]]=6, 2, 0)+punkty_rekrutacyjne34[[#This Row],[Osiagniecia]]</f>
        <v>5</v>
      </c>
      <c r="U424" s="7">
        <f>punkty_rekrutacyjne34[[#This Row],[punkty za gimnazjalny]]+punkty_rekrutacyjne34[[#This Row],[SUMA PUNKTOW ZA OCENY]]+punkty_rekrutacyjne34[[#This Row],[DODATKOWE]]</f>
        <v>37.200000000000003</v>
      </c>
      <c r="V424">
        <f>IF(AND(punkty_rekrutacyjne34[[#This Row],[Osiagniecia]]=0, punkty_rekrutacyjne34[[#This Row],[Zachowanie]]&gt;=5, AVERAGE(punkty_rekrutacyjne34[[#This Row],[JP]:[Geog]])&gt;4), 1, 0)</f>
        <v>0</v>
      </c>
    </row>
    <row r="425" spans="1:22" hidden="1" x14ac:dyDescent="0.35">
      <c r="A425" s="1" t="s">
        <v>572</v>
      </c>
      <c r="B425" s="1" t="s">
        <v>177</v>
      </c>
      <c r="C425">
        <v>3</v>
      </c>
      <c r="D425">
        <v>4</v>
      </c>
      <c r="E425" s="1">
        <v>2</v>
      </c>
      <c r="F425" s="1">
        <v>5</v>
      </c>
      <c r="G425" s="1">
        <v>2</v>
      </c>
      <c r="H425" s="1">
        <v>6</v>
      </c>
      <c r="I425">
        <v>80</v>
      </c>
      <c r="J425">
        <v>86</v>
      </c>
      <c r="K425">
        <v>29</v>
      </c>
      <c r="L425">
        <v>32</v>
      </c>
      <c r="M425">
        <v>85</v>
      </c>
      <c r="N425" s="6">
        <f>(punkty_rekrutacyjne34[[#This Row],[GHP]]+punkty_rekrutacyjne34[[#This Row],[GHH]]+punkty_rekrutacyjne34[[#This Row],[GMM]]+punkty_rekrutacyjne34[[#This Row],[GMP]]+punkty_rekrutacyjne34[[#This Row],[GJP]])/10</f>
        <v>31.2</v>
      </c>
      <c r="O425">
        <f t="shared" si="9"/>
        <v>0</v>
      </c>
      <c r="P425">
        <f t="shared" si="9"/>
        <v>8</v>
      </c>
      <c r="Q425">
        <f t="shared" si="9"/>
        <v>0</v>
      </c>
      <c r="R425">
        <f t="shared" si="9"/>
        <v>10</v>
      </c>
      <c r="S425" s="6">
        <f>SUM(punkty_rekrutacyjne34[[#This Row],[punkty za JP]:[GEO]])</f>
        <v>18</v>
      </c>
      <c r="T425" s="6">
        <f>IF(punkty_rekrutacyjne34[[#This Row],[Zachowanie]]=6, 2, 0)+punkty_rekrutacyjne34[[#This Row],[Osiagniecia]]</f>
        <v>3</v>
      </c>
      <c r="U425" s="7">
        <f>punkty_rekrutacyjne34[[#This Row],[punkty za gimnazjalny]]+punkty_rekrutacyjne34[[#This Row],[SUMA PUNKTOW ZA OCENY]]+punkty_rekrutacyjne34[[#This Row],[DODATKOWE]]</f>
        <v>52.2</v>
      </c>
      <c r="V425">
        <f>IF(AND(punkty_rekrutacyjne34[[#This Row],[Osiagniecia]]=0, punkty_rekrutacyjne34[[#This Row],[Zachowanie]]&gt;=5, AVERAGE(punkty_rekrutacyjne34[[#This Row],[JP]:[Geog]])&gt;4), 1, 0)</f>
        <v>0</v>
      </c>
    </row>
    <row r="426" spans="1:22" hidden="1" x14ac:dyDescent="0.35">
      <c r="A426" s="1" t="s">
        <v>573</v>
      </c>
      <c r="B426" s="1" t="s">
        <v>526</v>
      </c>
      <c r="C426">
        <v>4</v>
      </c>
      <c r="D426">
        <v>3</v>
      </c>
      <c r="E426" s="1">
        <v>5</v>
      </c>
      <c r="F426" s="1">
        <v>6</v>
      </c>
      <c r="G426" s="1">
        <v>3</v>
      </c>
      <c r="H426" s="1">
        <v>4</v>
      </c>
      <c r="I426">
        <v>68</v>
      </c>
      <c r="J426">
        <v>19</v>
      </c>
      <c r="K426">
        <v>94</v>
      </c>
      <c r="L426">
        <v>92</v>
      </c>
      <c r="M426">
        <v>62</v>
      </c>
      <c r="N426" s="6">
        <f>(punkty_rekrutacyjne34[[#This Row],[GHP]]+punkty_rekrutacyjne34[[#This Row],[GHH]]+punkty_rekrutacyjne34[[#This Row],[GMM]]+punkty_rekrutacyjne34[[#This Row],[GMP]]+punkty_rekrutacyjne34[[#This Row],[GJP]])/10</f>
        <v>33.5</v>
      </c>
      <c r="O426">
        <f t="shared" si="9"/>
        <v>8</v>
      </c>
      <c r="P426">
        <f t="shared" si="9"/>
        <v>10</v>
      </c>
      <c r="Q426">
        <f t="shared" si="9"/>
        <v>4</v>
      </c>
      <c r="R426">
        <f t="shared" si="9"/>
        <v>6</v>
      </c>
      <c r="S426" s="6">
        <f>SUM(punkty_rekrutacyjne34[[#This Row],[punkty za JP]:[GEO]])</f>
        <v>28</v>
      </c>
      <c r="T426" s="6">
        <f>IF(punkty_rekrutacyjne34[[#This Row],[Zachowanie]]=6, 2, 0)+punkty_rekrutacyjne34[[#This Row],[Osiagniecia]]</f>
        <v>4</v>
      </c>
      <c r="U426" s="7">
        <f>punkty_rekrutacyjne34[[#This Row],[punkty za gimnazjalny]]+punkty_rekrutacyjne34[[#This Row],[SUMA PUNKTOW ZA OCENY]]+punkty_rekrutacyjne34[[#This Row],[DODATKOWE]]</f>
        <v>65.5</v>
      </c>
      <c r="V426">
        <f>IF(AND(punkty_rekrutacyjne34[[#This Row],[Osiagniecia]]=0, punkty_rekrutacyjne34[[#This Row],[Zachowanie]]&gt;=5, AVERAGE(punkty_rekrutacyjne34[[#This Row],[JP]:[Geog]])&gt;4), 1, 0)</f>
        <v>0</v>
      </c>
    </row>
    <row r="427" spans="1:22" hidden="1" x14ac:dyDescent="0.35">
      <c r="A427" s="1" t="s">
        <v>574</v>
      </c>
      <c r="B427" s="1" t="s">
        <v>575</v>
      </c>
      <c r="C427">
        <v>4</v>
      </c>
      <c r="D427">
        <v>2</v>
      </c>
      <c r="E427" s="1">
        <v>5</v>
      </c>
      <c r="F427" s="1">
        <v>2</v>
      </c>
      <c r="G427" s="1">
        <v>5</v>
      </c>
      <c r="H427" s="1">
        <v>4</v>
      </c>
      <c r="I427">
        <v>74</v>
      </c>
      <c r="J427">
        <v>85</v>
      </c>
      <c r="K427">
        <v>21</v>
      </c>
      <c r="L427">
        <v>33</v>
      </c>
      <c r="M427">
        <v>9</v>
      </c>
      <c r="N427" s="6">
        <f>(punkty_rekrutacyjne34[[#This Row],[GHP]]+punkty_rekrutacyjne34[[#This Row],[GHH]]+punkty_rekrutacyjne34[[#This Row],[GMM]]+punkty_rekrutacyjne34[[#This Row],[GMP]]+punkty_rekrutacyjne34[[#This Row],[GJP]])/10</f>
        <v>22.2</v>
      </c>
      <c r="O427">
        <f t="shared" si="9"/>
        <v>8</v>
      </c>
      <c r="P427">
        <f t="shared" si="9"/>
        <v>0</v>
      </c>
      <c r="Q427">
        <f t="shared" si="9"/>
        <v>8</v>
      </c>
      <c r="R427">
        <f t="shared" si="9"/>
        <v>6</v>
      </c>
      <c r="S427" s="6">
        <f>SUM(punkty_rekrutacyjne34[[#This Row],[punkty za JP]:[GEO]])</f>
        <v>22</v>
      </c>
      <c r="T427" s="6">
        <f>IF(punkty_rekrutacyjne34[[#This Row],[Zachowanie]]=6, 2, 0)+punkty_rekrutacyjne34[[#This Row],[Osiagniecia]]</f>
        <v>4</v>
      </c>
      <c r="U427" s="7">
        <f>punkty_rekrutacyjne34[[#This Row],[punkty za gimnazjalny]]+punkty_rekrutacyjne34[[#This Row],[SUMA PUNKTOW ZA OCENY]]+punkty_rekrutacyjne34[[#This Row],[DODATKOWE]]</f>
        <v>48.2</v>
      </c>
      <c r="V427">
        <f>IF(AND(punkty_rekrutacyjne34[[#This Row],[Osiagniecia]]=0, punkty_rekrutacyjne34[[#This Row],[Zachowanie]]&gt;=5, AVERAGE(punkty_rekrutacyjne34[[#This Row],[JP]:[Geog]])&gt;4), 1, 0)</f>
        <v>0</v>
      </c>
    </row>
    <row r="428" spans="1:22" hidden="1" x14ac:dyDescent="0.35">
      <c r="A428" s="1" t="s">
        <v>403</v>
      </c>
      <c r="B428" s="1" t="s">
        <v>64</v>
      </c>
      <c r="C428">
        <v>0</v>
      </c>
      <c r="D428">
        <v>2</v>
      </c>
      <c r="E428" s="1">
        <v>3</v>
      </c>
      <c r="F428" s="1">
        <v>5</v>
      </c>
      <c r="G428" s="1">
        <v>4</v>
      </c>
      <c r="H428" s="1">
        <v>6</v>
      </c>
      <c r="I428">
        <v>40</v>
      </c>
      <c r="J428">
        <v>46</v>
      </c>
      <c r="K428">
        <v>1</v>
      </c>
      <c r="L428">
        <v>98</v>
      </c>
      <c r="M428">
        <v>39</v>
      </c>
      <c r="N428" s="6">
        <f>(punkty_rekrutacyjne34[[#This Row],[GHP]]+punkty_rekrutacyjne34[[#This Row],[GHH]]+punkty_rekrutacyjne34[[#This Row],[GMM]]+punkty_rekrutacyjne34[[#This Row],[GMP]]+punkty_rekrutacyjne34[[#This Row],[GJP]])/10</f>
        <v>22.4</v>
      </c>
      <c r="O428">
        <f t="shared" si="9"/>
        <v>4</v>
      </c>
      <c r="P428">
        <f t="shared" si="9"/>
        <v>8</v>
      </c>
      <c r="Q428">
        <f t="shared" si="9"/>
        <v>6</v>
      </c>
      <c r="R428">
        <f t="shared" si="9"/>
        <v>10</v>
      </c>
      <c r="S428" s="6">
        <f>SUM(punkty_rekrutacyjne34[[#This Row],[punkty za JP]:[GEO]])</f>
        <v>28</v>
      </c>
      <c r="T428" s="6">
        <f>IF(punkty_rekrutacyjne34[[#This Row],[Zachowanie]]=6, 2, 0)+punkty_rekrutacyjne34[[#This Row],[Osiagniecia]]</f>
        <v>0</v>
      </c>
      <c r="U428" s="7">
        <f>punkty_rekrutacyjne34[[#This Row],[punkty za gimnazjalny]]+punkty_rekrutacyjne34[[#This Row],[SUMA PUNKTOW ZA OCENY]]+punkty_rekrutacyjne34[[#This Row],[DODATKOWE]]</f>
        <v>50.4</v>
      </c>
      <c r="V428">
        <f>IF(AND(punkty_rekrutacyjne34[[#This Row],[Osiagniecia]]=0, punkty_rekrutacyjne34[[#This Row],[Zachowanie]]&gt;=5, AVERAGE(punkty_rekrutacyjne34[[#This Row],[JP]:[Geog]])&gt;4), 1, 0)</f>
        <v>0</v>
      </c>
    </row>
    <row r="429" spans="1:22" hidden="1" x14ac:dyDescent="0.35">
      <c r="A429" s="1" t="s">
        <v>576</v>
      </c>
      <c r="B429" s="1" t="s">
        <v>430</v>
      </c>
      <c r="C429">
        <v>7</v>
      </c>
      <c r="D429">
        <v>2</v>
      </c>
      <c r="E429" s="1">
        <v>2</v>
      </c>
      <c r="F429" s="1">
        <v>2</v>
      </c>
      <c r="G429" s="1">
        <v>2</v>
      </c>
      <c r="H429" s="1">
        <v>2</v>
      </c>
      <c r="I429">
        <v>1</v>
      </c>
      <c r="J429">
        <v>25</v>
      </c>
      <c r="K429">
        <v>33</v>
      </c>
      <c r="L429">
        <v>91</v>
      </c>
      <c r="M429">
        <v>60</v>
      </c>
      <c r="N429" s="6">
        <f>(punkty_rekrutacyjne34[[#This Row],[GHP]]+punkty_rekrutacyjne34[[#This Row],[GHH]]+punkty_rekrutacyjne34[[#This Row],[GMM]]+punkty_rekrutacyjne34[[#This Row],[GMP]]+punkty_rekrutacyjne34[[#This Row],[GJP]])/10</f>
        <v>21</v>
      </c>
      <c r="O429">
        <f t="shared" si="9"/>
        <v>0</v>
      </c>
      <c r="P429">
        <f t="shared" si="9"/>
        <v>0</v>
      </c>
      <c r="Q429">
        <f t="shared" si="9"/>
        <v>0</v>
      </c>
      <c r="R429">
        <f t="shared" si="9"/>
        <v>0</v>
      </c>
      <c r="S429" s="6">
        <f>SUM(punkty_rekrutacyjne34[[#This Row],[punkty za JP]:[GEO]])</f>
        <v>0</v>
      </c>
      <c r="T429" s="6">
        <f>IF(punkty_rekrutacyjne34[[#This Row],[Zachowanie]]=6, 2, 0)+punkty_rekrutacyjne34[[#This Row],[Osiagniecia]]</f>
        <v>7</v>
      </c>
      <c r="U429" s="7">
        <f>punkty_rekrutacyjne34[[#This Row],[punkty za gimnazjalny]]+punkty_rekrutacyjne34[[#This Row],[SUMA PUNKTOW ZA OCENY]]+punkty_rekrutacyjne34[[#This Row],[DODATKOWE]]</f>
        <v>28</v>
      </c>
      <c r="V429">
        <f>IF(AND(punkty_rekrutacyjne34[[#This Row],[Osiagniecia]]=0, punkty_rekrutacyjne34[[#This Row],[Zachowanie]]&gt;=5, AVERAGE(punkty_rekrutacyjne34[[#This Row],[JP]:[Geog]])&gt;4), 1, 0)</f>
        <v>0</v>
      </c>
    </row>
    <row r="430" spans="1:22" hidden="1" x14ac:dyDescent="0.35">
      <c r="A430" s="1" t="s">
        <v>577</v>
      </c>
      <c r="B430" s="1" t="s">
        <v>360</v>
      </c>
      <c r="C430">
        <v>3</v>
      </c>
      <c r="D430">
        <v>3</v>
      </c>
      <c r="E430" s="1">
        <v>6</v>
      </c>
      <c r="F430" s="1">
        <v>4</v>
      </c>
      <c r="G430" s="1">
        <v>4</v>
      </c>
      <c r="H430" s="1">
        <v>3</v>
      </c>
      <c r="I430">
        <v>87</v>
      </c>
      <c r="J430">
        <v>50</v>
      </c>
      <c r="K430">
        <v>61</v>
      </c>
      <c r="L430">
        <v>48</v>
      </c>
      <c r="M430">
        <v>86</v>
      </c>
      <c r="N430" s="6">
        <f>(punkty_rekrutacyjne34[[#This Row],[GHP]]+punkty_rekrutacyjne34[[#This Row],[GHH]]+punkty_rekrutacyjne34[[#This Row],[GMM]]+punkty_rekrutacyjne34[[#This Row],[GMP]]+punkty_rekrutacyjne34[[#This Row],[GJP]])/10</f>
        <v>33.200000000000003</v>
      </c>
      <c r="O430">
        <f t="shared" si="9"/>
        <v>10</v>
      </c>
      <c r="P430">
        <f t="shared" si="9"/>
        <v>6</v>
      </c>
      <c r="Q430">
        <f t="shared" si="9"/>
        <v>6</v>
      </c>
      <c r="R430">
        <f t="shared" si="9"/>
        <v>4</v>
      </c>
      <c r="S430" s="6">
        <f>SUM(punkty_rekrutacyjne34[[#This Row],[punkty za JP]:[GEO]])</f>
        <v>26</v>
      </c>
      <c r="T430" s="6">
        <f>IF(punkty_rekrutacyjne34[[#This Row],[Zachowanie]]=6, 2, 0)+punkty_rekrutacyjne34[[#This Row],[Osiagniecia]]</f>
        <v>3</v>
      </c>
      <c r="U430" s="7">
        <f>punkty_rekrutacyjne34[[#This Row],[punkty za gimnazjalny]]+punkty_rekrutacyjne34[[#This Row],[SUMA PUNKTOW ZA OCENY]]+punkty_rekrutacyjne34[[#This Row],[DODATKOWE]]</f>
        <v>62.2</v>
      </c>
      <c r="V430">
        <f>IF(AND(punkty_rekrutacyjne34[[#This Row],[Osiagniecia]]=0, punkty_rekrutacyjne34[[#This Row],[Zachowanie]]&gt;=5, AVERAGE(punkty_rekrutacyjne34[[#This Row],[JP]:[Geog]])&gt;4), 1, 0)</f>
        <v>0</v>
      </c>
    </row>
    <row r="431" spans="1:22" hidden="1" x14ac:dyDescent="0.35">
      <c r="A431" s="1" t="s">
        <v>578</v>
      </c>
      <c r="B431" s="1" t="s">
        <v>579</v>
      </c>
      <c r="C431">
        <v>5</v>
      </c>
      <c r="D431">
        <v>6</v>
      </c>
      <c r="E431" s="1">
        <v>4</v>
      </c>
      <c r="F431" s="1">
        <v>2</v>
      </c>
      <c r="G431" s="1">
        <v>4</v>
      </c>
      <c r="H431" s="1">
        <v>3</v>
      </c>
      <c r="I431">
        <v>100</v>
      </c>
      <c r="J431">
        <v>74</v>
      </c>
      <c r="K431">
        <v>76</v>
      </c>
      <c r="L431">
        <v>47</v>
      </c>
      <c r="M431">
        <v>29</v>
      </c>
      <c r="N431" s="6">
        <f>(punkty_rekrutacyjne34[[#This Row],[GHP]]+punkty_rekrutacyjne34[[#This Row],[GHH]]+punkty_rekrutacyjne34[[#This Row],[GMM]]+punkty_rekrutacyjne34[[#This Row],[GMP]]+punkty_rekrutacyjne34[[#This Row],[GJP]])/10</f>
        <v>32.6</v>
      </c>
      <c r="O431">
        <f t="shared" si="9"/>
        <v>6</v>
      </c>
      <c r="P431">
        <f t="shared" si="9"/>
        <v>0</v>
      </c>
      <c r="Q431">
        <f t="shared" si="9"/>
        <v>6</v>
      </c>
      <c r="R431">
        <f t="shared" si="9"/>
        <v>4</v>
      </c>
      <c r="S431" s="6">
        <f>SUM(punkty_rekrutacyjne34[[#This Row],[punkty za JP]:[GEO]])</f>
        <v>16</v>
      </c>
      <c r="T431" s="6">
        <f>IF(punkty_rekrutacyjne34[[#This Row],[Zachowanie]]=6, 2, 0)+punkty_rekrutacyjne34[[#This Row],[Osiagniecia]]</f>
        <v>7</v>
      </c>
      <c r="U431" s="7">
        <f>punkty_rekrutacyjne34[[#This Row],[punkty za gimnazjalny]]+punkty_rekrutacyjne34[[#This Row],[SUMA PUNKTOW ZA OCENY]]+punkty_rekrutacyjne34[[#This Row],[DODATKOWE]]</f>
        <v>55.6</v>
      </c>
      <c r="V431">
        <f>IF(AND(punkty_rekrutacyjne34[[#This Row],[Osiagniecia]]=0, punkty_rekrutacyjne34[[#This Row],[Zachowanie]]&gt;=5, AVERAGE(punkty_rekrutacyjne34[[#This Row],[JP]:[Geog]])&gt;4), 1, 0)</f>
        <v>0</v>
      </c>
    </row>
    <row r="432" spans="1:22" hidden="1" x14ac:dyDescent="0.35">
      <c r="A432" s="1" t="s">
        <v>580</v>
      </c>
      <c r="B432" s="1" t="s">
        <v>14</v>
      </c>
      <c r="C432">
        <v>1</v>
      </c>
      <c r="D432">
        <v>6</v>
      </c>
      <c r="E432" s="1">
        <v>5</v>
      </c>
      <c r="F432" s="1">
        <v>2</v>
      </c>
      <c r="G432" s="1">
        <v>5</v>
      </c>
      <c r="H432" s="1">
        <v>5</v>
      </c>
      <c r="I432">
        <v>59</v>
      </c>
      <c r="J432">
        <v>30</v>
      </c>
      <c r="K432">
        <v>96</v>
      </c>
      <c r="L432">
        <v>53</v>
      </c>
      <c r="M432">
        <v>87</v>
      </c>
      <c r="N432" s="6">
        <f>(punkty_rekrutacyjne34[[#This Row],[GHP]]+punkty_rekrutacyjne34[[#This Row],[GHH]]+punkty_rekrutacyjne34[[#This Row],[GMM]]+punkty_rekrutacyjne34[[#This Row],[GMP]]+punkty_rekrutacyjne34[[#This Row],[GJP]])/10</f>
        <v>32.5</v>
      </c>
      <c r="O432">
        <f t="shared" si="9"/>
        <v>8</v>
      </c>
      <c r="P432">
        <f t="shared" si="9"/>
        <v>0</v>
      </c>
      <c r="Q432">
        <f t="shared" si="9"/>
        <v>8</v>
      </c>
      <c r="R432">
        <f t="shared" si="9"/>
        <v>8</v>
      </c>
      <c r="S432" s="6">
        <f>SUM(punkty_rekrutacyjne34[[#This Row],[punkty za JP]:[GEO]])</f>
        <v>24</v>
      </c>
      <c r="T432" s="6">
        <f>IF(punkty_rekrutacyjne34[[#This Row],[Zachowanie]]=6, 2, 0)+punkty_rekrutacyjne34[[#This Row],[Osiagniecia]]</f>
        <v>3</v>
      </c>
      <c r="U432" s="7">
        <f>punkty_rekrutacyjne34[[#This Row],[punkty za gimnazjalny]]+punkty_rekrutacyjne34[[#This Row],[SUMA PUNKTOW ZA OCENY]]+punkty_rekrutacyjne34[[#This Row],[DODATKOWE]]</f>
        <v>59.5</v>
      </c>
      <c r="V432">
        <f>IF(AND(punkty_rekrutacyjne34[[#This Row],[Osiagniecia]]=0, punkty_rekrutacyjne34[[#This Row],[Zachowanie]]&gt;=5, AVERAGE(punkty_rekrutacyjne34[[#This Row],[JP]:[Geog]])&gt;4), 1, 0)</f>
        <v>0</v>
      </c>
    </row>
    <row r="433" spans="1:22" hidden="1" x14ac:dyDescent="0.35">
      <c r="A433" s="1" t="s">
        <v>581</v>
      </c>
      <c r="B433" s="1" t="s">
        <v>70</v>
      </c>
      <c r="C433">
        <v>6</v>
      </c>
      <c r="D433">
        <v>2</v>
      </c>
      <c r="E433" s="1">
        <v>6</v>
      </c>
      <c r="F433" s="1">
        <v>4</v>
      </c>
      <c r="G433" s="1">
        <v>4</v>
      </c>
      <c r="H433" s="1">
        <v>6</v>
      </c>
      <c r="I433">
        <v>51</v>
      </c>
      <c r="J433">
        <v>98</v>
      </c>
      <c r="K433">
        <v>20</v>
      </c>
      <c r="L433">
        <v>37</v>
      </c>
      <c r="M433">
        <v>54</v>
      </c>
      <c r="N433" s="6">
        <f>(punkty_rekrutacyjne34[[#This Row],[GHP]]+punkty_rekrutacyjne34[[#This Row],[GHH]]+punkty_rekrutacyjne34[[#This Row],[GMM]]+punkty_rekrutacyjne34[[#This Row],[GMP]]+punkty_rekrutacyjne34[[#This Row],[GJP]])/10</f>
        <v>26</v>
      </c>
      <c r="O433">
        <f t="shared" si="9"/>
        <v>10</v>
      </c>
      <c r="P433">
        <f t="shared" si="9"/>
        <v>6</v>
      </c>
      <c r="Q433">
        <f t="shared" si="9"/>
        <v>6</v>
      </c>
      <c r="R433">
        <f t="shared" si="9"/>
        <v>10</v>
      </c>
      <c r="S433" s="6">
        <f>SUM(punkty_rekrutacyjne34[[#This Row],[punkty za JP]:[GEO]])</f>
        <v>32</v>
      </c>
      <c r="T433" s="6">
        <f>IF(punkty_rekrutacyjne34[[#This Row],[Zachowanie]]=6, 2, 0)+punkty_rekrutacyjne34[[#This Row],[Osiagniecia]]</f>
        <v>6</v>
      </c>
      <c r="U433" s="7">
        <f>punkty_rekrutacyjne34[[#This Row],[punkty za gimnazjalny]]+punkty_rekrutacyjne34[[#This Row],[SUMA PUNKTOW ZA OCENY]]+punkty_rekrutacyjne34[[#This Row],[DODATKOWE]]</f>
        <v>64</v>
      </c>
      <c r="V433">
        <f>IF(AND(punkty_rekrutacyjne34[[#This Row],[Osiagniecia]]=0, punkty_rekrutacyjne34[[#This Row],[Zachowanie]]&gt;=5, AVERAGE(punkty_rekrutacyjne34[[#This Row],[JP]:[Geog]])&gt;4), 1, 0)</f>
        <v>0</v>
      </c>
    </row>
    <row r="434" spans="1:22" hidden="1" x14ac:dyDescent="0.35">
      <c r="A434" s="1" t="s">
        <v>380</v>
      </c>
      <c r="B434" s="1" t="s">
        <v>126</v>
      </c>
      <c r="C434">
        <v>7</v>
      </c>
      <c r="D434">
        <v>6</v>
      </c>
      <c r="E434" s="1">
        <v>2</v>
      </c>
      <c r="F434" s="1">
        <v>6</v>
      </c>
      <c r="G434" s="1">
        <v>2</v>
      </c>
      <c r="H434" s="1">
        <v>6</v>
      </c>
      <c r="I434">
        <v>75</v>
      </c>
      <c r="J434">
        <v>60</v>
      </c>
      <c r="K434">
        <v>80</v>
      </c>
      <c r="L434">
        <v>86</v>
      </c>
      <c r="M434">
        <v>91</v>
      </c>
      <c r="N434" s="6">
        <f>(punkty_rekrutacyjne34[[#This Row],[GHP]]+punkty_rekrutacyjne34[[#This Row],[GHH]]+punkty_rekrutacyjne34[[#This Row],[GMM]]+punkty_rekrutacyjne34[[#This Row],[GMP]]+punkty_rekrutacyjne34[[#This Row],[GJP]])/10</f>
        <v>39.200000000000003</v>
      </c>
      <c r="O434">
        <f t="shared" si="9"/>
        <v>0</v>
      </c>
      <c r="P434">
        <f t="shared" si="9"/>
        <v>10</v>
      </c>
      <c r="Q434">
        <f t="shared" si="9"/>
        <v>0</v>
      </c>
      <c r="R434">
        <f t="shared" si="9"/>
        <v>10</v>
      </c>
      <c r="S434" s="6">
        <f>SUM(punkty_rekrutacyjne34[[#This Row],[punkty za JP]:[GEO]])</f>
        <v>20</v>
      </c>
      <c r="T434" s="6">
        <f>IF(punkty_rekrutacyjne34[[#This Row],[Zachowanie]]=6, 2, 0)+punkty_rekrutacyjne34[[#This Row],[Osiagniecia]]</f>
        <v>9</v>
      </c>
      <c r="U434" s="7">
        <f>punkty_rekrutacyjne34[[#This Row],[punkty za gimnazjalny]]+punkty_rekrutacyjne34[[#This Row],[SUMA PUNKTOW ZA OCENY]]+punkty_rekrutacyjne34[[#This Row],[DODATKOWE]]</f>
        <v>68.2</v>
      </c>
      <c r="V434">
        <f>IF(AND(punkty_rekrutacyjne34[[#This Row],[Osiagniecia]]=0, punkty_rekrutacyjne34[[#This Row],[Zachowanie]]&gt;=5, AVERAGE(punkty_rekrutacyjne34[[#This Row],[JP]:[Geog]])&gt;4), 1, 0)</f>
        <v>0</v>
      </c>
    </row>
    <row r="435" spans="1:22" hidden="1" x14ac:dyDescent="0.35">
      <c r="A435" s="1" t="s">
        <v>582</v>
      </c>
      <c r="B435" s="1" t="s">
        <v>367</v>
      </c>
      <c r="C435">
        <v>5</v>
      </c>
      <c r="D435">
        <v>3</v>
      </c>
      <c r="E435" s="1">
        <v>2</v>
      </c>
      <c r="F435" s="1">
        <v>6</v>
      </c>
      <c r="G435" s="1">
        <v>2</v>
      </c>
      <c r="H435" s="1">
        <v>2</v>
      </c>
      <c r="I435">
        <v>28</v>
      </c>
      <c r="J435">
        <v>28</v>
      </c>
      <c r="K435">
        <v>14</v>
      </c>
      <c r="L435">
        <v>52</v>
      </c>
      <c r="M435">
        <v>35</v>
      </c>
      <c r="N435" s="6">
        <f>(punkty_rekrutacyjne34[[#This Row],[GHP]]+punkty_rekrutacyjne34[[#This Row],[GHH]]+punkty_rekrutacyjne34[[#This Row],[GMM]]+punkty_rekrutacyjne34[[#This Row],[GMP]]+punkty_rekrutacyjne34[[#This Row],[GJP]])/10</f>
        <v>15.7</v>
      </c>
      <c r="O435">
        <f t="shared" si="9"/>
        <v>0</v>
      </c>
      <c r="P435">
        <f t="shared" si="9"/>
        <v>10</v>
      </c>
      <c r="Q435">
        <f t="shared" si="9"/>
        <v>0</v>
      </c>
      <c r="R435">
        <f t="shared" si="9"/>
        <v>0</v>
      </c>
      <c r="S435" s="6">
        <f>SUM(punkty_rekrutacyjne34[[#This Row],[punkty za JP]:[GEO]])</f>
        <v>10</v>
      </c>
      <c r="T435" s="6">
        <f>IF(punkty_rekrutacyjne34[[#This Row],[Zachowanie]]=6, 2, 0)+punkty_rekrutacyjne34[[#This Row],[Osiagniecia]]</f>
        <v>5</v>
      </c>
      <c r="U435" s="7">
        <f>punkty_rekrutacyjne34[[#This Row],[punkty za gimnazjalny]]+punkty_rekrutacyjne34[[#This Row],[SUMA PUNKTOW ZA OCENY]]+punkty_rekrutacyjne34[[#This Row],[DODATKOWE]]</f>
        <v>30.7</v>
      </c>
      <c r="V435">
        <f>IF(AND(punkty_rekrutacyjne34[[#This Row],[Osiagniecia]]=0, punkty_rekrutacyjne34[[#This Row],[Zachowanie]]&gt;=5, AVERAGE(punkty_rekrutacyjne34[[#This Row],[JP]:[Geog]])&gt;4), 1, 0)</f>
        <v>0</v>
      </c>
    </row>
    <row r="436" spans="1:22" hidden="1" x14ac:dyDescent="0.35">
      <c r="A436" s="1" t="s">
        <v>583</v>
      </c>
      <c r="B436" s="1" t="s">
        <v>133</v>
      </c>
      <c r="C436">
        <v>8</v>
      </c>
      <c r="D436">
        <v>3</v>
      </c>
      <c r="E436" s="1">
        <v>5</v>
      </c>
      <c r="F436" s="1">
        <v>5</v>
      </c>
      <c r="G436" s="1">
        <v>5</v>
      </c>
      <c r="H436" s="1">
        <v>6</v>
      </c>
      <c r="I436">
        <v>63</v>
      </c>
      <c r="J436">
        <v>66</v>
      </c>
      <c r="K436">
        <v>71</v>
      </c>
      <c r="L436">
        <v>11</v>
      </c>
      <c r="M436">
        <v>57</v>
      </c>
      <c r="N436" s="6">
        <f>(punkty_rekrutacyjne34[[#This Row],[GHP]]+punkty_rekrutacyjne34[[#This Row],[GHH]]+punkty_rekrutacyjne34[[#This Row],[GMM]]+punkty_rekrutacyjne34[[#This Row],[GMP]]+punkty_rekrutacyjne34[[#This Row],[GJP]])/10</f>
        <v>26.8</v>
      </c>
      <c r="O436">
        <f t="shared" si="9"/>
        <v>8</v>
      </c>
      <c r="P436">
        <f t="shared" si="9"/>
        <v>8</v>
      </c>
      <c r="Q436">
        <f t="shared" si="9"/>
        <v>8</v>
      </c>
      <c r="R436">
        <f t="shared" si="9"/>
        <v>10</v>
      </c>
      <c r="S436" s="6">
        <f>SUM(punkty_rekrutacyjne34[[#This Row],[punkty za JP]:[GEO]])</f>
        <v>34</v>
      </c>
      <c r="T436" s="6">
        <f>IF(punkty_rekrutacyjne34[[#This Row],[Zachowanie]]=6, 2, 0)+punkty_rekrutacyjne34[[#This Row],[Osiagniecia]]</f>
        <v>8</v>
      </c>
      <c r="U436" s="7">
        <f>punkty_rekrutacyjne34[[#This Row],[punkty za gimnazjalny]]+punkty_rekrutacyjne34[[#This Row],[SUMA PUNKTOW ZA OCENY]]+punkty_rekrutacyjne34[[#This Row],[DODATKOWE]]</f>
        <v>68.8</v>
      </c>
      <c r="V436">
        <f>IF(AND(punkty_rekrutacyjne34[[#This Row],[Osiagniecia]]=0, punkty_rekrutacyjne34[[#This Row],[Zachowanie]]&gt;=5, AVERAGE(punkty_rekrutacyjne34[[#This Row],[JP]:[Geog]])&gt;4), 1, 0)</f>
        <v>0</v>
      </c>
    </row>
    <row r="437" spans="1:22" hidden="1" x14ac:dyDescent="0.35">
      <c r="A437" s="1" t="s">
        <v>584</v>
      </c>
      <c r="B437" s="1" t="s">
        <v>171</v>
      </c>
      <c r="C437">
        <v>5</v>
      </c>
      <c r="D437">
        <v>5</v>
      </c>
      <c r="E437" s="1">
        <v>5</v>
      </c>
      <c r="F437" s="1">
        <v>5</v>
      </c>
      <c r="G437" s="1">
        <v>2</v>
      </c>
      <c r="H437" s="1">
        <v>6</v>
      </c>
      <c r="I437">
        <v>45</v>
      </c>
      <c r="J437">
        <v>94</v>
      </c>
      <c r="K437">
        <v>45</v>
      </c>
      <c r="L437">
        <v>100</v>
      </c>
      <c r="M437">
        <v>98</v>
      </c>
      <c r="N437" s="6">
        <f>(punkty_rekrutacyjne34[[#This Row],[GHP]]+punkty_rekrutacyjne34[[#This Row],[GHH]]+punkty_rekrutacyjne34[[#This Row],[GMM]]+punkty_rekrutacyjne34[[#This Row],[GMP]]+punkty_rekrutacyjne34[[#This Row],[GJP]])/10</f>
        <v>38.200000000000003</v>
      </c>
      <c r="O437">
        <f t="shared" si="9"/>
        <v>8</v>
      </c>
      <c r="P437">
        <f t="shared" si="9"/>
        <v>8</v>
      </c>
      <c r="Q437">
        <f t="shared" si="9"/>
        <v>0</v>
      </c>
      <c r="R437">
        <f t="shared" si="9"/>
        <v>10</v>
      </c>
      <c r="S437" s="6">
        <f>SUM(punkty_rekrutacyjne34[[#This Row],[punkty za JP]:[GEO]])</f>
        <v>26</v>
      </c>
      <c r="T437" s="6">
        <f>IF(punkty_rekrutacyjne34[[#This Row],[Zachowanie]]=6, 2, 0)+punkty_rekrutacyjne34[[#This Row],[Osiagniecia]]</f>
        <v>5</v>
      </c>
      <c r="U437" s="7">
        <f>punkty_rekrutacyjne34[[#This Row],[punkty za gimnazjalny]]+punkty_rekrutacyjne34[[#This Row],[SUMA PUNKTOW ZA OCENY]]+punkty_rekrutacyjne34[[#This Row],[DODATKOWE]]</f>
        <v>69.2</v>
      </c>
      <c r="V437">
        <f>IF(AND(punkty_rekrutacyjne34[[#This Row],[Osiagniecia]]=0, punkty_rekrutacyjne34[[#This Row],[Zachowanie]]&gt;=5, AVERAGE(punkty_rekrutacyjne34[[#This Row],[JP]:[Geog]])&gt;4), 1, 0)</f>
        <v>0</v>
      </c>
    </row>
    <row r="438" spans="1:22" hidden="1" x14ac:dyDescent="0.35">
      <c r="A438" s="1" t="s">
        <v>585</v>
      </c>
      <c r="B438" s="1" t="s">
        <v>586</v>
      </c>
      <c r="C438">
        <v>6</v>
      </c>
      <c r="D438">
        <v>5</v>
      </c>
      <c r="E438" s="1">
        <v>4</v>
      </c>
      <c r="F438" s="1">
        <v>5</v>
      </c>
      <c r="G438" s="1">
        <v>6</v>
      </c>
      <c r="H438" s="1">
        <v>3</v>
      </c>
      <c r="I438">
        <v>90</v>
      </c>
      <c r="J438">
        <v>98</v>
      </c>
      <c r="K438">
        <v>10</v>
      </c>
      <c r="L438">
        <v>95</v>
      </c>
      <c r="M438">
        <v>63</v>
      </c>
      <c r="N438" s="6">
        <f>(punkty_rekrutacyjne34[[#This Row],[GHP]]+punkty_rekrutacyjne34[[#This Row],[GHH]]+punkty_rekrutacyjne34[[#This Row],[GMM]]+punkty_rekrutacyjne34[[#This Row],[GMP]]+punkty_rekrutacyjne34[[#This Row],[GJP]])/10</f>
        <v>35.6</v>
      </c>
      <c r="O438">
        <f t="shared" si="9"/>
        <v>6</v>
      </c>
      <c r="P438">
        <f t="shared" si="9"/>
        <v>8</v>
      </c>
      <c r="Q438">
        <f t="shared" si="9"/>
        <v>10</v>
      </c>
      <c r="R438">
        <f t="shared" si="9"/>
        <v>4</v>
      </c>
      <c r="S438" s="6">
        <f>SUM(punkty_rekrutacyjne34[[#This Row],[punkty za JP]:[GEO]])</f>
        <v>28</v>
      </c>
      <c r="T438" s="6">
        <f>IF(punkty_rekrutacyjne34[[#This Row],[Zachowanie]]=6, 2, 0)+punkty_rekrutacyjne34[[#This Row],[Osiagniecia]]</f>
        <v>6</v>
      </c>
      <c r="U438" s="7">
        <f>punkty_rekrutacyjne34[[#This Row],[punkty za gimnazjalny]]+punkty_rekrutacyjne34[[#This Row],[SUMA PUNKTOW ZA OCENY]]+punkty_rekrutacyjne34[[#This Row],[DODATKOWE]]</f>
        <v>69.599999999999994</v>
      </c>
      <c r="V438">
        <f>IF(AND(punkty_rekrutacyjne34[[#This Row],[Osiagniecia]]=0, punkty_rekrutacyjne34[[#This Row],[Zachowanie]]&gt;=5, AVERAGE(punkty_rekrutacyjne34[[#This Row],[JP]:[Geog]])&gt;4), 1, 0)</f>
        <v>0</v>
      </c>
    </row>
    <row r="439" spans="1:22" hidden="1" x14ac:dyDescent="0.35">
      <c r="A439" s="1" t="s">
        <v>587</v>
      </c>
      <c r="B439" s="1" t="s">
        <v>495</v>
      </c>
      <c r="C439">
        <v>7</v>
      </c>
      <c r="D439">
        <v>4</v>
      </c>
      <c r="E439" s="1">
        <v>6</v>
      </c>
      <c r="F439" s="1">
        <v>5</v>
      </c>
      <c r="G439" s="1">
        <v>4</v>
      </c>
      <c r="H439" s="1">
        <v>6</v>
      </c>
      <c r="I439">
        <v>3</v>
      </c>
      <c r="J439">
        <v>73</v>
      </c>
      <c r="K439">
        <v>19</v>
      </c>
      <c r="L439">
        <v>42</v>
      </c>
      <c r="M439">
        <v>88</v>
      </c>
      <c r="N439" s="6">
        <f>(punkty_rekrutacyjne34[[#This Row],[GHP]]+punkty_rekrutacyjne34[[#This Row],[GHH]]+punkty_rekrutacyjne34[[#This Row],[GMM]]+punkty_rekrutacyjne34[[#This Row],[GMP]]+punkty_rekrutacyjne34[[#This Row],[GJP]])/10</f>
        <v>22.5</v>
      </c>
      <c r="O439">
        <f t="shared" si="9"/>
        <v>10</v>
      </c>
      <c r="P439">
        <f t="shared" si="9"/>
        <v>8</v>
      </c>
      <c r="Q439">
        <f t="shared" si="9"/>
        <v>6</v>
      </c>
      <c r="R439">
        <f t="shared" si="9"/>
        <v>10</v>
      </c>
      <c r="S439" s="6">
        <f>SUM(punkty_rekrutacyjne34[[#This Row],[punkty za JP]:[GEO]])</f>
        <v>34</v>
      </c>
      <c r="T439" s="6">
        <f>IF(punkty_rekrutacyjne34[[#This Row],[Zachowanie]]=6, 2, 0)+punkty_rekrutacyjne34[[#This Row],[Osiagniecia]]</f>
        <v>7</v>
      </c>
      <c r="U439" s="7">
        <f>punkty_rekrutacyjne34[[#This Row],[punkty za gimnazjalny]]+punkty_rekrutacyjne34[[#This Row],[SUMA PUNKTOW ZA OCENY]]+punkty_rekrutacyjne34[[#This Row],[DODATKOWE]]</f>
        <v>63.5</v>
      </c>
      <c r="V439">
        <f>IF(AND(punkty_rekrutacyjne34[[#This Row],[Osiagniecia]]=0, punkty_rekrutacyjne34[[#This Row],[Zachowanie]]&gt;=5, AVERAGE(punkty_rekrutacyjne34[[#This Row],[JP]:[Geog]])&gt;4), 1, 0)</f>
        <v>0</v>
      </c>
    </row>
    <row r="440" spans="1:22" hidden="1" x14ac:dyDescent="0.35">
      <c r="A440" s="1" t="s">
        <v>588</v>
      </c>
      <c r="B440" s="1" t="s">
        <v>586</v>
      </c>
      <c r="C440">
        <v>0</v>
      </c>
      <c r="D440">
        <v>2</v>
      </c>
      <c r="E440" s="1">
        <v>3</v>
      </c>
      <c r="F440" s="1">
        <v>3</v>
      </c>
      <c r="G440" s="1">
        <v>5</v>
      </c>
      <c r="H440" s="1">
        <v>2</v>
      </c>
      <c r="I440">
        <v>82</v>
      </c>
      <c r="J440">
        <v>61</v>
      </c>
      <c r="K440">
        <v>59</v>
      </c>
      <c r="L440">
        <v>51</v>
      </c>
      <c r="M440">
        <v>71</v>
      </c>
      <c r="N440" s="6">
        <f>(punkty_rekrutacyjne34[[#This Row],[GHP]]+punkty_rekrutacyjne34[[#This Row],[GHH]]+punkty_rekrutacyjne34[[#This Row],[GMM]]+punkty_rekrutacyjne34[[#This Row],[GMP]]+punkty_rekrutacyjne34[[#This Row],[GJP]])/10</f>
        <v>32.4</v>
      </c>
      <c r="O440">
        <f t="shared" si="9"/>
        <v>4</v>
      </c>
      <c r="P440">
        <f t="shared" si="9"/>
        <v>4</v>
      </c>
      <c r="Q440">
        <f t="shared" si="9"/>
        <v>8</v>
      </c>
      <c r="R440">
        <f t="shared" si="9"/>
        <v>0</v>
      </c>
      <c r="S440" s="6">
        <f>SUM(punkty_rekrutacyjne34[[#This Row],[punkty za JP]:[GEO]])</f>
        <v>16</v>
      </c>
      <c r="T440" s="6">
        <f>IF(punkty_rekrutacyjne34[[#This Row],[Zachowanie]]=6, 2, 0)+punkty_rekrutacyjne34[[#This Row],[Osiagniecia]]</f>
        <v>0</v>
      </c>
      <c r="U440" s="7">
        <f>punkty_rekrutacyjne34[[#This Row],[punkty za gimnazjalny]]+punkty_rekrutacyjne34[[#This Row],[SUMA PUNKTOW ZA OCENY]]+punkty_rekrutacyjne34[[#This Row],[DODATKOWE]]</f>
        <v>48.4</v>
      </c>
      <c r="V440">
        <f>IF(AND(punkty_rekrutacyjne34[[#This Row],[Osiagniecia]]=0, punkty_rekrutacyjne34[[#This Row],[Zachowanie]]&gt;=5, AVERAGE(punkty_rekrutacyjne34[[#This Row],[JP]:[Geog]])&gt;4), 1, 0)</f>
        <v>0</v>
      </c>
    </row>
    <row r="441" spans="1:22" x14ac:dyDescent="0.35">
      <c r="A441" s="1" t="s">
        <v>235</v>
      </c>
      <c r="B441" s="1" t="s">
        <v>110</v>
      </c>
      <c r="C441">
        <v>0</v>
      </c>
      <c r="D441">
        <v>5</v>
      </c>
      <c r="E441" s="1">
        <v>6</v>
      </c>
      <c r="F441" s="1">
        <v>4</v>
      </c>
      <c r="G441" s="1">
        <v>2</v>
      </c>
      <c r="H441" s="1">
        <v>6</v>
      </c>
      <c r="I441">
        <v>8</v>
      </c>
      <c r="J441">
        <v>13</v>
      </c>
      <c r="K441">
        <v>38</v>
      </c>
      <c r="L441">
        <v>1</v>
      </c>
      <c r="M441">
        <v>39</v>
      </c>
      <c r="N441" s="6">
        <f>(punkty_rekrutacyjne34[[#This Row],[GHP]]+punkty_rekrutacyjne34[[#This Row],[GHH]]+punkty_rekrutacyjne34[[#This Row],[GMM]]+punkty_rekrutacyjne34[[#This Row],[GMP]]+punkty_rekrutacyjne34[[#This Row],[GJP]])/10</f>
        <v>9.9</v>
      </c>
      <c r="O441">
        <f t="shared" si="9"/>
        <v>10</v>
      </c>
      <c r="P441">
        <f t="shared" si="9"/>
        <v>6</v>
      </c>
      <c r="Q441">
        <f t="shared" si="9"/>
        <v>0</v>
      </c>
      <c r="R441">
        <f t="shared" si="9"/>
        <v>10</v>
      </c>
      <c r="S441" s="6">
        <f>SUM(punkty_rekrutacyjne34[[#This Row],[punkty za JP]:[GEO]])</f>
        <v>26</v>
      </c>
      <c r="T441" s="6">
        <f>IF(punkty_rekrutacyjne34[[#This Row],[Zachowanie]]=6, 2, 0)+punkty_rekrutacyjne34[[#This Row],[Osiagniecia]]</f>
        <v>0</v>
      </c>
      <c r="U441" s="7">
        <f>punkty_rekrutacyjne34[[#This Row],[punkty za gimnazjalny]]+punkty_rekrutacyjne34[[#This Row],[SUMA PUNKTOW ZA OCENY]]+punkty_rekrutacyjne34[[#This Row],[DODATKOWE]]</f>
        <v>35.9</v>
      </c>
      <c r="V441">
        <f>IF(AND(punkty_rekrutacyjne34[[#This Row],[Osiagniecia]]=0, punkty_rekrutacyjne34[[#This Row],[Zachowanie]]&gt;=5, AVERAGE(punkty_rekrutacyjne34[[#This Row],[JP]:[Geog]])&gt;4), 1, 0)</f>
        <v>1</v>
      </c>
    </row>
    <row r="442" spans="1:22" hidden="1" x14ac:dyDescent="0.35">
      <c r="A442" s="1" t="s">
        <v>589</v>
      </c>
      <c r="B442" s="1" t="s">
        <v>590</v>
      </c>
      <c r="C442">
        <v>4</v>
      </c>
      <c r="D442">
        <v>2</v>
      </c>
      <c r="E442" s="1">
        <v>4</v>
      </c>
      <c r="F442" s="1">
        <v>4</v>
      </c>
      <c r="G442" s="1">
        <v>4</v>
      </c>
      <c r="H442" s="1">
        <v>3</v>
      </c>
      <c r="I442">
        <v>25</v>
      </c>
      <c r="J442">
        <v>86</v>
      </c>
      <c r="K442">
        <v>7</v>
      </c>
      <c r="L442">
        <v>3</v>
      </c>
      <c r="M442">
        <v>94</v>
      </c>
      <c r="N442" s="6">
        <f>(punkty_rekrutacyjne34[[#This Row],[GHP]]+punkty_rekrutacyjne34[[#This Row],[GHH]]+punkty_rekrutacyjne34[[#This Row],[GMM]]+punkty_rekrutacyjne34[[#This Row],[GMP]]+punkty_rekrutacyjne34[[#This Row],[GJP]])/10</f>
        <v>21.5</v>
      </c>
      <c r="O442">
        <f t="shared" si="9"/>
        <v>6</v>
      </c>
      <c r="P442">
        <f t="shared" si="9"/>
        <v>6</v>
      </c>
      <c r="Q442">
        <f t="shared" si="9"/>
        <v>6</v>
      </c>
      <c r="R442">
        <f t="shared" si="9"/>
        <v>4</v>
      </c>
      <c r="S442" s="6">
        <f>SUM(punkty_rekrutacyjne34[[#This Row],[punkty za JP]:[GEO]])</f>
        <v>22</v>
      </c>
      <c r="T442" s="6">
        <f>IF(punkty_rekrutacyjne34[[#This Row],[Zachowanie]]=6, 2, 0)+punkty_rekrutacyjne34[[#This Row],[Osiagniecia]]</f>
        <v>4</v>
      </c>
      <c r="U442" s="7">
        <f>punkty_rekrutacyjne34[[#This Row],[punkty za gimnazjalny]]+punkty_rekrutacyjne34[[#This Row],[SUMA PUNKTOW ZA OCENY]]+punkty_rekrutacyjne34[[#This Row],[DODATKOWE]]</f>
        <v>47.5</v>
      </c>
      <c r="V442">
        <f>IF(AND(punkty_rekrutacyjne34[[#This Row],[Osiagniecia]]=0, punkty_rekrutacyjne34[[#This Row],[Zachowanie]]&gt;=5, AVERAGE(punkty_rekrutacyjne34[[#This Row],[JP]:[Geog]])&gt;4), 1, 0)</f>
        <v>0</v>
      </c>
    </row>
    <row r="443" spans="1:22" hidden="1" x14ac:dyDescent="0.35">
      <c r="A443" s="1" t="s">
        <v>591</v>
      </c>
      <c r="B443" s="1" t="s">
        <v>197</v>
      </c>
      <c r="C443">
        <v>6</v>
      </c>
      <c r="D443">
        <v>3</v>
      </c>
      <c r="E443" s="1">
        <v>3</v>
      </c>
      <c r="F443" s="1">
        <v>3</v>
      </c>
      <c r="G443" s="1">
        <v>2</v>
      </c>
      <c r="H443" s="1">
        <v>3</v>
      </c>
      <c r="I443">
        <v>53</v>
      </c>
      <c r="J443">
        <v>53</v>
      </c>
      <c r="K443">
        <v>15</v>
      </c>
      <c r="L443">
        <v>53</v>
      </c>
      <c r="M443">
        <v>80</v>
      </c>
      <c r="N443" s="6">
        <f>(punkty_rekrutacyjne34[[#This Row],[GHP]]+punkty_rekrutacyjne34[[#This Row],[GHH]]+punkty_rekrutacyjne34[[#This Row],[GMM]]+punkty_rekrutacyjne34[[#This Row],[GMP]]+punkty_rekrutacyjne34[[#This Row],[GJP]])/10</f>
        <v>25.4</v>
      </c>
      <c r="O443">
        <f t="shared" si="9"/>
        <v>4</v>
      </c>
      <c r="P443">
        <f t="shared" si="9"/>
        <v>4</v>
      </c>
      <c r="Q443">
        <f t="shared" si="9"/>
        <v>0</v>
      </c>
      <c r="R443">
        <f t="shared" si="9"/>
        <v>4</v>
      </c>
      <c r="S443" s="6">
        <f>SUM(punkty_rekrutacyjne34[[#This Row],[punkty za JP]:[GEO]])</f>
        <v>12</v>
      </c>
      <c r="T443" s="6">
        <f>IF(punkty_rekrutacyjne34[[#This Row],[Zachowanie]]=6, 2, 0)+punkty_rekrutacyjne34[[#This Row],[Osiagniecia]]</f>
        <v>6</v>
      </c>
      <c r="U443" s="7">
        <f>punkty_rekrutacyjne34[[#This Row],[punkty za gimnazjalny]]+punkty_rekrutacyjne34[[#This Row],[SUMA PUNKTOW ZA OCENY]]+punkty_rekrutacyjne34[[#This Row],[DODATKOWE]]</f>
        <v>43.4</v>
      </c>
      <c r="V443">
        <f>IF(AND(punkty_rekrutacyjne34[[#This Row],[Osiagniecia]]=0, punkty_rekrutacyjne34[[#This Row],[Zachowanie]]&gt;=5, AVERAGE(punkty_rekrutacyjne34[[#This Row],[JP]:[Geog]])&gt;4), 1, 0)</f>
        <v>0</v>
      </c>
    </row>
    <row r="444" spans="1:22" hidden="1" x14ac:dyDescent="0.35">
      <c r="A444" s="1" t="s">
        <v>592</v>
      </c>
      <c r="B444" s="1" t="s">
        <v>593</v>
      </c>
      <c r="C444">
        <v>3</v>
      </c>
      <c r="D444">
        <v>3</v>
      </c>
      <c r="E444" s="1">
        <v>4</v>
      </c>
      <c r="F444" s="1">
        <v>2</v>
      </c>
      <c r="G444" s="1">
        <v>6</v>
      </c>
      <c r="H444" s="1">
        <v>4</v>
      </c>
      <c r="I444">
        <v>22</v>
      </c>
      <c r="J444">
        <v>48</v>
      </c>
      <c r="K444">
        <v>26</v>
      </c>
      <c r="L444">
        <v>43</v>
      </c>
      <c r="M444">
        <v>10</v>
      </c>
      <c r="N444" s="6">
        <f>(punkty_rekrutacyjne34[[#This Row],[GHP]]+punkty_rekrutacyjne34[[#This Row],[GHH]]+punkty_rekrutacyjne34[[#This Row],[GMM]]+punkty_rekrutacyjne34[[#This Row],[GMP]]+punkty_rekrutacyjne34[[#This Row],[GJP]])/10</f>
        <v>14.9</v>
      </c>
      <c r="O444">
        <f t="shared" si="9"/>
        <v>6</v>
      </c>
      <c r="P444">
        <f t="shared" si="9"/>
        <v>0</v>
      </c>
      <c r="Q444">
        <f t="shared" si="9"/>
        <v>10</v>
      </c>
      <c r="R444">
        <f t="shared" si="9"/>
        <v>6</v>
      </c>
      <c r="S444" s="6">
        <f>SUM(punkty_rekrutacyjne34[[#This Row],[punkty za JP]:[GEO]])</f>
        <v>22</v>
      </c>
      <c r="T444" s="6">
        <f>IF(punkty_rekrutacyjne34[[#This Row],[Zachowanie]]=6, 2, 0)+punkty_rekrutacyjne34[[#This Row],[Osiagniecia]]</f>
        <v>3</v>
      </c>
      <c r="U444" s="7">
        <f>punkty_rekrutacyjne34[[#This Row],[punkty za gimnazjalny]]+punkty_rekrutacyjne34[[#This Row],[SUMA PUNKTOW ZA OCENY]]+punkty_rekrutacyjne34[[#This Row],[DODATKOWE]]</f>
        <v>39.9</v>
      </c>
      <c r="V444">
        <f>IF(AND(punkty_rekrutacyjne34[[#This Row],[Osiagniecia]]=0, punkty_rekrutacyjne34[[#This Row],[Zachowanie]]&gt;=5, AVERAGE(punkty_rekrutacyjne34[[#This Row],[JP]:[Geog]])&gt;4), 1, 0)</f>
        <v>0</v>
      </c>
    </row>
    <row r="445" spans="1:22" hidden="1" x14ac:dyDescent="0.35">
      <c r="A445" s="1" t="s">
        <v>594</v>
      </c>
      <c r="B445" s="1" t="s">
        <v>32</v>
      </c>
      <c r="C445">
        <v>3</v>
      </c>
      <c r="D445">
        <v>2</v>
      </c>
      <c r="E445" s="1">
        <v>4</v>
      </c>
      <c r="F445" s="1">
        <v>3</v>
      </c>
      <c r="G445" s="1">
        <v>2</v>
      </c>
      <c r="H445" s="1">
        <v>5</v>
      </c>
      <c r="I445">
        <v>90</v>
      </c>
      <c r="J445">
        <v>97</v>
      </c>
      <c r="K445">
        <v>7</v>
      </c>
      <c r="L445">
        <v>59</v>
      </c>
      <c r="M445">
        <v>100</v>
      </c>
      <c r="N445" s="6">
        <f>(punkty_rekrutacyjne34[[#This Row],[GHP]]+punkty_rekrutacyjne34[[#This Row],[GHH]]+punkty_rekrutacyjne34[[#This Row],[GMM]]+punkty_rekrutacyjne34[[#This Row],[GMP]]+punkty_rekrutacyjne34[[#This Row],[GJP]])/10</f>
        <v>35.299999999999997</v>
      </c>
      <c r="O445">
        <f t="shared" si="9"/>
        <v>6</v>
      </c>
      <c r="P445">
        <f t="shared" si="9"/>
        <v>4</v>
      </c>
      <c r="Q445">
        <f t="shared" si="9"/>
        <v>0</v>
      </c>
      <c r="R445">
        <f t="shared" si="9"/>
        <v>8</v>
      </c>
      <c r="S445" s="6">
        <f>SUM(punkty_rekrutacyjne34[[#This Row],[punkty za JP]:[GEO]])</f>
        <v>18</v>
      </c>
      <c r="T445" s="6">
        <f>IF(punkty_rekrutacyjne34[[#This Row],[Zachowanie]]=6, 2, 0)+punkty_rekrutacyjne34[[#This Row],[Osiagniecia]]</f>
        <v>3</v>
      </c>
      <c r="U445" s="7">
        <f>punkty_rekrutacyjne34[[#This Row],[punkty za gimnazjalny]]+punkty_rekrutacyjne34[[#This Row],[SUMA PUNKTOW ZA OCENY]]+punkty_rekrutacyjne34[[#This Row],[DODATKOWE]]</f>
        <v>56.3</v>
      </c>
      <c r="V445">
        <f>IF(AND(punkty_rekrutacyjne34[[#This Row],[Osiagniecia]]=0, punkty_rekrutacyjne34[[#This Row],[Zachowanie]]&gt;=5, AVERAGE(punkty_rekrutacyjne34[[#This Row],[JP]:[Geog]])&gt;4), 1, 0)</f>
        <v>0</v>
      </c>
    </row>
    <row r="446" spans="1:22" hidden="1" x14ac:dyDescent="0.35">
      <c r="A446" s="1" t="s">
        <v>595</v>
      </c>
      <c r="B446" s="1" t="s">
        <v>177</v>
      </c>
      <c r="C446">
        <v>4</v>
      </c>
      <c r="D446">
        <v>2</v>
      </c>
      <c r="E446" s="1">
        <v>4</v>
      </c>
      <c r="F446" s="1">
        <v>5</v>
      </c>
      <c r="G446" s="1">
        <v>4</v>
      </c>
      <c r="H446" s="1">
        <v>2</v>
      </c>
      <c r="I446">
        <v>9</v>
      </c>
      <c r="J446">
        <v>47</v>
      </c>
      <c r="K446">
        <v>56</v>
      </c>
      <c r="L446">
        <v>89</v>
      </c>
      <c r="M446">
        <v>55</v>
      </c>
      <c r="N446" s="6">
        <f>(punkty_rekrutacyjne34[[#This Row],[GHP]]+punkty_rekrutacyjne34[[#This Row],[GHH]]+punkty_rekrutacyjne34[[#This Row],[GMM]]+punkty_rekrutacyjne34[[#This Row],[GMP]]+punkty_rekrutacyjne34[[#This Row],[GJP]])/10</f>
        <v>25.6</v>
      </c>
      <c r="O446">
        <f t="shared" si="9"/>
        <v>6</v>
      </c>
      <c r="P446">
        <f t="shared" si="9"/>
        <v>8</v>
      </c>
      <c r="Q446">
        <f t="shared" si="9"/>
        <v>6</v>
      </c>
      <c r="R446">
        <f t="shared" si="9"/>
        <v>0</v>
      </c>
      <c r="S446" s="6">
        <f>SUM(punkty_rekrutacyjne34[[#This Row],[punkty za JP]:[GEO]])</f>
        <v>20</v>
      </c>
      <c r="T446" s="6">
        <f>IF(punkty_rekrutacyjne34[[#This Row],[Zachowanie]]=6, 2, 0)+punkty_rekrutacyjne34[[#This Row],[Osiagniecia]]</f>
        <v>4</v>
      </c>
      <c r="U446" s="7">
        <f>punkty_rekrutacyjne34[[#This Row],[punkty za gimnazjalny]]+punkty_rekrutacyjne34[[#This Row],[SUMA PUNKTOW ZA OCENY]]+punkty_rekrutacyjne34[[#This Row],[DODATKOWE]]</f>
        <v>49.6</v>
      </c>
      <c r="V446">
        <f>IF(AND(punkty_rekrutacyjne34[[#This Row],[Osiagniecia]]=0, punkty_rekrutacyjne34[[#This Row],[Zachowanie]]&gt;=5, AVERAGE(punkty_rekrutacyjne34[[#This Row],[JP]:[Geog]])&gt;4), 1, 0)</f>
        <v>0</v>
      </c>
    </row>
    <row r="447" spans="1:22" hidden="1" x14ac:dyDescent="0.35">
      <c r="A447" s="1" t="s">
        <v>596</v>
      </c>
      <c r="B447" s="1" t="s">
        <v>180</v>
      </c>
      <c r="C447">
        <v>4</v>
      </c>
      <c r="D447">
        <v>2</v>
      </c>
      <c r="E447" s="1">
        <v>2</v>
      </c>
      <c r="F447" s="1">
        <v>6</v>
      </c>
      <c r="G447" s="1">
        <v>4</v>
      </c>
      <c r="H447" s="1">
        <v>3</v>
      </c>
      <c r="I447">
        <v>47</v>
      </c>
      <c r="J447">
        <v>8</v>
      </c>
      <c r="K447">
        <v>77</v>
      </c>
      <c r="L447">
        <v>85</v>
      </c>
      <c r="M447">
        <v>10</v>
      </c>
      <c r="N447" s="6">
        <f>(punkty_rekrutacyjne34[[#This Row],[GHP]]+punkty_rekrutacyjne34[[#This Row],[GHH]]+punkty_rekrutacyjne34[[#This Row],[GMM]]+punkty_rekrutacyjne34[[#This Row],[GMP]]+punkty_rekrutacyjne34[[#This Row],[GJP]])/10</f>
        <v>22.7</v>
      </c>
      <c r="O447">
        <f t="shared" si="9"/>
        <v>0</v>
      </c>
      <c r="P447">
        <f t="shared" si="9"/>
        <v>10</v>
      </c>
      <c r="Q447">
        <f t="shared" si="9"/>
        <v>6</v>
      </c>
      <c r="R447">
        <f t="shared" si="9"/>
        <v>4</v>
      </c>
      <c r="S447" s="6">
        <f>SUM(punkty_rekrutacyjne34[[#This Row],[punkty za JP]:[GEO]])</f>
        <v>20</v>
      </c>
      <c r="T447" s="6">
        <f>IF(punkty_rekrutacyjne34[[#This Row],[Zachowanie]]=6, 2, 0)+punkty_rekrutacyjne34[[#This Row],[Osiagniecia]]</f>
        <v>4</v>
      </c>
      <c r="U447" s="7">
        <f>punkty_rekrutacyjne34[[#This Row],[punkty za gimnazjalny]]+punkty_rekrutacyjne34[[#This Row],[SUMA PUNKTOW ZA OCENY]]+punkty_rekrutacyjne34[[#This Row],[DODATKOWE]]</f>
        <v>46.7</v>
      </c>
      <c r="V447">
        <f>IF(AND(punkty_rekrutacyjne34[[#This Row],[Osiagniecia]]=0, punkty_rekrutacyjne34[[#This Row],[Zachowanie]]&gt;=5, AVERAGE(punkty_rekrutacyjne34[[#This Row],[JP]:[Geog]])&gt;4), 1, 0)</f>
        <v>0</v>
      </c>
    </row>
    <row r="448" spans="1:22" hidden="1" x14ac:dyDescent="0.35">
      <c r="A448" s="1" t="s">
        <v>597</v>
      </c>
      <c r="B448" s="1" t="s">
        <v>218</v>
      </c>
      <c r="C448">
        <v>4</v>
      </c>
      <c r="D448">
        <v>5</v>
      </c>
      <c r="E448" s="1">
        <v>4</v>
      </c>
      <c r="F448" s="1">
        <v>4</v>
      </c>
      <c r="G448" s="1">
        <v>5</v>
      </c>
      <c r="H448" s="1">
        <v>3</v>
      </c>
      <c r="I448">
        <v>59</v>
      </c>
      <c r="J448">
        <v>89</v>
      </c>
      <c r="K448">
        <v>32</v>
      </c>
      <c r="L448">
        <v>80</v>
      </c>
      <c r="M448">
        <v>38</v>
      </c>
      <c r="N448" s="6">
        <f>(punkty_rekrutacyjne34[[#This Row],[GHP]]+punkty_rekrutacyjne34[[#This Row],[GHH]]+punkty_rekrutacyjne34[[#This Row],[GMM]]+punkty_rekrutacyjne34[[#This Row],[GMP]]+punkty_rekrutacyjne34[[#This Row],[GJP]])/10</f>
        <v>29.8</v>
      </c>
      <c r="O448">
        <f t="shared" si="9"/>
        <v>6</v>
      </c>
      <c r="P448">
        <f t="shared" si="9"/>
        <v>6</v>
      </c>
      <c r="Q448">
        <f t="shared" si="9"/>
        <v>8</v>
      </c>
      <c r="R448">
        <f t="shared" si="9"/>
        <v>4</v>
      </c>
      <c r="S448" s="6">
        <f>SUM(punkty_rekrutacyjne34[[#This Row],[punkty za JP]:[GEO]])</f>
        <v>24</v>
      </c>
      <c r="T448" s="6">
        <f>IF(punkty_rekrutacyjne34[[#This Row],[Zachowanie]]=6, 2, 0)+punkty_rekrutacyjne34[[#This Row],[Osiagniecia]]</f>
        <v>4</v>
      </c>
      <c r="U448" s="7">
        <f>punkty_rekrutacyjne34[[#This Row],[punkty za gimnazjalny]]+punkty_rekrutacyjne34[[#This Row],[SUMA PUNKTOW ZA OCENY]]+punkty_rekrutacyjne34[[#This Row],[DODATKOWE]]</f>
        <v>57.8</v>
      </c>
      <c r="V448">
        <f>IF(AND(punkty_rekrutacyjne34[[#This Row],[Osiagniecia]]=0, punkty_rekrutacyjne34[[#This Row],[Zachowanie]]&gt;=5, AVERAGE(punkty_rekrutacyjne34[[#This Row],[JP]:[Geog]])&gt;4), 1, 0)</f>
        <v>0</v>
      </c>
    </row>
    <row r="449" spans="1:22" hidden="1" x14ac:dyDescent="0.35">
      <c r="A449" s="1" t="s">
        <v>598</v>
      </c>
      <c r="B449" s="1" t="s">
        <v>166</v>
      </c>
      <c r="C449">
        <v>8</v>
      </c>
      <c r="D449">
        <v>5</v>
      </c>
      <c r="E449" s="1">
        <v>5</v>
      </c>
      <c r="F449" s="1">
        <v>4</v>
      </c>
      <c r="G449" s="1">
        <v>6</v>
      </c>
      <c r="H449" s="1">
        <v>2</v>
      </c>
      <c r="I449">
        <v>60</v>
      </c>
      <c r="J449">
        <v>31</v>
      </c>
      <c r="K449">
        <v>86</v>
      </c>
      <c r="L449">
        <v>76</v>
      </c>
      <c r="M449">
        <v>64</v>
      </c>
      <c r="N449" s="6">
        <f>(punkty_rekrutacyjne34[[#This Row],[GHP]]+punkty_rekrutacyjne34[[#This Row],[GHH]]+punkty_rekrutacyjne34[[#This Row],[GMM]]+punkty_rekrutacyjne34[[#This Row],[GMP]]+punkty_rekrutacyjne34[[#This Row],[GJP]])/10</f>
        <v>31.7</v>
      </c>
      <c r="O449">
        <f t="shared" si="9"/>
        <v>8</v>
      </c>
      <c r="P449">
        <f t="shared" si="9"/>
        <v>6</v>
      </c>
      <c r="Q449">
        <f t="shared" si="9"/>
        <v>10</v>
      </c>
      <c r="R449">
        <f t="shared" si="9"/>
        <v>0</v>
      </c>
      <c r="S449" s="6">
        <f>SUM(punkty_rekrutacyjne34[[#This Row],[punkty za JP]:[GEO]])</f>
        <v>24</v>
      </c>
      <c r="T449" s="6">
        <f>IF(punkty_rekrutacyjne34[[#This Row],[Zachowanie]]=6, 2, 0)+punkty_rekrutacyjne34[[#This Row],[Osiagniecia]]</f>
        <v>8</v>
      </c>
      <c r="U449" s="7">
        <f>punkty_rekrutacyjne34[[#This Row],[punkty za gimnazjalny]]+punkty_rekrutacyjne34[[#This Row],[SUMA PUNKTOW ZA OCENY]]+punkty_rekrutacyjne34[[#This Row],[DODATKOWE]]</f>
        <v>63.7</v>
      </c>
      <c r="V449">
        <f>IF(AND(punkty_rekrutacyjne34[[#This Row],[Osiagniecia]]=0, punkty_rekrutacyjne34[[#This Row],[Zachowanie]]&gt;=5, AVERAGE(punkty_rekrutacyjne34[[#This Row],[JP]:[Geog]])&gt;4), 1, 0)</f>
        <v>0</v>
      </c>
    </row>
    <row r="450" spans="1:22" hidden="1" x14ac:dyDescent="0.35">
      <c r="A450" s="1" t="s">
        <v>599</v>
      </c>
      <c r="B450" s="1" t="s">
        <v>600</v>
      </c>
      <c r="C450">
        <v>3</v>
      </c>
      <c r="D450">
        <v>4</v>
      </c>
      <c r="E450" s="1">
        <v>3</v>
      </c>
      <c r="F450" s="1">
        <v>5</v>
      </c>
      <c r="G450" s="1">
        <v>5</v>
      </c>
      <c r="H450" s="1">
        <v>5</v>
      </c>
      <c r="I450">
        <v>53</v>
      </c>
      <c r="J450">
        <v>78</v>
      </c>
      <c r="K450">
        <v>73</v>
      </c>
      <c r="L450">
        <v>89</v>
      </c>
      <c r="M450">
        <v>32</v>
      </c>
      <c r="N450" s="6">
        <f>(punkty_rekrutacyjne34[[#This Row],[GHP]]+punkty_rekrutacyjne34[[#This Row],[GHH]]+punkty_rekrutacyjne34[[#This Row],[GMM]]+punkty_rekrutacyjne34[[#This Row],[GMP]]+punkty_rekrutacyjne34[[#This Row],[GJP]])/10</f>
        <v>32.5</v>
      </c>
      <c r="O450">
        <f t="shared" si="9"/>
        <v>4</v>
      </c>
      <c r="P450">
        <f t="shared" si="9"/>
        <v>8</v>
      </c>
      <c r="Q450">
        <f t="shared" si="9"/>
        <v>8</v>
      </c>
      <c r="R450">
        <f t="shared" ref="R450:R513" si="10">VLOOKUP(H450,$AA$4:$AB$9,2,0)</f>
        <v>8</v>
      </c>
      <c r="S450" s="6">
        <f>SUM(punkty_rekrutacyjne34[[#This Row],[punkty za JP]:[GEO]])</f>
        <v>28</v>
      </c>
      <c r="T450" s="6">
        <f>IF(punkty_rekrutacyjne34[[#This Row],[Zachowanie]]=6, 2, 0)+punkty_rekrutacyjne34[[#This Row],[Osiagniecia]]</f>
        <v>3</v>
      </c>
      <c r="U450" s="7">
        <f>punkty_rekrutacyjne34[[#This Row],[punkty za gimnazjalny]]+punkty_rekrutacyjne34[[#This Row],[SUMA PUNKTOW ZA OCENY]]+punkty_rekrutacyjne34[[#This Row],[DODATKOWE]]</f>
        <v>63.5</v>
      </c>
      <c r="V450">
        <f>IF(AND(punkty_rekrutacyjne34[[#This Row],[Osiagniecia]]=0, punkty_rekrutacyjne34[[#This Row],[Zachowanie]]&gt;=5, AVERAGE(punkty_rekrutacyjne34[[#This Row],[JP]:[Geog]])&gt;4), 1, 0)</f>
        <v>0</v>
      </c>
    </row>
    <row r="451" spans="1:22" hidden="1" x14ac:dyDescent="0.35">
      <c r="A451" s="1" t="s">
        <v>601</v>
      </c>
      <c r="B451" s="1" t="s">
        <v>121</v>
      </c>
      <c r="C451">
        <v>0</v>
      </c>
      <c r="D451">
        <v>4</v>
      </c>
      <c r="E451" s="1">
        <v>2</v>
      </c>
      <c r="F451" s="1">
        <v>2</v>
      </c>
      <c r="G451" s="1">
        <v>2</v>
      </c>
      <c r="H451" s="1">
        <v>6</v>
      </c>
      <c r="I451">
        <v>88</v>
      </c>
      <c r="J451">
        <v>43</v>
      </c>
      <c r="K451">
        <v>91</v>
      </c>
      <c r="L451">
        <v>4</v>
      </c>
      <c r="M451">
        <v>78</v>
      </c>
      <c r="N451" s="6">
        <f>(punkty_rekrutacyjne34[[#This Row],[GHP]]+punkty_rekrutacyjne34[[#This Row],[GHH]]+punkty_rekrutacyjne34[[#This Row],[GMM]]+punkty_rekrutacyjne34[[#This Row],[GMP]]+punkty_rekrutacyjne34[[#This Row],[GJP]])/10</f>
        <v>30.4</v>
      </c>
      <c r="O451">
        <f t="shared" ref="O451:R514" si="11">VLOOKUP(E451,$AA$4:$AB$9,2,0)</f>
        <v>0</v>
      </c>
      <c r="P451">
        <f t="shared" si="11"/>
        <v>0</v>
      </c>
      <c r="Q451">
        <f t="shared" si="11"/>
        <v>0</v>
      </c>
      <c r="R451">
        <f t="shared" si="10"/>
        <v>10</v>
      </c>
      <c r="S451" s="6">
        <f>SUM(punkty_rekrutacyjne34[[#This Row],[punkty za JP]:[GEO]])</f>
        <v>10</v>
      </c>
      <c r="T451" s="6">
        <f>IF(punkty_rekrutacyjne34[[#This Row],[Zachowanie]]=6, 2, 0)+punkty_rekrutacyjne34[[#This Row],[Osiagniecia]]</f>
        <v>0</v>
      </c>
      <c r="U451" s="7">
        <f>punkty_rekrutacyjne34[[#This Row],[punkty za gimnazjalny]]+punkty_rekrutacyjne34[[#This Row],[SUMA PUNKTOW ZA OCENY]]+punkty_rekrutacyjne34[[#This Row],[DODATKOWE]]</f>
        <v>40.4</v>
      </c>
      <c r="V451">
        <f>IF(AND(punkty_rekrutacyjne34[[#This Row],[Osiagniecia]]=0, punkty_rekrutacyjne34[[#This Row],[Zachowanie]]&gt;=5, AVERAGE(punkty_rekrutacyjne34[[#This Row],[JP]:[Geog]])&gt;4), 1, 0)</f>
        <v>0</v>
      </c>
    </row>
    <row r="452" spans="1:22" hidden="1" x14ac:dyDescent="0.35">
      <c r="A452" s="1" t="s">
        <v>602</v>
      </c>
      <c r="B452" s="1" t="s">
        <v>58</v>
      </c>
      <c r="C452">
        <v>1</v>
      </c>
      <c r="D452">
        <v>5</v>
      </c>
      <c r="E452" s="1">
        <v>4</v>
      </c>
      <c r="F452" s="1">
        <v>6</v>
      </c>
      <c r="G452" s="1">
        <v>4</v>
      </c>
      <c r="H452" s="1">
        <v>2</v>
      </c>
      <c r="I452">
        <v>4</v>
      </c>
      <c r="J452">
        <v>97</v>
      </c>
      <c r="K452">
        <v>75</v>
      </c>
      <c r="L452">
        <v>86</v>
      </c>
      <c r="M452">
        <v>10</v>
      </c>
      <c r="N452" s="6">
        <f>(punkty_rekrutacyjne34[[#This Row],[GHP]]+punkty_rekrutacyjne34[[#This Row],[GHH]]+punkty_rekrutacyjne34[[#This Row],[GMM]]+punkty_rekrutacyjne34[[#This Row],[GMP]]+punkty_rekrutacyjne34[[#This Row],[GJP]])/10</f>
        <v>27.2</v>
      </c>
      <c r="O452">
        <f t="shared" si="11"/>
        <v>6</v>
      </c>
      <c r="P452">
        <f t="shared" si="11"/>
        <v>10</v>
      </c>
      <c r="Q452">
        <f t="shared" si="11"/>
        <v>6</v>
      </c>
      <c r="R452">
        <f t="shared" si="10"/>
        <v>0</v>
      </c>
      <c r="S452" s="6">
        <f>SUM(punkty_rekrutacyjne34[[#This Row],[punkty za JP]:[GEO]])</f>
        <v>22</v>
      </c>
      <c r="T452" s="6">
        <f>IF(punkty_rekrutacyjne34[[#This Row],[Zachowanie]]=6, 2, 0)+punkty_rekrutacyjne34[[#This Row],[Osiagniecia]]</f>
        <v>1</v>
      </c>
      <c r="U452" s="7">
        <f>punkty_rekrutacyjne34[[#This Row],[punkty za gimnazjalny]]+punkty_rekrutacyjne34[[#This Row],[SUMA PUNKTOW ZA OCENY]]+punkty_rekrutacyjne34[[#This Row],[DODATKOWE]]</f>
        <v>50.2</v>
      </c>
      <c r="V452">
        <f>IF(AND(punkty_rekrutacyjne34[[#This Row],[Osiagniecia]]=0, punkty_rekrutacyjne34[[#This Row],[Zachowanie]]&gt;=5, AVERAGE(punkty_rekrutacyjne34[[#This Row],[JP]:[Geog]])&gt;4), 1, 0)</f>
        <v>0</v>
      </c>
    </row>
    <row r="453" spans="1:22" hidden="1" x14ac:dyDescent="0.35">
      <c r="A453" s="1" t="s">
        <v>603</v>
      </c>
      <c r="B453" s="1" t="s">
        <v>604</v>
      </c>
      <c r="C453">
        <v>7</v>
      </c>
      <c r="D453">
        <v>4</v>
      </c>
      <c r="E453" s="1">
        <v>3</v>
      </c>
      <c r="F453" s="1">
        <v>6</v>
      </c>
      <c r="G453" s="1">
        <v>3</v>
      </c>
      <c r="H453" s="1">
        <v>2</v>
      </c>
      <c r="I453">
        <v>28</v>
      </c>
      <c r="J453">
        <v>75</v>
      </c>
      <c r="K453">
        <v>15</v>
      </c>
      <c r="L453">
        <v>6</v>
      </c>
      <c r="M453">
        <v>33</v>
      </c>
      <c r="N453" s="6">
        <f>(punkty_rekrutacyjne34[[#This Row],[GHP]]+punkty_rekrutacyjne34[[#This Row],[GHH]]+punkty_rekrutacyjne34[[#This Row],[GMM]]+punkty_rekrutacyjne34[[#This Row],[GMP]]+punkty_rekrutacyjne34[[#This Row],[GJP]])/10</f>
        <v>15.7</v>
      </c>
      <c r="O453">
        <f t="shared" si="11"/>
        <v>4</v>
      </c>
      <c r="P453">
        <f t="shared" si="11"/>
        <v>10</v>
      </c>
      <c r="Q453">
        <f t="shared" si="11"/>
        <v>4</v>
      </c>
      <c r="R453">
        <f t="shared" si="10"/>
        <v>0</v>
      </c>
      <c r="S453" s="6">
        <f>SUM(punkty_rekrutacyjne34[[#This Row],[punkty za JP]:[GEO]])</f>
        <v>18</v>
      </c>
      <c r="T453" s="6">
        <f>IF(punkty_rekrutacyjne34[[#This Row],[Zachowanie]]=6, 2, 0)+punkty_rekrutacyjne34[[#This Row],[Osiagniecia]]</f>
        <v>7</v>
      </c>
      <c r="U453" s="7">
        <f>punkty_rekrutacyjne34[[#This Row],[punkty za gimnazjalny]]+punkty_rekrutacyjne34[[#This Row],[SUMA PUNKTOW ZA OCENY]]+punkty_rekrutacyjne34[[#This Row],[DODATKOWE]]</f>
        <v>40.700000000000003</v>
      </c>
      <c r="V453">
        <f>IF(AND(punkty_rekrutacyjne34[[#This Row],[Osiagniecia]]=0, punkty_rekrutacyjne34[[#This Row],[Zachowanie]]&gt;=5, AVERAGE(punkty_rekrutacyjne34[[#This Row],[JP]:[Geog]])&gt;4), 1, 0)</f>
        <v>0</v>
      </c>
    </row>
    <row r="454" spans="1:22" hidden="1" x14ac:dyDescent="0.35">
      <c r="A454" s="1" t="s">
        <v>605</v>
      </c>
      <c r="B454" s="1" t="s">
        <v>110</v>
      </c>
      <c r="C454">
        <v>4</v>
      </c>
      <c r="D454">
        <v>2</v>
      </c>
      <c r="E454" s="1">
        <v>4</v>
      </c>
      <c r="F454" s="1">
        <v>6</v>
      </c>
      <c r="G454" s="1">
        <v>5</v>
      </c>
      <c r="H454" s="1">
        <v>5</v>
      </c>
      <c r="I454">
        <v>29</v>
      </c>
      <c r="J454">
        <v>92</v>
      </c>
      <c r="K454">
        <v>99</v>
      </c>
      <c r="L454">
        <v>79</v>
      </c>
      <c r="M454">
        <v>8</v>
      </c>
      <c r="N454" s="6">
        <f>(punkty_rekrutacyjne34[[#This Row],[GHP]]+punkty_rekrutacyjne34[[#This Row],[GHH]]+punkty_rekrutacyjne34[[#This Row],[GMM]]+punkty_rekrutacyjne34[[#This Row],[GMP]]+punkty_rekrutacyjne34[[#This Row],[GJP]])/10</f>
        <v>30.7</v>
      </c>
      <c r="O454">
        <f t="shared" si="11"/>
        <v>6</v>
      </c>
      <c r="P454">
        <f t="shared" si="11"/>
        <v>10</v>
      </c>
      <c r="Q454">
        <f t="shared" si="11"/>
        <v>8</v>
      </c>
      <c r="R454">
        <f t="shared" si="10"/>
        <v>8</v>
      </c>
      <c r="S454" s="6">
        <f>SUM(punkty_rekrutacyjne34[[#This Row],[punkty za JP]:[GEO]])</f>
        <v>32</v>
      </c>
      <c r="T454" s="6">
        <f>IF(punkty_rekrutacyjne34[[#This Row],[Zachowanie]]=6, 2, 0)+punkty_rekrutacyjne34[[#This Row],[Osiagniecia]]</f>
        <v>4</v>
      </c>
      <c r="U454" s="7">
        <f>punkty_rekrutacyjne34[[#This Row],[punkty za gimnazjalny]]+punkty_rekrutacyjne34[[#This Row],[SUMA PUNKTOW ZA OCENY]]+punkty_rekrutacyjne34[[#This Row],[DODATKOWE]]</f>
        <v>66.7</v>
      </c>
      <c r="V454">
        <f>IF(AND(punkty_rekrutacyjne34[[#This Row],[Osiagniecia]]=0, punkty_rekrutacyjne34[[#This Row],[Zachowanie]]&gt;=5, AVERAGE(punkty_rekrutacyjne34[[#This Row],[JP]:[Geog]])&gt;4), 1, 0)</f>
        <v>0</v>
      </c>
    </row>
    <row r="455" spans="1:22" hidden="1" x14ac:dyDescent="0.35">
      <c r="A455" s="1" t="s">
        <v>606</v>
      </c>
      <c r="B455" s="1" t="s">
        <v>242</v>
      </c>
      <c r="C455">
        <v>2</v>
      </c>
      <c r="D455">
        <v>5</v>
      </c>
      <c r="E455" s="1">
        <v>3</v>
      </c>
      <c r="F455" s="1">
        <v>2</v>
      </c>
      <c r="G455" s="1">
        <v>3</v>
      </c>
      <c r="H455" s="1">
        <v>6</v>
      </c>
      <c r="I455">
        <v>59</v>
      </c>
      <c r="J455">
        <v>29</v>
      </c>
      <c r="K455">
        <v>92</v>
      </c>
      <c r="L455">
        <v>96</v>
      </c>
      <c r="M455">
        <v>77</v>
      </c>
      <c r="N455" s="6">
        <f>(punkty_rekrutacyjne34[[#This Row],[GHP]]+punkty_rekrutacyjne34[[#This Row],[GHH]]+punkty_rekrutacyjne34[[#This Row],[GMM]]+punkty_rekrutacyjne34[[#This Row],[GMP]]+punkty_rekrutacyjne34[[#This Row],[GJP]])/10</f>
        <v>35.299999999999997</v>
      </c>
      <c r="O455">
        <f t="shared" si="11"/>
        <v>4</v>
      </c>
      <c r="P455">
        <f t="shared" si="11"/>
        <v>0</v>
      </c>
      <c r="Q455">
        <f t="shared" si="11"/>
        <v>4</v>
      </c>
      <c r="R455">
        <f t="shared" si="10"/>
        <v>10</v>
      </c>
      <c r="S455" s="6">
        <f>SUM(punkty_rekrutacyjne34[[#This Row],[punkty za JP]:[GEO]])</f>
        <v>18</v>
      </c>
      <c r="T455" s="6">
        <f>IF(punkty_rekrutacyjne34[[#This Row],[Zachowanie]]=6, 2, 0)+punkty_rekrutacyjne34[[#This Row],[Osiagniecia]]</f>
        <v>2</v>
      </c>
      <c r="U455" s="7">
        <f>punkty_rekrutacyjne34[[#This Row],[punkty za gimnazjalny]]+punkty_rekrutacyjne34[[#This Row],[SUMA PUNKTOW ZA OCENY]]+punkty_rekrutacyjne34[[#This Row],[DODATKOWE]]</f>
        <v>55.3</v>
      </c>
      <c r="V455">
        <f>IF(AND(punkty_rekrutacyjne34[[#This Row],[Osiagniecia]]=0, punkty_rekrutacyjne34[[#This Row],[Zachowanie]]&gt;=5, AVERAGE(punkty_rekrutacyjne34[[#This Row],[JP]:[Geog]])&gt;4), 1, 0)</f>
        <v>0</v>
      </c>
    </row>
    <row r="456" spans="1:22" x14ac:dyDescent="0.35">
      <c r="A456" s="1" t="s">
        <v>423</v>
      </c>
      <c r="B456" s="1" t="s">
        <v>76</v>
      </c>
      <c r="C456">
        <v>0</v>
      </c>
      <c r="D456">
        <v>6</v>
      </c>
      <c r="E456" s="1">
        <v>6</v>
      </c>
      <c r="F456" s="1">
        <v>5</v>
      </c>
      <c r="G456" s="1">
        <v>4</v>
      </c>
      <c r="H456" s="1">
        <v>3</v>
      </c>
      <c r="I456">
        <v>98</v>
      </c>
      <c r="J456">
        <v>79</v>
      </c>
      <c r="K456">
        <v>65</v>
      </c>
      <c r="L456">
        <v>41</v>
      </c>
      <c r="M456">
        <v>48</v>
      </c>
      <c r="N456" s="6">
        <f>(punkty_rekrutacyjne34[[#This Row],[GHP]]+punkty_rekrutacyjne34[[#This Row],[GHH]]+punkty_rekrutacyjne34[[#This Row],[GMM]]+punkty_rekrutacyjne34[[#This Row],[GMP]]+punkty_rekrutacyjne34[[#This Row],[GJP]])/10</f>
        <v>33.1</v>
      </c>
      <c r="O456">
        <f t="shared" si="11"/>
        <v>10</v>
      </c>
      <c r="P456">
        <f t="shared" si="11"/>
        <v>8</v>
      </c>
      <c r="Q456">
        <f t="shared" si="11"/>
        <v>6</v>
      </c>
      <c r="R456">
        <f t="shared" si="10"/>
        <v>4</v>
      </c>
      <c r="S456" s="6">
        <f>SUM(punkty_rekrutacyjne34[[#This Row],[punkty za JP]:[GEO]])</f>
        <v>28</v>
      </c>
      <c r="T456" s="6">
        <f>IF(punkty_rekrutacyjne34[[#This Row],[Zachowanie]]=6, 2, 0)+punkty_rekrutacyjne34[[#This Row],[Osiagniecia]]</f>
        <v>2</v>
      </c>
      <c r="U456" s="7">
        <f>punkty_rekrutacyjne34[[#This Row],[punkty za gimnazjalny]]+punkty_rekrutacyjne34[[#This Row],[SUMA PUNKTOW ZA OCENY]]+punkty_rekrutacyjne34[[#This Row],[DODATKOWE]]</f>
        <v>63.1</v>
      </c>
      <c r="V456">
        <f>IF(AND(punkty_rekrutacyjne34[[#This Row],[Osiagniecia]]=0, punkty_rekrutacyjne34[[#This Row],[Zachowanie]]&gt;=5, AVERAGE(punkty_rekrutacyjne34[[#This Row],[JP]:[Geog]])&gt;4), 1, 0)</f>
        <v>1</v>
      </c>
    </row>
    <row r="457" spans="1:22" hidden="1" x14ac:dyDescent="0.35">
      <c r="A457" s="1" t="s">
        <v>607</v>
      </c>
      <c r="B457" s="1" t="s">
        <v>608</v>
      </c>
      <c r="C457">
        <v>2</v>
      </c>
      <c r="D457">
        <v>2</v>
      </c>
      <c r="E457" s="1">
        <v>6</v>
      </c>
      <c r="F457" s="1">
        <v>5</v>
      </c>
      <c r="G457" s="1">
        <v>6</v>
      </c>
      <c r="H457" s="1">
        <v>3</v>
      </c>
      <c r="I457">
        <v>74</v>
      </c>
      <c r="J457">
        <v>25</v>
      </c>
      <c r="K457">
        <v>78</v>
      </c>
      <c r="L457">
        <v>6</v>
      </c>
      <c r="M457">
        <v>69</v>
      </c>
      <c r="N457" s="6">
        <f>(punkty_rekrutacyjne34[[#This Row],[GHP]]+punkty_rekrutacyjne34[[#This Row],[GHH]]+punkty_rekrutacyjne34[[#This Row],[GMM]]+punkty_rekrutacyjne34[[#This Row],[GMP]]+punkty_rekrutacyjne34[[#This Row],[GJP]])/10</f>
        <v>25.2</v>
      </c>
      <c r="O457">
        <f t="shared" si="11"/>
        <v>10</v>
      </c>
      <c r="P457">
        <f t="shared" si="11"/>
        <v>8</v>
      </c>
      <c r="Q457">
        <f t="shared" si="11"/>
        <v>10</v>
      </c>
      <c r="R457">
        <f t="shared" si="10"/>
        <v>4</v>
      </c>
      <c r="S457" s="6">
        <f>SUM(punkty_rekrutacyjne34[[#This Row],[punkty za JP]:[GEO]])</f>
        <v>32</v>
      </c>
      <c r="T457" s="6">
        <f>IF(punkty_rekrutacyjne34[[#This Row],[Zachowanie]]=6, 2, 0)+punkty_rekrutacyjne34[[#This Row],[Osiagniecia]]</f>
        <v>2</v>
      </c>
      <c r="U457" s="7">
        <f>punkty_rekrutacyjne34[[#This Row],[punkty za gimnazjalny]]+punkty_rekrutacyjne34[[#This Row],[SUMA PUNKTOW ZA OCENY]]+punkty_rekrutacyjne34[[#This Row],[DODATKOWE]]</f>
        <v>59.2</v>
      </c>
      <c r="V457">
        <f>IF(AND(punkty_rekrutacyjne34[[#This Row],[Osiagniecia]]=0, punkty_rekrutacyjne34[[#This Row],[Zachowanie]]&gt;=5, AVERAGE(punkty_rekrutacyjne34[[#This Row],[JP]:[Geog]])&gt;4), 1, 0)</f>
        <v>0</v>
      </c>
    </row>
    <row r="458" spans="1:22" hidden="1" x14ac:dyDescent="0.35">
      <c r="A458" s="1" t="s">
        <v>609</v>
      </c>
      <c r="B458" s="1" t="s">
        <v>242</v>
      </c>
      <c r="C458">
        <v>3</v>
      </c>
      <c r="D458">
        <v>2</v>
      </c>
      <c r="E458" s="1">
        <v>4</v>
      </c>
      <c r="F458" s="1">
        <v>5</v>
      </c>
      <c r="G458" s="1">
        <v>2</v>
      </c>
      <c r="H458" s="1">
        <v>5</v>
      </c>
      <c r="I458">
        <v>12</v>
      </c>
      <c r="J458">
        <v>96</v>
      </c>
      <c r="K458">
        <v>66</v>
      </c>
      <c r="L458">
        <v>17</v>
      </c>
      <c r="M458">
        <v>86</v>
      </c>
      <c r="N458" s="6">
        <f>(punkty_rekrutacyjne34[[#This Row],[GHP]]+punkty_rekrutacyjne34[[#This Row],[GHH]]+punkty_rekrutacyjne34[[#This Row],[GMM]]+punkty_rekrutacyjne34[[#This Row],[GMP]]+punkty_rekrutacyjne34[[#This Row],[GJP]])/10</f>
        <v>27.7</v>
      </c>
      <c r="O458">
        <f t="shared" si="11"/>
        <v>6</v>
      </c>
      <c r="P458">
        <f t="shared" si="11"/>
        <v>8</v>
      </c>
      <c r="Q458">
        <f t="shared" si="11"/>
        <v>0</v>
      </c>
      <c r="R458">
        <f t="shared" si="10"/>
        <v>8</v>
      </c>
      <c r="S458" s="6">
        <f>SUM(punkty_rekrutacyjne34[[#This Row],[punkty za JP]:[GEO]])</f>
        <v>22</v>
      </c>
      <c r="T458" s="6">
        <f>IF(punkty_rekrutacyjne34[[#This Row],[Zachowanie]]=6, 2, 0)+punkty_rekrutacyjne34[[#This Row],[Osiagniecia]]</f>
        <v>3</v>
      </c>
      <c r="U458" s="7">
        <f>punkty_rekrutacyjne34[[#This Row],[punkty za gimnazjalny]]+punkty_rekrutacyjne34[[#This Row],[SUMA PUNKTOW ZA OCENY]]+punkty_rekrutacyjne34[[#This Row],[DODATKOWE]]</f>
        <v>52.7</v>
      </c>
      <c r="V458">
        <f>IF(AND(punkty_rekrutacyjne34[[#This Row],[Osiagniecia]]=0, punkty_rekrutacyjne34[[#This Row],[Zachowanie]]&gt;=5, AVERAGE(punkty_rekrutacyjne34[[#This Row],[JP]:[Geog]])&gt;4), 1, 0)</f>
        <v>0</v>
      </c>
    </row>
    <row r="459" spans="1:22" hidden="1" x14ac:dyDescent="0.35">
      <c r="A459" s="1" t="s">
        <v>514</v>
      </c>
      <c r="B459" s="1" t="s">
        <v>316</v>
      </c>
      <c r="C459">
        <v>3</v>
      </c>
      <c r="D459">
        <v>5</v>
      </c>
      <c r="E459" s="1">
        <v>5</v>
      </c>
      <c r="F459" s="1">
        <v>3</v>
      </c>
      <c r="G459" s="1">
        <v>2</v>
      </c>
      <c r="H459" s="1">
        <v>2</v>
      </c>
      <c r="I459">
        <v>53</v>
      </c>
      <c r="J459">
        <v>89</v>
      </c>
      <c r="K459">
        <v>16</v>
      </c>
      <c r="L459">
        <v>27</v>
      </c>
      <c r="M459">
        <v>62</v>
      </c>
      <c r="N459" s="6">
        <f>(punkty_rekrutacyjne34[[#This Row],[GHP]]+punkty_rekrutacyjne34[[#This Row],[GHH]]+punkty_rekrutacyjne34[[#This Row],[GMM]]+punkty_rekrutacyjne34[[#This Row],[GMP]]+punkty_rekrutacyjne34[[#This Row],[GJP]])/10</f>
        <v>24.7</v>
      </c>
      <c r="O459">
        <f t="shared" si="11"/>
        <v>8</v>
      </c>
      <c r="P459">
        <f t="shared" si="11"/>
        <v>4</v>
      </c>
      <c r="Q459">
        <f t="shared" si="11"/>
        <v>0</v>
      </c>
      <c r="R459">
        <f t="shared" si="10"/>
        <v>0</v>
      </c>
      <c r="S459" s="6">
        <f>SUM(punkty_rekrutacyjne34[[#This Row],[punkty za JP]:[GEO]])</f>
        <v>12</v>
      </c>
      <c r="T459" s="6">
        <f>IF(punkty_rekrutacyjne34[[#This Row],[Zachowanie]]=6, 2, 0)+punkty_rekrutacyjne34[[#This Row],[Osiagniecia]]</f>
        <v>3</v>
      </c>
      <c r="U459" s="7">
        <f>punkty_rekrutacyjne34[[#This Row],[punkty za gimnazjalny]]+punkty_rekrutacyjne34[[#This Row],[SUMA PUNKTOW ZA OCENY]]+punkty_rekrutacyjne34[[#This Row],[DODATKOWE]]</f>
        <v>39.700000000000003</v>
      </c>
      <c r="V459">
        <f>IF(AND(punkty_rekrutacyjne34[[#This Row],[Osiagniecia]]=0, punkty_rekrutacyjne34[[#This Row],[Zachowanie]]&gt;=5, AVERAGE(punkty_rekrutacyjne34[[#This Row],[JP]:[Geog]])&gt;4), 1, 0)</f>
        <v>0</v>
      </c>
    </row>
    <row r="460" spans="1:22" hidden="1" x14ac:dyDescent="0.35">
      <c r="A460" s="1" t="s">
        <v>610</v>
      </c>
      <c r="B460" s="1" t="s">
        <v>395</v>
      </c>
      <c r="C460">
        <v>4</v>
      </c>
      <c r="D460">
        <v>3</v>
      </c>
      <c r="E460" s="1">
        <v>6</v>
      </c>
      <c r="F460" s="1">
        <v>4</v>
      </c>
      <c r="G460" s="1">
        <v>6</v>
      </c>
      <c r="H460" s="1">
        <v>6</v>
      </c>
      <c r="I460">
        <v>90</v>
      </c>
      <c r="J460">
        <v>31</v>
      </c>
      <c r="K460">
        <v>75</v>
      </c>
      <c r="L460">
        <v>1</v>
      </c>
      <c r="M460">
        <v>58</v>
      </c>
      <c r="N460" s="6">
        <f>(punkty_rekrutacyjne34[[#This Row],[GHP]]+punkty_rekrutacyjne34[[#This Row],[GHH]]+punkty_rekrutacyjne34[[#This Row],[GMM]]+punkty_rekrutacyjne34[[#This Row],[GMP]]+punkty_rekrutacyjne34[[#This Row],[GJP]])/10</f>
        <v>25.5</v>
      </c>
      <c r="O460">
        <f t="shared" si="11"/>
        <v>10</v>
      </c>
      <c r="P460">
        <f t="shared" si="11"/>
        <v>6</v>
      </c>
      <c r="Q460">
        <f t="shared" si="11"/>
        <v>10</v>
      </c>
      <c r="R460">
        <f t="shared" si="10"/>
        <v>10</v>
      </c>
      <c r="S460" s="6">
        <f>SUM(punkty_rekrutacyjne34[[#This Row],[punkty za JP]:[GEO]])</f>
        <v>36</v>
      </c>
      <c r="T460" s="6">
        <f>IF(punkty_rekrutacyjne34[[#This Row],[Zachowanie]]=6, 2, 0)+punkty_rekrutacyjne34[[#This Row],[Osiagniecia]]</f>
        <v>4</v>
      </c>
      <c r="U460" s="7">
        <f>punkty_rekrutacyjne34[[#This Row],[punkty za gimnazjalny]]+punkty_rekrutacyjne34[[#This Row],[SUMA PUNKTOW ZA OCENY]]+punkty_rekrutacyjne34[[#This Row],[DODATKOWE]]</f>
        <v>65.5</v>
      </c>
      <c r="V460">
        <f>IF(AND(punkty_rekrutacyjne34[[#This Row],[Osiagniecia]]=0, punkty_rekrutacyjne34[[#This Row],[Zachowanie]]&gt;=5, AVERAGE(punkty_rekrutacyjne34[[#This Row],[JP]:[Geog]])&gt;4), 1, 0)</f>
        <v>0</v>
      </c>
    </row>
    <row r="461" spans="1:22" hidden="1" x14ac:dyDescent="0.35">
      <c r="A461" s="1" t="s">
        <v>611</v>
      </c>
      <c r="B461" s="1" t="s">
        <v>395</v>
      </c>
      <c r="C461">
        <v>0</v>
      </c>
      <c r="D461">
        <v>3</v>
      </c>
      <c r="E461" s="1">
        <v>3</v>
      </c>
      <c r="F461" s="1">
        <v>4</v>
      </c>
      <c r="G461" s="1">
        <v>2</v>
      </c>
      <c r="H461" s="1">
        <v>4</v>
      </c>
      <c r="I461">
        <v>92</v>
      </c>
      <c r="J461">
        <v>47</v>
      </c>
      <c r="K461">
        <v>27</v>
      </c>
      <c r="L461">
        <v>40</v>
      </c>
      <c r="M461">
        <v>35</v>
      </c>
      <c r="N461" s="6">
        <f>(punkty_rekrutacyjne34[[#This Row],[GHP]]+punkty_rekrutacyjne34[[#This Row],[GHH]]+punkty_rekrutacyjne34[[#This Row],[GMM]]+punkty_rekrutacyjne34[[#This Row],[GMP]]+punkty_rekrutacyjne34[[#This Row],[GJP]])/10</f>
        <v>24.1</v>
      </c>
      <c r="O461">
        <f t="shared" si="11"/>
        <v>4</v>
      </c>
      <c r="P461">
        <f t="shared" si="11"/>
        <v>6</v>
      </c>
      <c r="Q461">
        <f t="shared" si="11"/>
        <v>0</v>
      </c>
      <c r="R461">
        <f t="shared" si="10"/>
        <v>6</v>
      </c>
      <c r="S461" s="6">
        <f>SUM(punkty_rekrutacyjne34[[#This Row],[punkty za JP]:[GEO]])</f>
        <v>16</v>
      </c>
      <c r="T461" s="6">
        <f>IF(punkty_rekrutacyjne34[[#This Row],[Zachowanie]]=6, 2, 0)+punkty_rekrutacyjne34[[#This Row],[Osiagniecia]]</f>
        <v>0</v>
      </c>
      <c r="U461" s="7">
        <f>punkty_rekrutacyjne34[[#This Row],[punkty za gimnazjalny]]+punkty_rekrutacyjne34[[#This Row],[SUMA PUNKTOW ZA OCENY]]+punkty_rekrutacyjne34[[#This Row],[DODATKOWE]]</f>
        <v>40.1</v>
      </c>
      <c r="V461">
        <f>IF(AND(punkty_rekrutacyjne34[[#This Row],[Osiagniecia]]=0, punkty_rekrutacyjne34[[#This Row],[Zachowanie]]&gt;=5, AVERAGE(punkty_rekrutacyjne34[[#This Row],[JP]:[Geog]])&gt;4), 1, 0)</f>
        <v>0</v>
      </c>
    </row>
    <row r="462" spans="1:22" hidden="1" x14ac:dyDescent="0.35">
      <c r="A462" s="1" t="s">
        <v>612</v>
      </c>
      <c r="B462" s="1" t="s">
        <v>164</v>
      </c>
      <c r="C462">
        <v>6</v>
      </c>
      <c r="D462">
        <v>4</v>
      </c>
      <c r="E462" s="1">
        <v>3</v>
      </c>
      <c r="F462" s="1">
        <v>2</v>
      </c>
      <c r="G462" s="1">
        <v>3</v>
      </c>
      <c r="H462" s="1">
        <v>5</v>
      </c>
      <c r="I462">
        <v>57</v>
      </c>
      <c r="J462">
        <v>67</v>
      </c>
      <c r="K462">
        <v>51</v>
      </c>
      <c r="L462">
        <v>92</v>
      </c>
      <c r="M462">
        <v>72</v>
      </c>
      <c r="N462" s="6">
        <f>(punkty_rekrutacyjne34[[#This Row],[GHP]]+punkty_rekrutacyjne34[[#This Row],[GHH]]+punkty_rekrutacyjne34[[#This Row],[GMM]]+punkty_rekrutacyjne34[[#This Row],[GMP]]+punkty_rekrutacyjne34[[#This Row],[GJP]])/10</f>
        <v>33.9</v>
      </c>
      <c r="O462">
        <f t="shared" si="11"/>
        <v>4</v>
      </c>
      <c r="P462">
        <f t="shared" si="11"/>
        <v>0</v>
      </c>
      <c r="Q462">
        <f t="shared" si="11"/>
        <v>4</v>
      </c>
      <c r="R462">
        <f t="shared" si="10"/>
        <v>8</v>
      </c>
      <c r="S462" s="6">
        <f>SUM(punkty_rekrutacyjne34[[#This Row],[punkty za JP]:[GEO]])</f>
        <v>16</v>
      </c>
      <c r="T462" s="6">
        <f>IF(punkty_rekrutacyjne34[[#This Row],[Zachowanie]]=6, 2, 0)+punkty_rekrutacyjne34[[#This Row],[Osiagniecia]]</f>
        <v>6</v>
      </c>
      <c r="U462" s="7">
        <f>punkty_rekrutacyjne34[[#This Row],[punkty za gimnazjalny]]+punkty_rekrutacyjne34[[#This Row],[SUMA PUNKTOW ZA OCENY]]+punkty_rekrutacyjne34[[#This Row],[DODATKOWE]]</f>
        <v>55.9</v>
      </c>
      <c r="V462">
        <f>IF(AND(punkty_rekrutacyjne34[[#This Row],[Osiagniecia]]=0, punkty_rekrutacyjne34[[#This Row],[Zachowanie]]&gt;=5, AVERAGE(punkty_rekrutacyjne34[[#This Row],[JP]:[Geog]])&gt;4), 1, 0)</f>
        <v>0</v>
      </c>
    </row>
    <row r="463" spans="1:22" x14ac:dyDescent="0.35">
      <c r="A463" s="1" t="s">
        <v>613</v>
      </c>
      <c r="B463" s="1" t="s">
        <v>412</v>
      </c>
      <c r="C463">
        <v>0</v>
      </c>
      <c r="D463">
        <v>6</v>
      </c>
      <c r="E463" s="1">
        <v>3</v>
      </c>
      <c r="F463" s="1">
        <v>6</v>
      </c>
      <c r="G463" s="1">
        <v>6</v>
      </c>
      <c r="H463" s="1">
        <v>4</v>
      </c>
      <c r="I463">
        <v>74</v>
      </c>
      <c r="J463">
        <v>60</v>
      </c>
      <c r="K463">
        <v>83</v>
      </c>
      <c r="L463">
        <v>39</v>
      </c>
      <c r="M463">
        <v>97</v>
      </c>
      <c r="N463" s="6">
        <f>(punkty_rekrutacyjne34[[#This Row],[GHP]]+punkty_rekrutacyjne34[[#This Row],[GHH]]+punkty_rekrutacyjne34[[#This Row],[GMM]]+punkty_rekrutacyjne34[[#This Row],[GMP]]+punkty_rekrutacyjne34[[#This Row],[GJP]])/10</f>
        <v>35.299999999999997</v>
      </c>
      <c r="O463">
        <f t="shared" si="11"/>
        <v>4</v>
      </c>
      <c r="P463">
        <f t="shared" si="11"/>
        <v>10</v>
      </c>
      <c r="Q463">
        <f t="shared" si="11"/>
        <v>10</v>
      </c>
      <c r="R463">
        <f t="shared" si="10"/>
        <v>6</v>
      </c>
      <c r="S463" s="6">
        <f>SUM(punkty_rekrutacyjne34[[#This Row],[punkty za JP]:[GEO]])</f>
        <v>30</v>
      </c>
      <c r="T463" s="6">
        <f>IF(punkty_rekrutacyjne34[[#This Row],[Zachowanie]]=6, 2, 0)+punkty_rekrutacyjne34[[#This Row],[Osiagniecia]]</f>
        <v>2</v>
      </c>
      <c r="U463" s="7">
        <f>punkty_rekrutacyjne34[[#This Row],[punkty za gimnazjalny]]+punkty_rekrutacyjne34[[#This Row],[SUMA PUNKTOW ZA OCENY]]+punkty_rekrutacyjne34[[#This Row],[DODATKOWE]]</f>
        <v>67.3</v>
      </c>
      <c r="V463">
        <f>IF(AND(punkty_rekrutacyjne34[[#This Row],[Osiagniecia]]=0, punkty_rekrutacyjne34[[#This Row],[Zachowanie]]&gt;=5, AVERAGE(punkty_rekrutacyjne34[[#This Row],[JP]:[Geog]])&gt;4), 1, 0)</f>
        <v>1</v>
      </c>
    </row>
    <row r="464" spans="1:22" hidden="1" x14ac:dyDescent="0.35">
      <c r="A464" s="1" t="s">
        <v>614</v>
      </c>
      <c r="B464" s="1" t="s">
        <v>615</v>
      </c>
      <c r="C464">
        <v>7</v>
      </c>
      <c r="D464">
        <v>6</v>
      </c>
      <c r="E464" s="1">
        <v>2</v>
      </c>
      <c r="F464" s="1">
        <v>3</v>
      </c>
      <c r="G464" s="1">
        <v>2</v>
      </c>
      <c r="H464" s="1">
        <v>3</v>
      </c>
      <c r="I464">
        <v>21</v>
      </c>
      <c r="J464">
        <v>16</v>
      </c>
      <c r="K464">
        <v>9</v>
      </c>
      <c r="L464">
        <v>49</v>
      </c>
      <c r="M464">
        <v>47</v>
      </c>
      <c r="N464" s="6">
        <f>(punkty_rekrutacyjne34[[#This Row],[GHP]]+punkty_rekrutacyjne34[[#This Row],[GHH]]+punkty_rekrutacyjne34[[#This Row],[GMM]]+punkty_rekrutacyjne34[[#This Row],[GMP]]+punkty_rekrutacyjne34[[#This Row],[GJP]])/10</f>
        <v>14.2</v>
      </c>
      <c r="O464">
        <f t="shared" si="11"/>
        <v>0</v>
      </c>
      <c r="P464">
        <f t="shared" si="11"/>
        <v>4</v>
      </c>
      <c r="Q464">
        <f t="shared" si="11"/>
        <v>0</v>
      </c>
      <c r="R464">
        <f t="shared" si="10"/>
        <v>4</v>
      </c>
      <c r="S464" s="6">
        <f>SUM(punkty_rekrutacyjne34[[#This Row],[punkty za JP]:[GEO]])</f>
        <v>8</v>
      </c>
      <c r="T464" s="6">
        <f>IF(punkty_rekrutacyjne34[[#This Row],[Zachowanie]]=6, 2, 0)+punkty_rekrutacyjne34[[#This Row],[Osiagniecia]]</f>
        <v>9</v>
      </c>
      <c r="U464" s="7">
        <f>punkty_rekrutacyjne34[[#This Row],[punkty za gimnazjalny]]+punkty_rekrutacyjne34[[#This Row],[SUMA PUNKTOW ZA OCENY]]+punkty_rekrutacyjne34[[#This Row],[DODATKOWE]]</f>
        <v>31.2</v>
      </c>
      <c r="V464">
        <f>IF(AND(punkty_rekrutacyjne34[[#This Row],[Osiagniecia]]=0, punkty_rekrutacyjne34[[#This Row],[Zachowanie]]&gt;=5, AVERAGE(punkty_rekrutacyjne34[[#This Row],[JP]:[Geog]])&gt;4), 1, 0)</f>
        <v>0</v>
      </c>
    </row>
    <row r="465" spans="1:22" hidden="1" x14ac:dyDescent="0.35">
      <c r="A465" s="1" t="s">
        <v>616</v>
      </c>
      <c r="B465" s="1" t="s">
        <v>249</v>
      </c>
      <c r="C465">
        <v>8</v>
      </c>
      <c r="D465">
        <v>3</v>
      </c>
      <c r="E465" s="1">
        <v>5</v>
      </c>
      <c r="F465" s="1">
        <v>6</v>
      </c>
      <c r="G465" s="1">
        <v>2</v>
      </c>
      <c r="H465" s="1">
        <v>4</v>
      </c>
      <c r="I465">
        <v>73</v>
      </c>
      <c r="J465">
        <v>70</v>
      </c>
      <c r="K465">
        <v>71</v>
      </c>
      <c r="L465">
        <v>84</v>
      </c>
      <c r="M465">
        <v>81</v>
      </c>
      <c r="N465" s="6">
        <f>(punkty_rekrutacyjne34[[#This Row],[GHP]]+punkty_rekrutacyjne34[[#This Row],[GHH]]+punkty_rekrutacyjne34[[#This Row],[GMM]]+punkty_rekrutacyjne34[[#This Row],[GMP]]+punkty_rekrutacyjne34[[#This Row],[GJP]])/10</f>
        <v>37.9</v>
      </c>
      <c r="O465">
        <f t="shared" si="11"/>
        <v>8</v>
      </c>
      <c r="P465">
        <f t="shared" si="11"/>
        <v>10</v>
      </c>
      <c r="Q465">
        <f t="shared" si="11"/>
        <v>0</v>
      </c>
      <c r="R465">
        <f t="shared" si="10"/>
        <v>6</v>
      </c>
      <c r="S465" s="6">
        <f>SUM(punkty_rekrutacyjne34[[#This Row],[punkty za JP]:[GEO]])</f>
        <v>24</v>
      </c>
      <c r="T465" s="6">
        <f>IF(punkty_rekrutacyjne34[[#This Row],[Zachowanie]]=6, 2, 0)+punkty_rekrutacyjne34[[#This Row],[Osiagniecia]]</f>
        <v>8</v>
      </c>
      <c r="U465" s="7">
        <f>punkty_rekrutacyjne34[[#This Row],[punkty za gimnazjalny]]+punkty_rekrutacyjne34[[#This Row],[SUMA PUNKTOW ZA OCENY]]+punkty_rekrutacyjne34[[#This Row],[DODATKOWE]]</f>
        <v>69.900000000000006</v>
      </c>
      <c r="V465">
        <f>IF(AND(punkty_rekrutacyjne34[[#This Row],[Osiagniecia]]=0, punkty_rekrutacyjne34[[#This Row],[Zachowanie]]&gt;=5, AVERAGE(punkty_rekrutacyjne34[[#This Row],[JP]:[Geog]])&gt;4), 1, 0)</f>
        <v>0</v>
      </c>
    </row>
    <row r="466" spans="1:22" hidden="1" x14ac:dyDescent="0.35">
      <c r="A466" s="1" t="s">
        <v>617</v>
      </c>
      <c r="B466" s="1" t="s">
        <v>397</v>
      </c>
      <c r="C466">
        <v>2</v>
      </c>
      <c r="D466">
        <v>4</v>
      </c>
      <c r="E466" s="1">
        <v>6</v>
      </c>
      <c r="F466" s="1">
        <v>4</v>
      </c>
      <c r="G466" s="1">
        <v>5</v>
      </c>
      <c r="H466" s="1">
        <v>2</v>
      </c>
      <c r="I466">
        <v>44</v>
      </c>
      <c r="J466">
        <v>8</v>
      </c>
      <c r="K466">
        <v>100</v>
      </c>
      <c r="L466">
        <v>54</v>
      </c>
      <c r="M466">
        <v>77</v>
      </c>
      <c r="N466" s="6">
        <f>(punkty_rekrutacyjne34[[#This Row],[GHP]]+punkty_rekrutacyjne34[[#This Row],[GHH]]+punkty_rekrutacyjne34[[#This Row],[GMM]]+punkty_rekrutacyjne34[[#This Row],[GMP]]+punkty_rekrutacyjne34[[#This Row],[GJP]])/10</f>
        <v>28.3</v>
      </c>
      <c r="O466">
        <f t="shared" si="11"/>
        <v>10</v>
      </c>
      <c r="P466">
        <f t="shared" si="11"/>
        <v>6</v>
      </c>
      <c r="Q466">
        <f t="shared" si="11"/>
        <v>8</v>
      </c>
      <c r="R466">
        <f t="shared" si="10"/>
        <v>0</v>
      </c>
      <c r="S466" s="6">
        <f>SUM(punkty_rekrutacyjne34[[#This Row],[punkty za JP]:[GEO]])</f>
        <v>24</v>
      </c>
      <c r="T466" s="6">
        <f>IF(punkty_rekrutacyjne34[[#This Row],[Zachowanie]]=6, 2, 0)+punkty_rekrutacyjne34[[#This Row],[Osiagniecia]]</f>
        <v>2</v>
      </c>
      <c r="U466" s="7">
        <f>punkty_rekrutacyjne34[[#This Row],[punkty za gimnazjalny]]+punkty_rekrutacyjne34[[#This Row],[SUMA PUNKTOW ZA OCENY]]+punkty_rekrutacyjne34[[#This Row],[DODATKOWE]]</f>
        <v>54.3</v>
      </c>
      <c r="V466">
        <f>IF(AND(punkty_rekrutacyjne34[[#This Row],[Osiagniecia]]=0, punkty_rekrutacyjne34[[#This Row],[Zachowanie]]&gt;=5, AVERAGE(punkty_rekrutacyjne34[[#This Row],[JP]:[Geog]])&gt;4), 1, 0)</f>
        <v>0</v>
      </c>
    </row>
    <row r="467" spans="1:22" hidden="1" x14ac:dyDescent="0.35">
      <c r="A467" s="1" t="s">
        <v>618</v>
      </c>
      <c r="B467" s="1" t="s">
        <v>180</v>
      </c>
      <c r="C467">
        <v>6</v>
      </c>
      <c r="D467">
        <v>3</v>
      </c>
      <c r="E467" s="1">
        <v>5</v>
      </c>
      <c r="F467" s="1">
        <v>4</v>
      </c>
      <c r="G467" s="1">
        <v>3</v>
      </c>
      <c r="H467" s="1">
        <v>2</v>
      </c>
      <c r="I467">
        <v>78</v>
      </c>
      <c r="J467">
        <v>17</v>
      </c>
      <c r="K467">
        <v>48</v>
      </c>
      <c r="L467">
        <v>42</v>
      </c>
      <c r="M467">
        <v>85</v>
      </c>
      <c r="N467" s="6">
        <f>(punkty_rekrutacyjne34[[#This Row],[GHP]]+punkty_rekrutacyjne34[[#This Row],[GHH]]+punkty_rekrutacyjne34[[#This Row],[GMM]]+punkty_rekrutacyjne34[[#This Row],[GMP]]+punkty_rekrutacyjne34[[#This Row],[GJP]])/10</f>
        <v>27</v>
      </c>
      <c r="O467">
        <f t="shared" si="11"/>
        <v>8</v>
      </c>
      <c r="P467">
        <f t="shared" si="11"/>
        <v>6</v>
      </c>
      <c r="Q467">
        <f t="shared" si="11"/>
        <v>4</v>
      </c>
      <c r="R467">
        <f t="shared" si="10"/>
        <v>0</v>
      </c>
      <c r="S467" s="6">
        <f>SUM(punkty_rekrutacyjne34[[#This Row],[punkty za JP]:[GEO]])</f>
        <v>18</v>
      </c>
      <c r="T467" s="6">
        <f>IF(punkty_rekrutacyjne34[[#This Row],[Zachowanie]]=6, 2, 0)+punkty_rekrutacyjne34[[#This Row],[Osiagniecia]]</f>
        <v>6</v>
      </c>
      <c r="U467" s="7">
        <f>punkty_rekrutacyjne34[[#This Row],[punkty za gimnazjalny]]+punkty_rekrutacyjne34[[#This Row],[SUMA PUNKTOW ZA OCENY]]+punkty_rekrutacyjne34[[#This Row],[DODATKOWE]]</f>
        <v>51</v>
      </c>
      <c r="V467">
        <f>IF(AND(punkty_rekrutacyjne34[[#This Row],[Osiagniecia]]=0, punkty_rekrutacyjne34[[#This Row],[Zachowanie]]&gt;=5, AVERAGE(punkty_rekrutacyjne34[[#This Row],[JP]:[Geog]])&gt;4), 1, 0)</f>
        <v>0</v>
      </c>
    </row>
    <row r="468" spans="1:22" hidden="1" x14ac:dyDescent="0.35">
      <c r="A468" s="1" t="s">
        <v>619</v>
      </c>
      <c r="B468" s="1" t="s">
        <v>620</v>
      </c>
      <c r="C468">
        <v>0</v>
      </c>
      <c r="D468">
        <v>3</v>
      </c>
      <c r="E468" s="1">
        <v>6</v>
      </c>
      <c r="F468" s="1">
        <v>2</v>
      </c>
      <c r="G468" s="1">
        <v>5</v>
      </c>
      <c r="H468" s="1">
        <v>2</v>
      </c>
      <c r="I468">
        <v>72</v>
      </c>
      <c r="J468">
        <v>53</v>
      </c>
      <c r="K468">
        <v>43</v>
      </c>
      <c r="L468">
        <v>72</v>
      </c>
      <c r="M468">
        <v>52</v>
      </c>
      <c r="N468" s="6">
        <f>(punkty_rekrutacyjne34[[#This Row],[GHP]]+punkty_rekrutacyjne34[[#This Row],[GHH]]+punkty_rekrutacyjne34[[#This Row],[GMM]]+punkty_rekrutacyjne34[[#This Row],[GMP]]+punkty_rekrutacyjne34[[#This Row],[GJP]])/10</f>
        <v>29.2</v>
      </c>
      <c r="O468">
        <f t="shared" si="11"/>
        <v>10</v>
      </c>
      <c r="P468">
        <f t="shared" si="11"/>
        <v>0</v>
      </c>
      <c r="Q468">
        <f t="shared" si="11"/>
        <v>8</v>
      </c>
      <c r="R468">
        <f t="shared" si="10"/>
        <v>0</v>
      </c>
      <c r="S468" s="6">
        <f>SUM(punkty_rekrutacyjne34[[#This Row],[punkty za JP]:[GEO]])</f>
        <v>18</v>
      </c>
      <c r="T468" s="6">
        <f>IF(punkty_rekrutacyjne34[[#This Row],[Zachowanie]]=6, 2, 0)+punkty_rekrutacyjne34[[#This Row],[Osiagniecia]]</f>
        <v>0</v>
      </c>
      <c r="U468" s="7">
        <f>punkty_rekrutacyjne34[[#This Row],[punkty za gimnazjalny]]+punkty_rekrutacyjne34[[#This Row],[SUMA PUNKTOW ZA OCENY]]+punkty_rekrutacyjne34[[#This Row],[DODATKOWE]]</f>
        <v>47.2</v>
      </c>
      <c r="V468">
        <f>IF(AND(punkty_rekrutacyjne34[[#This Row],[Osiagniecia]]=0, punkty_rekrutacyjne34[[#This Row],[Zachowanie]]&gt;=5, AVERAGE(punkty_rekrutacyjne34[[#This Row],[JP]:[Geog]])&gt;4), 1, 0)</f>
        <v>0</v>
      </c>
    </row>
    <row r="469" spans="1:22" hidden="1" x14ac:dyDescent="0.35">
      <c r="A469" s="1" t="s">
        <v>621</v>
      </c>
      <c r="B469" s="1" t="s">
        <v>210</v>
      </c>
      <c r="C469">
        <v>7</v>
      </c>
      <c r="D469">
        <v>5</v>
      </c>
      <c r="E469" s="1">
        <v>6</v>
      </c>
      <c r="F469" s="1">
        <v>2</v>
      </c>
      <c r="G469" s="1">
        <v>5</v>
      </c>
      <c r="H469" s="1">
        <v>4</v>
      </c>
      <c r="I469">
        <v>15</v>
      </c>
      <c r="J469">
        <v>64</v>
      </c>
      <c r="K469">
        <v>20</v>
      </c>
      <c r="L469">
        <v>59</v>
      </c>
      <c r="M469">
        <v>52</v>
      </c>
      <c r="N469" s="6">
        <f>(punkty_rekrutacyjne34[[#This Row],[GHP]]+punkty_rekrutacyjne34[[#This Row],[GHH]]+punkty_rekrutacyjne34[[#This Row],[GMM]]+punkty_rekrutacyjne34[[#This Row],[GMP]]+punkty_rekrutacyjne34[[#This Row],[GJP]])/10</f>
        <v>21</v>
      </c>
      <c r="O469">
        <f t="shared" si="11"/>
        <v>10</v>
      </c>
      <c r="P469">
        <f t="shared" si="11"/>
        <v>0</v>
      </c>
      <c r="Q469">
        <f t="shared" si="11"/>
        <v>8</v>
      </c>
      <c r="R469">
        <f t="shared" si="10"/>
        <v>6</v>
      </c>
      <c r="S469" s="6">
        <f>SUM(punkty_rekrutacyjne34[[#This Row],[punkty za JP]:[GEO]])</f>
        <v>24</v>
      </c>
      <c r="T469" s="6">
        <f>IF(punkty_rekrutacyjne34[[#This Row],[Zachowanie]]=6, 2, 0)+punkty_rekrutacyjne34[[#This Row],[Osiagniecia]]</f>
        <v>7</v>
      </c>
      <c r="U469" s="7">
        <f>punkty_rekrutacyjne34[[#This Row],[punkty za gimnazjalny]]+punkty_rekrutacyjne34[[#This Row],[SUMA PUNKTOW ZA OCENY]]+punkty_rekrutacyjne34[[#This Row],[DODATKOWE]]</f>
        <v>52</v>
      </c>
      <c r="V469">
        <f>IF(AND(punkty_rekrutacyjne34[[#This Row],[Osiagniecia]]=0, punkty_rekrutacyjne34[[#This Row],[Zachowanie]]&gt;=5, AVERAGE(punkty_rekrutacyjne34[[#This Row],[JP]:[Geog]])&gt;4), 1, 0)</f>
        <v>0</v>
      </c>
    </row>
    <row r="470" spans="1:22" hidden="1" x14ac:dyDescent="0.35">
      <c r="A470" s="1" t="s">
        <v>622</v>
      </c>
      <c r="B470" s="1" t="s">
        <v>448</v>
      </c>
      <c r="C470">
        <v>1</v>
      </c>
      <c r="D470">
        <v>2</v>
      </c>
      <c r="E470" s="1">
        <v>3</v>
      </c>
      <c r="F470" s="1">
        <v>3</v>
      </c>
      <c r="G470" s="1">
        <v>2</v>
      </c>
      <c r="H470" s="1">
        <v>6</v>
      </c>
      <c r="I470">
        <v>35</v>
      </c>
      <c r="J470">
        <v>20</v>
      </c>
      <c r="K470">
        <v>46</v>
      </c>
      <c r="L470">
        <v>84</v>
      </c>
      <c r="M470">
        <v>11</v>
      </c>
      <c r="N470" s="6">
        <f>(punkty_rekrutacyjne34[[#This Row],[GHP]]+punkty_rekrutacyjne34[[#This Row],[GHH]]+punkty_rekrutacyjne34[[#This Row],[GMM]]+punkty_rekrutacyjne34[[#This Row],[GMP]]+punkty_rekrutacyjne34[[#This Row],[GJP]])/10</f>
        <v>19.600000000000001</v>
      </c>
      <c r="O470">
        <f t="shared" si="11"/>
        <v>4</v>
      </c>
      <c r="P470">
        <f t="shared" si="11"/>
        <v>4</v>
      </c>
      <c r="Q470">
        <f t="shared" si="11"/>
        <v>0</v>
      </c>
      <c r="R470">
        <f t="shared" si="10"/>
        <v>10</v>
      </c>
      <c r="S470" s="6">
        <f>SUM(punkty_rekrutacyjne34[[#This Row],[punkty za JP]:[GEO]])</f>
        <v>18</v>
      </c>
      <c r="T470" s="6">
        <f>IF(punkty_rekrutacyjne34[[#This Row],[Zachowanie]]=6, 2, 0)+punkty_rekrutacyjne34[[#This Row],[Osiagniecia]]</f>
        <v>1</v>
      </c>
      <c r="U470" s="7">
        <f>punkty_rekrutacyjne34[[#This Row],[punkty za gimnazjalny]]+punkty_rekrutacyjne34[[#This Row],[SUMA PUNKTOW ZA OCENY]]+punkty_rekrutacyjne34[[#This Row],[DODATKOWE]]</f>
        <v>38.6</v>
      </c>
      <c r="V470">
        <f>IF(AND(punkty_rekrutacyjne34[[#This Row],[Osiagniecia]]=0, punkty_rekrutacyjne34[[#This Row],[Zachowanie]]&gt;=5, AVERAGE(punkty_rekrutacyjne34[[#This Row],[JP]:[Geog]])&gt;4), 1, 0)</f>
        <v>0</v>
      </c>
    </row>
    <row r="471" spans="1:22" hidden="1" x14ac:dyDescent="0.35">
      <c r="A471" s="1" t="s">
        <v>623</v>
      </c>
      <c r="B471" s="1" t="s">
        <v>239</v>
      </c>
      <c r="C471">
        <v>0</v>
      </c>
      <c r="D471">
        <v>2</v>
      </c>
      <c r="E471" s="1">
        <v>2</v>
      </c>
      <c r="F471" s="1">
        <v>5</v>
      </c>
      <c r="G471" s="1">
        <v>6</v>
      </c>
      <c r="H471" s="1">
        <v>2</v>
      </c>
      <c r="I471">
        <v>87</v>
      </c>
      <c r="J471">
        <v>18</v>
      </c>
      <c r="K471">
        <v>93</v>
      </c>
      <c r="L471">
        <v>62</v>
      </c>
      <c r="M471">
        <v>95</v>
      </c>
      <c r="N471" s="6">
        <f>(punkty_rekrutacyjne34[[#This Row],[GHP]]+punkty_rekrutacyjne34[[#This Row],[GHH]]+punkty_rekrutacyjne34[[#This Row],[GMM]]+punkty_rekrutacyjne34[[#This Row],[GMP]]+punkty_rekrutacyjne34[[#This Row],[GJP]])/10</f>
        <v>35.5</v>
      </c>
      <c r="O471">
        <f t="shared" si="11"/>
        <v>0</v>
      </c>
      <c r="P471">
        <f t="shared" si="11"/>
        <v>8</v>
      </c>
      <c r="Q471">
        <f t="shared" si="11"/>
        <v>10</v>
      </c>
      <c r="R471">
        <f t="shared" si="10"/>
        <v>0</v>
      </c>
      <c r="S471" s="6">
        <f>SUM(punkty_rekrutacyjne34[[#This Row],[punkty za JP]:[GEO]])</f>
        <v>18</v>
      </c>
      <c r="T471" s="6">
        <f>IF(punkty_rekrutacyjne34[[#This Row],[Zachowanie]]=6, 2, 0)+punkty_rekrutacyjne34[[#This Row],[Osiagniecia]]</f>
        <v>0</v>
      </c>
      <c r="U471" s="7">
        <f>punkty_rekrutacyjne34[[#This Row],[punkty za gimnazjalny]]+punkty_rekrutacyjne34[[#This Row],[SUMA PUNKTOW ZA OCENY]]+punkty_rekrutacyjne34[[#This Row],[DODATKOWE]]</f>
        <v>53.5</v>
      </c>
      <c r="V471">
        <f>IF(AND(punkty_rekrutacyjne34[[#This Row],[Osiagniecia]]=0, punkty_rekrutacyjne34[[#This Row],[Zachowanie]]&gt;=5, AVERAGE(punkty_rekrutacyjne34[[#This Row],[JP]:[Geog]])&gt;4), 1, 0)</f>
        <v>0</v>
      </c>
    </row>
    <row r="472" spans="1:22" hidden="1" x14ac:dyDescent="0.35">
      <c r="A472" s="1" t="s">
        <v>624</v>
      </c>
      <c r="B472" s="1" t="s">
        <v>414</v>
      </c>
      <c r="C472">
        <v>6</v>
      </c>
      <c r="D472">
        <v>2</v>
      </c>
      <c r="E472" s="1">
        <v>4</v>
      </c>
      <c r="F472" s="1">
        <v>3</v>
      </c>
      <c r="G472" s="1">
        <v>3</v>
      </c>
      <c r="H472" s="1">
        <v>2</v>
      </c>
      <c r="I472">
        <v>72</v>
      </c>
      <c r="J472">
        <v>79</v>
      </c>
      <c r="K472">
        <v>98</v>
      </c>
      <c r="L472">
        <v>86</v>
      </c>
      <c r="M472">
        <v>31</v>
      </c>
      <c r="N472" s="6">
        <f>(punkty_rekrutacyjne34[[#This Row],[GHP]]+punkty_rekrutacyjne34[[#This Row],[GHH]]+punkty_rekrutacyjne34[[#This Row],[GMM]]+punkty_rekrutacyjne34[[#This Row],[GMP]]+punkty_rekrutacyjne34[[#This Row],[GJP]])/10</f>
        <v>36.6</v>
      </c>
      <c r="O472">
        <f t="shared" si="11"/>
        <v>6</v>
      </c>
      <c r="P472">
        <f t="shared" si="11"/>
        <v>4</v>
      </c>
      <c r="Q472">
        <f t="shared" si="11"/>
        <v>4</v>
      </c>
      <c r="R472">
        <f t="shared" si="10"/>
        <v>0</v>
      </c>
      <c r="S472" s="6">
        <f>SUM(punkty_rekrutacyjne34[[#This Row],[punkty za JP]:[GEO]])</f>
        <v>14</v>
      </c>
      <c r="T472" s="6">
        <f>IF(punkty_rekrutacyjne34[[#This Row],[Zachowanie]]=6, 2, 0)+punkty_rekrutacyjne34[[#This Row],[Osiagniecia]]</f>
        <v>6</v>
      </c>
      <c r="U472" s="7">
        <f>punkty_rekrutacyjne34[[#This Row],[punkty za gimnazjalny]]+punkty_rekrutacyjne34[[#This Row],[SUMA PUNKTOW ZA OCENY]]+punkty_rekrutacyjne34[[#This Row],[DODATKOWE]]</f>
        <v>56.6</v>
      </c>
      <c r="V472">
        <f>IF(AND(punkty_rekrutacyjne34[[#This Row],[Osiagniecia]]=0, punkty_rekrutacyjne34[[#This Row],[Zachowanie]]&gt;=5, AVERAGE(punkty_rekrutacyjne34[[#This Row],[JP]:[Geog]])&gt;4), 1, 0)</f>
        <v>0</v>
      </c>
    </row>
    <row r="473" spans="1:22" hidden="1" x14ac:dyDescent="0.35">
      <c r="A473" s="1" t="s">
        <v>625</v>
      </c>
      <c r="B473" s="1" t="s">
        <v>161</v>
      </c>
      <c r="C473">
        <v>3</v>
      </c>
      <c r="D473">
        <v>3</v>
      </c>
      <c r="E473" s="1">
        <v>3</v>
      </c>
      <c r="F473" s="1">
        <v>3</v>
      </c>
      <c r="G473" s="1">
        <v>5</v>
      </c>
      <c r="H473" s="1">
        <v>4</v>
      </c>
      <c r="I473">
        <v>71</v>
      </c>
      <c r="J473">
        <v>68</v>
      </c>
      <c r="K473">
        <v>38</v>
      </c>
      <c r="L473">
        <v>8</v>
      </c>
      <c r="M473">
        <v>98</v>
      </c>
      <c r="N473" s="6">
        <f>(punkty_rekrutacyjne34[[#This Row],[GHP]]+punkty_rekrutacyjne34[[#This Row],[GHH]]+punkty_rekrutacyjne34[[#This Row],[GMM]]+punkty_rekrutacyjne34[[#This Row],[GMP]]+punkty_rekrutacyjne34[[#This Row],[GJP]])/10</f>
        <v>28.3</v>
      </c>
      <c r="O473">
        <f t="shared" si="11"/>
        <v>4</v>
      </c>
      <c r="P473">
        <f t="shared" si="11"/>
        <v>4</v>
      </c>
      <c r="Q473">
        <f t="shared" si="11"/>
        <v>8</v>
      </c>
      <c r="R473">
        <f t="shared" si="10"/>
        <v>6</v>
      </c>
      <c r="S473" s="6">
        <f>SUM(punkty_rekrutacyjne34[[#This Row],[punkty za JP]:[GEO]])</f>
        <v>22</v>
      </c>
      <c r="T473" s="6">
        <f>IF(punkty_rekrutacyjne34[[#This Row],[Zachowanie]]=6, 2, 0)+punkty_rekrutacyjne34[[#This Row],[Osiagniecia]]</f>
        <v>3</v>
      </c>
      <c r="U473" s="7">
        <f>punkty_rekrutacyjne34[[#This Row],[punkty za gimnazjalny]]+punkty_rekrutacyjne34[[#This Row],[SUMA PUNKTOW ZA OCENY]]+punkty_rekrutacyjne34[[#This Row],[DODATKOWE]]</f>
        <v>53.3</v>
      </c>
      <c r="V473">
        <f>IF(AND(punkty_rekrutacyjne34[[#This Row],[Osiagniecia]]=0, punkty_rekrutacyjne34[[#This Row],[Zachowanie]]&gt;=5, AVERAGE(punkty_rekrutacyjne34[[#This Row],[JP]:[Geog]])&gt;4), 1, 0)</f>
        <v>0</v>
      </c>
    </row>
    <row r="474" spans="1:22" hidden="1" x14ac:dyDescent="0.35">
      <c r="A474" s="1" t="s">
        <v>626</v>
      </c>
      <c r="B474" s="1" t="s">
        <v>38</v>
      </c>
      <c r="C474">
        <v>8</v>
      </c>
      <c r="D474">
        <v>2</v>
      </c>
      <c r="E474" s="1">
        <v>2</v>
      </c>
      <c r="F474" s="1">
        <v>3</v>
      </c>
      <c r="G474" s="1">
        <v>4</v>
      </c>
      <c r="H474" s="1">
        <v>4</v>
      </c>
      <c r="I474">
        <v>96</v>
      </c>
      <c r="J474">
        <v>47</v>
      </c>
      <c r="K474">
        <v>90</v>
      </c>
      <c r="L474">
        <v>24</v>
      </c>
      <c r="M474">
        <v>96</v>
      </c>
      <c r="N474" s="6">
        <f>(punkty_rekrutacyjne34[[#This Row],[GHP]]+punkty_rekrutacyjne34[[#This Row],[GHH]]+punkty_rekrutacyjne34[[#This Row],[GMM]]+punkty_rekrutacyjne34[[#This Row],[GMP]]+punkty_rekrutacyjne34[[#This Row],[GJP]])/10</f>
        <v>35.299999999999997</v>
      </c>
      <c r="O474">
        <f t="shared" si="11"/>
        <v>0</v>
      </c>
      <c r="P474">
        <f t="shared" si="11"/>
        <v>4</v>
      </c>
      <c r="Q474">
        <f t="shared" si="11"/>
        <v>6</v>
      </c>
      <c r="R474">
        <f t="shared" si="10"/>
        <v>6</v>
      </c>
      <c r="S474" s="6">
        <f>SUM(punkty_rekrutacyjne34[[#This Row],[punkty za JP]:[GEO]])</f>
        <v>16</v>
      </c>
      <c r="T474" s="6">
        <f>IF(punkty_rekrutacyjne34[[#This Row],[Zachowanie]]=6, 2, 0)+punkty_rekrutacyjne34[[#This Row],[Osiagniecia]]</f>
        <v>8</v>
      </c>
      <c r="U474" s="7">
        <f>punkty_rekrutacyjne34[[#This Row],[punkty za gimnazjalny]]+punkty_rekrutacyjne34[[#This Row],[SUMA PUNKTOW ZA OCENY]]+punkty_rekrutacyjne34[[#This Row],[DODATKOWE]]</f>
        <v>59.3</v>
      </c>
      <c r="V474">
        <f>IF(AND(punkty_rekrutacyjne34[[#This Row],[Osiagniecia]]=0, punkty_rekrutacyjne34[[#This Row],[Zachowanie]]&gt;=5, AVERAGE(punkty_rekrutacyjne34[[#This Row],[JP]:[Geog]])&gt;4), 1, 0)</f>
        <v>0</v>
      </c>
    </row>
    <row r="475" spans="1:22" hidden="1" x14ac:dyDescent="0.35">
      <c r="A475" s="1" t="s">
        <v>627</v>
      </c>
      <c r="B475" s="1" t="s">
        <v>133</v>
      </c>
      <c r="C475">
        <v>3</v>
      </c>
      <c r="D475">
        <v>3</v>
      </c>
      <c r="E475" s="1">
        <v>3</v>
      </c>
      <c r="F475" s="1">
        <v>3</v>
      </c>
      <c r="G475" s="1">
        <v>4</v>
      </c>
      <c r="H475" s="1">
        <v>5</v>
      </c>
      <c r="I475">
        <v>18</v>
      </c>
      <c r="J475">
        <v>94</v>
      </c>
      <c r="K475">
        <v>29</v>
      </c>
      <c r="L475">
        <v>50</v>
      </c>
      <c r="M475">
        <v>54</v>
      </c>
      <c r="N475" s="6">
        <f>(punkty_rekrutacyjne34[[#This Row],[GHP]]+punkty_rekrutacyjne34[[#This Row],[GHH]]+punkty_rekrutacyjne34[[#This Row],[GMM]]+punkty_rekrutacyjne34[[#This Row],[GMP]]+punkty_rekrutacyjne34[[#This Row],[GJP]])/10</f>
        <v>24.5</v>
      </c>
      <c r="O475">
        <f t="shared" si="11"/>
        <v>4</v>
      </c>
      <c r="P475">
        <f t="shared" si="11"/>
        <v>4</v>
      </c>
      <c r="Q475">
        <f t="shared" si="11"/>
        <v>6</v>
      </c>
      <c r="R475">
        <f t="shared" si="10"/>
        <v>8</v>
      </c>
      <c r="S475" s="6">
        <f>SUM(punkty_rekrutacyjne34[[#This Row],[punkty za JP]:[GEO]])</f>
        <v>22</v>
      </c>
      <c r="T475" s="6">
        <f>IF(punkty_rekrutacyjne34[[#This Row],[Zachowanie]]=6, 2, 0)+punkty_rekrutacyjne34[[#This Row],[Osiagniecia]]</f>
        <v>3</v>
      </c>
      <c r="U475" s="7">
        <f>punkty_rekrutacyjne34[[#This Row],[punkty za gimnazjalny]]+punkty_rekrutacyjne34[[#This Row],[SUMA PUNKTOW ZA OCENY]]+punkty_rekrutacyjne34[[#This Row],[DODATKOWE]]</f>
        <v>49.5</v>
      </c>
      <c r="V475">
        <f>IF(AND(punkty_rekrutacyjne34[[#This Row],[Osiagniecia]]=0, punkty_rekrutacyjne34[[#This Row],[Zachowanie]]&gt;=5, AVERAGE(punkty_rekrutacyjne34[[#This Row],[JP]:[Geog]])&gt;4), 1, 0)</f>
        <v>0</v>
      </c>
    </row>
    <row r="476" spans="1:22" x14ac:dyDescent="0.35">
      <c r="A476" s="1" t="s">
        <v>628</v>
      </c>
      <c r="B476" s="1" t="s">
        <v>251</v>
      </c>
      <c r="C476">
        <v>0</v>
      </c>
      <c r="D476">
        <v>5</v>
      </c>
      <c r="E476" s="1">
        <v>5</v>
      </c>
      <c r="F476" s="1">
        <v>6</v>
      </c>
      <c r="G476" s="1">
        <v>2</v>
      </c>
      <c r="H476" s="1">
        <v>5</v>
      </c>
      <c r="I476">
        <v>47</v>
      </c>
      <c r="J476">
        <v>34</v>
      </c>
      <c r="K476">
        <v>86</v>
      </c>
      <c r="L476">
        <v>56</v>
      </c>
      <c r="M476">
        <v>39</v>
      </c>
      <c r="N476" s="6">
        <f>(punkty_rekrutacyjne34[[#This Row],[GHP]]+punkty_rekrutacyjne34[[#This Row],[GHH]]+punkty_rekrutacyjne34[[#This Row],[GMM]]+punkty_rekrutacyjne34[[#This Row],[GMP]]+punkty_rekrutacyjne34[[#This Row],[GJP]])/10</f>
        <v>26.2</v>
      </c>
      <c r="O476">
        <f t="shared" si="11"/>
        <v>8</v>
      </c>
      <c r="P476">
        <f t="shared" si="11"/>
        <v>10</v>
      </c>
      <c r="Q476">
        <f t="shared" si="11"/>
        <v>0</v>
      </c>
      <c r="R476">
        <f t="shared" si="10"/>
        <v>8</v>
      </c>
      <c r="S476" s="6">
        <f>SUM(punkty_rekrutacyjne34[[#This Row],[punkty za JP]:[GEO]])</f>
        <v>26</v>
      </c>
      <c r="T476" s="6">
        <f>IF(punkty_rekrutacyjne34[[#This Row],[Zachowanie]]=6, 2, 0)+punkty_rekrutacyjne34[[#This Row],[Osiagniecia]]</f>
        <v>0</v>
      </c>
      <c r="U476" s="7">
        <f>punkty_rekrutacyjne34[[#This Row],[punkty za gimnazjalny]]+punkty_rekrutacyjne34[[#This Row],[SUMA PUNKTOW ZA OCENY]]+punkty_rekrutacyjne34[[#This Row],[DODATKOWE]]</f>
        <v>52.2</v>
      </c>
      <c r="V476">
        <f>IF(AND(punkty_rekrutacyjne34[[#This Row],[Osiagniecia]]=0, punkty_rekrutacyjne34[[#This Row],[Zachowanie]]&gt;=5, AVERAGE(punkty_rekrutacyjne34[[#This Row],[JP]:[Geog]])&gt;4), 1, 0)</f>
        <v>1</v>
      </c>
    </row>
    <row r="477" spans="1:22" hidden="1" x14ac:dyDescent="0.35">
      <c r="A477" s="1" t="s">
        <v>629</v>
      </c>
      <c r="B477" s="1" t="s">
        <v>430</v>
      </c>
      <c r="C477">
        <v>7</v>
      </c>
      <c r="D477">
        <v>5</v>
      </c>
      <c r="E477" s="1">
        <v>5</v>
      </c>
      <c r="F477" s="1">
        <v>2</v>
      </c>
      <c r="G477" s="1">
        <v>6</v>
      </c>
      <c r="H477" s="1">
        <v>6</v>
      </c>
      <c r="I477">
        <v>6</v>
      </c>
      <c r="J477">
        <v>88</v>
      </c>
      <c r="K477">
        <v>24</v>
      </c>
      <c r="L477">
        <v>3</v>
      </c>
      <c r="M477">
        <v>43</v>
      </c>
      <c r="N477" s="6">
        <f>(punkty_rekrutacyjne34[[#This Row],[GHP]]+punkty_rekrutacyjne34[[#This Row],[GHH]]+punkty_rekrutacyjne34[[#This Row],[GMM]]+punkty_rekrutacyjne34[[#This Row],[GMP]]+punkty_rekrutacyjne34[[#This Row],[GJP]])/10</f>
        <v>16.399999999999999</v>
      </c>
      <c r="O477">
        <f t="shared" si="11"/>
        <v>8</v>
      </c>
      <c r="P477">
        <f t="shared" si="11"/>
        <v>0</v>
      </c>
      <c r="Q477">
        <f t="shared" si="11"/>
        <v>10</v>
      </c>
      <c r="R477">
        <f t="shared" si="10"/>
        <v>10</v>
      </c>
      <c r="S477" s="6">
        <f>SUM(punkty_rekrutacyjne34[[#This Row],[punkty za JP]:[GEO]])</f>
        <v>28</v>
      </c>
      <c r="T477" s="6">
        <f>IF(punkty_rekrutacyjne34[[#This Row],[Zachowanie]]=6, 2, 0)+punkty_rekrutacyjne34[[#This Row],[Osiagniecia]]</f>
        <v>7</v>
      </c>
      <c r="U477" s="7">
        <f>punkty_rekrutacyjne34[[#This Row],[punkty za gimnazjalny]]+punkty_rekrutacyjne34[[#This Row],[SUMA PUNKTOW ZA OCENY]]+punkty_rekrutacyjne34[[#This Row],[DODATKOWE]]</f>
        <v>51.4</v>
      </c>
      <c r="V477">
        <f>IF(AND(punkty_rekrutacyjne34[[#This Row],[Osiagniecia]]=0, punkty_rekrutacyjne34[[#This Row],[Zachowanie]]&gt;=5, AVERAGE(punkty_rekrutacyjne34[[#This Row],[JP]:[Geog]])&gt;4), 1, 0)</f>
        <v>0</v>
      </c>
    </row>
    <row r="478" spans="1:22" hidden="1" x14ac:dyDescent="0.35">
      <c r="A478" s="1" t="s">
        <v>630</v>
      </c>
      <c r="B478" s="1" t="s">
        <v>273</v>
      </c>
      <c r="C478">
        <v>8</v>
      </c>
      <c r="D478">
        <v>4</v>
      </c>
      <c r="E478" s="1">
        <v>3</v>
      </c>
      <c r="F478" s="1">
        <v>6</v>
      </c>
      <c r="G478" s="1">
        <v>2</v>
      </c>
      <c r="H478" s="1">
        <v>6</v>
      </c>
      <c r="I478">
        <v>87</v>
      </c>
      <c r="J478">
        <v>54</v>
      </c>
      <c r="K478">
        <v>69</v>
      </c>
      <c r="L478">
        <v>96</v>
      </c>
      <c r="M478">
        <v>7</v>
      </c>
      <c r="N478" s="6">
        <f>(punkty_rekrutacyjne34[[#This Row],[GHP]]+punkty_rekrutacyjne34[[#This Row],[GHH]]+punkty_rekrutacyjne34[[#This Row],[GMM]]+punkty_rekrutacyjne34[[#This Row],[GMP]]+punkty_rekrutacyjne34[[#This Row],[GJP]])/10</f>
        <v>31.3</v>
      </c>
      <c r="O478">
        <f t="shared" si="11"/>
        <v>4</v>
      </c>
      <c r="P478">
        <f t="shared" si="11"/>
        <v>10</v>
      </c>
      <c r="Q478">
        <f t="shared" si="11"/>
        <v>0</v>
      </c>
      <c r="R478">
        <f t="shared" si="10"/>
        <v>10</v>
      </c>
      <c r="S478" s="6">
        <f>SUM(punkty_rekrutacyjne34[[#This Row],[punkty za JP]:[GEO]])</f>
        <v>24</v>
      </c>
      <c r="T478" s="6">
        <f>IF(punkty_rekrutacyjne34[[#This Row],[Zachowanie]]=6, 2, 0)+punkty_rekrutacyjne34[[#This Row],[Osiagniecia]]</f>
        <v>8</v>
      </c>
      <c r="U478" s="7">
        <f>punkty_rekrutacyjne34[[#This Row],[punkty za gimnazjalny]]+punkty_rekrutacyjne34[[#This Row],[SUMA PUNKTOW ZA OCENY]]+punkty_rekrutacyjne34[[#This Row],[DODATKOWE]]</f>
        <v>63.3</v>
      </c>
      <c r="V478">
        <f>IF(AND(punkty_rekrutacyjne34[[#This Row],[Osiagniecia]]=0, punkty_rekrutacyjne34[[#This Row],[Zachowanie]]&gt;=5, AVERAGE(punkty_rekrutacyjne34[[#This Row],[JP]:[Geog]])&gt;4), 1, 0)</f>
        <v>0</v>
      </c>
    </row>
    <row r="479" spans="1:22" hidden="1" x14ac:dyDescent="0.35">
      <c r="A479" s="1" t="s">
        <v>631</v>
      </c>
      <c r="B479" s="1" t="s">
        <v>288</v>
      </c>
      <c r="C479">
        <v>8</v>
      </c>
      <c r="D479">
        <v>3</v>
      </c>
      <c r="E479" s="1">
        <v>2</v>
      </c>
      <c r="F479" s="1">
        <v>4</v>
      </c>
      <c r="G479" s="1">
        <v>6</v>
      </c>
      <c r="H479" s="1">
        <v>6</v>
      </c>
      <c r="I479">
        <v>99</v>
      </c>
      <c r="J479">
        <v>51</v>
      </c>
      <c r="K479">
        <v>25</v>
      </c>
      <c r="L479">
        <v>89</v>
      </c>
      <c r="M479">
        <v>73</v>
      </c>
      <c r="N479" s="6">
        <f>(punkty_rekrutacyjne34[[#This Row],[GHP]]+punkty_rekrutacyjne34[[#This Row],[GHH]]+punkty_rekrutacyjne34[[#This Row],[GMM]]+punkty_rekrutacyjne34[[#This Row],[GMP]]+punkty_rekrutacyjne34[[#This Row],[GJP]])/10</f>
        <v>33.700000000000003</v>
      </c>
      <c r="O479">
        <f t="shared" si="11"/>
        <v>0</v>
      </c>
      <c r="P479">
        <f t="shared" si="11"/>
        <v>6</v>
      </c>
      <c r="Q479">
        <f t="shared" si="11"/>
        <v>10</v>
      </c>
      <c r="R479">
        <f t="shared" si="10"/>
        <v>10</v>
      </c>
      <c r="S479" s="6">
        <f>SUM(punkty_rekrutacyjne34[[#This Row],[punkty za JP]:[GEO]])</f>
        <v>26</v>
      </c>
      <c r="T479" s="6">
        <f>IF(punkty_rekrutacyjne34[[#This Row],[Zachowanie]]=6, 2, 0)+punkty_rekrutacyjne34[[#This Row],[Osiagniecia]]</f>
        <v>8</v>
      </c>
      <c r="U479" s="7">
        <f>punkty_rekrutacyjne34[[#This Row],[punkty za gimnazjalny]]+punkty_rekrutacyjne34[[#This Row],[SUMA PUNKTOW ZA OCENY]]+punkty_rekrutacyjne34[[#This Row],[DODATKOWE]]</f>
        <v>67.7</v>
      </c>
      <c r="V479">
        <f>IF(AND(punkty_rekrutacyjne34[[#This Row],[Osiagniecia]]=0, punkty_rekrutacyjne34[[#This Row],[Zachowanie]]&gt;=5, AVERAGE(punkty_rekrutacyjne34[[#This Row],[JP]:[Geog]])&gt;4), 1, 0)</f>
        <v>0</v>
      </c>
    </row>
    <row r="480" spans="1:22" hidden="1" x14ac:dyDescent="0.35">
      <c r="A480" s="1" t="s">
        <v>632</v>
      </c>
      <c r="B480" s="1" t="s">
        <v>633</v>
      </c>
      <c r="C480">
        <v>0</v>
      </c>
      <c r="D480">
        <v>4</v>
      </c>
      <c r="E480" s="1">
        <v>6</v>
      </c>
      <c r="F480" s="1">
        <v>5</v>
      </c>
      <c r="G480" s="1">
        <v>2</v>
      </c>
      <c r="H480" s="1">
        <v>4</v>
      </c>
      <c r="I480">
        <v>72</v>
      </c>
      <c r="J480">
        <v>33</v>
      </c>
      <c r="K480">
        <v>40</v>
      </c>
      <c r="L480">
        <v>62</v>
      </c>
      <c r="M480">
        <v>19</v>
      </c>
      <c r="N480" s="6">
        <f>(punkty_rekrutacyjne34[[#This Row],[GHP]]+punkty_rekrutacyjne34[[#This Row],[GHH]]+punkty_rekrutacyjne34[[#This Row],[GMM]]+punkty_rekrutacyjne34[[#This Row],[GMP]]+punkty_rekrutacyjne34[[#This Row],[GJP]])/10</f>
        <v>22.6</v>
      </c>
      <c r="O480">
        <f t="shared" si="11"/>
        <v>10</v>
      </c>
      <c r="P480">
        <f t="shared" si="11"/>
        <v>8</v>
      </c>
      <c r="Q480">
        <f t="shared" si="11"/>
        <v>0</v>
      </c>
      <c r="R480">
        <f t="shared" si="10"/>
        <v>6</v>
      </c>
      <c r="S480" s="6">
        <f>SUM(punkty_rekrutacyjne34[[#This Row],[punkty za JP]:[GEO]])</f>
        <v>24</v>
      </c>
      <c r="T480" s="6">
        <f>IF(punkty_rekrutacyjne34[[#This Row],[Zachowanie]]=6, 2, 0)+punkty_rekrutacyjne34[[#This Row],[Osiagniecia]]</f>
        <v>0</v>
      </c>
      <c r="U480" s="7">
        <f>punkty_rekrutacyjne34[[#This Row],[punkty za gimnazjalny]]+punkty_rekrutacyjne34[[#This Row],[SUMA PUNKTOW ZA OCENY]]+punkty_rekrutacyjne34[[#This Row],[DODATKOWE]]</f>
        <v>46.6</v>
      </c>
      <c r="V480">
        <f>IF(AND(punkty_rekrutacyjne34[[#This Row],[Osiagniecia]]=0, punkty_rekrutacyjne34[[#This Row],[Zachowanie]]&gt;=5, AVERAGE(punkty_rekrutacyjne34[[#This Row],[JP]:[Geog]])&gt;4), 1, 0)</f>
        <v>0</v>
      </c>
    </row>
    <row r="481" spans="1:22" hidden="1" x14ac:dyDescent="0.35">
      <c r="A481" s="1" t="s">
        <v>634</v>
      </c>
      <c r="B481" s="1" t="s">
        <v>635</v>
      </c>
      <c r="C481">
        <v>0</v>
      </c>
      <c r="D481">
        <v>4</v>
      </c>
      <c r="E481" s="1">
        <v>2</v>
      </c>
      <c r="F481" s="1">
        <v>6</v>
      </c>
      <c r="G481" s="1">
        <v>2</v>
      </c>
      <c r="H481" s="1">
        <v>5</v>
      </c>
      <c r="I481">
        <v>57</v>
      </c>
      <c r="J481">
        <v>88</v>
      </c>
      <c r="K481">
        <v>53</v>
      </c>
      <c r="L481">
        <v>42</v>
      </c>
      <c r="M481">
        <v>49</v>
      </c>
      <c r="N481" s="6">
        <f>(punkty_rekrutacyjne34[[#This Row],[GHP]]+punkty_rekrutacyjne34[[#This Row],[GHH]]+punkty_rekrutacyjne34[[#This Row],[GMM]]+punkty_rekrutacyjne34[[#This Row],[GMP]]+punkty_rekrutacyjne34[[#This Row],[GJP]])/10</f>
        <v>28.9</v>
      </c>
      <c r="O481">
        <f t="shared" si="11"/>
        <v>0</v>
      </c>
      <c r="P481">
        <f t="shared" si="11"/>
        <v>10</v>
      </c>
      <c r="Q481">
        <f t="shared" si="11"/>
        <v>0</v>
      </c>
      <c r="R481">
        <f t="shared" si="10"/>
        <v>8</v>
      </c>
      <c r="S481" s="6">
        <f>SUM(punkty_rekrutacyjne34[[#This Row],[punkty za JP]:[GEO]])</f>
        <v>18</v>
      </c>
      <c r="T481" s="6">
        <f>IF(punkty_rekrutacyjne34[[#This Row],[Zachowanie]]=6, 2, 0)+punkty_rekrutacyjne34[[#This Row],[Osiagniecia]]</f>
        <v>0</v>
      </c>
      <c r="U481" s="7">
        <f>punkty_rekrutacyjne34[[#This Row],[punkty za gimnazjalny]]+punkty_rekrutacyjne34[[#This Row],[SUMA PUNKTOW ZA OCENY]]+punkty_rekrutacyjne34[[#This Row],[DODATKOWE]]</f>
        <v>46.9</v>
      </c>
      <c r="V481">
        <f>IF(AND(punkty_rekrutacyjne34[[#This Row],[Osiagniecia]]=0, punkty_rekrutacyjne34[[#This Row],[Zachowanie]]&gt;=5, AVERAGE(punkty_rekrutacyjne34[[#This Row],[JP]:[Geog]])&gt;4), 1, 0)</f>
        <v>0</v>
      </c>
    </row>
    <row r="482" spans="1:22" hidden="1" x14ac:dyDescent="0.35">
      <c r="A482" s="1" t="s">
        <v>636</v>
      </c>
      <c r="B482" s="1" t="s">
        <v>340</v>
      </c>
      <c r="C482">
        <v>1</v>
      </c>
      <c r="D482">
        <v>4</v>
      </c>
      <c r="E482" s="1">
        <v>2</v>
      </c>
      <c r="F482" s="1">
        <v>2</v>
      </c>
      <c r="G482" s="1">
        <v>4</v>
      </c>
      <c r="H482" s="1">
        <v>2</v>
      </c>
      <c r="I482">
        <v>68</v>
      </c>
      <c r="J482">
        <v>81</v>
      </c>
      <c r="K482">
        <v>24</v>
      </c>
      <c r="L482">
        <v>15</v>
      </c>
      <c r="M482">
        <v>48</v>
      </c>
      <c r="N482" s="6">
        <f>(punkty_rekrutacyjne34[[#This Row],[GHP]]+punkty_rekrutacyjne34[[#This Row],[GHH]]+punkty_rekrutacyjne34[[#This Row],[GMM]]+punkty_rekrutacyjne34[[#This Row],[GMP]]+punkty_rekrutacyjne34[[#This Row],[GJP]])/10</f>
        <v>23.6</v>
      </c>
      <c r="O482">
        <f t="shared" si="11"/>
        <v>0</v>
      </c>
      <c r="P482">
        <f t="shared" si="11"/>
        <v>0</v>
      </c>
      <c r="Q482">
        <f t="shared" si="11"/>
        <v>6</v>
      </c>
      <c r="R482">
        <f t="shared" si="10"/>
        <v>0</v>
      </c>
      <c r="S482" s="6">
        <f>SUM(punkty_rekrutacyjne34[[#This Row],[punkty za JP]:[GEO]])</f>
        <v>6</v>
      </c>
      <c r="T482" s="6">
        <f>IF(punkty_rekrutacyjne34[[#This Row],[Zachowanie]]=6, 2, 0)+punkty_rekrutacyjne34[[#This Row],[Osiagniecia]]</f>
        <v>1</v>
      </c>
      <c r="U482" s="7">
        <f>punkty_rekrutacyjne34[[#This Row],[punkty za gimnazjalny]]+punkty_rekrutacyjne34[[#This Row],[SUMA PUNKTOW ZA OCENY]]+punkty_rekrutacyjne34[[#This Row],[DODATKOWE]]</f>
        <v>30.6</v>
      </c>
      <c r="V482">
        <f>IF(AND(punkty_rekrutacyjne34[[#This Row],[Osiagniecia]]=0, punkty_rekrutacyjne34[[#This Row],[Zachowanie]]&gt;=5, AVERAGE(punkty_rekrutacyjne34[[#This Row],[JP]:[Geog]])&gt;4), 1, 0)</f>
        <v>0</v>
      </c>
    </row>
    <row r="483" spans="1:22" hidden="1" x14ac:dyDescent="0.35">
      <c r="A483" s="1" t="s">
        <v>637</v>
      </c>
      <c r="B483" s="1" t="s">
        <v>86</v>
      </c>
      <c r="C483">
        <v>6</v>
      </c>
      <c r="D483">
        <v>4</v>
      </c>
      <c r="E483" s="1">
        <v>3</v>
      </c>
      <c r="F483" s="1">
        <v>2</v>
      </c>
      <c r="G483" s="1">
        <v>3</v>
      </c>
      <c r="H483" s="1">
        <v>3</v>
      </c>
      <c r="I483">
        <v>43</v>
      </c>
      <c r="J483">
        <v>36</v>
      </c>
      <c r="K483">
        <v>9</v>
      </c>
      <c r="L483">
        <v>88</v>
      </c>
      <c r="M483">
        <v>44</v>
      </c>
      <c r="N483" s="6">
        <f>(punkty_rekrutacyjne34[[#This Row],[GHP]]+punkty_rekrutacyjne34[[#This Row],[GHH]]+punkty_rekrutacyjne34[[#This Row],[GMM]]+punkty_rekrutacyjne34[[#This Row],[GMP]]+punkty_rekrutacyjne34[[#This Row],[GJP]])/10</f>
        <v>22</v>
      </c>
      <c r="O483">
        <f t="shared" si="11"/>
        <v>4</v>
      </c>
      <c r="P483">
        <f t="shared" si="11"/>
        <v>0</v>
      </c>
      <c r="Q483">
        <f t="shared" si="11"/>
        <v>4</v>
      </c>
      <c r="R483">
        <f t="shared" si="10"/>
        <v>4</v>
      </c>
      <c r="S483" s="6">
        <f>SUM(punkty_rekrutacyjne34[[#This Row],[punkty za JP]:[GEO]])</f>
        <v>12</v>
      </c>
      <c r="T483" s="6">
        <f>IF(punkty_rekrutacyjne34[[#This Row],[Zachowanie]]=6, 2, 0)+punkty_rekrutacyjne34[[#This Row],[Osiagniecia]]</f>
        <v>6</v>
      </c>
      <c r="U483" s="7">
        <f>punkty_rekrutacyjne34[[#This Row],[punkty za gimnazjalny]]+punkty_rekrutacyjne34[[#This Row],[SUMA PUNKTOW ZA OCENY]]+punkty_rekrutacyjne34[[#This Row],[DODATKOWE]]</f>
        <v>40</v>
      </c>
      <c r="V483">
        <f>IF(AND(punkty_rekrutacyjne34[[#This Row],[Osiagniecia]]=0, punkty_rekrutacyjne34[[#This Row],[Zachowanie]]&gt;=5, AVERAGE(punkty_rekrutacyjne34[[#This Row],[JP]:[Geog]])&gt;4), 1, 0)</f>
        <v>0</v>
      </c>
    </row>
    <row r="484" spans="1:22" hidden="1" x14ac:dyDescent="0.35">
      <c r="A484" s="1" t="s">
        <v>638</v>
      </c>
      <c r="B484" s="1" t="s">
        <v>395</v>
      </c>
      <c r="C484">
        <v>2</v>
      </c>
      <c r="D484">
        <v>6</v>
      </c>
      <c r="E484" s="1">
        <v>2</v>
      </c>
      <c r="F484" s="1">
        <v>2</v>
      </c>
      <c r="G484" s="1">
        <v>3</v>
      </c>
      <c r="H484" s="1">
        <v>3</v>
      </c>
      <c r="I484">
        <v>69</v>
      </c>
      <c r="J484">
        <v>17</v>
      </c>
      <c r="K484">
        <v>84</v>
      </c>
      <c r="L484">
        <v>87</v>
      </c>
      <c r="M484">
        <v>56</v>
      </c>
      <c r="N484" s="6">
        <f>(punkty_rekrutacyjne34[[#This Row],[GHP]]+punkty_rekrutacyjne34[[#This Row],[GHH]]+punkty_rekrutacyjne34[[#This Row],[GMM]]+punkty_rekrutacyjne34[[#This Row],[GMP]]+punkty_rekrutacyjne34[[#This Row],[GJP]])/10</f>
        <v>31.3</v>
      </c>
      <c r="O484">
        <f t="shared" si="11"/>
        <v>0</v>
      </c>
      <c r="P484">
        <f t="shared" si="11"/>
        <v>0</v>
      </c>
      <c r="Q484">
        <f t="shared" si="11"/>
        <v>4</v>
      </c>
      <c r="R484">
        <f t="shared" si="10"/>
        <v>4</v>
      </c>
      <c r="S484" s="6">
        <f>SUM(punkty_rekrutacyjne34[[#This Row],[punkty za JP]:[GEO]])</f>
        <v>8</v>
      </c>
      <c r="T484" s="6">
        <f>IF(punkty_rekrutacyjne34[[#This Row],[Zachowanie]]=6, 2, 0)+punkty_rekrutacyjne34[[#This Row],[Osiagniecia]]</f>
        <v>4</v>
      </c>
      <c r="U484" s="7">
        <f>punkty_rekrutacyjne34[[#This Row],[punkty za gimnazjalny]]+punkty_rekrutacyjne34[[#This Row],[SUMA PUNKTOW ZA OCENY]]+punkty_rekrutacyjne34[[#This Row],[DODATKOWE]]</f>
        <v>43.3</v>
      </c>
      <c r="V484">
        <f>IF(AND(punkty_rekrutacyjne34[[#This Row],[Osiagniecia]]=0, punkty_rekrutacyjne34[[#This Row],[Zachowanie]]&gt;=5, AVERAGE(punkty_rekrutacyjne34[[#This Row],[JP]:[Geog]])&gt;4), 1, 0)</f>
        <v>0</v>
      </c>
    </row>
    <row r="485" spans="1:22" hidden="1" x14ac:dyDescent="0.35">
      <c r="A485" s="1" t="s">
        <v>639</v>
      </c>
      <c r="B485" s="1" t="s">
        <v>34</v>
      </c>
      <c r="C485">
        <v>0</v>
      </c>
      <c r="D485">
        <v>6</v>
      </c>
      <c r="E485" s="1">
        <v>6</v>
      </c>
      <c r="F485" s="1">
        <v>3</v>
      </c>
      <c r="G485" s="1">
        <v>2</v>
      </c>
      <c r="H485" s="1">
        <v>5</v>
      </c>
      <c r="I485">
        <v>25</v>
      </c>
      <c r="J485">
        <v>23</v>
      </c>
      <c r="K485">
        <v>92</v>
      </c>
      <c r="L485">
        <v>37</v>
      </c>
      <c r="M485">
        <v>40</v>
      </c>
      <c r="N485" s="6">
        <f>(punkty_rekrutacyjne34[[#This Row],[GHP]]+punkty_rekrutacyjne34[[#This Row],[GHH]]+punkty_rekrutacyjne34[[#This Row],[GMM]]+punkty_rekrutacyjne34[[#This Row],[GMP]]+punkty_rekrutacyjne34[[#This Row],[GJP]])/10</f>
        <v>21.7</v>
      </c>
      <c r="O485">
        <f t="shared" si="11"/>
        <v>10</v>
      </c>
      <c r="P485">
        <f t="shared" si="11"/>
        <v>4</v>
      </c>
      <c r="Q485">
        <f t="shared" si="11"/>
        <v>0</v>
      </c>
      <c r="R485">
        <f t="shared" si="10"/>
        <v>8</v>
      </c>
      <c r="S485" s="6">
        <f>SUM(punkty_rekrutacyjne34[[#This Row],[punkty za JP]:[GEO]])</f>
        <v>22</v>
      </c>
      <c r="T485" s="6">
        <f>IF(punkty_rekrutacyjne34[[#This Row],[Zachowanie]]=6, 2, 0)+punkty_rekrutacyjne34[[#This Row],[Osiagniecia]]</f>
        <v>2</v>
      </c>
      <c r="U485" s="7">
        <f>punkty_rekrutacyjne34[[#This Row],[punkty za gimnazjalny]]+punkty_rekrutacyjne34[[#This Row],[SUMA PUNKTOW ZA OCENY]]+punkty_rekrutacyjne34[[#This Row],[DODATKOWE]]</f>
        <v>45.7</v>
      </c>
      <c r="V485">
        <f>IF(AND(punkty_rekrutacyjne34[[#This Row],[Osiagniecia]]=0, punkty_rekrutacyjne34[[#This Row],[Zachowanie]]&gt;=5, AVERAGE(punkty_rekrutacyjne34[[#This Row],[JP]:[Geog]])&gt;4), 1, 0)</f>
        <v>0</v>
      </c>
    </row>
    <row r="486" spans="1:22" hidden="1" x14ac:dyDescent="0.35">
      <c r="A486" s="1" t="s">
        <v>640</v>
      </c>
      <c r="B486" s="1" t="s">
        <v>249</v>
      </c>
      <c r="C486">
        <v>8</v>
      </c>
      <c r="D486">
        <v>4</v>
      </c>
      <c r="E486" s="1">
        <v>6</v>
      </c>
      <c r="F486" s="1">
        <v>4</v>
      </c>
      <c r="G486" s="1">
        <v>3</v>
      </c>
      <c r="H486" s="1">
        <v>2</v>
      </c>
      <c r="I486">
        <v>12</v>
      </c>
      <c r="J486">
        <v>56</v>
      </c>
      <c r="K486">
        <v>75</v>
      </c>
      <c r="L486">
        <v>76</v>
      </c>
      <c r="M486">
        <v>41</v>
      </c>
      <c r="N486" s="6">
        <f>(punkty_rekrutacyjne34[[#This Row],[GHP]]+punkty_rekrutacyjne34[[#This Row],[GHH]]+punkty_rekrutacyjne34[[#This Row],[GMM]]+punkty_rekrutacyjne34[[#This Row],[GMP]]+punkty_rekrutacyjne34[[#This Row],[GJP]])/10</f>
        <v>26</v>
      </c>
      <c r="O486">
        <f t="shared" si="11"/>
        <v>10</v>
      </c>
      <c r="P486">
        <f t="shared" si="11"/>
        <v>6</v>
      </c>
      <c r="Q486">
        <f t="shared" si="11"/>
        <v>4</v>
      </c>
      <c r="R486">
        <f t="shared" si="10"/>
        <v>0</v>
      </c>
      <c r="S486" s="6">
        <f>SUM(punkty_rekrutacyjne34[[#This Row],[punkty za JP]:[GEO]])</f>
        <v>20</v>
      </c>
      <c r="T486" s="6">
        <f>IF(punkty_rekrutacyjne34[[#This Row],[Zachowanie]]=6, 2, 0)+punkty_rekrutacyjne34[[#This Row],[Osiagniecia]]</f>
        <v>8</v>
      </c>
      <c r="U486" s="7">
        <f>punkty_rekrutacyjne34[[#This Row],[punkty za gimnazjalny]]+punkty_rekrutacyjne34[[#This Row],[SUMA PUNKTOW ZA OCENY]]+punkty_rekrutacyjne34[[#This Row],[DODATKOWE]]</f>
        <v>54</v>
      </c>
      <c r="V486">
        <f>IF(AND(punkty_rekrutacyjne34[[#This Row],[Osiagniecia]]=0, punkty_rekrutacyjne34[[#This Row],[Zachowanie]]&gt;=5, AVERAGE(punkty_rekrutacyjne34[[#This Row],[JP]:[Geog]])&gt;4), 1, 0)</f>
        <v>0</v>
      </c>
    </row>
    <row r="487" spans="1:22" hidden="1" x14ac:dyDescent="0.35">
      <c r="A487" s="1" t="s">
        <v>641</v>
      </c>
      <c r="B487" s="1" t="s">
        <v>222</v>
      </c>
      <c r="C487">
        <v>5</v>
      </c>
      <c r="D487">
        <v>2</v>
      </c>
      <c r="E487" s="1">
        <v>5</v>
      </c>
      <c r="F487" s="1">
        <v>6</v>
      </c>
      <c r="G487" s="1">
        <v>2</v>
      </c>
      <c r="H487" s="1">
        <v>5</v>
      </c>
      <c r="I487">
        <v>39</v>
      </c>
      <c r="J487">
        <v>77</v>
      </c>
      <c r="K487">
        <v>37</v>
      </c>
      <c r="L487">
        <v>72</v>
      </c>
      <c r="M487">
        <v>32</v>
      </c>
      <c r="N487" s="6">
        <f>(punkty_rekrutacyjne34[[#This Row],[GHP]]+punkty_rekrutacyjne34[[#This Row],[GHH]]+punkty_rekrutacyjne34[[#This Row],[GMM]]+punkty_rekrutacyjne34[[#This Row],[GMP]]+punkty_rekrutacyjne34[[#This Row],[GJP]])/10</f>
        <v>25.7</v>
      </c>
      <c r="O487">
        <f t="shared" si="11"/>
        <v>8</v>
      </c>
      <c r="P487">
        <f t="shared" si="11"/>
        <v>10</v>
      </c>
      <c r="Q487">
        <f t="shared" si="11"/>
        <v>0</v>
      </c>
      <c r="R487">
        <f t="shared" si="10"/>
        <v>8</v>
      </c>
      <c r="S487" s="6">
        <f>SUM(punkty_rekrutacyjne34[[#This Row],[punkty za JP]:[GEO]])</f>
        <v>26</v>
      </c>
      <c r="T487" s="6">
        <f>IF(punkty_rekrutacyjne34[[#This Row],[Zachowanie]]=6, 2, 0)+punkty_rekrutacyjne34[[#This Row],[Osiagniecia]]</f>
        <v>5</v>
      </c>
      <c r="U487" s="7">
        <f>punkty_rekrutacyjne34[[#This Row],[punkty za gimnazjalny]]+punkty_rekrutacyjne34[[#This Row],[SUMA PUNKTOW ZA OCENY]]+punkty_rekrutacyjne34[[#This Row],[DODATKOWE]]</f>
        <v>56.7</v>
      </c>
      <c r="V487">
        <f>IF(AND(punkty_rekrutacyjne34[[#This Row],[Osiagniecia]]=0, punkty_rekrutacyjne34[[#This Row],[Zachowanie]]&gt;=5, AVERAGE(punkty_rekrutacyjne34[[#This Row],[JP]:[Geog]])&gt;4), 1, 0)</f>
        <v>0</v>
      </c>
    </row>
    <row r="488" spans="1:22" hidden="1" x14ac:dyDescent="0.35">
      <c r="A488" s="1" t="s">
        <v>642</v>
      </c>
      <c r="B488" s="1" t="s">
        <v>43</v>
      </c>
      <c r="C488">
        <v>1</v>
      </c>
      <c r="D488">
        <v>3</v>
      </c>
      <c r="E488" s="1">
        <v>5</v>
      </c>
      <c r="F488" s="1">
        <v>6</v>
      </c>
      <c r="G488" s="1">
        <v>2</v>
      </c>
      <c r="H488" s="1">
        <v>5</v>
      </c>
      <c r="I488">
        <v>53</v>
      </c>
      <c r="J488">
        <v>25</v>
      </c>
      <c r="K488">
        <v>62</v>
      </c>
      <c r="L488">
        <v>74</v>
      </c>
      <c r="M488">
        <v>81</v>
      </c>
      <c r="N488" s="6">
        <f>(punkty_rekrutacyjne34[[#This Row],[GHP]]+punkty_rekrutacyjne34[[#This Row],[GHH]]+punkty_rekrutacyjne34[[#This Row],[GMM]]+punkty_rekrutacyjne34[[#This Row],[GMP]]+punkty_rekrutacyjne34[[#This Row],[GJP]])/10</f>
        <v>29.5</v>
      </c>
      <c r="O488">
        <f t="shared" si="11"/>
        <v>8</v>
      </c>
      <c r="P488">
        <f t="shared" si="11"/>
        <v>10</v>
      </c>
      <c r="Q488">
        <f t="shared" si="11"/>
        <v>0</v>
      </c>
      <c r="R488">
        <f t="shared" si="10"/>
        <v>8</v>
      </c>
      <c r="S488" s="6">
        <f>SUM(punkty_rekrutacyjne34[[#This Row],[punkty za JP]:[GEO]])</f>
        <v>26</v>
      </c>
      <c r="T488" s="6">
        <f>IF(punkty_rekrutacyjne34[[#This Row],[Zachowanie]]=6, 2, 0)+punkty_rekrutacyjne34[[#This Row],[Osiagniecia]]</f>
        <v>1</v>
      </c>
      <c r="U488" s="7">
        <f>punkty_rekrutacyjne34[[#This Row],[punkty za gimnazjalny]]+punkty_rekrutacyjne34[[#This Row],[SUMA PUNKTOW ZA OCENY]]+punkty_rekrutacyjne34[[#This Row],[DODATKOWE]]</f>
        <v>56.5</v>
      </c>
      <c r="V488">
        <f>IF(AND(punkty_rekrutacyjne34[[#This Row],[Osiagniecia]]=0, punkty_rekrutacyjne34[[#This Row],[Zachowanie]]&gt;=5, AVERAGE(punkty_rekrutacyjne34[[#This Row],[JP]:[Geog]])&gt;4), 1, 0)</f>
        <v>0</v>
      </c>
    </row>
    <row r="489" spans="1:22" hidden="1" x14ac:dyDescent="0.35">
      <c r="A489" s="1" t="s">
        <v>643</v>
      </c>
      <c r="B489" s="1" t="s">
        <v>72</v>
      </c>
      <c r="C489">
        <v>7</v>
      </c>
      <c r="D489">
        <v>6</v>
      </c>
      <c r="E489" s="1">
        <v>3</v>
      </c>
      <c r="F489" s="1">
        <v>6</v>
      </c>
      <c r="G489" s="1">
        <v>4</v>
      </c>
      <c r="H489" s="1">
        <v>2</v>
      </c>
      <c r="I489">
        <v>11</v>
      </c>
      <c r="J489">
        <v>8</v>
      </c>
      <c r="K489">
        <v>29</v>
      </c>
      <c r="L489">
        <v>7</v>
      </c>
      <c r="M489">
        <v>38</v>
      </c>
      <c r="N489" s="6">
        <f>(punkty_rekrutacyjne34[[#This Row],[GHP]]+punkty_rekrutacyjne34[[#This Row],[GHH]]+punkty_rekrutacyjne34[[#This Row],[GMM]]+punkty_rekrutacyjne34[[#This Row],[GMP]]+punkty_rekrutacyjne34[[#This Row],[GJP]])/10</f>
        <v>9.3000000000000007</v>
      </c>
      <c r="O489">
        <f t="shared" si="11"/>
        <v>4</v>
      </c>
      <c r="P489">
        <f t="shared" si="11"/>
        <v>10</v>
      </c>
      <c r="Q489">
        <f t="shared" si="11"/>
        <v>6</v>
      </c>
      <c r="R489">
        <f t="shared" si="10"/>
        <v>0</v>
      </c>
      <c r="S489" s="6">
        <f>SUM(punkty_rekrutacyjne34[[#This Row],[punkty za JP]:[GEO]])</f>
        <v>20</v>
      </c>
      <c r="T489" s="6">
        <f>IF(punkty_rekrutacyjne34[[#This Row],[Zachowanie]]=6, 2, 0)+punkty_rekrutacyjne34[[#This Row],[Osiagniecia]]</f>
        <v>9</v>
      </c>
      <c r="U489" s="7">
        <f>punkty_rekrutacyjne34[[#This Row],[punkty za gimnazjalny]]+punkty_rekrutacyjne34[[#This Row],[SUMA PUNKTOW ZA OCENY]]+punkty_rekrutacyjne34[[#This Row],[DODATKOWE]]</f>
        <v>38.299999999999997</v>
      </c>
      <c r="V489">
        <f>IF(AND(punkty_rekrutacyjne34[[#This Row],[Osiagniecia]]=0, punkty_rekrutacyjne34[[#This Row],[Zachowanie]]&gt;=5, AVERAGE(punkty_rekrutacyjne34[[#This Row],[JP]:[Geog]])&gt;4), 1, 0)</f>
        <v>0</v>
      </c>
    </row>
    <row r="490" spans="1:22" hidden="1" x14ac:dyDescent="0.35">
      <c r="A490" s="1" t="s">
        <v>644</v>
      </c>
      <c r="B490" s="1" t="s">
        <v>145</v>
      </c>
      <c r="C490">
        <v>3</v>
      </c>
      <c r="D490">
        <v>4</v>
      </c>
      <c r="E490" s="1">
        <v>6</v>
      </c>
      <c r="F490" s="1">
        <v>4</v>
      </c>
      <c r="G490" s="1">
        <v>6</v>
      </c>
      <c r="H490" s="1">
        <v>2</v>
      </c>
      <c r="I490">
        <v>62</v>
      </c>
      <c r="J490">
        <v>31</v>
      </c>
      <c r="K490">
        <v>64</v>
      </c>
      <c r="L490">
        <v>1</v>
      </c>
      <c r="M490">
        <v>25</v>
      </c>
      <c r="N490" s="6">
        <f>(punkty_rekrutacyjne34[[#This Row],[GHP]]+punkty_rekrutacyjne34[[#This Row],[GHH]]+punkty_rekrutacyjne34[[#This Row],[GMM]]+punkty_rekrutacyjne34[[#This Row],[GMP]]+punkty_rekrutacyjne34[[#This Row],[GJP]])/10</f>
        <v>18.3</v>
      </c>
      <c r="O490">
        <f t="shared" si="11"/>
        <v>10</v>
      </c>
      <c r="P490">
        <f t="shared" si="11"/>
        <v>6</v>
      </c>
      <c r="Q490">
        <f t="shared" si="11"/>
        <v>10</v>
      </c>
      <c r="R490">
        <f t="shared" si="10"/>
        <v>0</v>
      </c>
      <c r="S490" s="6">
        <f>SUM(punkty_rekrutacyjne34[[#This Row],[punkty za JP]:[GEO]])</f>
        <v>26</v>
      </c>
      <c r="T490" s="6">
        <f>IF(punkty_rekrutacyjne34[[#This Row],[Zachowanie]]=6, 2, 0)+punkty_rekrutacyjne34[[#This Row],[Osiagniecia]]</f>
        <v>3</v>
      </c>
      <c r="U490" s="7">
        <f>punkty_rekrutacyjne34[[#This Row],[punkty za gimnazjalny]]+punkty_rekrutacyjne34[[#This Row],[SUMA PUNKTOW ZA OCENY]]+punkty_rekrutacyjne34[[#This Row],[DODATKOWE]]</f>
        <v>47.3</v>
      </c>
      <c r="V490">
        <f>IF(AND(punkty_rekrutacyjne34[[#This Row],[Osiagniecia]]=0, punkty_rekrutacyjne34[[#This Row],[Zachowanie]]&gt;=5, AVERAGE(punkty_rekrutacyjne34[[#This Row],[JP]:[Geog]])&gt;4), 1, 0)</f>
        <v>0</v>
      </c>
    </row>
    <row r="491" spans="1:22" hidden="1" x14ac:dyDescent="0.35">
      <c r="A491" s="1" t="s">
        <v>645</v>
      </c>
      <c r="B491" s="1" t="s">
        <v>646</v>
      </c>
      <c r="C491">
        <v>4</v>
      </c>
      <c r="D491">
        <v>4</v>
      </c>
      <c r="E491" s="1">
        <v>6</v>
      </c>
      <c r="F491" s="1">
        <v>3</v>
      </c>
      <c r="G491" s="1">
        <v>2</v>
      </c>
      <c r="H491" s="1">
        <v>3</v>
      </c>
      <c r="I491">
        <v>24</v>
      </c>
      <c r="J491">
        <v>33</v>
      </c>
      <c r="K491">
        <v>90</v>
      </c>
      <c r="L491">
        <v>28</v>
      </c>
      <c r="M491">
        <v>23</v>
      </c>
      <c r="N491" s="6">
        <f>(punkty_rekrutacyjne34[[#This Row],[GHP]]+punkty_rekrutacyjne34[[#This Row],[GHH]]+punkty_rekrutacyjne34[[#This Row],[GMM]]+punkty_rekrutacyjne34[[#This Row],[GMP]]+punkty_rekrutacyjne34[[#This Row],[GJP]])/10</f>
        <v>19.8</v>
      </c>
      <c r="O491">
        <f t="shared" si="11"/>
        <v>10</v>
      </c>
      <c r="P491">
        <f t="shared" si="11"/>
        <v>4</v>
      </c>
      <c r="Q491">
        <f t="shared" si="11"/>
        <v>0</v>
      </c>
      <c r="R491">
        <f t="shared" si="10"/>
        <v>4</v>
      </c>
      <c r="S491" s="6">
        <f>SUM(punkty_rekrutacyjne34[[#This Row],[punkty za JP]:[GEO]])</f>
        <v>18</v>
      </c>
      <c r="T491" s="6">
        <f>IF(punkty_rekrutacyjne34[[#This Row],[Zachowanie]]=6, 2, 0)+punkty_rekrutacyjne34[[#This Row],[Osiagniecia]]</f>
        <v>4</v>
      </c>
      <c r="U491" s="7">
        <f>punkty_rekrutacyjne34[[#This Row],[punkty za gimnazjalny]]+punkty_rekrutacyjne34[[#This Row],[SUMA PUNKTOW ZA OCENY]]+punkty_rekrutacyjne34[[#This Row],[DODATKOWE]]</f>
        <v>41.8</v>
      </c>
      <c r="V491">
        <f>IF(AND(punkty_rekrutacyjne34[[#This Row],[Osiagniecia]]=0, punkty_rekrutacyjne34[[#This Row],[Zachowanie]]&gt;=5, AVERAGE(punkty_rekrutacyjne34[[#This Row],[JP]:[Geog]])&gt;4), 1, 0)</f>
        <v>0</v>
      </c>
    </row>
    <row r="492" spans="1:22" hidden="1" x14ac:dyDescent="0.35">
      <c r="A492" s="1" t="s">
        <v>647</v>
      </c>
      <c r="B492" s="1" t="s">
        <v>32</v>
      </c>
      <c r="C492">
        <v>5</v>
      </c>
      <c r="D492">
        <v>6</v>
      </c>
      <c r="E492" s="1">
        <v>5</v>
      </c>
      <c r="F492" s="1">
        <v>6</v>
      </c>
      <c r="G492" s="1">
        <v>5</v>
      </c>
      <c r="H492" s="1">
        <v>4</v>
      </c>
      <c r="I492">
        <v>92</v>
      </c>
      <c r="J492">
        <v>67</v>
      </c>
      <c r="K492">
        <v>92</v>
      </c>
      <c r="L492">
        <v>79</v>
      </c>
      <c r="M492">
        <v>81</v>
      </c>
      <c r="N492" s="6">
        <f>(punkty_rekrutacyjne34[[#This Row],[GHP]]+punkty_rekrutacyjne34[[#This Row],[GHH]]+punkty_rekrutacyjne34[[#This Row],[GMM]]+punkty_rekrutacyjne34[[#This Row],[GMP]]+punkty_rekrutacyjne34[[#This Row],[GJP]])/10</f>
        <v>41.1</v>
      </c>
      <c r="O492">
        <f t="shared" si="11"/>
        <v>8</v>
      </c>
      <c r="P492">
        <f t="shared" si="11"/>
        <v>10</v>
      </c>
      <c r="Q492">
        <f t="shared" si="11"/>
        <v>8</v>
      </c>
      <c r="R492">
        <f t="shared" si="10"/>
        <v>6</v>
      </c>
      <c r="S492" s="6">
        <f>SUM(punkty_rekrutacyjne34[[#This Row],[punkty za JP]:[GEO]])</f>
        <v>32</v>
      </c>
      <c r="T492" s="6">
        <f>IF(punkty_rekrutacyjne34[[#This Row],[Zachowanie]]=6, 2, 0)+punkty_rekrutacyjne34[[#This Row],[Osiagniecia]]</f>
        <v>7</v>
      </c>
      <c r="U492" s="7">
        <f>punkty_rekrutacyjne34[[#This Row],[punkty za gimnazjalny]]+punkty_rekrutacyjne34[[#This Row],[SUMA PUNKTOW ZA OCENY]]+punkty_rekrutacyjne34[[#This Row],[DODATKOWE]]</f>
        <v>80.099999999999994</v>
      </c>
      <c r="V492">
        <f>IF(AND(punkty_rekrutacyjne34[[#This Row],[Osiagniecia]]=0, punkty_rekrutacyjne34[[#This Row],[Zachowanie]]&gt;=5, AVERAGE(punkty_rekrutacyjne34[[#This Row],[JP]:[Geog]])&gt;4), 1, 0)</f>
        <v>0</v>
      </c>
    </row>
    <row r="493" spans="1:22" hidden="1" x14ac:dyDescent="0.35">
      <c r="A493" s="1" t="s">
        <v>648</v>
      </c>
      <c r="B493" s="1" t="s">
        <v>649</v>
      </c>
      <c r="C493">
        <v>5</v>
      </c>
      <c r="D493">
        <v>3</v>
      </c>
      <c r="E493" s="1">
        <v>4</v>
      </c>
      <c r="F493" s="1">
        <v>2</v>
      </c>
      <c r="G493" s="1">
        <v>6</v>
      </c>
      <c r="H493" s="1">
        <v>6</v>
      </c>
      <c r="I493">
        <v>21</v>
      </c>
      <c r="J493">
        <v>40</v>
      </c>
      <c r="K493">
        <v>18</v>
      </c>
      <c r="L493">
        <v>81</v>
      </c>
      <c r="M493">
        <v>88</v>
      </c>
      <c r="N493" s="6">
        <f>(punkty_rekrutacyjne34[[#This Row],[GHP]]+punkty_rekrutacyjne34[[#This Row],[GHH]]+punkty_rekrutacyjne34[[#This Row],[GMM]]+punkty_rekrutacyjne34[[#This Row],[GMP]]+punkty_rekrutacyjne34[[#This Row],[GJP]])/10</f>
        <v>24.8</v>
      </c>
      <c r="O493">
        <f t="shared" si="11"/>
        <v>6</v>
      </c>
      <c r="P493">
        <f t="shared" si="11"/>
        <v>0</v>
      </c>
      <c r="Q493">
        <f t="shared" si="11"/>
        <v>10</v>
      </c>
      <c r="R493">
        <f t="shared" si="10"/>
        <v>10</v>
      </c>
      <c r="S493" s="6">
        <f>SUM(punkty_rekrutacyjne34[[#This Row],[punkty za JP]:[GEO]])</f>
        <v>26</v>
      </c>
      <c r="T493" s="6">
        <f>IF(punkty_rekrutacyjne34[[#This Row],[Zachowanie]]=6, 2, 0)+punkty_rekrutacyjne34[[#This Row],[Osiagniecia]]</f>
        <v>5</v>
      </c>
      <c r="U493" s="7">
        <f>punkty_rekrutacyjne34[[#This Row],[punkty za gimnazjalny]]+punkty_rekrutacyjne34[[#This Row],[SUMA PUNKTOW ZA OCENY]]+punkty_rekrutacyjne34[[#This Row],[DODATKOWE]]</f>
        <v>55.8</v>
      </c>
      <c r="V493">
        <f>IF(AND(punkty_rekrutacyjne34[[#This Row],[Osiagniecia]]=0, punkty_rekrutacyjne34[[#This Row],[Zachowanie]]&gt;=5, AVERAGE(punkty_rekrutacyjne34[[#This Row],[JP]:[Geog]])&gt;4), 1, 0)</f>
        <v>0</v>
      </c>
    </row>
    <row r="494" spans="1:22" hidden="1" x14ac:dyDescent="0.35">
      <c r="A494" s="1" t="s">
        <v>650</v>
      </c>
      <c r="B494" s="1" t="s">
        <v>651</v>
      </c>
      <c r="C494">
        <v>6</v>
      </c>
      <c r="D494">
        <v>2</v>
      </c>
      <c r="E494" s="1">
        <v>3</v>
      </c>
      <c r="F494" s="1">
        <v>6</v>
      </c>
      <c r="G494" s="1">
        <v>5</v>
      </c>
      <c r="H494" s="1">
        <v>4</v>
      </c>
      <c r="I494">
        <v>78</v>
      </c>
      <c r="J494">
        <v>1</v>
      </c>
      <c r="K494">
        <v>9</v>
      </c>
      <c r="L494">
        <v>33</v>
      </c>
      <c r="M494">
        <v>81</v>
      </c>
      <c r="N494" s="6">
        <f>(punkty_rekrutacyjne34[[#This Row],[GHP]]+punkty_rekrutacyjne34[[#This Row],[GHH]]+punkty_rekrutacyjne34[[#This Row],[GMM]]+punkty_rekrutacyjne34[[#This Row],[GMP]]+punkty_rekrutacyjne34[[#This Row],[GJP]])/10</f>
        <v>20.2</v>
      </c>
      <c r="O494">
        <f t="shared" si="11"/>
        <v>4</v>
      </c>
      <c r="P494">
        <f t="shared" si="11"/>
        <v>10</v>
      </c>
      <c r="Q494">
        <f t="shared" si="11"/>
        <v>8</v>
      </c>
      <c r="R494">
        <f t="shared" si="10"/>
        <v>6</v>
      </c>
      <c r="S494" s="6">
        <f>SUM(punkty_rekrutacyjne34[[#This Row],[punkty za JP]:[GEO]])</f>
        <v>28</v>
      </c>
      <c r="T494" s="6">
        <f>IF(punkty_rekrutacyjne34[[#This Row],[Zachowanie]]=6, 2, 0)+punkty_rekrutacyjne34[[#This Row],[Osiagniecia]]</f>
        <v>6</v>
      </c>
      <c r="U494" s="7">
        <f>punkty_rekrutacyjne34[[#This Row],[punkty za gimnazjalny]]+punkty_rekrutacyjne34[[#This Row],[SUMA PUNKTOW ZA OCENY]]+punkty_rekrutacyjne34[[#This Row],[DODATKOWE]]</f>
        <v>54.2</v>
      </c>
      <c r="V494">
        <f>IF(AND(punkty_rekrutacyjne34[[#This Row],[Osiagniecia]]=0, punkty_rekrutacyjne34[[#This Row],[Zachowanie]]&gt;=5, AVERAGE(punkty_rekrutacyjne34[[#This Row],[JP]:[Geog]])&gt;4), 1, 0)</f>
        <v>0</v>
      </c>
    </row>
    <row r="495" spans="1:22" hidden="1" x14ac:dyDescent="0.35">
      <c r="A495" s="1" t="s">
        <v>652</v>
      </c>
      <c r="B495" s="1" t="s">
        <v>239</v>
      </c>
      <c r="C495">
        <v>8</v>
      </c>
      <c r="D495">
        <v>2</v>
      </c>
      <c r="E495" s="1">
        <v>3</v>
      </c>
      <c r="F495" s="1">
        <v>4</v>
      </c>
      <c r="G495" s="1">
        <v>5</v>
      </c>
      <c r="H495" s="1">
        <v>4</v>
      </c>
      <c r="I495">
        <v>65</v>
      </c>
      <c r="J495">
        <v>19</v>
      </c>
      <c r="K495">
        <v>19</v>
      </c>
      <c r="L495">
        <v>8</v>
      </c>
      <c r="M495">
        <v>20</v>
      </c>
      <c r="N495" s="6">
        <f>(punkty_rekrutacyjne34[[#This Row],[GHP]]+punkty_rekrutacyjne34[[#This Row],[GHH]]+punkty_rekrutacyjne34[[#This Row],[GMM]]+punkty_rekrutacyjne34[[#This Row],[GMP]]+punkty_rekrutacyjne34[[#This Row],[GJP]])/10</f>
        <v>13.1</v>
      </c>
      <c r="O495">
        <f t="shared" si="11"/>
        <v>4</v>
      </c>
      <c r="P495">
        <f t="shared" si="11"/>
        <v>6</v>
      </c>
      <c r="Q495">
        <f t="shared" si="11"/>
        <v>8</v>
      </c>
      <c r="R495">
        <f t="shared" si="10"/>
        <v>6</v>
      </c>
      <c r="S495" s="6">
        <f>SUM(punkty_rekrutacyjne34[[#This Row],[punkty za JP]:[GEO]])</f>
        <v>24</v>
      </c>
      <c r="T495" s="6">
        <f>IF(punkty_rekrutacyjne34[[#This Row],[Zachowanie]]=6, 2, 0)+punkty_rekrutacyjne34[[#This Row],[Osiagniecia]]</f>
        <v>8</v>
      </c>
      <c r="U495" s="7">
        <f>punkty_rekrutacyjne34[[#This Row],[punkty za gimnazjalny]]+punkty_rekrutacyjne34[[#This Row],[SUMA PUNKTOW ZA OCENY]]+punkty_rekrutacyjne34[[#This Row],[DODATKOWE]]</f>
        <v>45.1</v>
      </c>
      <c r="V495">
        <f>IF(AND(punkty_rekrutacyjne34[[#This Row],[Osiagniecia]]=0, punkty_rekrutacyjne34[[#This Row],[Zachowanie]]&gt;=5, AVERAGE(punkty_rekrutacyjne34[[#This Row],[JP]:[Geog]])&gt;4), 1, 0)</f>
        <v>0</v>
      </c>
    </row>
    <row r="496" spans="1:22" hidden="1" x14ac:dyDescent="0.35">
      <c r="A496" s="1" t="s">
        <v>653</v>
      </c>
      <c r="B496" s="1" t="s">
        <v>340</v>
      </c>
      <c r="C496">
        <v>2</v>
      </c>
      <c r="D496">
        <v>2</v>
      </c>
      <c r="E496" s="1">
        <v>2</v>
      </c>
      <c r="F496" s="1">
        <v>5</v>
      </c>
      <c r="G496" s="1">
        <v>5</v>
      </c>
      <c r="H496" s="1">
        <v>4</v>
      </c>
      <c r="I496">
        <v>60</v>
      </c>
      <c r="J496">
        <v>79</v>
      </c>
      <c r="K496">
        <v>51</v>
      </c>
      <c r="L496">
        <v>40</v>
      </c>
      <c r="M496">
        <v>16</v>
      </c>
      <c r="N496" s="6">
        <f>(punkty_rekrutacyjne34[[#This Row],[GHP]]+punkty_rekrutacyjne34[[#This Row],[GHH]]+punkty_rekrutacyjne34[[#This Row],[GMM]]+punkty_rekrutacyjne34[[#This Row],[GMP]]+punkty_rekrutacyjne34[[#This Row],[GJP]])/10</f>
        <v>24.6</v>
      </c>
      <c r="O496">
        <f t="shared" si="11"/>
        <v>0</v>
      </c>
      <c r="P496">
        <f t="shared" si="11"/>
        <v>8</v>
      </c>
      <c r="Q496">
        <f t="shared" si="11"/>
        <v>8</v>
      </c>
      <c r="R496">
        <f t="shared" si="10"/>
        <v>6</v>
      </c>
      <c r="S496" s="6">
        <f>SUM(punkty_rekrutacyjne34[[#This Row],[punkty za JP]:[GEO]])</f>
        <v>22</v>
      </c>
      <c r="T496" s="6">
        <f>IF(punkty_rekrutacyjne34[[#This Row],[Zachowanie]]=6, 2, 0)+punkty_rekrutacyjne34[[#This Row],[Osiagniecia]]</f>
        <v>2</v>
      </c>
      <c r="U496" s="7">
        <f>punkty_rekrutacyjne34[[#This Row],[punkty za gimnazjalny]]+punkty_rekrutacyjne34[[#This Row],[SUMA PUNKTOW ZA OCENY]]+punkty_rekrutacyjne34[[#This Row],[DODATKOWE]]</f>
        <v>48.6</v>
      </c>
      <c r="V496">
        <f>IF(AND(punkty_rekrutacyjne34[[#This Row],[Osiagniecia]]=0, punkty_rekrutacyjne34[[#This Row],[Zachowanie]]&gt;=5, AVERAGE(punkty_rekrutacyjne34[[#This Row],[JP]:[Geog]])&gt;4), 1, 0)</f>
        <v>0</v>
      </c>
    </row>
    <row r="497" spans="1:22" hidden="1" x14ac:dyDescent="0.35">
      <c r="A497" s="1" t="s">
        <v>654</v>
      </c>
      <c r="B497" s="1" t="s">
        <v>340</v>
      </c>
      <c r="C497">
        <v>5</v>
      </c>
      <c r="D497">
        <v>2</v>
      </c>
      <c r="E497" s="1">
        <v>3</v>
      </c>
      <c r="F497" s="1">
        <v>3</v>
      </c>
      <c r="G497" s="1">
        <v>6</v>
      </c>
      <c r="H497" s="1">
        <v>3</v>
      </c>
      <c r="I497">
        <v>79</v>
      </c>
      <c r="J497">
        <v>21</v>
      </c>
      <c r="K497">
        <v>41</v>
      </c>
      <c r="L497">
        <v>39</v>
      </c>
      <c r="M497">
        <v>74</v>
      </c>
      <c r="N497" s="6">
        <f>(punkty_rekrutacyjne34[[#This Row],[GHP]]+punkty_rekrutacyjne34[[#This Row],[GHH]]+punkty_rekrutacyjne34[[#This Row],[GMM]]+punkty_rekrutacyjne34[[#This Row],[GMP]]+punkty_rekrutacyjne34[[#This Row],[GJP]])/10</f>
        <v>25.4</v>
      </c>
      <c r="O497">
        <f t="shared" si="11"/>
        <v>4</v>
      </c>
      <c r="P497">
        <f t="shared" si="11"/>
        <v>4</v>
      </c>
      <c r="Q497">
        <f t="shared" si="11"/>
        <v>10</v>
      </c>
      <c r="R497">
        <f t="shared" si="10"/>
        <v>4</v>
      </c>
      <c r="S497" s="6">
        <f>SUM(punkty_rekrutacyjne34[[#This Row],[punkty za JP]:[GEO]])</f>
        <v>22</v>
      </c>
      <c r="T497" s="6">
        <f>IF(punkty_rekrutacyjne34[[#This Row],[Zachowanie]]=6, 2, 0)+punkty_rekrutacyjne34[[#This Row],[Osiagniecia]]</f>
        <v>5</v>
      </c>
      <c r="U497" s="7">
        <f>punkty_rekrutacyjne34[[#This Row],[punkty za gimnazjalny]]+punkty_rekrutacyjne34[[#This Row],[SUMA PUNKTOW ZA OCENY]]+punkty_rekrutacyjne34[[#This Row],[DODATKOWE]]</f>
        <v>52.4</v>
      </c>
      <c r="V497">
        <f>IF(AND(punkty_rekrutacyjne34[[#This Row],[Osiagniecia]]=0, punkty_rekrutacyjne34[[#This Row],[Zachowanie]]&gt;=5, AVERAGE(punkty_rekrutacyjne34[[#This Row],[JP]:[Geog]])&gt;4), 1, 0)</f>
        <v>0</v>
      </c>
    </row>
    <row r="498" spans="1:22" hidden="1" x14ac:dyDescent="0.35">
      <c r="A498" s="1" t="s">
        <v>655</v>
      </c>
      <c r="B498" s="1" t="s">
        <v>38</v>
      </c>
      <c r="C498">
        <v>7</v>
      </c>
      <c r="D498">
        <v>2</v>
      </c>
      <c r="E498" s="1">
        <v>6</v>
      </c>
      <c r="F498" s="1">
        <v>6</v>
      </c>
      <c r="G498" s="1">
        <v>6</v>
      </c>
      <c r="H498" s="1">
        <v>5</v>
      </c>
      <c r="I498">
        <v>27</v>
      </c>
      <c r="J498">
        <v>93</v>
      </c>
      <c r="K498">
        <v>10</v>
      </c>
      <c r="L498">
        <v>43</v>
      </c>
      <c r="M498">
        <v>28</v>
      </c>
      <c r="N498" s="6">
        <f>(punkty_rekrutacyjne34[[#This Row],[GHP]]+punkty_rekrutacyjne34[[#This Row],[GHH]]+punkty_rekrutacyjne34[[#This Row],[GMM]]+punkty_rekrutacyjne34[[#This Row],[GMP]]+punkty_rekrutacyjne34[[#This Row],[GJP]])/10</f>
        <v>20.100000000000001</v>
      </c>
      <c r="O498">
        <f t="shared" si="11"/>
        <v>10</v>
      </c>
      <c r="P498">
        <f t="shared" si="11"/>
        <v>10</v>
      </c>
      <c r="Q498">
        <f t="shared" si="11"/>
        <v>10</v>
      </c>
      <c r="R498">
        <f t="shared" si="10"/>
        <v>8</v>
      </c>
      <c r="S498" s="6">
        <f>SUM(punkty_rekrutacyjne34[[#This Row],[punkty za JP]:[GEO]])</f>
        <v>38</v>
      </c>
      <c r="T498" s="6">
        <f>IF(punkty_rekrutacyjne34[[#This Row],[Zachowanie]]=6, 2, 0)+punkty_rekrutacyjne34[[#This Row],[Osiagniecia]]</f>
        <v>7</v>
      </c>
      <c r="U498" s="7">
        <f>punkty_rekrutacyjne34[[#This Row],[punkty za gimnazjalny]]+punkty_rekrutacyjne34[[#This Row],[SUMA PUNKTOW ZA OCENY]]+punkty_rekrutacyjne34[[#This Row],[DODATKOWE]]</f>
        <v>65.099999999999994</v>
      </c>
      <c r="V498">
        <f>IF(AND(punkty_rekrutacyjne34[[#This Row],[Osiagniecia]]=0, punkty_rekrutacyjne34[[#This Row],[Zachowanie]]&gt;=5, AVERAGE(punkty_rekrutacyjne34[[#This Row],[JP]:[Geog]])&gt;4), 1, 0)</f>
        <v>0</v>
      </c>
    </row>
    <row r="499" spans="1:22" hidden="1" x14ac:dyDescent="0.35">
      <c r="A499" s="1" t="s">
        <v>656</v>
      </c>
      <c r="B499" s="1" t="s">
        <v>119</v>
      </c>
      <c r="C499">
        <v>5</v>
      </c>
      <c r="D499">
        <v>4</v>
      </c>
      <c r="E499" s="1">
        <v>6</v>
      </c>
      <c r="F499" s="1">
        <v>5</v>
      </c>
      <c r="G499" s="1">
        <v>4</v>
      </c>
      <c r="H499" s="1">
        <v>4</v>
      </c>
      <c r="I499">
        <v>44</v>
      </c>
      <c r="J499">
        <v>95</v>
      </c>
      <c r="K499">
        <v>15</v>
      </c>
      <c r="L499">
        <v>66</v>
      </c>
      <c r="M499">
        <v>82</v>
      </c>
      <c r="N499" s="6">
        <f>(punkty_rekrutacyjne34[[#This Row],[GHP]]+punkty_rekrutacyjne34[[#This Row],[GHH]]+punkty_rekrutacyjne34[[#This Row],[GMM]]+punkty_rekrutacyjne34[[#This Row],[GMP]]+punkty_rekrutacyjne34[[#This Row],[GJP]])/10</f>
        <v>30.2</v>
      </c>
      <c r="O499">
        <f t="shared" si="11"/>
        <v>10</v>
      </c>
      <c r="P499">
        <f t="shared" si="11"/>
        <v>8</v>
      </c>
      <c r="Q499">
        <f t="shared" si="11"/>
        <v>6</v>
      </c>
      <c r="R499">
        <f t="shared" si="10"/>
        <v>6</v>
      </c>
      <c r="S499" s="6">
        <f>SUM(punkty_rekrutacyjne34[[#This Row],[punkty za JP]:[GEO]])</f>
        <v>30</v>
      </c>
      <c r="T499" s="6">
        <f>IF(punkty_rekrutacyjne34[[#This Row],[Zachowanie]]=6, 2, 0)+punkty_rekrutacyjne34[[#This Row],[Osiagniecia]]</f>
        <v>5</v>
      </c>
      <c r="U499" s="7">
        <f>punkty_rekrutacyjne34[[#This Row],[punkty za gimnazjalny]]+punkty_rekrutacyjne34[[#This Row],[SUMA PUNKTOW ZA OCENY]]+punkty_rekrutacyjne34[[#This Row],[DODATKOWE]]</f>
        <v>65.2</v>
      </c>
      <c r="V499">
        <f>IF(AND(punkty_rekrutacyjne34[[#This Row],[Osiagniecia]]=0, punkty_rekrutacyjne34[[#This Row],[Zachowanie]]&gt;=5, AVERAGE(punkty_rekrutacyjne34[[#This Row],[JP]:[Geog]])&gt;4), 1, 0)</f>
        <v>0</v>
      </c>
    </row>
    <row r="500" spans="1:22" hidden="1" x14ac:dyDescent="0.35">
      <c r="A500" s="1" t="s">
        <v>657</v>
      </c>
      <c r="B500" s="1" t="s">
        <v>340</v>
      </c>
      <c r="C500">
        <v>0</v>
      </c>
      <c r="D500">
        <v>6</v>
      </c>
      <c r="E500" s="1">
        <v>6</v>
      </c>
      <c r="F500" s="1">
        <v>2</v>
      </c>
      <c r="G500" s="1">
        <v>4</v>
      </c>
      <c r="H500" s="1">
        <v>3</v>
      </c>
      <c r="I500">
        <v>15</v>
      </c>
      <c r="J500">
        <v>15</v>
      </c>
      <c r="K500">
        <v>58</v>
      </c>
      <c r="L500">
        <v>15</v>
      </c>
      <c r="M500">
        <v>87</v>
      </c>
      <c r="N500" s="6">
        <f>(punkty_rekrutacyjne34[[#This Row],[GHP]]+punkty_rekrutacyjne34[[#This Row],[GHH]]+punkty_rekrutacyjne34[[#This Row],[GMM]]+punkty_rekrutacyjne34[[#This Row],[GMP]]+punkty_rekrutacyjne34[[#This Row],[GJP]])/10</f>
        <v>19</v>
      </c>
      <c r="O500">
        <f t="shared" si="11"/>
        <v>10</v>
      </c>
      <c r="P500">
        <f t="shared" si="11"/>
        <v>0</v>
      </c>
      <c r="Q500">
        <f t="shared" si="11"/>
        <v>6</v>
      </c>
      <c r="R500">
        <f t="shared" si="10"/>
        <v>4</v>
      </c>
      <c r="S500" s="6">
        <f>SUM(punkty_rekrutacyjne34[[#This Row],[punkty za JP]:[GEO]])</f>
        <v>20</v>
      </c>
      <c r="T500" s="6">
        <f>IF(punkty_rekrutacyjne34[[#This Row],[Zachowanie]]=6, 2, 0)+punkty_rekrutacyjne34[[#This Row],[Osiagniecia]]</f>
        <v>2</v>
      </c>
      <c r="U500" s="7">
        <f>punkty_rekrutacyjne34[[#This Row],[punkty za gimnazjalny]]+punkty_rekrutacyjne34[[#This Row],[SUMA PUNKTOW ZA OCENY]]+punkty_rekrutacyjne34[[#This Row],[DODATKOWE]]</f>
        <v>41</v>
      </c>
      <c r="V500">
        <f>IF(AND(punkty_rekrutacyjne34[[#This Row],[Osiagniecia]]=0, punkty_rekrutacyjne34[[#This Row],[Zachowanie]]&gt;=5, AVERAGE(punkty_rekrutacyjne34[[#This Row],[JP]:[Geog]])&gt;4), 1, 0)</f>
        <v>0</v>
      </c>
    </row>
    <row r="501" spans="1:22" hidden="1" x14ac:dyDescent="0.35">
      <c r="A501" s="1" t="s">
        <v>658</v>
      </c>
      <c r="B501" s="1" t="s">
        <v>16</v>
      </c>
      <c r="C501">
        <v>4</v>
      </c>
      <c r="D501">
        <v>6</v>
      </c>
      <c r="E501" s="1">
        <v>6</v>
      </c>
      <c r="F501" s="1">
        <v>3</v>
      </c>
      <c r="G501" s="1">
        <v>6</v>
      </c>
      <c r="H501" s="1">
        <v>2</v>
      </c>
      <c r="I501">
        <v>69</v>
      </c>
      <c r="J501">
        <v>78</v>
      </c>
      <c r="K501">
        <v>32</v>
      </c>
      <c r="L501">
        <v>73</v>
      </c>
      <c r="M501">
        <v>93</v>
      </c>
      <c r="N501" s="6">
        <f>(punkty_rekrutacyjne34[[#This Row],[GHP]]+punkty_rekrutacyjne34[[#This Row],[GHH]]+punkty_rekrutacyjne34[[#This Row],[GMM]]+punkty_rekrutacyjne34[[#This Row],[GMP]]+punkty_rekrutacyjne34[[#This Row],[GJP]])/10</f>
        <v>34.5</v>
      </c>
      <c r="O501">
        <f t="shared" si="11"/>
        <v>10</v>
      </c>
      <c r="P501">
        <f t="shared" si="11"/>
        <v>4</v>
      </c>
      <c r="Q501">
        <f t="shared" si="11"/>
        <v>10</v>
      </c>
      <c r="R501">
        <f t="shared" si="10"/>
        <v>0</v>
      </c>
      <c r="S501" s="6">
        <f>SUM(punkty_rekrutacyjne34[[#This Row],[punkty za JP]:[GEO]])</f>
        <v>24</v>
      </c>
      <c r="T501" s="6">
        <f>IF(punkty_rekrutacyjne34[[#This Row],[Zachowanie]]=6, 2, 0)+punkty_rekrutacyjne34[[#This Row],[Osiagniecia]]</f>
        <v>6</v>
      </c>
      <c r="U501" s="7">
        <f>punkty_rekrutacyjne34[[#This Row],[punkty za gimnazjalny]]+punkty_rekrutacyjne34[[#This Row],[SUMA PUNKTOW ZA OCENY]]+punkty_rekrutacyjne34[[#This Row],[DODATKOWE]]</f>
        <v>64.5</v>
      </c>
      <c r="V501">
        <f>IF(AND(punkty_rekrutacyjne34[[#This Row],[Osiagniecia]]=0, punkty_rekrutacyjne34[[#This Row],[Zachowanie]]&gt;=5, AVERAGE(punkty_rekrutacyjne34[[#This Row],[JP]:[Geog]])&gt;4), 1, 0)</f>
        <v>0</v>
      </c>
    </row>
    <row r="502" spans="1:22" hidden="1" x14ac:dyDescent="0.35">
      <c r="A502" s="1" t="s">
        <v>659</v>
      </c>
      <c r="B502" s="1" t="s">
        <v>660</v>
      </c>
      <c r="C502">
        <v>7</v>
      </c>
      <c r="D502">
        <v>3</v>
      </c>
      <c r="E502" s="1">
        <v>4</v>
      </c>
      <c r="F502" s="1">
        <v>6</v>
      </c>
      <c r="G502" s="1">
        <v>3</v>
      </c>
      <c r="H502" s="1">
        <v>6</v>
      </c>
      <c r="I502">
        <v>14</v>
      </c>
      <c r="J502">
        <v>42</v>
      </c>
      <c r="K502">
        <v>40</v>
      </c>
      <c r="L502">
        <v>48</v>
      </c>
      <c r="M502">
        <v>35</v>
      </c>
      <c r="N502" s="6">
        <f>(punkty_rekrutacyjne34[[#This Row],[GHP]]+punkty_rekrutacyjne34[[#This Row],[GHH]]+punkty_rekrutacyjne34[[#This Row],[GMM]]+punkty_rekrutacyjne34[[#This Row],[GMP]]+punkty_rekrutacyjne34[[#This Row],[GJP]])/10</f>
        <v>17.899999999999999</v>
      </c>
      <c r="O502">
        <f t="shared" si="11"/>
        <v>6</v>
      </c>
      <c r="P502">
        <f t="shared" si="11"/>
        <v>10</v>
      </c>
      <c r="Q502">
        <f t="shared" si="11"/>
        <v>4</v>
      </c>
      <c r="R502">
        <f t="shared" si="10"/>
        <v>10</v>
      </c>
      <c r="S502" s="6">
        <f>SUM(punkty_rekrutacyjne34[[#This Row],[punkty za JP]:[GEO]])</f>
        <v>30</v>
      </c>
      <c r="T502" s="6">
        <f>IF(punkty_rekrutacyjne34[[#This Row],[Zachowanie]]=6, 2, 0)+punkty_rekrutacyjne34[[#This Row],[Osiagniecia]]</f>
        <v>7</v>
      </c>
      <c r="U502" s="7">
        <f>punkty_rekrutacyjne34[[#This Row],[punkty za gimnazjalny]]+punkty_rekrutacyjne34[[#This Row],[SUMA PUNKTOW ZA OCENY]]+punkty_rekrutacyjne34[[#This Row],[DODATKOWE]]</f>
        <v>54.9</v>
      </c>
      <c r="V502">
        <f>IF(AND(punkty_rekrutacyjne34[[#This Row],[Osiagniecia]]=0, punkty_rekrutacyjne34[[#This Row],[Zachowanie]]&gt;=5, AVERAGE(punkty_rekrutacyjne34[[#This Row],[JP]:[Geog]])&gt;4), 1, 0)</f>
        <v>0</v>
      </c>
    </row>
    <row r="503" spans="1:22" hidden="1" x14ac:dyDescent="0.35">
      <c r="A503" s="1" t="s">
        <v>661</v>
      </c>
      <c r="B503" s="1" t="s">
        <v>83</v>
      </c>
      <c r="C503">
        <v>5</v>
      </c>
      <c r="D503">
        <v>2</v>
      </c>
      <c r="E503" s="1">
        <v>5</v>
      </c>
      <c r="F503" s="1">
        <v>6</v>
      </c>
      <c r="G503" s="1">
        <v>3</v>
      </c>
      <c r="H503" s="1">
        <v>3</v>
      </c>
      <c r="I503">
        <v>90</v>
      </c>
      <c r="J503">
        <v>70</v>
      </c>
      <c r="K503">
        <v>84</v>
      </c>
      <c r="L503">
        <v>62</v>
      </c>
      <c r="M503">
        <v>20</v>
      </c>
      <c r="N503" s="6">
        <f>(punkty_rekrutacyjne34[[#This Row],[GHP]]+punkty_rekrutacyjne34[[#This Row],[GHH]]+punkty_rekrutacyjne34[[#This Row],[GMM]]+punkty_rekrutacyjne34[[#This Row],[GMP]]+punkty_rekrutacyjne34[[#This Row],[GJP]])/10</f>
        <v>32.6</v>
      </c>
      <c r="O503">
        <f t="shared" si="11"/>
        <v>8</v>
      </c>
      <c r="P503">
        <f t="shared" si="11"/>
        <v>10</v>
      </c>
      <c r="Q503">
        <f t="shared" si="11"/>
        <v>4</v>
      </c>
      <c r="R503">
        <f t="shared" si="10"/>
        <v>4</v>
      </c>
      <c r="S503" s="6">
        <f>SUM(punkty_rekrutacyjne34[[#This Row],[punkty za JP]:[GEO]])</f>
        <v>26</v>
      </c>
      <c r="T503" s="6">
        <f>IF(punkty_rekrutacyjne34[[#This Row],[Zachowanie]]=6, 2, 0)+punkty_rekrutacyjne34[[#This Row],[Osiagniecia]]</f>
        <v>5</v>
      </c>
      <c r="U503" s="7">
        <f>punkty_rekrutacyjne34[[#This Row],[punkty za gimnazjalny]]+punkty_rekrutacyjne34[[#This Row],[SUMA PUNKTOW ZA OCENY]]+punkty_rekrutacyjne34[[#This Row],[DODATKOWE]]</f>
        <v>63.6</v>
      </c>
      <c r="V503">
        <f>IF(AND(punkty_rekrutacyjne34[[#This Row],[Osiagniecia]]=0, punkty_rekrutacyjne34[[#This Row],[Zachowanie]]&gt;=5, AVERAGE(punkty_rekrutacyjne34[[#This Row],[JP]:[Geog]])&gt;4), 1, 0)</f>
        <v>0</v>
      </c>
    </row>
    <row r="504" spans="1:22" hidden="1" x14ac:dyDescent="0.35">
      <c r="A504" s="1" t="s">
        <v>662</v>
      </c>
      <c r="B504" s="1" t="s">
        <v>355</v>
      </c>
      <c r="C504">
        <v>1</v>
      </c>
      <c r="D504">
        <v>6</v>
      </c>
      <c r="E504" s="1">
        <v>4</v>
      </c>
      <c r="F504" s="1">
        <v>3</v>
      </c>
      <c r="G504" s="1">
        <v>3</v>
      </c>
      <c r="H504" s="1">
        <v>6</v>
      </c>
      <c r="I504">
        <v>79</v>
      </c>
      <c r="J504">
        <v>71</v>
      </c>
      <c r="K504">
        <v>89</v>
      </c>
      <c r="L504">
        <v>26</v>
      </c>
      <c r="M504">
        <v>96</v>
      </c>
      <c r="N504" s="6">
        <f>(punkty_rekrutacyjne34[[#This Row],[GHP]]+punkty_rekrutacyjne34[[#This Row],[GHH]]+punkty_rekrutacyjne34[[#This Row],[GMM]]+punkty_rekrutacyjne34[[#This Row],[GMP]]+punkty_rekrutacyjne34[[#This Row],[GJP]])/10</f>
        <v>36.1</v>
      </c>
      <c r="O504">
        <f t="shared" si="11"/>
        <v>6</v>
      </c>
      <c r="P504">
        <f t="shared" si="11"/>
        <v>4</v>
      </c>
      <c r="Q504">
        <f t="shared" si="11"/>
        <v>4</v>
      </c>
      <c r="R504">
        <f t="shared" si="10"/>
        <v>10</v>
      </c>
      <c r="S504" s="6">
        <f>SUM(punkty_rekrutacyjne34[[#This Row],[punkty za JP]:[GEO]])</f>
        <v>24</v>
      </c>
      <c r="T504" s="6">
        <f>IF(punkty_rekrutacyjne34[[#This Row],[Zachowanie]]=6, 2, 0)+punkty_rekrutacyjne34[[#This Row],[Osiagniecia]]</f>
        <v>3</v>
      </c>
      <c r="U504" s="7">
        <f>punkty_rekrutacyjne34[[#This Row],[punkty za gimnazjalny]]+punkty_rekrutacyjne34[[#This Row],[SUMA PUNKTOW ZA OCENY]]+punkty_rekrutacyjne34[[#This Row],[DODATKOWE]]</f>
        <v>63.1</v>
      </c>
      <c r="V504">
        <f>IF(AND(punkty_rekrutacyjne34[[#This Row],[Osiagniecia]]=0, punkty_rekrutacyjne34[[#This Row],[Zachowanie]]&gt;=5, AVERAGE(punkty_rekrutacyjne34[[#This Row],[JP]:[Geog]])&gt;4), 1, 0)</f>
        <v>0</v>
      </c>
    </row>
    <row r="505" spans="1:22" hidden="1" x14ac:dyDescent="0.35">
      <c r="A505" s="1" t="s">
        <v>663</v>
      </c>
      <c r="B505" s="1" t="s">
        <v>369</v>
      </c>
      <c r="C505">
        <v>5</v>
      </c>
      <c r="D505">
        <v>5</v>
      </c>
      <c r="E505" s="1">
        <v>6</v>
      </c>
      <c r="F505" s="1">
        <v>3</v>
      </c>
      <c r="G505" s="1">
        <v>4</v>
      </c>
      <c r="H505" s="1">
        <v>2</v>
      </c>
      <c r="I505">
        <v>45</v>
      </c>
      <c r="J505">
        <v>46</v>
      </c>
      <c r="K505">
        <v>47</v>
      </c>
      <c r="L505">
        <v>70</v>
      </c>
      <c r="M505">
        <v>56</v>
      </c>
      <c r="N505" s="6">
        <f>(punkty_rekrutacyjne34[[#This Row],[GHP]]+punkty_rekrutacyjne34[[#This Row],[GHH]]+punkty_rekrutacyjne34[[#This Row],[GMM]]+punkty_rekrutacyjne34[[#This Row],[GMP]]+punkty_rekrutacyjne34[[#This Row],[GJP]])/10</f>
        <v>26.4</v>
      </c>
      <c r="O505">
        <f t="shared" si="11"/>
        <v>10</v>
      </c>
      <c r="P505">
        <f t="shared" si="11"/>
        <v>4</v>
      </c>
      <c r="Q505">
        <f t="shared" si="11"/>
        <v>6</v>
      </c>
      <c r="R505">
        <f t="shared" si="10"/>
        <v>0</v>
      </c>
      <c r="S505" s="6">
        <f>SUM(punkty_rekrutacyjne34[[#This Row],[punkty za JP]:[GEO]])</f>
        <v>20</v>
      </c>
      <c r="T505" s="6">
        <f>IF(punkty_rekrutacyjne34[[#This Row],[Zachowanie]]=6, 2, 0)+punkty_rekrutacyjne34[[#This Row],[Osiagniecia]]</f>
        <v>5</v>
      </c>
      <c r="U505" s="7">
        <f>punkty_rekrutacyjne34[[#This Row],[punkty za gimnazjalny]]+punkty_rekrutacyjne34[[#This Row],[SUMA PUNKTOW ZA OCENY]]+punkty_rekrutacyjne34[[#This Row],[DODATKOWE]]</f>
        <v>51.4</v>
      </c>
      <c r="V505">
        <f>IF(AND(punkty_rekrutacyjne34[[#This Row],[Osiagniecia]]=0, punkty_rekrutacyjne34[[#This Row],[Zachowanie]]&gt;=5, AVERAGE(punkty_rekrutacyjne34[[#This Row],[JP]:[Geog]])&gt;4), 1, 0)</f>
        <v>0</v>
      </c>
    </row>
    <row r="506" spans="1:22" hidden="1" x14ac:dyDescent="0.35">
      <c r="A506" s="1" t="s">
        <v>235</v>
      </c>
      <c r="B506" s="1" t="s">
        <v>311</v>
      </c>
      <c r="C506">
        <v>6</v>
      </c>
      <c r="D506">
        <v>5</v>
      </c>
      <c r="E506" s="1">
        <v>6</v>
      </c>
      <c r="F506" s="1">
        <v>6</v>
      </c>
      <c r="G506" s="1">
        <v>5</v>
      </c>
      <c r="H506" s="1">
        <v>3</v>
      </c>
      <c r="I506">
        <v>100</v>
      </c>
      <c r="J506">
        <v>44</v>
      </c>
      <c r="K506">
        <v>54</v>
      </c>
      <c r="L506">
        <v>75</v>
      </c>
      <c r="M506">
        <v>64</v>
      </c>
      <c r="N506" s="6">
        <f>(punkty_rekrutacyjne34[[#This Row],[GHP]]+punkty_rekrutacyjne34[[#This Row],[GHH]]+punkty_rekrutacyjne34[[#This Row],[GMM]]+punkty_rekrutacyjne34[[#This Row],[GMP]]+punkty_rekrutacyjne34[[#This Row],[GJP]])/10</f>
        <v>33.700000000000003</v>
      </c>
      <c r="O506">
        <f t="shared" si="11"/>
        <v>10</v>
      </c>
      <c r="P506">
        <f t="shared" si="11"/>
        <v>10</v>
      </c>
      <c r="Q506">
        <f t="shared" si="11"/>
        <v>8</v>
      </c>
      <c r="R506">
        <f t="shared" si="10"/>
        <v>4</v>
      </c>
      <c r="S506" s="6">
        <f>SUM(punkty_rekrutacyjne34[[#This Row],[punkty za JP]:[GEO]])</f>
        <v>32</v>
      </c>
      <c r="T506" s="6">
        <f>IF(punkty_rekrutacyjne34[[#This Row],[Zachowanie]]=6, 2, 0)+punkty_rekrutacyjne34[[#This Row],[Osiagniecia]]</f>
        <v>6</v>
      </c>
      <c r="U506" s="7">
        <f>punkty_rekrutacyjne34[[#This Row],[punkty za gimnazjalny]]+punkty_rekrutacyjne34[[#This Row],[SUMA PUNKTOW ZA OCENY]]+punkty_rekrutacyjne34[[#This Row],[DODATKOWE]]</f>
        <v>71.7</v>
      </c>
      <c r="V506">
        <f>IF(AND(punkty_rekrutacyjne34[[#This Row],[Osiagniecia]]=0, punkty_rekrutacyjne34[[#This Row],[Zachowanie]]&gt;=5, AVERAGE(punkty_rekrutacyjne34[[#This Row],[JP]:[Geog]])&gt;4), 1, 0)</f>
        <v>0</v>
      </c>
    </row>
    <row r="507" spans="1:22" hidden="1" x14ac:dyDescent="0.35">
      <c r="A507" s="1" t="s">
        <v>211</v>
      </c>
      <c r="B507" s="1" t="s">
        <v>78</v>
      </c>
      <c r="C507">
        <v>5</v>
      </c>
      <c r="D507">
        <v>6</v>
      </c>
      <c r="E507" s="1">
        <v>5</v>
      </c>
      <c r="F507" s="1">
        <v>2</v>
      </c>
      <c r="G507" s="1">
        <v>2</v>
      </c>
      <c r="H507" s="1">
        <v>2</v>
      </c>
      <c r="I507">
        <v>74</v>
      </c>
      <c r="J507">
        <v>70</v>
      </c>
      <c r="K507">
        <v>43</v>
      </c>
      <c r="L507">
        <v>43</v>
      </c>
      <c r="M507">
        <v>37</v>
      </c>
      <c r="N507" s="6">
        <f>(punkty_rekrutacyjne34[[#This Row],[GHP]]+punkty_rekrutacyjne34[[#This Row],[GHH]]+punkty_rekrutacyjne34[[#This Row],[GMM]]+punkty_rekrutacyjne34[[#This Row],[GMP]]+punkty_rekrutacyjne34[[#This Row],[GJP]])/10</f>
        <v>26.7</v>
      </c>
      <c r="O507">
        <f t="shared" si="11"/>
        <v>8</v>
      </c>
      <c r="P507">
        <f t="shared" si="11"/>
        <v>0</v>
      </c>
      <c r="Q507">
        <f t="shared" si="11"/>
        <v>0</v>
      </c>
      <c r="R507">
        <f t="shared" si="10"/>
        <v>0</v>
      </c>
      <c r="S507" s="6">
        <f>SUM(punkty_rekrutacyjne34[[#This Row],[punkty za JP]:[GEO]])</f>
        <v>8</v>
      </c>
      <c r="T507" s="6">
        <f>IF(punkty_rekrutacyjne34[[#This Row],[Zachowanie]]=6, 2, 0)+punkty_rekrutacyjne34[[#This Row],[Osiagniecia]]</f>
        <v>7</v>
      </c>
      <c r="U507" s="7">
        <f>punkty_rekrutacyjne34[[#This Row],[punkty za gimnazjalny]]+punkty_rekrutacyjne34[[#This Row],[SUMA PUNKTOW ZA OCENY]]+punkty_rekrutacyjne34[[#This Row],[DODATKOWE]]</f>
        <v>41.7</v>
      </c>
      <c r="V507">
        <f>IF(AND(punkty_rekrutacyjne34[[#This Row],[Osiagniecia]]=0, punkty_rekrutacyjne34[[#This Row],[Zachowanie]]&gt;=5, AVERAGE(punkty_rekrutacyjne34[[#This Row],[JP]:[Geog]])&gt;4), 1, 0)</f>
        <v>0</v>
      </c>
    </row>
    <row r="508" spans="1:22" hidden="1" x14ac:dyDescent="0.35">
      <c r="A508" s="1" t="s">
        <v>664</v>
      </c>
      <c r="B508" s="1" t="s">
        <v>665</v>
      </c>
      <c r="C508">
        <v>8</v>
      </c>
      <c r="D508">
        <v>3</v>
      </c>
      <c r="E508" s="1">
        <v>3</v>
      </c>
      <c r="F508" s="1">
        <v>4</v>
      </c>
      <c r="G508" s="1">
        <v>5</v>
      </c>
      <c r="H508" s="1">
        <v>5</v>
      </c>
      <c r="I508">
        <v>78</v>
      </c>
      <c r="J508">
        <v>45</v>
      </c>
      <c r="K508">
        <v>23</v>
      </c>
      <c r="L508">
        <v>91</v>
      </c>
      <c r="M508">
        <v>58</v>
      </c>
      <c r="N508" s="6">
        <f>(punkty_rekrutacyjne34[[#This Row],[GHP]]+punkty_rekrutacyjne34[[#This Row],[GHH]]+punkty_rekrutacyjne34[[#This Row],[GMM]]+punkty_rekrutacyjne34[[#This Row],[GMP]]+punkty_rekrutacyjne34[[#This Row],[GJP]])/10</f>
        <v>29.5</v>
      </c>
      <c r="O508">
        <f t="shared" si="11"/>
        <v>4</v>
      </c>
      <c r="P508">
        <f t="shared" si="11"/>
        <v>6</v>
      </c>
      <c r="Q508">
        <f t="shared" si="11"/>
        <v>8</v>
      </c>
      <c r="R508">
        <f t="shared" si="10"/>
        <v>8</v>
      </c>
      <c r="S508" s="6">
        <f>SUM(punkty_rekrutacyjne34[[#This Row],[punkty za JP]:[GEO]])</f>
        <v>26</v>
      </c>
      <c r="T508" s="6">
        <f>IF(punkty_rekrutacyjne34[[#This Row],[Zachowanie]]=6, 2, 0)+punkty_rekrutacyjne34[[#This Row],[Osiagniecia]]</f>
        <v>8</v>
      </c>
      <c r="U508" s="7">
        <f>punkty_rekrutacyjne34[[#This Row],[punkty za gimnazjalny]]+punkty_rekrutacyjne34[[#This Row],[SUMA PUNKTOW ZA OCENY]]+punkty_rekrutacyjne34[[#This Row],[DODATKOWE]]</f>
        <v>63.5</v>
      </c>
      <c r="V508">
        <f>IF(AND(punkty_rekrutacyjne34[[#This Row],[Osiagniecia]]=0, punkty_rekrutacyjne34[[#This Row],[Zachowanie]]&gt;=5, AVERAGE(punkty_rekrutacyjne34[[#This Row],[JP]:[Geog]])&gt;4), 1, 0)</f>
        <v>0</v>
      </c>
    </row>
    <row r="509" spans="1:22" hidden="1" x14ac:dyDescent="0.35">
      <c r="A509" s="1" t="s">
        <v>666</v>
      </c>
      <c r="B509" s="1" t="s">
        <v>34</v>
      </c>
      <c r="C509">
        <v>4</v>
      </c>
      <c r="D509">
        <v>5</v>
      </c>
      <c r="E509" s="1">
        <v>3</v>
      </c>
      <c r="F509" s="1">
        <v>6</v>
      </c>
      <c r="G509" s="1">
        <v>6</v>
      </c>
      <c r="H509" s="1">
        <v>3</v>
      </c>
      <c r="I509">
        <v>23</v>
      </c>
      <c r="J509">
        <v>16</v>
      </c>
      <c r="K509">
        <v>85</v>
      </c>
      <c r="L509">
        <v>82</v>
      </c>
      <c r="M509">
        <v>75</v>
      </c>
      <c r="N509" s="6">
        <f>(punkty_rekrutacyjne34[[#This Row],[GHP]]+punkty_rekrutacyjne34[[#This Row],[GHH]]+punkty_rekrutacyjne34[[#This Row],[GMM]]+punkty_rekrutacyjne34[[#This Row],[GMP]]+punkty_rekrutacyjne34[[#This Row],[GJP]])/10</f>
        <v>28.1</v>
      </c>
      <c r="O509">
        <f t="shared" si="11"/>
        <v>4</v>
      </c>
      <c r="P509">
        <f t="shared" si="11"/>
        <v>10</v>
      </c>
      <c r="Q509">
        <f t="shared" si="11"/>
        <v>10</v>
      </c>
      <c r="R509">
        <f t="shared" si="10"/>
        <v>4</v>
      </c>
      <c r="S509" s="6">
        <f>SUM(punkty_rekrutacyjne34[[#This Row],[punkty za JP]:[GEO]])</f>
        <v>28</v>
      </c>
      <c r="T509" s="6">
        <f>IF(punkty_rekrutacyjne34[[#This Row],[Zachowanie]]=6, 2, 0)+punkty_rekrutacyjne34[[#This Row],[Osiagniecia]]</f>
        <v>4</v>
      </c>
      <c r="U509" s="7">
        <f>punkty_rekrutacyjne34[[#This Row],[punkty za gimnazjalny]]+punkty_rekrutacyjne34[[#This Row],[SUMA PUNKTOW ZA OCENY]]+punkty_rekrutacyjne34[[#This Row],[DODATKOWE]]</f>
        <v>60.1</v>
      </c>
      <c r="V509">
        <f>IF(AND(punkty_rekrutacyjne34[[#This Row],[Osiagniecia]]=0, punkty_rekrutacyjne34[[#This Row],[Zachowanie]]&gt;=5, AVERAGE(punkty_rekrutacyjne34[[#This Row],[JP]:[Geog]])&gt;4), 1, 0)</f>
        <v>0</v>
      </c>
    </row>
    <row r="510" spans="1:22" hidden="1" x14ac:dyDescent="0.35">
      <c r="A510" s="1" t="s">
        <v>667</v>
      </c>
      <c r="B510" s="1" t="s">
        <v>203</v>
      </c>
      <c r="C510">
        <v>1</v>
      </c>
      <c r="D510">
        <v>2</v>
      </c>
      <c r="E510" s="1">
        <v>5</v>
      </c>
      <c r="F510" s="1">
        <v>2</v>
      </c>
      <c r="G510" s="1">
        <v>6</v>
      </c>
      <c r="H510" s="1">
        <v>6</v>
      </c>
      <c r="I510">
        <v>62</v>
      </c>
      <c r="J510">
        <v>89</v>
      </c>
      <c r="K510">
        <v>20</v>
      </c>
      <c r="L510">
        <v>56</v>
      </c>
      <c r="M510">
        <v>80</v>
      </c>
      <c r="N510" s="6">
        <f>(punkty_rekrutacyjne34[[#This Row],[GHP]]+punkty_rekrutacyjne34[[#This Row],[GHH]]+punkty_rekrutacyjne34[[#This Row],[GMM]]+punkty_rekrutacyjne34[[#This Row],[GMP]]+punkty_rekrutacyjne34[[#This Row],[GJP]])/10</f>
        <v>30.7</v>
      </c>
      <c r="O510">
        <f t="shared" si="11"/>
        <v>8</v>
      </c>
      <c r="P510">
        <f t="shared" si="11"/>
        <v>0</v>
      </c>
      <c r="Q510">
        <f t="shared" si="11"/>
        <v>10</v>
      </c>
      <c r="R510">
        <f t="shared" si="10"/>
        <v>10</v>
      </c>
      <c r="S510" s="6">
        <f>SUM(punkty_rekrutacyjne34[[#This Row],[punkty za JP]:[GEO]])</f>
        <v>28</v>
      </c>
      <c r="T510" s="6">
        <f>IF(punkty_rekrutacyjne34[[#This Row],[Zachowanie]]=6, 2, 0)+punkty_rekrutacyjne34[[#This Row],[Osiagniecia]]</f>
        <v>1</v>
      </c>
      <c r="U510" s="7">
        <f>punkty_rekrutacyjne34[[#This Row],[punkty za gimnazjalny]]+punkty_rekrutacyjne34[[#This Row],[SUMA PUNKTOW ZA OCENY]]+punkty_rekrutacyjne34[[#This Row],[DODATKOWE]]</f>
        <v>59.7</v>
      </c>
      <c r="V510">
        <f>IF(AND(punkty_rekrutacyjne34[[#This Row],[Osiagniecia]]=0, punkty_rekrutacyjne34[[#This Row],[Zachowanie]]&gt;=5, AVERAGE(punkty_rekrutacyjne34[[#This Row],[JP]:[Geog]])&gt;4), 1, 0)</f>
        <v>0</v>
      </c>
    </row>
    <row r="511" spans="1:22" hidden="1" x14ac:dyDescent="0.35">
      <c r="A511" s="1" t="s">
        <v>668</v>
      </c>
      <c r="B511" s="1" t="s">
        <v>83</v>
      </c>
      <c r="C511">
        <v>6</v>
      </c>
      <c r="D511">
        <v>6</v>
      </c>
      <c r="E511" s="1">
        <v>5</v>
      </c>
      <c r="F511" s="1">
        <v>6</v>
      </c>
      <c r="G511" s="1">
        <v>2</v>
      </c>
      <c r="H511" s="1">
        <v>4</v>
      </c>
      <c r="I511">
        <v>22</v>
      </c>
      <c r="J511">
        <v>29</v>
      </c>
      <c r="K511">
        <v>31</v>
      </c>
      <c r="L511">
        <v>9</v>
      </c>
      <c r="M511">
        <v>56</v>
      </c>
      <c r="N511" s="6">
        <f>(punkty_rekrutacyjne34[[#This Row],[GHP]]+punkty_rekrutacyjne34[[#This Row],[GHH]]+punkty_rekrutacyjne34[[#This Row],[GMM]]+punkty_rekrutacyjne34[[#This Row],[GMP]]+punkty_rekrutacyjne34[[#This Row],[GJP]])/10</f>
        <v>14.7</v>
      </c>
      <c r="O511">
        <f t="shared" si="11"/>
        <v>8</v>
      </c>
      <c r="P511">
        <f t="shared" si="11"/>
        <v>10</v>
      </c>
      <c r="Q511">
        <f t="shared" si="11"/>
        <v>0</v>
      </c>
      <c r="R511">
        <f t="shared" si="10"/>
        <v>6</v>
      </c>
      <c r="S511" s="6">
        <f>SUM(punkty_rekrutacyjne34[[#This Row],[punkty za JP]:[GEO]])</f>
        <v>24</v>
      </c>
      <c r="T511" s="6">
        <f>IF(punkty_rekrutacyjne34[[#This Row],[Zachowanie]]=6, 2, 0)+punkty_rekrutacyjne34[[#This Row],[Osiagniecia]]</f>
        <v>8</v>
      </c>
      <c r="U511" s="7">
        <f>punkty_rekrutacyjne34[[#This Row],[punkty za gimnazjalny]]+punkty_rekrutacyjne34[[#This Row],[SUMA PUNKTOW ZA OCENY]]+punkty_rekrutacyjne34[[#This Row],[DODATKOWE]]</f>
        <v>46.7</v>
      </c>
      <c r="V511">
        <f>IF(AND(punkty_rekrutacyjne34[[#This Row],[Osiagniecia]]=0, punkty_rekrutacyjne34[[#This Row],[Zachowanie]]&gt;=5, AVERAGE(punkty_rekrutacyjne34[[#This Row],[JP]:[Geog]])&gt;4), 1, 0)</f>
        <v>0</v>
      </c>
    </row>
    <row r="512" spans="1:22" hidden="1" x14ac:dyDescent="0.35">
      <c r="A512" s="1" t="s">
        <v>669</v>
      </c>
      <c r="B512" s="1" t="s">
        <v>540</v>
      </c>
      <c r="C512">
        <v>8</v>
      </c>
      <c r="D512">
        <v>3</v>
      </c>
      <c r="E512" s="1">
        <v>4</v>
      </c>
      <c r="F512" s="1">
        <v>5</v>
      </c>
      <c r="G512" s="1">
        <v>2</v>
      </c>
      <c r="H512" s="1">
        <v>4</v>
      </c>
      <c r="I512">
        <v>30</v>
      </c>
      <c r="J512">
        <v>10</v>
      </c>
      <c r="K512">
        <v>78</v>
      </c>
      <c r="L512">
        <v>57</v>
      </c>
      <c r="M512">
        <v>67</v>
      </c>
      <c r="N512" s="6">
        <f>(punkty_rekrutacyjne34[[#This Row],[GHP]]+punkty_rekrutacyjne34[[#This Row],[GHH]]+punkty_rekrutacyjne34[[#This Row],[GMM]]+punkty_rekrutacyjne34[[#This Row],[GMP]]+punkty_rekrutacyjne34[[#This Row],[GJP]])/10</f>
        <v>24.2</v>
      </c>
      <c r="O512">
        <f t="shared" si="11"/>
        <v>6</v>
      </c>
      <c r="P512">
        <f t="shared" si="11"/>
        <v>8</v>
      </c>
      <c r="Q512">
        <f t="shared" si="11"/>
        <v>0</v>
      </c>
      <c r="R512">
        <f t="shared" si="10"/>
        <v>6</v>
      </c>
      <c r="S512" s="6">
        <f>SUM(punkty_rekrutacyjne34[[#This Row],[punkty za JP]:[GEO]])</f>
        <v>20</v>
      </c>
      <c r="T512" s="6">
        <f>IF(punkty_rekrutacyjne34[[#This Row],[Zachowanie]]=6, 2, 0)+punkty_rekrutacyjne34[[#This Row],[Osiagniecia]]</f>
        <v>8</v>
      </c>
      <c r="U512" s="7">
        <f>punkty_rekrutacyjne34[[#This Row],[punkty za gimnazjalny]]+punkty_rekrutacyjne34[[#This Row],[SUMA PUNKTOW ZA OCENY]]+punkty_rekrutacyjne34[[#This Row],[DODATKOWE]]</f>
        <v>52.2</v>
      </c>
      <c r="V512">
        <f>IF(AND(punkty_rekrutacyjne34[[#This Row],[Osiagniecia]]=0, punkty_rekrutacyjne34[[#This Row],[Zachowanie]]&gt;=5, AVERAGE(punkty_rekrutacyjne34[[#This Row],[JP]:[Geog]])&gt;4), 1, 0)</f>
        <v>0</v>
      </c>
    </row>
    <row r="513" spans="1:22" hidden="1" x14ac:dyDescent="0.35">
      <c r="A513" s="1" t="s">
        <v>670</v>
      </c>
      <c r="B513" s="1" t="s">
        <v>302</v>
      </c>
      <c r="C513">
        <v>7</v>
      </c>
      <c r="D513">
        <v>6</v>
      </c>
      <c r="E513" s="1">
        <v>4</v>
      </c>
      <c r="F513" s="1">
        <v>6</v>
      </c>
      <c r="G513" s="1">
        <v>2</v>
      </c>
      <c r="H513" s="1">
        <v>2</v>
      </c>
      <c r="I513">
        <v>29</v>
      </c>
      <c r="J513">
        <v>64</v>
      </c>
      <c r="K513">
        <v>39</v>
      </c>
      <c r="L513">
        <v>62</v>
      </c>
      <c r="M513">
        <v>1</v>
      </c>
      <c r="N513" s="6">
        <f>(punkty_rekrutacyjne34[[#This Row],[GHP]]+punkty_rekrutacyjne34[[#This Row],[GHH]]+punkty_rekrutacyjne34[[#This Row],[GMM]]+punkty_rekrutacyjne34[[#This Row],[GMP]]+punkty_rekrutacyjne34[[#This Row],[GJP]])/10</f>
        <v>19.5</v>
      </c>
      <c r="O513">
        <f t="shared" si="11"/>
        <v>6</v>
      </c>
      <c r="P513">
        <f t="shared" si="11"/>
        <v>10</v>
      </c>
      <c r="Q513">
        <f t="shared" si="11"/>
        <v>0</v>
      </c>
      <c r="R513">
        <f t="shared" si="10"/>
        <v>0</v>
      </c>
      <c r="S513" s="6">
        <f>SUM(punkty_rekrutacyjne34[[#This Row],[punkty za JP]:[GEO]])</f>
        <v>16</v>
      </c>
      <c r="T513" s="6">
        <f>IF(punkty_rekrutacyjne34[[#This Row],[Zachowanie]]=6, 2, 0)+punkty_rekrutacyjne34[[#This Row],[Osiagniecia]]</f>
        <v>9</v>
      </c>
      <c r="U513" s="7">
        <f>punkty_rekrutacyjne34[[#This Row],[punkty za gimnazjalny]]+punkty_rekrutacyjne34[[#This Row],[SUMA PUNKTOW ZA OCENY]]+punkty_rekrutacyjne34[[#This Row],[DODATKOWE]]</f>
        <v>44.5</v>
      </c>
      <c r="V513">
        <f>IF(AND(punkty_rekrutacyjne34[[#This Row],[Osiagniecia]]=0, punkty_rekrutacyjne34[[#This Row],[Zachowanie]]&gt;=5, AVERAGE(punkty_rekrutacyjne34[[#This Row],[JP]:[Geog]])&gt;4), 1, 0)</f>
        <v>0</v>
      </c>
    </row>
    <row r="514" spans="1:22" hidden="1" x14ac:dyDescent="0.35">
      <c r="A514" s="1" t="s">
        <v>671</v>
      </c>
      <c r="B514" s="1" t="s">
        <v>101</v>
      </c>
      <c r="C514">
        <v>3</v>
      </c>
      <c r="D514">
        <v>2</v>
      </c>
      <c r="E514" s="1">
        <v>2</v>
      </c>
      <c r="F514" s="1">
        <v>3</v>
      </c>
      <c r="G514" s="1">
        <v>5</v>
      </c>
      <c r="H514" s="1">
        <v>4</v>
      </c>
      <c r="I514">
        <v>32</v>
      </c>
      <c r="J514">
        <v>80</v>
      </c>
      <c r="K514">
        <v>47</v>
      </c>
      <c r="L514">
        <v>98</v>
      </c>
      <c r="M514">
        <v>30</v>
      </c>
      <c r="N514" s="6">
        <f>(punkty_rekrutacyjne34[[#This Row],[GHP]]+punkty_rekrutacyjne34[[#This Row],[GHH]]+punkty_rekrutacyjne34[[#This Row],[GMM]]+punkty_rekrutacyjne34[[#This Row],[GMP]]+punkty_rekrutacyjne34[[#This Row],[GJP]])/10</f>
        <v>28.7</v>
      </c>
      <c r="O514">
        <f t="shared" si="11"/>
        <v>0</v>
      </c>
      <c r="P514">
        <f t="shared" si="11"/>
        <v>4</v>
      </c>
      <c r="Q514">
        <f t="shared" si="11"/>
        <v>8</v>
      </c>
      <c r="R514">
        <f t="shared" si="11"/>
        <v>6</v>
      </c>
      <c r="S514" s="6">
        <f>SUM(punkty_rekrutacyjne34[[#This Row],[punkty za JP]:[GEO]])</f>
        <v>18</v>
      </c>
      <c r="T514" s="6">
        <f>IF(punkty_rekrutacyjne34[[#This Row],[Zachowanie]]=6, 2, 0)+punkty_rekrutacyjne34[[#This Row],[Osiagniecia]]</f>
        <v>3</v>
      </c>
      <c r="U514" s="7">
        <f>punkty_rekrutacyjne34[[#This Row],[punkty za gimnazjalny]]+punkty_rekrutacyjne34[[#This Row],[SUMA PUNKTOW ZA OCENY]]+punkty_rekrutacyjne34[[#This Row],[DODATKOWE]]</f>
        <v>49.7</v>
      </c>
      <c r="V514">
        <f>IF(AND(punkty_rekrutacyjne34[[#This Row],[Osiagniecia]]=0, punkty_rekrutacyjne34[[#This Row],[Zachowanie]]&gt;=5, AVERAGE(punkty_rekrutacyjne34[[#This Row],[JP]:[Geog]])&gt;4), 1, 0)</f>
        <v>0</v>
      </c>
    </row>
    <row r="515" spans="1:22" hidden="1" x14ac:dyDescent="0.35">
      <c r="A515" s="1" t="s">
        <v>269</v>
      </c>
      <c r="B515" s="1" t="s">
        <v>171</v>
      </c>
      <c r="C515">
        <v>3</v>
      </c>
      <c r="D515">
        <v>5</v>
      </c>
      <c r="E515" s="1">
        <v>2</v>
      </c>
      <c r="F515" s="1">
        <v>3</v>
      </c>
      <c r="G515" s="1">
        <v>2</v>
      </c>
      <c r="H515" s="1">
        <v>6</v>
      </c>
      <c r="I515">
        <v>81</v>
      </c>
      <c r="J515">
        <v>8</v>
      </c>
      <c r="K515">
        <v>48</v>
      </c>
      <c r="L515">
        <v>7</v>
      </c>
      <c r="M515">
        <v>21</v>
      </c>
      <c r="N515" s="6">
        <f>(punkty_rekrutacyjne34[[#This Row],[GHP]]+punkty_rekrutacyjne34[[#This Row],[GHH]]+punkty_rekrutacyjne34[[#This Row],[GMM]]+punkty_rekrutacyjne34[[#This Row],[GMP]]+punkty_rekrutacyjne34[[#This Row],[GJP]])/10</f>
        <v>16.5</v>
      </c>
      <c r="O515">
        <f t="shared" ref="O515:R515" si="12">VLOOKUP(E515,$AA$4:$AB$9,2,0)</f>
        <v>0</v>
      </c>
      <c r="P515">
        <f t="shared" si="12"/>
        <v>4</v>
      </c>
      <c r="Q515">
        <f t="shared" si="12"/>
        <v>0</v>
      </c>
      <c r="R515">
        <f t="shared" si="12"/>
        <v>10</v>
      </c>
      <c r="S515" s="6">
        <f>SUM(punkty_rekrutacyjne34[[#This Row],[punkty za JP]:[GEO]])</f>
        <v>14</v>
      </c>
      <c r="T515" s="6">
        <f>IF(punkty_rekrutacyjne34[[#This Row],[Zachowanie]]=6, 2, 0)+punkty_rekrutacyjne34[[#This Row],[Osiagniecia]]</f>
        <v>3</v>
      </c>
      <c r="U515" s="7">
        <f>punkty_rekrutacyjne34[[#This Row],[punkty za gimnazjalny]]+punkty_rekrutacyjne34[[#This Row],[SUMA PUNKTOW ZA OCENY]]+punkty_rekrutacyjne34[[#This Row],[DODATKOWE]]</f>
        <v>33.5</v>
      </c>
      <c r="V515">
        <f>IF(AND(punkty_rekrutacyjne34[[#This Row],[Osiagniecia]]=0, punkty_rekrutacyjne34[[#This Row],[Zachowanie]]&gt;=5, AVERAGE(punkty_rekrutacyjne34[[#This Row],[JP]:[Geog]])&gt;4), 1, 0)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26BC-165F-44C3-8567-83361F31FDD6}">
  <dimension ref="A1:B13"/>
  <sheetViews>
    <sheetView topLeftCell="A4" workbookViewId="0">
      <selection sqref="A1:B13"/>
    </sheetView>
  </sheetViews>
  <sheetFormatPr defaultRowHeight="14.5" x14ac:dyDescent="0.35"/>
  <sheetData>
    <row r="1" spans="1:2" x14ac:dyDescent="0.35">
      <c r="A1" s="2" t="s">
        <v>0</v>
      </c>
      <c r="B1" s="3" t="s">
        <v>1</v>
      </c>
    </row>
    <row r="2" spans="1:2" x14ac:dyDescent="0.35">
      <c r="A2" s="8" t="s">
        <v>40</v>
      </c>
      <c r="B2" s="9" t="s">
        <v>43</v>
      </c>
    </row>
    <row r="3" spans="1:2" x14ac:dyDescent="0.35">
      <c r="A3" s="10" t="s">
        <v>300</v>
      </c>
      <c r="B3" s="11" t="s">
        <v>242</v>
      </c>
    </row>
    <row r="4" spans="1:2" x14ac:dyDescent="0.35">
      <c r="A4" s="8" t="s">
        <v>328</v>
      </c>
      <c r="B4" s="9" t="s">
        <v>68</v>
      </c>
    </row>
    <row r="5" spans="1:2" x14ac:dyDescent="0.35">
      <c r="A5" s="8" t="s">
        <v>276</v>
      </c>
      <c r="B5" s="9" t="s">
        <v>180</v>
      </c>
    </row>
    <row r="6" spans="1:2" x14ac:dyDescent="0.35">
      <c r="A6" s="10" t="s">
        <v>423</v>
      </c>
      <c r="B6" s="11" t="s">
        <v>76</v>
      </c>
    </row>
    <row r="7" spans="1:2" x14ac:dyDescent="0.35">
      <c r="A7" s="8" t="s">
        <v>235</v>
      </c>
      <c r="B7" s="9" t="s">
        <v>110</v>
      </c>
    </row>
    <row r="8" spans="1:2" x14ac:dyDescent="0.35">
      <c r="A8" s="8" t="s">
        <v>29</v>
      </c>
      <c r="B8" s="9" t="s">
        <v>30</v>
      </c>
    </row>
    <row r="9" spans="1:2" x14ac:dyDescent="0.35">
      <c r="A9" s="10" t="s">
        <v>514</v>
      </c>
      <c r="B9" s="11" t="s">
        <v>38</v>
      </c>
    </row>
    <row r="10" spans="1:2" x14ac:dyDescent="0.35">
      <c r="A10" s="8" t="s">
        <v>613</v>
      </c>
      <c r="B10" s="9" t="s">
        <v>412</v>
      </c>
    </row>
    <row r="11" spans="1:2" x14ac:dyDescent="0.35">
      <c r="A11" s="10" t="s">
        <v>138</v>
      </c>
      <c r="B11" s="11" t="s">
        <v>139</v>
      </c>
    </row>
    <row r="12" spans="1:2" x14ac:dyDescent="0.35">
      <c r="A12" s="10" t="s">
        <v>364</v>
      </c>
      <c r="B12" s="11" t="s">
        <v>203</v>
      </c>
    </row>
    <row r="13" spans="1:2" x14ac:dyDescent="0.35">
      <c r="A13" s="10" t="s">
        <v>628</v>
      </c>
      <c r="B13" s="11" t="s">
        <v>251</v>
      </c>
    </row>
  </sheetData>
  <sortState xmlns:xlrd2="http://schemas.microsoft.com/office/spreadsheetml/2017/richdata2" ref="A2:B13">
    <sortCondition ref="A1:A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8EB3-1456-4F26-86A6-D46DDA4C8627}">
  <dimension ref="A1:Y515"/>
  <sheetViews>
    <sheetView topLeftCell="A34" zoomScale="55" zoomScaleNormal="55" workbookViewId="0">
      <selection activeCell="H71" sqref="H71"/>
    </sheetView>
  </sheetViews>
  <sheetFormatPr defaultRowHeight="14.5" x14ac:dyDescent="0.35"/>
  <cols>
    <col min="1" max="1" width="13.7265625" bestFit="1" customWidth="1"/>
    <col min="2" max="2" width="11.26953125" bestFit="1" customWidth="1"/>
    <col min="3" max="3" width="12.453125" bestFit="1" customWidth="1"/>
    <col min="4" max="4" width="13.08984375" bestFit="1" customWidth="1"/>
    <col min="5" max="5" width="4.81640625" bestFit="1" customWidth="1"/>
    <col min="6" max="6" width="6.54296875" bestFit="1" customWidth="1"/>
    <col min="7" max="7" width="6.1796875" bestFit="1" customWidth="1"/>
    <col min="8" max="8" width="7.36328125" bestFit="1" customWidth="1"/>
    <col min="9" max="9" width="6.7265625" bestFit="1" customWidth="1"/>
    <col min="10" max="10" width="6.90625" bestFit="1" customWidth="1"/>
    <col min="11" max="11" width="7.81640625" bestFit="1" customWidth="1"/>
    <col min="12" max="12" width="7.1796875" bestFit="1" customWidth="1"/>
    <col min="13" max="13" width="6.08984375" bestFit="1" customWidth="1"/>
    <col min="14" max="14" width="25.90625" style="6" customWidth="1"/>
    <col min="15" max="15" width="18.6328125" customWidth="1"/>
    <col min="19" max="19" width="35.54296875" customWidth="1"/>
    <col min="20" max="20" width="18" style="6" customWidth="1"/>
    <col min="21" max="21" width="8.7265625" style="7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673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s="6" t="s">
        <v>681</v>
      </c>
      <c r="U1" s="7" t="s">
        <v>682</v>
      </c>
    </row>
    <row r="2" spans="1:25" x14ac:dyDescent="0.35">
      <c r="A2" s="1" t="s">
        <v>13</v>
      </c>
      <c r="B2" s="1" t="s">
        <v>14</v>
      </c>
      <c r="C2">
        <v>0</v>
      </c>
      <c r="D2">
        <v>4</v>
      </c>
      <c r="E2" s="1">
        <v>4</v>
      </c>
      <c r="F2" s="1">
        <v>5</v>
      </c>
      <c r="G2" s="1">
        <v>6</v>
      </c>
      <c r="H2" s="1">
        <v>6</v>
      </c>
      <c r="I2">
        <v>62</v>
      </c>
      <c r="J2">
        <v>13</v>
      </c>
      <c r="K2">
        <v>26</v>
      </c>
      <c r="L2">
        <v>67</v>
      </c>
      <c r="M2">
        <v>62</v>
      </c>
      <c r="N2" s="6">
        <f>(punkty_rekrutacyjne3[[#This Row],[GHP]]+punkty_rekrutacyjne3[[#This Row],[GHH]]+punkty_rekrutacyjne3[[#This Row],[GMM]]+punkty_rekrutacyjne3[[#This Row],[GMP]]+punkty_rekrutacyjne3[[#This Row],[GJP]])/10</f>
        <v>23</v>
      </c>
      <c r="O2">
        <f>VLOOKUP(E2,$X$4:$Y$9,2,0)</f>
        <v>6</v>
      </c>
      <c r="P2">
        <f>VLOOKUP(F2,$X$4:$Y$9,2,0)</f>
        <v>8</v>
      </c>
      <c r="Q2">
        <f>VLOOKUP(G2,$X$4:$Y$9,2,0)</f>
        <v>10</v>
      </c>
      <c r="R2">
        <f>VLOOKUP(H2,$X$4:$Y$9,2,0)</f>
        <v>10</v>
      </c>
      <c r="S2" s="6">
        <f>SUM(punkty_rekrutacyjne3[[#This Row],[punkty za JP]:[GEO]])</f>
        <v>34</v>
      </c>
      <c r="T2" s="6">
        <f>IF(punkty_rekrutacyjne3[[#This Row],[Zachowanie]]=6, 2, 0)+punkty_rekrutacyjne3[[#This Row],[Osiagniecia]]</f>
        <v>0</v>
      </c>
      <c r="U2" s="7">
        <f>punkty_rekrutacyjne3[[#This Row],[punkty za gimnazjalny]]+punkty_rekrutacyjne3[[#This Row],[SUMA PUNKTOW ZA OCENY]]+punkty_rekrutacyjne3[[#This Row],[DODATKOWE]]</f>
        <v>57</v>
      </c>
    </row>
    <row r="3" spans="1:25" x14ac:dyDescent="0.35">
      <c r="A3" s="1" t="s">
        <v>15</v>
      </c>
      <c r="B3" s="1" t="s">
        <v>16</v>
      </c>
      <c r="C3">
        <v>7</v>
      </c>
      <c r="D3">
        <v>4</v>
      </c>
      <c r="E3" s="1">
        <v>4</v>
      </c>
      <c r="F3" s="1">
        <v>2</v>
      </c>
      <c r="G3" s="1">
        <v>5</v>
      </c>
      <c r="H3" s="1">
        <v>6</v>
      </c>
      <c r="I3">
        <v>90</v>
      </c>
      <c r="J3">
        <v>8</v>
      </c>
      <c r="K3">
        <v>21</v>
      </c>
      <c r="L3">
        <v>52</v>
      </c>
      <c r="M3">
        <v>33</v>
      </c>
      <c r="N3" s="6">
        <f>(punkty_rekrutacyjne3[[#This Row],[GHP]]+punkty_rekrutacyjne3[[#This Row],[GHH]]+punkty_rekrutacyjne3[[#This Row],[GMM]]+punkty_rekrutacyjne3[[#This Row],[GMP]]+punkty_rekrutacyjne3[[#This Row],[GJP]])/10</f>
        <v>20.399999999999999</v>
      </c>
      <c r="O3">
        <f t="shared" ref="O3:O66" si="0">VLOOKUP(E3,$X$4:$Y$9,2,0)</f>
        <v>6</v>
      </c>
      <c r="P3">
        <f t="shared" ref="P3:P66" si="1">VLOOKUP(F3,$X$4:$Y$9,2,0)</f>
        <v>0</v>
      </c>
      <c r="Q3">
        <f t="shared" ref="Q3:Q66" si="2">VLOOKUP(G3,$X$4:$Y$9,2,0)</f>
        <v>8</v>
      </c>
      <c r="R3">
        <f t="shared" ref="R3:R66" si="3">VLOOKUP(H3,$X$4:$Y$9,2,0)</f>
        <v>10</v>
      </c>
      <c r="S3" s="6">
        <f>SUM(punkty_rekrutacyjne3[[#This Row],[punkty za JP]:[GEO]])</f>
        <v>24</v>
      </c>
      <c r="T3" s="6">
        <f>IF(punkty_rekrutacyjne3[[#This Row],[Zachowanie]]=6, 2, 0)+punkty_rekrutacyjne3[[#This Row],[Osiagniecia]]</f>
        <v>7</v>
      </c>
      <c r="U3" s="7">
        <f>punkty_rekrutacyjne3[[#This Row],[punkty za gimnazjalny]]+punkty_rekrutacyjne3[[#This Row],[SUMA PUNKTOW ZA OCENY]]+punkty_rekrutacyjne3[[#This Row],[DODATKOWE]]</f>
        <v>51.4</v>
      </c>
      <c r="X3" s="4" t="s">
        <v>675</v>
      </c>
      <c r="Y3" s="4" t="s">
        <v>674</v>
      </c>
    </row>
    <row r="4" spans="1:25" x14ac:dyDescent="0.35">
      <c r="A4" s="1" t="s">
        <v>17</v>
      </c>
      <c r="B4" s="1" t="s">
        <v>18</v>
      </c>
      <c r="C4">
        <v>7</v>
      </c>
      <c r="D4">
        <v>4</v>
      </c>
      <c r="E4" s="1">
        <v>4</v>
      </c>
      <c r="F4" s="1">
        <v>6</v>
      </c>
      <c r="G4" s="1">
        <v>6</v>
      </c>
      <c r="H4" s="1">
        <v>5</v>
      </c>
      <c r="I4">
        <v>96</v>
      </c>
      <c r="J4">
        <v>99</v>
      </c>
      <c r="K4">
        <v>16</v>
      </c>
      <c r="L4">
        <v>85</v>
      </c>
      <c r="M4">
        <v>65</v>
      </c>
      <c r="N4" s="6">
        <f>(punkty_rekrutacyjne3[[#This Row],[GHP]]+punkty_rekrutacyjne3[[#This Row],[GHH]]+punkty_rekrutacyjne3[[#This Row],[GMM]]+punkty_rekrutacyjne3[[#This Row],[GMP]]+punkty_rekrutacyjne3[[#This Row],[GJP]])/10</f>
        <v>36.1</v>
      </c>
      <c r="O4">
        <f t="shared" si="0"/>
        <v>6</v>
      </c>
      <c r="P4">
        <f t="shared" si="1"/>
        <v>10</v>
      </c>
      <c r="Q4">
        <f t="shared" si="2"/>
        <v>10</v>
      </c>
      <c r="R4">
        <f t="shared" si="3"/>
        <v>8</v>
      </c>
      <c r="S4" s="6">
        <f>SUM(punkty_rekrutacyjne3[[#This Row],[punkty za JP]:[GEO]])</f>
        <v>34</v>
      </c>
      <c r="T4" s="6">
        <f>IF(punkty_rekrutacyjne3[[#This Row],[Zachowanie]]=6, 2, 0)+punkty_rekrutacyjne3[[#This Row],[Osiagniecia]]</f>
        <v>7</v>
      </c>
      <c r="U4" s="7">
        <f>punkty_rekrutacyjne3[[#This Row],[punkty za gimnazjalny]]+punkty_rekrutacyjne3[[#This Row],[SUMA PUNKTOW ZA OCENY]]+punkty_rekrutacyjne3[[#This Row],[DODATKOWE]]</f>
        <v>77.099999999999994</v>
      </c>
      <c r="X4" s="5">
        <v>1</v>
      </c>
      <c r="Y4" s="4">
        <v>0</v>
      </c>
    </row>
    <row r="5" spans="1:25" x14ac:dyDescent="0.35">
      <c r="A5" s="1" t="s">
        <v>19</v>
      </c>
      <c r="B5" s="1" t="s">
        <v>20</v>
      </c>
      <c r="C5">
        <v>8</v>
      </c>
      <c r="D5">
        <v>6</v>
      </c>
      <c r="E5" s="1">
        <v>4</v>
      </c>
      <c r="F5" s="1">
        <v>4</v>
      </c>
      <c r="G5" s="1">
        <v>3</v>
      </c>
      <c r="H5" s="1">
        <v>5</v>
      </c>
      <c r="I5">
        <v>17</v>
      </c>
      <c r="J5">
        <v>100</v>
      </c>
      <c r="K5">
        <v>100</v>
      </c>
      <c r="L5">
        <v>100</v>
      </c>
      <c r="M5">
        <v>31</v>
      </c>
      <c r="N5" s="6">
        <f>(punkty_rekrutacyjne3[[#This Row],[GHP]]+punkty_rekrutacyjne3[[#This Row],[GHH]]+punkty_rekrutacyjne3[[#This Row],[GMM]]+punkty_rekrutacyjne3[[#This Row],[GMP]]+punkty_rekrutacyjne3[[#This Row],[GJP]])/10</f>
        <v>34.799999999999997</v>
      </c>
      <c r="O5">
        <f t="shared" si="0"/>
        <v>6</v>
      </c>
      <c r="P5">
        <f t="shared" si="1"/>
        <v>6</v>
      </c>
      <c r="Q5">
        <f t="shared" si="2"/>
        <v>4</v>
      </c>
      <c r="R5">
        <f t="shared" si="3"/>
        <v>8</v>
      </c>
      <c r="S5" s="6">
        <f>SUM(punkty_rekrutacyjne3[[#This Row],[punkty za JP]:[GEO]])</f>
        <v>24</v>
      </c>
      <c r="T5" s="6">
        <f>IF(punkty_rekrutacyjne3[[#This Row],[Zachowanie]]=6, 2, 0)+punkty_rekrutacyjne3[[#This Row],[Osiagniecia]]</f>
        <v>10</v>
      </c>
      <c r="U5" s="7">
        <f>punkty_rekrutacyjne3[[#This Row],[punkty za gimnazjalny]]+punkty_rekrutacyjne3[[#This Row],[SUMA PUNKTOW ZA OCENY]]+punkty_rekrutacyjne3[[#This Row],[DODATKOWE]]</f>
        <v>68.8</v>
      </c>
      <c r="X5" s="5">
        <v>2</v>
      </c>
      <c r="Y5" s="4">
        <v>0</v>
      </c>
    </row>
    <row r="6" spans="1:25" x14ac:dyDescent="0.35">
      <c r="A6" s="1" t="s">
        <v>21</v>
      </c>
      <c r="B6" s="1" t="s">
        <v>18</v>
      </c>
      <c r="C6">
        <v>5</v>
      </c>
      <c r="D6">
        <v>4</v>
      </c>
      <c r="E6" s="1">
        <v>2</v>
      </c>
      <c r="F6" s="1">
        <v>4</v>
      </c>
      <c r="G6" s="1">
        <v>5</v>
      </c>
      <c r="H6" s="1">
        <v>4</v>
      </c>
      <c r="I6">
        <v>20</v>
      </c>
      <c r="J6">
        <v>28</v>
      </c>
      <c r="K6">
        <v>58</v>
      </c>
      <c r="L6">
        <v>86</v>
      </c>
      <c r="M6">
        <v>48</v>
      </c>
      <c r="N6" s="6">
        <f>(punkty_rekrutacyjne3[[#This Row],[GHP]]+punkty_rekrutacyjne3[[#This Row],[GHH]]+punkty_rekrutacyjne3[[#This Row],[GMM]]+punkty_rekrutacyjne3[[#This Row],[GMP]]+punkty_rekrutacyjne3[[#This Row],[GJP]])/10</f>
        <v>24</v>
      </c>
      <c r="O6">
        <f t="shared" si="0"/>
        <v>0</v>
      </c>
      <c r="P6">
        <f t="shared" si="1"/>
        <v>6</v>
      </c>
      <c r="Q6">
        <f t="shared" si="2"/>
        <v>8</v>
      </c>
      <c r="R6">
        <f t="shared" si="3"/>
        <v>6</v>
      </c>
      <c r="S6" s="6">
        <f>SUM(punkty_rekrutacyjne3[[#This Row],[punkty za JP]:[GEO]])</f>
        <v>20</v>
      </c>
      <c r="T6" s="6">
        <f>IF(punkty_rekrutacyjne3[[#This Row],[Zachowanie]]=6, 2, 0)+punkty_rekrutacyjne3[[#This Row],[Osiagniecia]]</f>
        <v>5</v>
      </c>
      <c r="U6" s="7">
        <f>punkty_rekrutacyjne3[[#This Row],[punkty za gimnazjalny]]+punkty_rekrutacyjne3[[#This Row],[SUMA PUNKTOW ZA OCENY]]+punkty_rekrutacyjne3[[#This Row],[DODATKOWE]]</f>
        <v>49</v>
      </c>
      <c r="X6" s="5">
        <v>3</v>
      </c>
      <c r="Y6" s="4">
        <v>4</v>
      </c>
    </row>
    <row r="7" spans="1:25" x14ac:dyDescent="0.35">
      <c r="A7" s="1" t="s">
        <v>22</v>
      </c>
      <c r="B7" s="1" t="s">
        <v>23</v>
      </c>
      <c r="C7">
        <v>7</v>
      </c>
      <c r="D7">
        <v>3</v>
      </c>
      <c r="E7" s="1">
        <v>2</v>
      </c>
      <c r="F7" s="1">
        <v>2</v>
      </c>
      <c r="G7" s="1">
        <v>2</v>
      </c>
      <c r="H7" s="1">
        <v>3</v>
      </c>
      <c r="I7">
        <v>77</v>
      </c>
      <c r="J7">
        <v>10</v>
      </c>
      <c r="K7">
        <v>11</v>
      </c>
      <c r="L7">
        <v>72</v>
      </c>
      <c r="M7">
        <v>78</v>
      </c>
      <c r="N7" s="6">
        <f>(punkty_rekrutacyjne3[[#This Row],[GHP]]+punkty_rekrutacyjne3[[#This Row],[GHH]]+punkty_rekrutacyjne3[[#This Row],[GMM]]+punkty_rekrutacyjne3[[#This Row],[GMP]]+punkty_rekrutacyjne3[[#This Row],[GJP]])/10</f>
        <v>24.8</v>
      </c>
      <c r="O7">
        <f t="shared" si="0"/>
        <v>0</v>
      </c>
      <c r="P7">
        <f t="shared" si="1"/>
        <v>0</v>
      </c>
      <c r="Q7">
        <f t="shared" si="2"/>
        <v>0</v>
      </c>
      <c r="R7">
        <f t="shared" si="3"/>
        <v>4</v>
      </c>
      <c r="S7" s="6">
        <f>SUM(punkty_rekrutacyjne3[[#This Row],[punkty za JP]:[GEO]])</f>
        <v>4</v>
      </c>
      <c r="T7" s="6">
        <f>IF(punkty_rekrutacyjne3[[#This Row],[Zachowanie]]=6, 2, 0)+punkty_rekrutacyjne3[[#This Row],[Osiagniecia]]</f>
        <v>7</v>
      </c>
      <c r="U7" s="7">
        <f>punkty_rekrutacyjne3[[#This Row],[punkty za gimnazjalny]]+punkty_rekrutacyjne3[[#This Row],[SUMA PUNKTOW ZA OCENY]]+punkty_rekrutacyjne3[[#This Row],[DODATKOWE]]</f>
        <v>35.799999999999997</v>
      </c>
      <c r="X7" s="5">
        <v>4</v>
      </c>
      <c r="Y7" s="4">
        <v>6</v>
      </c>
    </row>
    <row r="8" spans="1:25" x14ac:dyDescent="0.35">
      <c r="A8" s="1" t="s">
        <v>24</v>
      </c>
      <c r="B8" s="1" t="s">
        <v>23</v>
      </c>
      <c r="C8">
        <v>8</v>
      </c>
      <c r="D8">
        <v>6</v>
      </c>
      <c r="E8" s="1">
        <v>6</v>
      </c>
      <c r="F8" s="1">
        <v>5</v>
      </c>
      <c r="G8" s="1">
        <v>5</v>
      </c>
      <c r="H8" s="1">
        <v>2</v>
      </c>
      <c r="I8">
        <v>75</v>
      </c>
      <c r="J8">
        <v>25</v>
      </c>
      <c r="K8">
        <v>5</v>
      </c>
      <c r="L8">
        <v>3</v>
      </c>
      <c r="M8">
        <v>58</v>
      </c>
      <c r="N8" s="6">
        <f>(punkty_rekrutacyjne3[[#This Row],[GHP]]+punkty_rekrutacyjne3[[#This Row],[GHH]]+punkty_rekrutacyjne3[[#This Row],[GMM]]+punkty_rekrutacyjne3[[#This Row],[GMP]]+punkty_rekrutacyjne3[[#This Row],[GJP]])/10</f>
        <v>16.600000000000001</v>
      </c>
      <c r="O8">
        <f t="shared" si="0"/>
        <v>10</v>
      </c>
      <c r="P8">
        <f t="shared" si="1"/>
        <v>8</v>
      </c>
      <c r="Q8">
        <f t="shared" si="2"/>
        <v>8</v>
      </c>
      <c r="R8">
        <f t="shared" si="3"/>
        <v>0</v>
      </c>
      <c r="S8" s="6">
        <f>SUM(punkty_rekrutacyjne3[[#This Row],[punkty za JP]:[GEO]])</f>
        <v>26</v>
      </c>
      <c r="T8" s="6">
        <f>IF(punkty_rekrutacyjne3[[#This Row],[Zachowanie]]=6, 2, 0)+punkty_rekrutacyjne3[[#This Row],[Osiagniecia]]</f>
        <v>10</v>
      </c>
      <c r="U8" s="7">
        <f>punkty_rekrutacyjne3[[#This Row],[punkty za gimnazjalny]]+punkty_rekrutacyjne3[[#This Row],[SUMA PUNKTOW ZA OCENY]]+punkty_rekrutacyjne3[[#This Row],[DODATKOWE]]</f>
        <v>52.6</v>
      </c>
      <c r="X8" s="5">
        <v>5</v>
      </c>
      <c r="Y8" s="4">
        <v>8</v>
      </c>
    </row>
    <row r="9" spans="1:25" x14ac:dyDescent="0.35">
      <c r="A9" s="1" t="s">
        <v>25</v>
      </c>
      <c r="B9" s="1" t="s">
        <v>26</v>
      </c>
      <c r="C9">
        <v>6</v>
      </c>
      <c r="D9">
        <v>6</v>
      </c>
      <c r="E9" s="1">
        <v>2</v>
      </c>
      <c r="F9" s="1">
        <v>5</v>
      </c>
      <c r="G9" s="1">
        <v>5</v>
      </c>
      <c r="H9" s="1">
        <v>3</v>
      </c>
      <c r="I9">
        <v>12</v>
      </c>
      <c r="J9">
        <v>17</v>
      </c>
      <c r="K9">
        <v>14</v>
      </c>
      <c r="L9">
        <v>4</v>
      </c>
      <c r="M9">
        <v>3</v>
      </c>
      <c r="N9" s="6">
        <f>(punkty_rekrutacyjne3[[#This Row],[GHP]]+punkty_rekrutacyjne3[[#This Row],[GHH]]+punkty_rekrutacyjne3[[#This Row],[GMM]]+punkty_rekrutacyjne3[[#This Row],[GMP]]+punkty_rekrutacyjne3[[#This Row],[GJP]])/10</f>
        <v>5</v>
      </c>
      <c r="O9">
        <f t="shared" si="0"/>
        <v>0</v>
      </c>
      <c r="P9">
        <f t="shared" si="1"/>
        <v>8</v>
      </c>
      <c r="Q9">
        <f t="shared" si="2"/>
        <v>8</v>
      </c>
      <c r="R9">
        <f t="shared" si="3"/>
        <v>4</v>
      </c>
      <c r="S9" s="6">
        <f>SUM(punkty_rekrutacyjne3[[#This Row],[punkty za JP]:[GEO]])</f>
        <v>20</v>
      </c>
      <c r="T9" s="6">
        <f>IF(punkty_rekrutacyjne3[[#This Row],[Zachowanie]]=6, 2, 0)+punkty_rekrutacyjne3[[#This Row],[Osiagniecia]]</f>
        <v>8</v>
      </c>
      <c r="U9" s="7">
        <f>punkty_rekrutacyjne3[[#This Row],[punkty za gimnazjalny]]+punkty_rekrutacyjne3[[#This Row],[SUMA PUNKTOW ZA OCENY]]+punkty_rekrutacyjne3[[#This Row],[DODATKOWE]]</f>
        <v>33</v>
      </c>
      <c r="X9" s="5">
        <v>6</v>
      </c>
      <c r="Y9" s="4">
        <v>10</v>
      </c>
    </row>
    <row r="10" spans="1:25" x14ac:dyDescent="0.35">
      <c r="A10" s="1" t="s">
        <v>27</v>
      </c>
      <c r="B10" s="1" t="s">
        <v>28</v>
      </c>
      <c r="C10">
        <v>1</v>
      </c>
      <c r="D10">
        <v>6</v>
      </c>
      <c r="E10" s="1">
        <v>6</v>
      </c>
      <c r="F10" s="1">
        <v>2</v>
      </c>
      <c r="G10" s="1">
        <v>3</v>
      </c>
      <c r="H10" s="1">
        <v>6</v>
      </c>
      <c r="I10">
        <v>1</v>
      </c>
      <c r="J10">
        <v>3</v>
      </c>
      <c r="K10">
        <v>69</v>
      </c>
      <c r="L10">
        <v>89</v>
      </c>
      <c r="M10">
        <v>10</v>
      </c>
      <c r="N10" s="6">
        <f>(punkty_rekrutacyjne3[[#This Row],[GHP]]+punkty_rekrutacyjne3[[#This Row],[GHH]]+punkty_rekrutacyjne3[[#This Row],[GMM]]+punkty_rekrutacyjne3[[#This Row],[GMP]]+punkty_rekrutacyjne3[[#This Row],[GJP]])/10</f>
        <v>17.2</v>
      </c>
      <c r="O10">
        <f t="shared" si="0"/>
        <v>10</v>
      </c>
      <c r="P10">
        <f t="shared" si="1"/>
        <v>0</v>
      </c>
      <c r="Q10">
        <f t="shared" si="2"/>
        <v>4</v>
      </c>
      <c r="R10">
        <f t="shared" si="3"/>
        <v>10</v>
      </c>
      <c r="S10" s="6">
        <f>SUM(punkty_rekrutacyjne3[[#This Row],[punkty za JP]:[GEO]])</f>
        <v>24</v>
      </c>
      <c r="T10" s="6">
        <f>IF(punkty_rekrutacyjne3[[#This Row],[Zachowanie]]=6, 2, 0)+punkty_rekrutacyjne3[[#This Row],[Osiagniecia]]</f>
        <v>3</v>
      </c>
      <c r="U10" s="7">
        <f>punkty_rekrutacyjne3[[#This Row],[punkty za gimnazjalny]]+punkty_rekrutacyjne3[[#This Row],[SUMA PUNKTOW ZA OCENY]]+punkty_rekrutacyjne3[[#This Row],[DODATKOWE]]</f>
        <v>44.2</v>
      </c>
    </row>
    <row r="11" spans="1:25" x14ac:dyDescent="0.35">
      <c r="A11" s="1" t="s">
        <v>29</v>
      </c>
      <c r="B11" s="1" t="s">
        <v>30</v>
      </c>
      <c r="C11">
        <v>0</v>
      </c>
      <c r="D11">
        <v>5</v>
      </c>
      <c r="E11" s="1">
        <v>3</v>
      </c>
      <c r="F11" s="1">
        <v>6</v>
      </c>
      <c r="G11" s="1">
        <v>6</v>
      </c>
      <c r="H11" s="1">
        <v>4</v>
      </c>
      <c r="I11">
        <v>28</v>
      </c>
      <c r="J11">
        <v>53</v>
      </c>
      <c r="K11">
        <v>38</v>
      </c>
      <c r="L11">
        <v>63</v>
      </c>
      <c r="M11">
        <v>70</v>
      </c>
      <c r="N11" s="6">
        <f>(punkty_rekrutacyjne3[[#This Row],[GHP]]+punkty_rekrutacyjne3[[#This Row],[GHH]]+punkty_rekrutacyjne3[[#This Row],[GMM]]+punkty_rekrutacyjne3[[#This Row],[GMP]]+punkty_rekrutacyjne3[[#This Row],[GJP]])/10</f>
        <v>25.2</v>
      </c>
      <c r="O11">
        <f t="shared" si="0"/>
        <v>4</v>
      </c>
      <c r="P11">
        <f t="shared" si="1"/>
        <v>10</v>
      </c>
      <c r="Q11">
        <f t="shared" si="2"/>
        <v>10</v>
      </c>
      <c r="R11">
        <f t="shared" si="3"/>
        <v>6</v>
      </c>
      <c r="S11" s="6">
        <f>SUM(punkty_rekrutacyjne3[[#This Row],[punkty za JP]:[GEO]])</f>
        <v>30</v>
      </c>
      <c r="T11" s="6">
        <f>IF(punkty_rekrutacyjne3[[#This Row],[Zachowanie]]=6, 2, 0)+punkty_rekrutacyjne3[[#This Row],[Osiagniecia]]</f>
        <v>0</v>
      </c>
      <c r="U11" s="7">
        <f>punkty_rekrutacyjne3[[#This Row],[punkty za gimnazjalny]]+punkty_rekrutacyjne3[[#This Row],[SUMA PUNKTOW ZA OCENY]]+punkty_rekrutacyjne3[[#This Row],[DODATKOWE]]</f>
        <v>55.2</v>
      </c>
    </row>
    <row r="12" spans="1:25" x14ac:dyDescent="0.35">
      <c r="A12" s="1" t="s">
        <v>31</v>
      </c>
      <c r="B12" s="1" t="s">
        <v>32</v>
      </c>
      <c r="C12">
        <v>4</v>
      </c>
      <c r="D12">
        <v>3</v>
      </c>
      <c r="E12" s="1">
        <v>3</v>
      </c>
      <c r="F12" s="1">
        <v>6</v>
      </c>
      <c r="G12" s="1">
        <v>6</v>
      </c>
      <c r="H12" s="1">
        <v>2</v>
      </c>
      <c r="I12">
        <v>77</v>
      </c>
      <c r="J12">
        <v>8</v>
      </c>
      <c r="K12">
        <v>71</v>
      </c>
      <c r="L12">
        <v>88</v>
      </c>
      <c r="M12">
        <v>41</v>
      </c>
      <c r="N12" s="6">
        <f>(punkty_rekrutacyjne3[[#This Row],[GHP]]+punkty_rekrutacyjne3[[#This Row],[GHH]]+punkty_rekrutacyjne3[[#This Row],[GMM]]+punkty_rekrutacyjne3[[#This Row],[GMP]]+punkty_rekrutacyjne3[[#This Row],[GJP]])/10</f>
        <v>28.5</v>
      </c>
      <c r="O12">
        <f t="shared" si="0"/>
        <v>4</v>
      </c>
      <c r="P12">
        <f t="shared" si="1"/>
        <v>10</v>
      </c>
      <c r="Q12">
        <f t="shared" si="2"/>
        <v>10</v>
      </c>
      <c r="R12">
        <f t="shared" si="3"/>
        <v>0</v>
      </c>
      <c r="S12" s="6">
        <f>SUM(punkty_rekrutacyjne3[[#This Row],[punkty za JP]:[GEO]])</f>
        <v>24</v>
      </c>
      <c r="T12" s="6">
        <f>IF(punkty_rekrutacyjne3[[#This Row],[Zachowanie]]=6, 2, 0)+punkty_rekrutacyjne3[[#This Row],[Osiagniecia]]</f>
        <v>4</v>
      </c>
      <c r="U12" s="7">
        <f>punkty_rekrutacyjne3[[#This Row],[punkty za gimnazjalny]]+punkty_rekrutacyjne3[[#This Row],[SUMA PUNKTOW ZA OCENY]]+punkty_rekrutacyjne3[[#This Row],[DODATKOWE]]</f>
        <v>56.5</v>
      </c>
    </row>
    <row r="13" spans="1:25" x14ac:dyDescent="0.35">
      <c r="A13" s="1" t="s">
        <v>33</v>
      </c>
      <c r="B13" s="1" t="s">
        <v>34</v>
      </c>
      <c r="C13">
        <v>4</v>
      </c>
      <c r="D13">
        <v>6</v>
      </c>
      <c r="E13" s="1">
        <v>5</v>
      </c>
      <c r="F13" s="1">
        <v>6</v>
      </c>
      <c r="G13" s="1">
        <v>3</v>
      </c>
      <c r="H13" s="1">
        <v>6</v>
      </c>
      <c r="I13">
        <v>83</v>
      </c>
      <c r="J13">
        <v>27</v>
      </c>
      <c r="K13">
        <v>79</v>
      </c>
      <c r="L13">
        <v>20</v>
      </c>
      <c r="M13">
        <v>43</v>
      </c>
      <c r="N13" s="6">
        <f>(punkty_rekrutacyjne3[[#This Row],[GHP]]+punkty_rekrutacyjne3[[#This Row],[GHH]]+punkty_rekrutacyjne3[[#This Row],[GMM]]+punkty_rekrutacyjne3[[#This Row],[GMP]]+punkty_rekrutacyjne3[[#This Row],[GJP]])/10</f>
        <v>25.2</v>
      </c>
      <c r="O13">
        <f t="shared" si="0"/>
        <v>8</v>
      </c>
      <c r="P13">
        <f t="shared" si="1"/>
        <v>10</v>
      </c>
      <c r="Q13">
        <f t="shared" si="2"/>
        <v>4</v>
      </c>
      <c r="R13">
        <f t="shared" si="3"/>
        <v>10</v>
      </c>
      <c r="S13" s="6">
        <f>SUM(punkty_rekrutacyjne3[[#This Row],[punkty za JP]:[GEO]])</f>
        <v>32</v>
      </c>
      <c r="T13" s="6">
        <f>IF(punkty_rekrutacyjne3[[#This Row],[Zachowanie]]=6, 2, 0)+punkty_rekrutacyjne3[[#This Row],[Osiagniecia]]</f>
        <v>6</v>
      </c>
      <c r="U13" s="7">
        <f>punkty_rekrutacyjne3[[#This Row],[punkty za gimnazjalny]]+punkty_rekrutacyjne3[[#This Row],[SUMA PUNKTOW ZA OCENY]]+punkty_rekrutacyjne3[[#This Row],[DODATKOWE]]</f>
        <v>63.2</v>
      </c>
    </row>
    <row r="14" spans="1:25" x14ac:dyDescent="0.35">
      <c r="A14" s="1" t="s">
        <v>35</v>
      </c>
      <c r="B14" s="1" t="s">
        <v>36</v>
      </c>
      <c r="C14">
        <v>1</v>
      </c>
      <c r="D14">
        <v>3</v>
      </c>
      <c r="E14" s="1">
        <v>6</v>
      </c>
      <c r="F14" s="1">
        <v>3</v>
      </c>
      <c r="G14" s="1">
        <v>3</v>
      </c>
      <c r="H14" s="1">
        <v>2</v>
      </c>
      <c r="I14">
        <v>16</v>
      </c>
      <c r="J14">
        <v>43</v>
      </c>
      <c r="K14">
        <v>92</v>
      </c>
      <c r="L14">
        <v>54</v>
      </c>
      <c r="M14">
        <v>27</v>
      </c>
      <c r="N14" s="6">
        <f>(punkty_rekrutacyjne3[[#This Row],[GHP]]+punkty_rekrutacyjne3[[#This Row],[GHH]]+punkty_rekrutacyjne3[[#This Row],[GMM]]+punkty_rekrutacyjne3[[#This Row],[GMP]]+punkty_rekrutacyjne3[[#This Row],[GJP]])/10</f>
        <v>23.2</v>
      </c>
      <c r="O14">
        <f t="shared" si="0"/>
        <v>10</v>
      </c>
      <c r="P14">
        <f t="shared" si="1"/>
        <v>4</v>
      </c>
      <c r="Q14">
        <f t="shared" si="2"/>
        <v>4</v>
      </c>
      <c r="R14">
        <f t="shared" si="3"/>
        <v>0</v>
      </c>
      <c r="S14" s="6">
        <f>SUM(punkty_rekrutacyjne3[[#This Row],[punkty za JP]:[GEO]])</f>
        <v>18</v>
      </c>
      <c r="T14" s="6">
        <f>IF(punkty_rekrutacyjne3[[#This Row],[Zachowanie]]=6, 2, 0)+punkty_rekrutacyjne3[[#This Row],[Osiagniecia]]</f>
        <v>1</v>
      </c>
      <c r="U14" s="7">
        <f>punkty_rekrutacyjne3[[#This Row],[punkty za gimnazjalny]]+punkty_rekrutacyjne3[[#This Row],[SUMA PUNKTOW ZA OCENY]]+punkty_rekrutacyjne3[[#This Row],[DODATKOWE]]</f>
        <v>42.2</v>
      </c>
    </row>
    <row r="15" spans="1:25" x14ac:dyDescent="0.35">
      <c r="A15" s="1" t="s">
        <v>37</v>
      </c>
      <c r="B15" s="1" t="s">
        <v>38</v>
      </c>
      <c r="C15">
        <v>6</v>
      </c>
      <c r="D15">
        <v>6</v>
      </c>
      <c r="E15" s="1">
        <v>5</v>
      </c>
      <c r="F15" s="1">
        <v>3</v>
      </c>
      <c r="G15" s="1">
        <v>2</v>
      </c>
      <c r="H15" s="1">
        <v>6</v>
      </c>
      <c r="I15">
        <v>11</v>
      </c>
      <c r="J15">
        <v>36</v>
      </c>
      <c r="K15">
        <v>4</v>
      </c>
      <c r="L15">
        <v>41</v>
      </c>
      <c r="M15">
        <v>62</v>
      </c>
      <c r="N15" s="6">
        <f>(punkty_rekrutacyjne3[[#This Row],[GHP]]+punkty_rekrutacyjne3[[#This Row],[GHH]]+punkty_rekrutacyjne3[[#This Row],[GMM]]+punkty_rekrutacyjne3[[#This Row],[GMP]]+punkty_rekrutacyjne3[[#This Row],[GJP]])/10</f>
        <v>15.4</v>
      </c>
      <c r="O15">
        <f t="shared" si="0"/>
        <v>8</v>
      </c>
      <c r="P15">
        <f t="shared" si="1"/>
        <v>4</v>
      </c>
      <c r="Q15">
        <f t="shared" si="2"/>
        <v>0</v>
      </c>
      <c r="R15">
        <f t="shared" si="3"/>
        <v>10</v>
      </c>
      <c r="S15" s="6">
        <f>SUM(punkty_rekrutacyjne3[[#This Row],[punkty za JP]:[GEO]])</f>
        <v>22</v>
      </c>
      <c r="T15" s="6">
        <f>IF(punkty_rekrutacyjne3[[#This Row],[Zachowanie]]=6, 2, 0)+punkty_rekrutacyjne3[[#This Row],[Osiagniecia]]</f>
        <v>8</v>
      </c>
      <c r="U15" s="7">
        <f>punkty_rekrutacyjne3[[#This Row],[punkty za gimnazjalny]]+punkty_rekrutacyjne3[[#This Row],[SUMA PUNKTOW ZA OCENY]]+punkty_rekrutacyjne3[[#This Row],[DODATKOWE]]</f>
        <v>45.4</v>
      </c>
    </row>
    <row r="16" spans="1:25" x14ac:dyDescent="0.35">
      <c r="A16" s="1" t="s">
        <v>39</v>
      </c>
      <c r="B16" s="1" t="s">
        <v>38</v>
      </c>
      <c r="C16">
        <v>5</v>
      </c>
      <c r="D16">
        <v>2</v>
      </c>
      <c r="E16" s="1">
        <v>4</v>
      </c>
      <c r="F16" s="1">
        <v>2</v>
      </c>
      <c r="G16" s="1">
        <v>3</v>
      </c>
      <c r="H16" s="1">
        <v>5</v>
      </c>
      <c r="I16">
        <v>80</v>
      </c>
      <c r="J16">
        <v>75</v>
      </c>
      <c r="K16">
        <v>60</v>
      </c>
      <c r="L16">
        <v>54</v>
      </c>
      <c r="M16">
        <v>69</v>
      </c>
      <c r="N16" s="6">
        <f>(punkty_rekrutacyjne3[[#This Row],[GHP]]+punkty_rekrutacyjne3[[#This Row],[GHH]]+punkty_rekrutacyjne3[[#This Row],[GMM]]+punkty_rekrutacyjne3[[#This Row],[GMP]]+punkty_rekrutacyjne3[[#This Row],[GJP]])/10</f>
        <v>33.799999999999997</v>
      </c>
      <c r="O16">
        <f t="shared" si="0"/>
        <v>6</v>
      </c>
      <c r="P16">
        <f t="shared" si="1"/>
        <v>0</v>
      </c>
      <c r="Q16">
        <f t="shared" si="2"/>
        <v>4</v>
      </c>
      <c r="R16">
        <f t="shared" si="3"/>
        <v>8</v>
      </c>
      <c r="S16" s="6">
        <f>SUM(punkty_rekrutacyjne3[[#This Row],[punkty za JP]:[GEO]])</f>
        <v>18</v>
      </c>
      <c r="T16" s="6">
        <f>IF(punkty_rekrutacyjne3[[#This Row],[Zachowanie]]=6, 2, 0)+punkty_rekrutacyjne3[[#This Row],[Osiagniecia]]</f>
        <v>5</v>
      </c>
      <c r="U16" s="7">
        <f>punkty_rekrutacyjne3[[#This Row],[punkty za gimnazjalny]]+punkty_rekrutacyjne3[[#This Row],[SUMA PUNKTOW ZA OCENY]]+punkty_rekrutacyjne3[[#This Row],[DODATKOWE]]</f>
        <v>56.8</v>
      </c>
    </row>
    <row r="17" spans="1:21" x14ac:dyDescent="0.35">
      <c r="A17" s="1" t="s">
        <v>40</v>
      </c>
      <c r="B17" s="1" t="s">
        <v>41</v>
      </c>
      <c r="C17">
        <v>8</v>
      </c>
      <c r="D17">
        <v>6</v>
      </c>
      <c r="E17" s="1">
        <v>4</v>
      </c>
      <c r="F17" s="1">
        <v>3</v>
      </c>
      <c r="G17" s="1">
        <v>4</v>
      </c>
      <c r="H17" s="1">
        <v>5</v>
      </c>
      <c r="I17">
        <v>22</v>
      </c>
      <c r="J17">
        <v>46</v>
      </c>
      <c r="K17">
        <v>36</v>
      </c>
      <c r="L17">
        <v>35</v>
      </c>
      <c r="M17">
        <v>91</v>
      </c>
      <c r="N17" s="6">
        <f>(punkty_rekrutacyjne3[[#This Row],[GHP]]+punkty_rekrutacyjne3[[#This Row],[GHH]]+punkty_rekrutacyjne3[[#This Row],[GMM]]+punkty_rekrutacyjne3[[#This Row],[GMP]]+punkty_rekrutacyjne3[[#This Row],[GJP]])/10</f>
        <v>23</v>
      </c>
      <c r="O17">
        <f t="shared" si="0"/>
        <v>6</v>
      </c>
      <c r="P17">
        <f t="shared" si="1"/>
        <v>4</v>
      </c>
      <c r="Q17">
        <f t="shared" si="2"/>
        <v>6</v>
      </c>
      <c r="R17">
        <f t="shared" si="3"/>
        <v>8</v>
      </c>
      <c r="S17" s="6">
        <f>SUM(punkty_rekrutacyjne3[[#This Row],[punkty za JP]:[GEO]])</f>
        <v>24</v>
      </c>
      <c r="T17" s="6">
        <f>IF(punkty_rekrutacyjne3[[#This Row],[Zachowanie]]=6, 2, 0)+punkty_rekrutacyjne3[[#This Row],[Osiagniecia]]</f>
        <v>10</v>
      </c>
      <c r="U17" s="7">
        <f>punkty_rekrutacyjne3[[#This Row],[punkty za gimnazjalny]]+punkty_rekrutacyjne3[[#This Row],[SUMA PUNKTOW ZA OCENY]]+punkty_rekrutacyjne3[[#This Row],[DODATKOWE]]</f>
        <v>57</v>
      </c>
    </row>
    <row r="18" spans="1:21" x14ac:dyDescent="0.35">
      <c r="A18" s="1" t="s">
        <v>42</v>
      </c>
      <c r="B18" s="1" t="s">
        <v>43</v>
      </c>
      <c r="C18">
        <v>2</v>
      </c>
      <c r="D18">
        <v>5</v>
      </c>
      <c r="E18" s="1">
        <v>3</v>
      </c>
      <c r="F18" s="1">
        <v>5</v>
      </c>
      <c r="G18" s="1">
        <v>6</v>
      </c>
      <c r="H18" s="1">
        <v>3</v>
      </c>
      <c r="I18">
        <v>47</v>
      </c>
      <c r="J18">
        <v>30</v>
      </c>
      <c r="K18">
        <v>2</v>
      </c>
      <c r="L18">
        <v>45</v>
      </c>
      <c r="M18">
        <v>76</v>
      </c>
      <c r="N18" s="6">
        <f>(punkty_rekrutacyjne3[[#This Row],[GHP]]+punkty_rekrutacyjne3[[#This Row],[GHH]]+punkty_rekrutacyjne3[[#This Row],[GMM]]+punkty_rekrutacyjne3[[#This Row],[GMP]]+punkty_rekrutacyjne3[[#This Row],[GJP]])/10</f>
        <v>20</v>
      </c>
      <c r="O18">
        <f t="shared" si="0"/>
        <v>4</v>
      </c>
      <c r="P18">
        <f t="shared" si="1"/>
        <v>8</v>
      </c>
      <c r="Q18">
        <f t="shared" si="2"/>
        <v>10</v>
      </c>
      <c r="R18">
        <f t="shared" si="3"/>
        <v>4</v>
      </c>
      <c r="S18" s="6">
        <f>SUM(punkty_rekrutacyjne3[[#This Row],[punkty za JP]:[GEO]])</f>
        <v>26</v>
      </c>
      <c r="T18" s="6">
        <f>IF(punkty_rekrutacyjne3[[#This Row],[Zachowanie]]=6, 2, 0)+punkty_rekrutacyjne3[[#This Row],[Osiagniecia]]</f>
        <v>2</v>
      </c>
      <c r="U18" s="7">
        <f>punkty_rekrutacyjne3[[#This Row],[punkty za gimnazjalny]]+punkty_rekrutacyjne3[[#This Row],[SUMA PUNKTOW ZA OCENY]]+punkty_rekrutacyjne3[[#This Row],[DODATKOWE]]</f>
        <v>48</v>
      </c>
    </row>
    <row r="19" spans="1:21" x14ac:dyDescent="0.35">
      <c r="A19" s="1" t="s">
        <v>44</v>
      </c>
      <c r="B19" s="1" t="s">
        <v>45</v>
      </c>
      <c r="C19">
        <v>8</v>
      </c>
      <c r="D19">
        <v>4</v>
      </c>
      <c r="E19" s="1">
        <v>3</v>
      </c>
      <c r="F19" s="1">
        <v>4</v>
      </c>
      <c r="G19" s="1">
        <v>6</v>
      </c>
      <c r="H19" s="1">
        <v>2</v>
      </c>
      <c r="I19">
        <v>23</v>
      </c>
      <c r="J19">
        <v>49</v>
      </c>
      <c r="K19">
        <v>16</v>
      </c>
      <c r="L19">
        <v>3</v>
      </c>
      <c r="M19">
        <v>81</v>
      </c>
      <c r="N19" s="6">
        <f>(punkty_rekrutacyjne3[[#This Row],[GHP]]+punkty_rekrutacyjne3[[#This Row],[GHH]]+punkty_rekrutacyjne3[[#This Row],[GMM]]+punkty_rekrutacyjne3[[#This Row],[GMP]]+punkty_rekrutacyjne3[[#This Row],[GJP]])/10</f>
        <v>17.2</v>
      </c>
      <c r="O19">
        <f t="shared" si="0"/>
        <v>4</v>
      </c>
      <c r="P19">
        <f t="shared" si="1"/>
        <v>6</v>
      </c>
      <c r="Q19">
        <f t="shared" si="2"/>
        <v>10</v>
      </c>
      <c r="R19">
        <f t="shared" si="3"/>
        <v>0</v>
      </c>
      <c r="S19" s="6">
        <f>SUM(punkty_rekrutacyjne3[[#This Row],[punkty za JP]:[GEO]])</f>
        <v>20</v>
      </c>
      <c r="T19" s="6">
        <f>IF(punkty_rekrutacyjne3[[#This Row],[Zachowanie]]=6, 2, 0)+punkty_rekrutacyjne3[[#This Row],[Osiagniecia]]</f>
        <v>8</v>
      </c>
      <c r="U19" s="7">
        <f>punkty_rekrutacyjne3[[#This Row],[punkty za gimnazjalny]]+punkty_rekrutacyjne3[[#This Row],[SUMA PUNKTOW ZA OCENY]]+punkty_rekrutacyjne3[[#This Row],[DODATKOWE]]</f>
        <v>45.2</v>
      </c>
    </row>
    <row r="20" spans="1:21" x14ac:dyDescent="0.35">
      <c r="A20" s="1" t="s">
        <v>46</v>
      </c>
      <c r="B20" s="1" t="s">
        <v>16</v>
      </c>
      <c r="C20">
        <v>1</v>
      </c>
      <c r="D20">
        <v>6</v>
      </c>
      <c r="E20" s="1">
        <v>6</v>
      </c>
      <c r="F20" s="1">
        <v>6</v>
      </c>
      <c r="G20" s="1">
        <v>3</v>
      </c>
      <c r="H20" s="1">
        <v>2</v>
      </c>
      <c r="I20">
        <v>14</v>
      </c>
      <c r="J20">
        <v>20</v>
      </c>
      <c r="K20">
        <v>14</v>
      </c>
      <c r="L20">
        <v>64</v>
      </c>
      <c r="M20">
        <v>55</v>
      </c>
      <c r="N20" s="6">
        <f>(punkty_rekrutacyjne3[[#This Row],[GHP]]+punkty_rekrutacyjne3[[#This Row],[GHH]]+punkty_rekrutacyjne3[[#This Row],[GMM]]+punkty_rekrutacyjne3[[#This Row],[GMP]]+punkty_rekrutacyjne3[[#This Row],[GJP]])/10</f>
        <v>16.7</v>
      </c>
      <c r="O20">
        <f t="shared" si="0"/>
        <v>10</v>
      </c>
      <c r="P20">
        <f t="shared" si="1"/>
        <v>10</v>
      </c>
      <c r="Q20">
        <f t="shared" si="2"/>
        <v>4</v>
      </c>
      <c r="R20">
        <f t="shared" si="3"/>
        <v>0</v>
      </c>
      <c r="S20" s="6">
        <f>SUM(punkty_rekrutacyjne3[[#This Row],[punkty za JP]:[GEO]])</f>
        <v>24</v>
      </c>
      <c r="T20" s="6">
        <f>IF(punkty_rekrutacyjne3[[#This Row],[Zachowanie]]=6, 2, 0)+punkty_rekrutacyjne3[[#This Row],[Osiagniecia]]</f>
        <v>3</v>
      </c>
      <c r="U20" s="7">
        <f>punkty_rekrutacyjne3[[#This Row],[punkty za gimnazjalny]]+punkty_rekrutacyjne3[[#This Row],[SUMA PUNKTOW ZA OCENY]]+punkty_rekrutacyjne3[[#This Row],[DODATKOWE]]</f>
        <v>43.7</v>
      </c>
    </row>
    <row r="21" spans="1:21" x14ac:dyDescent="0.35">
      <c r="A21" s="1" t="s">
        <v>47</v>
      </c>
      <c r="B21" s="1" t="s">
        <v>48</v>
      </c>
      <c r="C21">
        <v>5</v>
      </c>
      <c r="D21">
        <v>4</v>
      </c>
      <c r="E21" s="1">
        <v>3</v>
      </c>
      <c r="F21" s="1">
        <v>3</v>
      </c>
      <c r="G21" s="1">
        <v>3</v>
      </c>
      <c r="H21" s="1">
        <v>6</v>
      </c>
      <c r="I21">
        <v>98</v>
      </c>
      <c r="J21">
        <v>48</v>
      </c>
      <c r="K21">
        <v>6</v>
      </c>
      <c r="L21">
        <v>70</v>
      </c>
      <c r="M21">
        <v>6</v>
      </c>
      <c r="N21" s="6">
        <f>(punkty_rekrutacyjne3[[#This Row],[GHP]]+punkty_rekrutacyjne3[[#This Row],[GHH]]+punkty_rekrutacyjne3[[#This Row],[GMM]]+punkty_rekrutacyjne3[[#This Row],[GMP]]+punkty_rekrutacyjne3[[#This Row],[GJP]])/10</f>
        <v>22.8</v>
      </c>
      <c r="O21">
        <f t="shared" si="0"/>
        <v>4</v>
      </c>
      <c r="P21">
        <f t="shared" si="1"/>
        <v>4</v>
      </c>
      <c r="Q21">
        <f t="shared" si="2"/>
        <v>4</v>
      </c>
      <c r="R21">
        <f t="shared" si="3"/>
        <v>10</v>
      </c>
      <c r="S21" s="6">
        <f>SUM(punkty_rekrutacyjne3[[#This Row],[punkty za JP]:[GEO]])</f>
        <v>22</v>
      </c>
      <c r="T21" s="6">
        <f>IF(punkty_rekrutacyjne3[[#This Row],[Zachowanie]]=6, 2, 0)+punkty_rekrutacyjne3[[#This Row],[Osiagniecia]]</f>
        <v>5</v>
      </c>
      <c r="U21" s="7">
        <f>punkty_rekrutacyjne3[[#This Row],[punkty za gimnazjalny]]+punkty_rekrutacyjne3[[#This Row],[SUMA PUNKTOW ZA OCENY]]+punkty_rekrutacyjne3[[#This Row],[DODATKOWE]]</f>
        <v>49.8</v>
      </c>
    </row>
    <row r="22" spans="1:21" x14ac:dyDescent="0.35">
      <c r="A22" s="1" t="s">
        <v>49</v>
      </c>
      <c r="B22" s="1" t="s">
        <v>38</v>
      </c>
      <c r="C22">
        <v>3</v>
      </c>
      <c r="D22">
        <v>3</v>
      </c>
      <c r="E22" s="1">
        <v>2</v>
      </c>
      <c r="F22" s="1">
        <v>3</v>
      </c>
      <c r="G22" s="1">
        <v>3</v>
      </c>
      <c r="H22" s="1">
        <v>2</v>
      </c>
      <c r="I22">
        <v>38</v>
      </c>
      <c r="J22">
        <v>71</v>
      </c>
      <c r="K22">
        <v>35</v>
      </c>
      <c r="L22">
        <v>95</v>
      </c>
      <c r="M22">
        <v>84</v>
      </c>
      <c r="N22" s="6">
        <f>(punkty_rekrutacyjne3[[#This Row],[GHP]]+punkty_rekrutacyjne3[[#This Row],[GHH]]+punkty_rekrutacyjne3[[#This Row],[GMM]]+punkty_rekrutacyjne3[[#This Row],[GMP]]+punkty_rekrutacyjne3[[#This Row],[GJP]])/10</f>
        <v>32.299999999999997</v>
      </c>
      <c r="O22">
        <f t="shared" si="0"/>
        <v>0</v>
      </c>
      <c r="P22">
        <f t="shared" si="1"/>
        <v>4</v>
      </c>
      <c r="Q22">
        <f t="shared" si="2"/>
        <v>4</v>
      </c>
      <c r="R22">
        <f t="shared" si="3"/>
        <v>0</v>
      </c>
      <c r="S22" s="6">
        <f>SUM(punkty_rekrutacyjne3[[#This Row],[punkty za JP]:[GEO]])</f>
        <v>8</v>
      </c>
      <c r="T22" s="6">
        <f>IF(punkty_rekrutacyjne3[[#This Row],[Zachowanie]]=6, 2, 0)+punkty_rekrutacyjne3[[#This Row],[Osiagniecia]]</f>
        <v>3</v>
      </c>
      <c r="U22" s="7">
        <f>punkty_rekrutacyjne3[[#This Row],[punkty za gimnazjalny]]+punkty_rekrutacyjne3[[#This Row],[SUMA PUNKTOW ZA OCENY]]+punkty_rekrutacyjne3[[#This Row],[DODATKOWE]]</f>
        <v>43.3</v>
      </c>
    </row>
    <row r="23" spans="1:21" x14ac:dyDescent="0.35">
      <c r="A23" s="1" t="s">
        <v>50</v>
      </c>
      <c r="B23" s="1" t="s">
        <v>51</v>
      </c>
      <c r="C23">
        <v>7</v>
      </c>
      <c r="D23">
        <v>4</v>
      </c>
      <c r="E23" s="1">
        <v>6</v>
      </c>
      <c r="F23" s="1">
        <v>4</v>
      </c>
      <c r="G23" s="1">
        <v>6</v>
      </c>
      <c r="H23" s="1">
        <v>5</v>
      </c>
      <c r="I23">
        <v>95</v>
      </c>
      <c r="J23">
        <v>100</v>
      </c>
      <c r="K23">
        <v>100</v>
      </c>
      <c r="L23">
        <v>40</v>
      </c>
      <c r="M23">
        <v>100</v>
      </c>
      <c r="N23" s="6">
        <f>(punkty_rekrutacyjne3[[#This Row],[GHP]]+punkty_rekrutacyjne3[[#This Row],[GHH]]+punkty_rekrutacyjne3[[#This Row],[GMM]]+punkty_rekrutacyjne3[[#This Row],[GMP]]+punkty_rekrutacyjne3[[#This Row],[GJP]])/10</f>
        <v>43.5</v>
      </c>
      <c r="O23">
        <f t="shared" si="0"/>
        <v>10</v>
      </c>
      <c r="P23">
        <f t="shared" si="1"/>
        <v>6</v>
      </c>
      <c r="Q23">
        <f t="shared" si="2"/>
        <v>10</v>
      </c>
      <c r="R23">
        <f t="shared" si="3"/>
        <v>8</v>
      </c>
      <c r="S23" s="6">
        <f>SUM(punkty_rekrutacyjne3[[#This Row],[punkty za JP]:[GEO]])</f>
        <v>34</v>
      </c>
      <c r="T23" s="6">
        <f>IF(punkty_rekrutacyjne3[[#This Row],[Zachowanie]]=6, 2, 0)+punkty_rekrutacyjne3[[#This Row],[Osiagniecia]]</f>
        <v>7</v>
      </c>
      <c r="U23" s="7">
        <f>punkty_rekrutacyjne3[[#This Row],[punkty za gimnazjalny]]+punkty_rekrutacyjne3[[#This Row],[SUMA PUNKTOW ZA OCENY]]+punkty_rekrutacyjne3[[#This Row],[DODATKOWE]]</f>
        <v>84.5</v>
      </c>
    </row>
    <row r="24" spans="1:21" x14ac:dyDescent="0.35">
      <c r="A24" s="1" t="s">
        <v>52</v>
      </c>
      <c r="B24" s="1" t="s">
        <v>53</v>
      </c>
      <c r="C24">
        <v>7</v>
      </c>
      <c r="D24">
        <v>2</v>
      </c>
      <c r="E24" s="1">
        <v>4</v>
      </c>
      <c r="F24" s="1">
        <v>5</v>
      </c>
      <c r="G24" s="1">
        <v>3</v>
      </c>
      <c r="H24" s="1">
        <v>4</v>
      </c>
      <c r="I24">
        <v>59</v>
      </c>
      <c r="J24">
        <v>14</v>
      </c>
      <c r="K24">
        <v>99</v>
      </c>
      <c r="L24">
        <v>4</v>
      </c>
      <c r="M24">
        <v>3</v>
      </c>
      <c r="N24" s="6">
        <f>(punkty_rekrutacyjne3[[#This Row],[GHP]]+punkty_rekrutacyjne3[[#This Row],[GHH]]+punkty_rekrutacyjne3[[#This Row],[GMM]]+punkty_rekrutacyjne3[[#This Row],[GMP]]+punkty_rekrutacyjne3[[#This Row],[GJP]])/10</f>
        <v>17.899999999999999</v>
      </c>
      <c r="O24">
        <f t="shared" si="0"/>
        <v>6</v>
      </c>
      <c r="P24">
        <f t="shared" si="1"/>
        <v>8</v>
      </c>
      <c r="Q24">
        <f t="shared" si="2"/>
        <v>4</v>
      </c>
      <c r="R24">
        <f t="shared" si="3"/>
        <v>6</v>
      </c>
      <c r="S24" s="6">
        <f>SUM(punkty_rekrutacyjne3[[#This Row],[punkty za JP]:[GEO]])</f>
        <v>24</v>
      </c>
      <c r="T24" s="6">
        <f>IF(punkty_rekrutacyjne3[[#This Row],[Zachowanie]]=6, 2, 0)+punkty_rekrutacyjne3[[#This Row],[Osiagniecia]]</f>
        <v>7</v>
      </c>
      <c r="U24" s="7">
        <f>punkty_rekrutacyjne3[[#This Row],[punkty za gimnazjalny]]+punkty_rekrutacyjne3[[#This Row],[SUMA PUNKTOW ZA OCENY]]+punkty_rekrutacyjne3[[#This Row],[DODATKOWE]]</f>
        <v>48.9</v>
      </c>
    </row>
    <row r="25" spans="1:21" x14ac:dyDescent="0.35">
      <c r="A25" s="1" t="s">
        <v>54</v>
      </c>
      <c r="B25" s="1" t="s">
        <v>55</v>
      </c>
      <c r="C25">
        <v>3</v>
      </c>
      <c r="D25">
        <v>3</v>
      </c>
      <c r="E25" s="1">
        <v>5</v>
      </c>
      <c r="F25" s="1">
        <v>5</v>
      </c>
      <c r="G25" s="1">
        <v>2</v>
      </c>
      <c r="H25" s="1">
        <v>6</v>
      </c>
      <c r="I25">
        <v>26</v>
      </c>
      <c r="J25">
        <v>14</v>
      </c>
      <c r="K25">
        <v>18</v>
      </c>
      <c r="L25">
        <v>96</v>
      </c>
      <c r="M25">
        <v>41</v>
      </c>
      <c r="N25" s="6">
        <f>(punkty_rekrutacyjne3[[#This Row],[GHP]]+punkty_rekrutacyjne3[[#This Row],[GHH]]+punkty_rekrutacyjne3[[#This Row],[GMM]]+punkty_rekrutacyjne3[[#This Row],[GMP]]+punkty_rekrutacyjne3[[#This Row],[GJP]])/10</f>
        <v>19.5</v>
      </c>
      <c r="O25">
        <f t="shared" si="0"/>
        <v>8</v>
      </c>
      <c r="P25">
        <f t="shared" si="1"/>
        <v>8</v>
      </c>
      <c r="Q25">
        <f t="shared" si="2"/>
        <v>0</v>
      </c>
      <c r="R25">
        <f t="shared" si="3"/>
        <v>10</v>
      </c>
      <c r="S25" s="6">
        <f>SUM(punkty_rekrutacyjne3[[#This Row],[punkty za JP]:[GEO]])</f>
        <v>26</v>
      </c>
      <c r="T25" s="6">
        <f>IF(punkty_rekrutacyjne3[[#This Row],[Zachowanie]]=6, 2, 0)+punkty_rekrutacyjne3[[#This Row],[Osiagniecia]]</f>
        <v>3</v>
      </c>
      <c r="U25" s="7">
        <f>punkty_rekrutacyjne3[[#This Row],[punkty za gimnazjalny]]+punkty_rekrutacyjne3[[#This Row],[SUMA PUNKTOW ZA OCENY]]+punkty_rekrutacyjne3[[#This Row],[DODATKOWE]]</f>
        <v>48.5</v>
      </c>
    </row>
    <row r="26" spans="1:21" x14ac:dyDescent="0.35">
      <c r="A26" s="1" t="s">
        <v>56</v>
      </c>
      <c r="B26" s="1" t="s">
        <v>38</v>
      </c>
      <c r="C26">
        <v>8</v>
      </c>
      <c r="D26">
        <v>6</v>
      </c>
      <c r="E26" s="1">
        <v>3</v>
      </c>
      <c r="F26" s="1">
        <v>4</v>
      </c>
      <c r="G26" s="1">
        <v>2</v>
      </c>
      <c r="H26" s="1">
        <v>4</v>
      </c>
      <c r="I26">
        <v>8</v>
      </c>
      <c r="J26">
        <v>78</v>
      </c>
      <c r="K26">
        <v>64</v>
      </c>
      <c r="L26">
        <v>10</v>
      </c>
      <c r="M26">
        <v>55</v>
      </c>
      <c r="N26" s="6">
        <f>(punkty_rekrutacyjne3[[#This Row],[GHP]]+punkty_rekrutacyjne3[[#This Row],[GHH]]+punkty_rekrutacyjne3[[#This Row],[GMM]]+punkty_rekrutacyjne3[[#This Row],[GMP]]+punkty_rekrutacyjne3[[#This Row],[GJP]])/10</f>
        <v>21.5</v>
      </c>
      <c r="O26">
        <f t="shared" si="0"/>
        <v>4</v>
      </c>
      <c r="P26">
        <f t="shared" si="1"/>
        <v>6</v>
      </c>
      <c r="Q26">
        <f t="shared" si="2"/>
        <v>0</v>
      </c>
      <c r="R26">
        <f t="shared" si="3"/>
        <v>6</v>
      </c>
      <c r="S26" s="6">
        <f>SUM(punkty_rekrutacyjne3[[#This Row],[punkty za JP]:[GEO]])</f>
        <v>16</v>
      </c>
      <c r="T26" s="6">
        <f>IF(punkty_rekrutacyjne3[[#This Row],[Zachowanie]]=6, 2, 0)+punkty_rekrutacyjne3[[#This Row],[Osiagniecia]]</f>
        <v>10</v>
      </c>
      <c r="U26" s="7">
        <f>punkty_rekrutacyjne3[[#This Row],[punkty za gimnazjalny]]+punkty_rekrutacyjne3[[#This Row],[SUMA PUNKTOW ZA OCENY]]+punkty_rekrutacyjne3[[#This Row],[DODATKOWE]]</f>
        <v>47.5</v>
      </c>
    </row>
    <row r="27" spans="1:21" x14ac:dyDescent="0.35">
      <c r="A27" s="1" t="s">
        <v>57</v>
      </c>
      <c r="B27" s="1" t="s">
        <v>58</v>
      </c>
      <c r="C27">
        <v>3</v>
      </c>
      <c r="D27">
        <v>5</v>
      </c>
      <c r="E27" s="1">
        <v>2</v>
      </c>
      <c r="F27" s="1">
        <v>4</v>
      </c>
      <c r="G27" s="1">
        <v>3</v>
      </c>
      <c r="H27" s="1">
        <v>6</v>
      </c>
      <c r="I27">
        <v>41</v>
      </c>
      <c r="J27">
        <v>37</v>
      </c>
      <c r="K27">
        <v>5</v>
      </c>
      <c r="L27">
        <v>34</v>
      </c>
      <c r="M27">
        <v>93</v>
      </c>
      <c r="N27" s="6">
        <f>(punkty_rekrutacyjne3[[#This Row],[GHP]]+punkty_rekrutacyjne3[[#This Row],[GHH]]+punkty_rekrutacyjne3[[#This Row],[GMM]]+punkty_rekrutacyjne3[[#This Row],[GMP]]+punkty_rekrutacyjne3[[#This Row],[GJP]])/10</f>
        <v>21</v>
      </c>
      <c r="O27">
        <f t="shared" si="0"/>
        <v>0</v>
      </c>
      <c r="P27">
        <f t="shared" si="1"/>
        <v>6</v>
      </c>
      <c r="Q27">
        <f t="shared" si="2"/>
        <v>4</v>
      </c>
      <c r="R27">
        <f t="shared" si="3"/>
        <v>10</v>
      </c>
      <c r="S27" s="6">
        <f>SUM(punkty_rekrutacyjne3[[#This Row],[punkty za JP]:[GEO]])</f>
        <v>20</v>
      </c>
      <c r="T27" s="6">
        <f>IF(punkty_rekrutacyjne3[[#This Row],[Zachowanie]]=6, 2, 0)+punkty_rekrutacyjne3[[#This Row],[Osiagniecia]]</f>
        <v>3</v>
      </c>
      <c r="U27" s="7">
        <f>punkty_rekrutacyjne3[[#This Row],[punkty za gimnazjalny]]+punkty_rekrutacyjne3[[#This Row],[SUMA PUNKTOW ZA OCENY]]+punkty_rekrutacyjne3[[#This Row],[DODATKOWE]]</f>
        <v>44</v>
      </c>
    </row>
    <row r="28" spans="1:21" x14ac:dyDescent="0.35">
      <c r="A28" s="1" t="s">
        <v>59</v>
      </c>
      <c r="B28" s="1" t="s">
        <v>16</v>
      </c>
      <c r="C28">
        <v>4</v>
      </c>
      <c r="D28">
        <v>6</v>
      </c>
      <c r="E28" s="1">
        <v>4</v>
      </c>
      <c r="F28" s="1">
        <v>3</v>
      </c>
      <c r="G28" s="1">
        <v>2</v>
      </c>
      <c r="H28" s="1">
        <v>3</v>
      </c>
      <c r="I28">
        <v>60</v>
      </c>
      <c r="J28">
        <v>7</v>
      </c>
      <c r="K28">
        <v>97</v>
      </c>
      <c r="L28">
        <v>80</v>
      </c>
      <c r="M28">
        <v>43</v>
      </c>
      <c r="N28" s="6">
        <f>(punkty_rekrutacyjne3[[#This Row],[GHP]]+punkty_rekrutacyjne3[[#This Row],[GHH]]+punkty_rekrutacyjne3[[#This Row],[GMM]]+punkty_rekrutacyjne3[[#This Row],[GMP]]+punkty_rekrutacyjne3[[#This Row],[GJP]])/10</f>
        <v>28.7</v>
      </c>
      <c r="O28">
        <f t="shared" si="0"/>
        <v>6</v>
      </c>
      <c r="P28">
        <f t="shared" si="1"/>
        <v>4</v>
      </c>
      <c r="Q28">
        <f t="shared" si="2"/>
        <v>0</v>
      </c>
      <c r="R28">
        <f t="shared" si="3"/>
        <v>4</v>
      </c>
      <c r="S28" s="6">
        <f>SUM(punkty_rekrutacyjne3[[#This Row],[punkty za JP]:[GEO]])</f>
        <v>14</v>
      </c>
      <c r="T28" s="6">
        <f>IF(punkty_rekrutacyjne3[[#This Row],[Zachowanie]]=6, 2, 0)+punkty_rekrutacyjne3[[#This Row],[Osiagniecia]]</f>
        <v>6</v>
      </c>
      <c r="U28" s="7">
        <f>punkty_rekrutacyjne3[[#This Row],[punkty za gimnazjalny]]+punkty_rekrutacyjne3[[#This Row],[SUMA PUNKTOW ZA OCENY]]+punkty_rekrutacyjne3[[#This Row],[DODATKOWE]]</f>
        <v>48.7</v>
      </c>
    </row>
    <row r="29" spans="1:21" x14ac:dyDescent="0.35">
      <c r="A29" s="1" t="s">
        <v>60</v>
      </c>
      <c r="B29" s="1" t="s">
        <v>61</v>
      </c>
      <c r="C29">
        <v>1</v>
      </c>
      <c r="D29">
        <v>4</v>
      </c>
      <c r="E29" s="1">
        <v>5</v>
      </c>
      <c r="F29" s="1">
        <v>4</v>
      </c>
      <c r="G29" s="1">
        <v>2</v>
      </c>
      <c r="H29" s="1">
        <v>5</v>
      </c>
      <c r="I29">
        <v>53</v>
      </c>
      <c r="J29">
        <v>18</v>
      </c>
      <c r="K29">
        <v>94</v>
      </c>
      <c r="L29">
        <v>99</v>
      </c>
      <c r="M29">
        <v>76</v>
      </c>
      <c r="N29" s="6">
        <f>(punkty_rekrutacyjne3[[#This Row],[GHP]]+punkty_rekrutacyjne3[[#This Row],[GHH]]+punkty_rekrutacyjne3[[#This Row],[GMM]]+punkty_rekrutacyjne3[[#This Row],[GMP]]+punkty_rekrutacyjne3[[#This Row],[GJP]])/10</f>
        <v>34</v>
      </c>
      <c r="O29">
        <f t="shared" si="0"/>
        <v>8</v>
      </c>
      <c r="P29">
        <f t="shared" si="1"/>
        <v>6</v>
      </c>
      <c r="Q29">
        <f t="shared" si="2"/>
        <v>0</v>
      </c>
      <c r="R29">
        <f t="shared" si="3"/>
        <v>8</v>
      </c>
      <c r="S29" s="6">
        <f>SUM(punkty_rekrutacyjne3[[#This Row],[punkty za JP]:[GEO]])</f>
        <v>22</v>
      </c>
      <c r="T29" s="6">
        <f>IF(punkty_rekrutacyjne3[[#This Row],[Zachowanie]]=6, 2, 0)+punkty_rekrutacyjne3[[#This Row],[Osiagniecia]]</f>
        <v>1</v>
      </c>
      <c r="U29" s="7">
        <f>punkty_rekrutacyjne3[[#This Row],[punkty za gimnazjalny]]+punkty_rekrutacyjne3[[#This Row],[SUMA PUNKTOW ZA OCENY]]+punkty_rekrutacyjne3[[#This Row],[DODATKOWE]]</f>
        <v>57</v>
      </c>
    </row>
    <row r="30" spans="1:21" x14ac:dyDescent="0.35">
      <c r="A30" s="1" t="s">
        <v>62</v>
      </c>
      <c r="B30" s="1" t="s">
        <v>38</v>
      </c>
      <c r="C30">
        <v>5</v>
      </c>
      <c r="D30">
        <v>3</v>
      </c>
      <c r="E30" s="1">
        <v>3</v>
      </c>
      <c r="F30" s="1">
        <v>4</v>
      </c>
      <c r="G30" s="1">
        <v>6</v>
      </c>
      <c r="H30" s="1">
        <v>6</v>
      </c>
      <c r="I30">
        <v>84</v>
      </c>
      <c r="J30">
        <v>87</v>
      </c>
      <c r="K30">
        <v>96</v>
      </c>
      <c r="L30">
        <v>8</v>
      </c>
      <c r="M30">
        <v>17</v>
      </c>
      <c r="N30" s="6">
        <f>(punkty_rekrutacyjne3[[#This Row],[GHP]]+punkty_rekrutacyjne3[[#This Row],[GHH]]+punkty_rekrutacyjne3[[#This Row],[GMM]]+punkty_rekrutacyjne3[[#This Row],[GMP]]+punkty_rekrutacyjne3[[#This Row],[GJP]])/10</f>
        <v>29.2</v>
      </c>
      <c r="O30">
        <f t="shared" si="0"/>
        <v>4</v>
      </c>
      <c r="P30">
        <f t="shared" si="1"/>
        <v>6</v>
      </c>
      <c r="Q30">
        <f t="shared" si="2"/>
        <v>10</v>
      </c>
      <c r="R30">
        <f t="shared" si="3"/>
        <v>10</v>
      </c>
      <c r="S30" s="6">
        <f>SUM(punkty_rekrutacyjne3[[#This Row],[punkty za JP]:[GEO]])</f>
        <v>30</v>
      </c>
      <c r="T30" s="6">
        <f>IF(punkty_rekrutacyjne3[[#This Row],[Zachowanie]]=6, 2, 0)+punkty_rekrutacyjne3[[#This Row],[Osiagniecia]]</f>
        <v>5</v>
      </c>
      <c r="U30" s="7">
        <f>punkty_rekrutacyjne3[[#This Row],[punkty za gimnazjalny]]+punkty_rekrutacyjne3[[#This Row],[SUMA PUNKTOW ZA OCENY]]+punkty_rekrutacyjne3[[#This Row],[DODATKOWE]]</f>
        <v>64.2</v>
      </c>
    </row>
    <row r="31" spans="1:21" x14ac:dyDescent="0.35">
      <c r="A31" s="1" t="s">
        <v>63</v>
      </c>
      <c r="B31" s="1" t="s">
        <v>64</v>
      </c>
      <c r="C31">
        <v>2</v>
      </c>
      <c r="D31">
        <v>3</v>
      </c>
      <c r="E31" s="1">
        <v>5</v>
      </c>
      <c r="F31" s="1">
        <v>2</v>
      </c>
      <c r="G31" s="1">
        <v>2</v>
      </c>
      <c r="H31" s="1">
        <v>5</v>
      </c>
      <c r="I31">
        <v>6</v>
      </c>
      <c r="J31">
        <v>43</v>
      </c>
      <c r="K31">
        <v>53</v>
      </c>
      <c r="L31">
        <v>71</v>
      </c>
      <c r="M31">
        <v>3</v>
      </c>
      <c r="N31" s="6">
        <f>(punkty_rekrutacyjne3[[#This Row],[GHP]]+punkty_rekrutacyjne3[[#This Row],[GHH]]+punkty_rekrutacyjne3[[#This Row],[GMM]]+punkty_rekrutacyjne3[[#This Row],[GMP]]+punkty_rekrutacyjne3[[#This Row],[GJP]])/10</f>
        <v>17.600000000000001</v>
      </c>
      <c r="O31">
        <f t="shared" si="0"/>
        <v>8</v>
      </c>
      <c r="P31">
        <f t="shared" si="1"/>
        <v>0</v>
      </c>
      <c r="Q31">
        <f t="shared" si="2"/>
        <v>0</v>
      </c>
      <c r="R31">
        <f t="shared" si="3"/>
        <v>8</v>
      </c>
      <c r="S31" s="6">
        <f>SUM(punkty_rekrutacyjne3[[#This Row],[punkty za JP]:[GEO]])</f>
        <v>16</v>
      </c>
      <c r="T31" s="6">
        <f>IF(punkty_rekrutacyjne3[[#This Row],[Zachowanie]]=6, 2, 0)+punkty_rekrutacyjne3[[#This Row],[Osiagniecia]]</f>
        <v>2</v>
      </c>
      <c r="U31" s="7">
        <f>punkty_rekrutacyjne3[[#This Row],[punkty za gimnazjalny]]+punkty_rekrutacyjne3[[#This Row],[SUMA PUNKTOW ZA OCENY]]+punkty_rekrutacyjne3[[#This Row],[DODATKOWE]]</f>
        <v>35.6</v>
      </c>
    </row>
    <row r="32" spans="1:21" x14ac:dyDescent="0.35">
      <c r="A32" s="1" t="s">
        <v>65</v>
      </c>
      <c r="B32" s="1" t="s">
        <v>66</v>
      </c>
      <c r="C32">
        <v>0</v>
      </c>
      <c r="D32">
        <v>2</v>
      </c>
      <c r="E32" s="1">
        <v>6</v>
      </c>
      <c r="F32" s="1">
        <v>5</v>
      </c>
      <c r="G32" s="1">
        <v>6</v>
      </c>
      <c r="H32" s="1">
        <v>3</v>
      </c>
      <c r="I32">
        <v>89</v>
      </c>
      <c r="J32">
        <v>40</v>
      </c>
      <c r="K32">
        <v>28</v>
      </c>
      <c r="L32">
        <v>32</v>
      </c>
      <c r="M32">
        <v>47</v>
      </c>
      <c r="N32" s="6">
        <f>(punkty_rekrutacyjne3[[#This Row],[GHP]]+punkty_rekrutacyjne3[[#This Row],[GHH]]+punkty_rekrutacyjne3[[#This Row],[GMM]]+punkty_rekrutacyjne3[[#This Row],[GMP]]+punkty_rekrutacyjne3[[#This Row],[GJP]])/10</f>
        <v>23.6</v>
      </c>
      <c r="O32">
        <f t="shared" si="0"/>
        <v>10</v>
      </c>
      <c r="P32">
        <f t="shared" si="1"/>
        <v>8</v>
      </c>
      <c r="Q32">
        <f t="shared" si="2"/>
        <v>10</v>
      </c>
      <c r="R32">
        <f t="shared" si="3"/>
        <v>4</v>
      </c>
      <c r="S32" s="6">
        <f>SUM(punkty_rekrutacyjne3[[#This Row],[punkty za JP]:[GEO]])</f>
        <v>32</v>
      </c>
      <c r="T32" s="6">
        <f>IF(punkty_rekrutacyjne3[[#This Row],[Zachowanie]]=6, 2, 0)+punkty_rekrutacyjne3[[#This Row],[Osiagniecia]]</f>
        <v>0</v>
      </c>
      <c r="U32" s="7">
        <f>punkty_rekrutacyjne3[[#This Row],[punkty za gimnazjalny]]+punkty_rekrutacyjne3[[#This Row],[SUMA PUNKTOW ZA OCENY]]+punkty_rekrutacyjne3[[#This Row],[DODATKOWE]]</f>
        <v>55.6</v>
      </c>
    </row>
    <row r="33" spans="1:21" x14ac:dyDescent="0.35">
      <c r="A33" s="1" t="s">
        <v>67</v>
      </c>
      <c r="B33" s="1" t="s">
        <v>68</v>
      </c>
      <c r="C33">
        <v>0</v>
      </c>
      <c r="D33">
        <v>5</v>
      </c>
      <c r="E33" s="1">
        <v>6</v>
      </c>
      <c r="F33" s="1">
        <v>4</v>
      </c>
      <c r="G33" s="1">
        <v>4</v>
      </c>
      <c r="H33" s="1">
        <v>2</v>
      </c>
      <c r="I33">
        <v>22</v>
      </c>
      <c r="J33">
        <v>9</v>
      </c>
      <c r="K33">
        <v>1</v>
      </c>
      <c r="L33">
        <v>76</v>
      </c>
      <c r="M33">
        <v>28</v>
      </c>
      <c r="N33" s="6">
        <f>(punkty_rekrutacyjne3[[#This Row],[GHP]]+punkty_rekrutacyjne3[[#This Row],[GHH]]+punkty_rekrutacyjne3[[#This Row],[GMM]]+punkty_rekrutacyjne3[[#This Row],[GMP]]+punkty_rekrutacyjne3[[#This Row],[GJP]])/10</f>
        <v>13.6</v>
      </c>
      <c r="O33">
        <f t="shared" si="0"/>
        <v>10</v>
      </c>
      <c r="P33">
        <f t="shared" si="1"/>
        <v>6</v>
      </c>
      <c r="Q33">
        <f t="shared" si="2"/>
        <v>6</v>
      </c>
      <c r="R33">
        <f t="shared" si="3"/>
        <v>0</v>
      </c>
      <c r="S33" s="6">
        <f>SUM(punkty_rekrutacyjne3[[#This Row],[punkty za JP]:[GEO]])</f>
        <v>22</v>
      </c>
      <c r="T33" s="6">
        <f>IF(punkty_rekrutacyjne3[[#This Row],[Zachowanie]]=6, 2, 0)+punkty_rekrutacyjne3[[#This Row],[Osiagniecia]]</f>
        <v>0</v>
      </c>
      <c r="U33" s="7">
        <f>punkty_rekrutacyjne3[[#This Row],[punkty za gimnazjalny]]+punkty_rekrutacyjne3[[#This Row],[SUMA PUNKTOW ZA OCENY]]+punkty_rekrutacyjne3[[#This Row],[DODATKOWE]]</f>
        <v>35.6</v>
      </c>
    </row>
    <row r="34" spans="1:21" x14ac:dyDescent="0.35">
      <c r="A34" s="1" t="s">
        <v>69</v>
      </c>
      <c r="B34" s="1" t="s">
        <v>70</v>
      </c>
      <c r="C34">
        <v>6</v>
      </c>
      <c r="D34">
        <v>3</v>
      </c>
      <c r="E34" s="1">
        <v>2</v>
      </c>
      <c r="F34" s="1">
        <v>2</v>
      </c>
      <c r="G34" s="1">
        <v>2</v>
      </c>
      <c r="H34" s="1">
        <v>4</v>
      </c>
      <c r="I34">
        <v>82</v>
      </c>
      <c r="J34">
        <v>95</v>
      </c>
      <c r="K34">
        <v>8</v>
      </c>
      <c r="L34">
        <v>46</v>
      </c>
      <c r="M34">
        <v>76</v>
      </c>
      <c r="N34" s="6">
        <f>(punkty_rekrutacyjne3[[#This Row],[GHP]]+punkty_rekrutacyjne3[[#This Row],[GHH]]+punkty_rekrutacyjne3[[#This Row],[GMM]]+punkty_rekrutacyjne3[[#This Row],[GMP]]+punkty_rekrutacyjne3[[#This Row],[GJP]])/10</f>
        <v>30.7</v>
      </c>
      <c r="O34">
        <f t="shared" si="0"/>
        <v>0</v>
      </c>
      <c r="P34">
        <f t="shared" si="1"/>
        <v>0</v>
      </c>
      <c r="Q34">
        <f t="shared" si="2"/>
        <v>0</v>
      </c>
      <c r="R34">
        <f t="shared" si="3"/>
        <v>6</v>
      </c>
      <c r="S34" s="6">
        <f>SUM(punkty_rekrutacyjne3[[#This Row],[punkty za JP]:[GEO]])</f>
        <v>6</v>
      </c>
      <c r="T34" s="6">
        <f>IF(punkty_rekrutacyjne3[[#This Row],[Zachowanie]]=6, 2, 0)+punkty_rekrutacyjne3[[#This Row],[Osiagniecia]]</f>
        <v>6</v>
      </c>
      <c r="U34" s="7">
        <f>punkty_rekrutacyjne3[[#This Row],[punkty za gimnazjalny]]+punkty_rekrutacyjne3[[#This Row],[SUMA PUNKTOW ZA OCENY]]+punkty_rekrutacyjne3[[#This Row],[DODATKOWE]]</f>
        <v>42.7</v>
      </c>
    </row>
    <row r="35" spans="1:21" x14ac:dyDescent="0.35">
      <c r="A35" s="1" t="s">
        <v>71</v>
      </c>
      <c r="B35" s="1" t="s">
        <v>72</v>
      </c>
      <c r="C35">
        <v>7</v>
      </c>
      <c r="D35">
        <v>3</v>
      </c>
      <c r="E35" s="1">
        <v>2</v>
      </c>
      <c r="F35" s="1">
        <v>4</v>
      </c>
      <c r="G35" s="1">
        <v>4</v>
      </c>
      <c r="H35" s="1">
        <v>2</v>
      </c>
      <c r="I35">
        <v>67</v>
      </c>
      <c r="J35">
        <v>26</v>
      </c>
      <c r="K35">
        <v>50</v>
      </c>
      <c r="L35">
        <v>90</v>
      </c>
      <c r="M35">
        <v>34</v>
      </c>
      <c r="N35" s="6">
        <f>(punkty_rekrutacyjne3[[#This Row],[GHP]]+punkty_rekrutacyjne3[[#This Row],[GHH]]+punkty_rekrutacyjne3[[#This Row],[GMM]]+punkty_rekrutacyjne3[[#This Row],[GMP]]+punkty_rekrutacyjne3[[#This Row],[GJP]])/10</f>
        <v>26.7</v>
      </c>
      <c r="O35">
        <f t="shared" si="0"/>
        <v>0</v>
      </c>
      <c r="P35">
        <f t="shared" si="1"/>
        <v>6</v>
      </c>
      <c r="Q35">
        <f t="shared" si="2"/>
        <v>6</v>
      </c>
      <c r="R35">
        <f t="shared" si="3"/>
        <v>0</v>
      </c>
      <c r="S35" s="6">
        <f>SUM(punkty_rekrutacyjne3[[#This Row],[punkty za JP]:[GEO]])</f>
        <v>12</v>
      </c>
      <c r="T35" s="6">
        <f>IF(punkty_rekrutacyjne3[[#This Row],[Zachowanie]]=6, 2, 0)+punkty_rekrutacyjne3[[#This Row],[Osiagniecia]]</f>
        <v>7</v>
      </c>
      <c r="U35" s="7">
        <f>punkty_rekrutacyjne3[[#This Row],[punkty za gimnazjalny]]+punkty_rekrutacyjne3[[#This Row],[SUMA PUNKTOW ZA OCENY]]+punkty_rekrutacyjne3[[#This Row],[DODATKOWE]]</f>
        <v>45.7</v>
      </c>
    </row>
    <row r="36" spans="1:21" x14ac:dyDescent="0.35">
      <c r="A36" s="1" t="s">
        <v>73</v>
      </c>
      <c r="B36" s="1" t="s">
        <v>74</v>
      </c>
      <c r="C36">
        <v>2</v>
      </c>
      <c r="D36">
        <v>2</v>
      </c>
      <c r="E36" s="1">
        <v>6</v>
      </c>
      <c r="F36" s="1">
        <v>5</v>
      </c>
      <c r="G36" s="1">
        <v>4</v>
      </c>
      <c r="H36" s="1">
        <v>5</v>
      </c>
      <c r="I36">
        <v>34</v>
      </c>
      <c r="J36">
        <v>59</v>
      </c>
      <c r="K36">
        <v>59</v>
      </c>
      <c r="L36">
        <v>7</v>
      </c>
      <c r="M36">
        <v>1</v>
      </c>
      <c r="N36" s="6">
        <f>(punkty_rekrutacyjne3[[#This Row],[GHP]]+punkty_rekrutacyjne3[[#This Row],[GHH]]+punkty_rekrutacyjne3[[#This Row],[GMM]]+punkty_rekrutacyjne3[[#This Row],[GMP]]+punkty_rekrutacyjne3[[#This Row],[GJP]])/10</f>
        <v>16</v>
      </c>
      <c r="O36">
        <f t="shared" si="0"/>
        <v>10</v>
      </c>
      <c r="P36">
        <f t="shared" si="1"/>
        <v>8</v>
      </c>
      <c r="Q36">
        <f t="shared" si="2"/>
        <v>6</v>
      </c>
      <c r="R36">
        <f t="shared" si="3"/>
        <v>8</v>
      </c>
      <c r="S36" s="6">
        <f>SUM(punkty_rekrutacyjne3[[#This Row],[punkty za JP]:[GEO]])</f>
        <v>32</v>
      </c>
      <c r="T36" s="6">
        <f>IF(punkty_rekrutacyjne3[[#This Row],[Zachowanie]]=6, 2, 0)+punkty_rekrutacyjne3[[#This Row],[Osiagniecia]]</f>
        <v>2</v>
      </c>
      <c r="U36" s="7">
        <f>punkty_rekrutacyjne3[[#This Row],[punkty za gimnazjalny]]+punkty_rekrutacyjne3[[#This Row],[SUMA PUNKTOW ZA OCENY]]+punkty_rekrutacyjne3[[#This Row],[DODATKOWE]]</f>
        <v>50</v>
      </c>
    </row>
    <row r="37" spans="1:21" x14ac:dyDescent="0.35">
      <c r="A37" s="1" t="s">
        <v>75</v>
      </c>
      <c r="B37" s="1" t="s">
        <v>76</v>
      </c>
      <c r="C37">
        <v>4</v>
      </c>
      <c r="D37">
        <v>6</v>
      </c>
      <c r="E37" s="1">
        <v>5</v>
      </c>
      <c r="F37" s="1">
        <v>5</v>
      </c>
      <c r="G37" s="1">
        <v>6</v>
      </c>
      <c r="H37" s="1">
        <v>4</v>
      </c>
      <c r="I37">
        <v>56</v>
      </c>
      <c r="J37">
        <v>75</v>
      </c>
      <c r="K37">
        <v>51</v>
      </c>
      <c r="L37">
        <v>47</v>
      </c>
      <c r="M37">
        <v>71</v>
      </c>
      <c r="N37" s="6">
        <f>(punkty_rekrutacyjne3[[#This Row],[GHP]]+punkty_rekrutacyjne3[[#This Row],[GHH]]+punkty_rekrutacyjne3[[#This Row],[GMM]]+punkty_rekrutacyjne3[[#This Row],[GMP]]+punkty_rekrutacyjne3[[#This Row],[GJP]])/10</f>
        <v>30</v>
      </c>
      <c r="O37">
        <f t="shared" si="0"/>
        <v>8</v>
      </c>
      <c r="P37">
        <f t="shared" si="1"/>
        <v>8</v>
      </c>
      <c r="Q37">
        <f t="shared" si="2"/>
        <v>10</v>
      </c>
      <c r="R37">
        <f t="shared" si="3"/>
        <v>6</v>
      </c>
      <c r="S37" s="6">
        <f>SUM(punkty_rekrutacyjne3[[#This Row],[punkty za JP]:[GEO]])</f>
        <v>32</v>
      </c>
      <c r="T37" s="6">
        <f>IF(punkty_rekrutacyjne3[[#This Row],[Zachowanie]]=6, 2, 0)+punkty_rekrutacyjne3[[#This Row],[Osiagniecia]]</f>
        <v>6</v>
      </c>
      <c r="U37" s="7">
        <f>punkty_rekrutacyjne3[[#This Row],[punkty za gimnazjalny]]+punkty_rekrutacyjne3[[#This Row],[SUMA PUNKTOW ZA OCENY]]+punkty_rekrutacyjne3[[#This Row],[DODATKOWE]]</f>
        <v>68</v>
      </c>
    </row>
    <row r="38" spans="1:21" x14ac:dyDescent="0.35">
      <c r="A38" s="1" t="s">
        <v>77</v>
      </c>
      <c r="B38" s="1" t="s">
        <v>78</v>
      </c>
      <c r="C38">
        <v>6</v>
      </c>
      <c r="D38">
        <v>4</v>
      </c>
      <c r="E38" s="1">
        <v>5</v>
      </c>
      <c r="F38" s="1">
        <v>5</v>
      </c>
      <c r="G38" s="1">
        <v>5</v>
      </c>
      <c r="H38" s="1">
        <v>4</v>
      </c>
      <c r="I38">
        <v>70</v>
      </c>
      <c r="J38">
        <v>71</v>
      </c>
      <c r="K38">
        <v>27</v>
      </c>
      <c r="L38">
        <v>77</v>
      </c>
      <c r="M38">
        <v>13</v>
      </c>
      <c r="N38" s="6">
        <f>(punkty_rekrutacyjne3[[#This Row],[GHP]]+punkty_rekrutacyjne3[[#This Row],[GHH]]+punkty_rekrutacyjne3[[#This Row],[GMM]]+punkty_rekrutacyjne3[[#This Row],[GMP]]+punkty_rekrutacyjne3[[#This Row],[GJP]])/10</f>
        <v>25.8</v>
      </c>
      <c r="O38">
        <f t="shared" si="0"/>
        <v>8</v>
      </c>
      <c r="P38">
        <f t="shared" si="1"/>
        <v>8</v>
      </c>
      <c r="Q38">
        <f t="shared" si="2"/>
        <v>8</v>
      </c>
      <c r="R38">
        <f t="shared" si="3"/>
        <v>6</v>
      </c>
      <c r="S38" s="6">
        <f>SUM(punkty_rekrutacyjne3[[#This Row],[punkty za JP]:[GEO]])</f>
        <v>30</v>
      </c>
      <c r="T38" s="6">
        <f>IF(punkty_rekrutacyjne3[[#This Row],[Zachowanie]]=6, 2, 0)+punkty_rekrutacyjne3[[#This Row],[Osiagniecia]]</f>
        <v>6</v>
      </c>
      <c r="U38" s="7">
        <f>punkty_rekrutacyjne3[[#This Row],[punkty za gimnazjalny]]+punkty_rekrutacyjne3[[#This Row],[SUMA PUNKTOW ZA OCENY]]+punkty_rekrutacyjne3[[#This Row],[DODATKOWE]]</f>
        <v>61.8</v>
      </c>
    </row>
    <row r="39" spans="1:21" x14ac:dyDescent="0.35">
      <c r="A39" s="1" t="s">
        <v>79</v>
      </c>
      <c r="B39" s="1" t="s">
        <v>80</v>
      </c>
      <c r="C39">
        <v>2</v>
      </c>
      <c r="D39">
        <v>2</v>
      </c>
      <c r="E39" s="1">
        <v>4</v>
      </c>
      <c r="F39" s="1">
        <v>4</v>
      </c>
      <c r="G39" s="1">
        <v>4</v>
      </c>
      <c r="H39" s="1">
        <v>6</v>
      </c>
      <c r="I39">
        <v>30</v>
      </c>
      <c r="J39">
        <v>55</v>
      </c>
      <c r="K39">
        <v>59</v>
      </c>
      <c r="L39">
        <v>77</v>
      </c>
      <c r="M39">
        <v>58</v>
      </c>
      <c r="N39" s="6">
        <f>(punkty_rekrutacyjne3[[#This Row],[GHP]]+punkty_rekrutacyjne3[[#This Row],[GHH]]+punkty_rekrutacyjne3[[#This Row],[GMM]]+punkty_rekrutacyjne3[[#This Row],[GMP]]+punkty_rekrutacyjne3[[#This Row],[GJP]])/10</f>
        <v>27.9</v>
      </c>
      <c r="O39">
        <f t="shared" si="0"/>
        <v>6</v>
      </c>
      <c r="P39">
        <f t="shared" si="1"/>
        <v>6</v>
      </c>
      <c r="Q39">
        <f t="shared" si="2"/>
        <v>6</v>
      </c>
      <c r="R39">
        <f t="shared" si="3"/>
        <v>10</v>
      </c>
      <c r="S39" s="6">
        <f>SUM(punkty_rekrutacyjne3[[#This Row],[punkty za JP]:[GEO]])</f>
        <v>28</v>
      </c>
      <c r="T39" s="6">
        <f>IF(punkty_rekrutacyjne3[[#This Row],[Zachowanie]]=6, 2, 0)+punkty_rekrutacyjne3[[#This Row],[Osiagniecia]]</f>
        <v>2</v>
      </c>
      <c r="U39" s="7">
        <f>punkty_rekrutacyjne3[[#This Row],[punkty za gimnazjalny]]+punkty_rekrutacyjne3[[#This Row],[SUMA PUNKTOW ZA OCENY]]+punkty_rekrutacyjne3[[#This Row],[DODATKOWE]]</f>
        <v>57.9</v>
      </c>
    </row>
    <row r="40" spans="1:21" x14ac:dyDescent="0.35">
      <c r="A40" s="1" t="s">
        <v>81</v>
      </c>
      <c r="B40" s="1" t="s">
        <v>38</v>
      </c>
      <c r="C40">
        <v>5</v>
      </c>
      <c r="D40">
        <v>6</v>
      </c>
      <c r="E40" s="1">
        <v>6</v>
      </c>
      <c r="F40" s="1">
        <v>6</v>
      </c>
      <c r="G40" s="1">
        <v>5</v>
      </c>
      <c r="H40" s="1">
        <v>5</v>
      </c>
      <c r="I40">
        <v>57</v>
      </c>
      <c r="J40">
        <v>22</v>
      </c>
      <c r="K40">
        <v>16</v>
      </c>
      <c r="L40">
        <v>20</v>
      </c>
      <c r="M40">
        <v>67</v>
      </c>
      <c r="N40" s="6">
        <f>(punkty_rekrutacyjne3[[#This Row],[GHP]]+punkty_rekrutacyjne3[[#This Row],[GHH]]+punkty_rekrutacyjne3[[#This Row],[GMM]]+punkty_rekrutacyjne3[[#This Row],[GMP]]+punkty_rekrutacyjne3[[#This Row],[GJP]])/10</f>
        <v>18.2</v>
      </c>
      <c r="O40">
        <f t="shared" si="0"/>
        <v>10</v>
      </c>
      <c r="P40">
        <f t="shared" si="1"/>
        <v>10</v>
      </c>
      <c r="Q40">
        <f t="shared" si="2"/>
        <v>8</v>
      </c>
      <c r="R40">
        <f t="shared" si="3"/>
        <v>8</v>
      </c>
      <c r="S40" s="6">
        <f>SUM(punkty_rekrutacyjne3[[#This Row],[punkty za JP]:[GEO]])</f>
        <v>36</v>
      </c>
      <c r="T40" s="6">
        <f>IF(punkty_rekrutacyjne3[[#This Row],[Zachowanie]]=6, 2, 0)+punkty_rekrutacyjne3[[#This Row],[Osiagniecia]]</f>
        <v>7</v>
      </c>
      <c r="U40" s="7">
        <f>punkty_rekrutacyjne3[[#This Row],[punkty za gimnazjalny]]+punkty_rekrutacyjne3[[#This Row],[SUMA PUNKTOW ZA OCENY]]+punkty_rekrutacyjne3[[#This Row],[DODATKOWE]]</f>
        <v>61.2</v>
      </c>
    </row>
    <row r="41" spans="1:21" x14ac:dyDescent="0.35">
      <c r="A41" s="1" t="s">
        <v>82</v>
      </c>
      <c r="B41" s="1" t="s">
        <v>83</v>
      </c>
      <c r="C41">
        <v>6</v>
      </c>
      <c r="D41">
        <v>2</v>
      </c>
      <c r="E41" s="1">
        <v>5</v>
      </c>
      <c r="F41" s="1">
        <v>3</v>
      </c>
      <c r="G41" s="1">
        <v>3</v>
      </c>
      <c r="H41" s="1">
        <v>6</v>
      </c>
      <c r="I41">
        <v>67</v>
      </c>
      <c r="J41">
        <v>98</v>
      </c>
      <c r="K41">
        <v>28</v>
      </c>
      <c r="L41">
        <v>6</v>
      </c>
      <c r="M41">
        <v>20</v>
      </c>
      <c r="N41" s="6">
        <f>(punkty_rekrutacyjne3[[#This Row],[GHP]]+punkty_rekrutacyjne3[[#This Row],[GHH]]+punkty_rekrutacyjne3[[#This Row],[GMM]]+punkty_rekrutacyjne3[[#This Row],[GMP]]+punkty_rekrutacyjne3[[#This Row],[GJP]])/10</f>
        <v>21.9</v>
      </c>
      <c r="O41">
        <f t="shared" si="0"/>
        <v>8</v>
      </c>
      <c r="P41">
        <f t="shared" si="1"/>
        <v>4</v>
      </c>
      <c r="Q41">
        <f t="shared" si="2"/>
        <v>4</v>
      </c>
      <c r="R41">
        <f t="shared" si="3"/>
        <v>10</v>
      </c>
      <c r="S41" s="6">
        <f>SUM(punkty_rekrutacyjne3[[#This Row],[punkty za JP]:[GEO]])</f>
        <v>26</v>
      </c>
      <c r="T41" s="6">
        <f>IF(punkty_rekrutacyjne3[[#This Row],[Zachowanie]]=6, 2, 0)+punkty_rekrutacyjne3[[#This Row],[Osiagniecia]]</f>
        <v>6</v>
      </c>
      <c r="U41" s="7">
        <f>punkty_rekrutacyjne3[[#This Row],[punkty za gimnazjalny]]+punkty_rekrutacyjne3[[#This Row],[SUMA PUNKTOW ZA OCENY]]+punkty_rekrutacyjne3[[#This Row],[DODATKOWE]]</f>
        <v>53.9</v>
      </c>
    </row>
    <row r="42" spans="1:21" x14ac:dyDescent="0.35">
      <c r="A42" s="1" t="s">
        <v>84</v>
      </c>
      <c r="B42" s="1" t="s">
        <v>38</v>
      </c>
      <c r="C42">
        <v>7</v>
      </c>
      <c r="D42">
        <v>4</v>
      </c>
      <c r="E42" s="1">
        <v>6</v>
      </c>
      <c r="F42" s="1">
        <v>4</v>
      </c>
      <c r="G42" s="1">
        <v>3</v>
      </c>
      <c r="H42" s="1">
        <v>3</v>
      </c>
      <c r="I42">
        <v>12</v>
      </c>
      <c r="J42">
        <v>86</v>
      </c>
      <c r="K42">
        <v>61</v>
      </c>
      <c r="L42">
        <v>94</v>
      </c>
      <c r="M42">
        <v>74</v>
      </c>
      <c r="N42" s="6">
        <f>(punkty_rekrutacyjne3[[#This Row],[GHP]]+punkty_rekrutacyjne3[[#This Row],[GHH]]+punkty_rekrutacyjne3[[#This Row],[GMM]]+punkty_rekrutacyjne3[[#This Row],[GMP]]+punkty_rekrutacyjne3[[#This Row],[GJP]])/10</f>
        <v>32.700000000000003</v>
      </c>
      <c r="O42">
        <f t="shared" si="0"/>
        <v>10</v>
      </c>
      <c r="P42">
        <f t="shared" si="1"/>
        <v>6</v>
      </c>
      <c r="Q42">
        <f t="shared" si="2"/>
        <v>4</v>
      </c>
      <c r="R42">
        <f t="shared" si="3"/>
        <v>4</v>
      </c>
      <c r="S42" s="6">
        <f>SUM(punkty_rekrutacyjne3[[#This Row],[punkty za JP]:[GEO]])</f>
        <v>24</v>
      </c>
      <c r="T42" s="6">
        <f>IF(punkty_rekrutacyjne3[[#This Row],[Zachowanie]]=6, 2, 0)+punkty_rekrutacyjne3[[#This Row],[Osiagniecia]]</f>
        <v>7</v>
      </c>
      <c r="U42" s="7">
        <f>punkty_rekrutacyjne3[[#This Row],[punkty za gimnazjalny]]+punkty_rekrutacyjne3[[#This Row],[SUMA PUNKTOW ZA OCENY]]+punkty_rekrutacyjne3[[#This Row],[DODATKOWE]]</f>
        <v>63.7</v>
      </c>
    </row>
    <row r="43" spans="1:21" x14ac:dyDescent="0.35">
      <c r="A43" s="1" t="s">
        <v>46</v>
      </c>
      <c r="B43" s="1" t="s">
        <v>16</v>
      </c>
      <c r="C43">
        <v>0</v>
      </c>
      <c r="D43">
        <v>3</v>
      </c>
      <c r="E43" s="1">
        <v>4</v>
      </c>
      <c r="F43" s="1">
        <v>3</v>
      </c>
      <c r="G43" s="1">
        <v>5</v>
      </c>
      <c r="H43" s="1">
        <v>2</v>
      </c>
      <c r="I43">
        <v>82</v>
      </c>
      <c r="J43">
        <v>70</v>
      </c>
      <c r="K43">
        <v>18</v>
      </c>
      <c r="L43">
        <v>28</v>
      </c>
      <c r="M43">
        <v>34</v>
      </c>
      <c r="N43" s="6">
        <f>(punkty_rekrutacyjne3[[#This Row],[GHP]]+punkty_rekrutacyjne3[[#This Row],[GHH]]+punkty_rekrutacyjne3[[#This Row],[GMM]]+punkty_rekrutacyjne3[[#This Row],[GMP]]+punkty_rekrutacyjne3[[#This Row],[GJP]])/10</f>
        <v>23.2</v>
      </c>
      <c r="O43">
        <f t="shared" si="0"/>
        <v>6</v>
      </c>
      <c r="P43">
        <f t="shared" si="1"/>
        <v>4</v>
      </c>
      <c r="Q43">
        <f t="shared" si="2"/>
        <v>8</v>
      </c>
      <c r="R43">
        <f t="shared" si="3"/>
        <v>0</v>
      </c>
      <c r="S43" s="6">
        <f>SUM(punkty_rekrutacyjne3[[#This Row],[punkty za JP]:[GEO]])</f>
        <v>18</v>
      </c>
      <c r="T43" s="6">
        <f>IF(punkty_rekrutacyjne3[[#This Row],[Zachowanie]]=6, 2, 0)+punkty_rekrutacyjne3[[#This Row],[Osiagniecia]]</f>
        <v>0</v>
      </c>
      <c r="U43" s="7">
        <f>punkty_rekrutacyjne3[[#This Row],[punkty za gimnazjalny]]+punkty_rekrutacyjne3[[#This Row],[SUMA PUNKTOW ZA OCENY]]+punkty_rekrutacyjne3[[#This Row],[DODATKOWE]]</f>
        <v>41.2</v>
      </c>
    </row>
    <row r="44" spans="1:21" x14ac:dyDescent="0.35">
      <c r="A44" s="1" t="s">
        <v>85</v>
      </c>
      <c r="B44" s="1" t="s">
        <v>86</v>
      </c>
      <c r="C44">
        <v>8</v>
      </c>
      <c r="D44">
        <v>5</v>
      </c>
      <c r="E44" s="1">
        <v>4</v>
      </c>
      <c r="F44" s="1">
        <v>6</v>
      </c>
      <c r="G44" s="1">
        <v>2</v>
      </c>
      <c r="H44" s="1">
        <v>6</v>
      </c>
      <c r="I44">
        <v>32</v>
      </c>
      <c r="J44">
        <v>88</v>
      </c>
      <c r="K44">
        <v>15</v>
      </c>
      <c r="L44">
        <v>45</v>
      </c>
      <c r="M44">
        <v>24</v>
      </c>
      <c r="N44" s="6">
        <f>(punkty_rekrutacyjne3[[#This Row],[GHP]]+punkty_rekrutacyjne3[[#This Row],[GHH]]+punkty_rekrutacyjne3[[#This Row],[GMM]]+punkty_rekrutacyjne3[[#This Row],[GMP]]+punkty_rekrutacyjne3[[#This Row],[GJP]])/10</f>
        <v>20.399999999999999</v>
      </c>
      <c r="O44">
        <f t="shared" si="0"/>
        <v>6</v>
      </c>
      <c r="P44">
        <f t="shared" si="1"/>
        <v>10</v>
      </c>
      <c r="Q44">
        <f t="shared" si="2"/>
        <v>0</v>
      </c>
      <c r="R44">
        <f t="shared" si="3"/>
        <v>10</v>
      </c>
      <c r="S44" s="6">
        <f>SUM(punkty_rekrutacyjne3[[#This Row],[punkty za JP]:[GEO]])</f>
        <v>26</v>
      </c>
      <c r="T44" s="6">
        <f>IF(punkty_rekrutacyjne3[[#This Row],[Zachowanie]]=6, 2, 0)+punkty_rekrutacyjne3[[#This Row],[Osiagniecia]]</f>
        <v>8</v>
      </c>
      <c r="U44" s="7">
        <f>punkty_rekrutacyjne3[[#This Row],[punkty za gimnazjalny]]+punkty_rekrutacyjne3[[#This Row],[SUMA PUNKTOW ZA OCENY]]+punkty_rekrutacyjne3[[#This Row],[DODATKOWE]]</f>
        <v>54.4</v>
      </c>
    </row>
    <row r="45" spans="1:21" x14ac:dyDescent="0.35">
      <c r="A45" s="1" t="s">
        <v>87</v>
      </c>
      <c r="B45" s="1" t="s">
        <v>55</v>
      </c>
      <c r="C45">
        <v>2</v>
      </c>
      <c r="D45">
        <v>2</v>
      </c>
      <c r="E45" s="1">
        <v>5</v>
      </c>
      <c r="F45" s="1">
        <v>5</v>
      </c>
      <c r="G45" s="1">
        <v>2</v>
      </c>
      <c r="H45" s="1">
        <v>2</v>
      </c>
      <c r="I45">
        <v>65</v>
      </c>
      <c r="J45">
        <v>87</v>
      </c>
      <c r="K45">
        <v>53</v>
      </c>
      <c r="L45">
        <v>98</v>
      </c>
      <c r="M45">
        <v>50</v>
      </c>
      <c r="N45" s="6">
        <f>(punkty_rekrutacyjne3[[#This Row],[GHP]]+punkty_rekrutacyjne3[[#This Row],[GHH]]+punkty_rekrutacyjne3[[#This Row],[GMM]]+punkty_rekrutacyjne3[[#This Row],[GMP]]+punkty_rekrutacyjne3[[#This Row],[GJP]])/10</f>
        <v>35.299999999999997</v>
      </c>
      <c r="O45">
        <f t="shared" si="0"/>
        <v>8</v>
      </c>
      <c r="P45">
        <f t="shared" si="1"/>
        <v>8</v>
      </c>
      <c r="Q45">
        <f t="shared" si="2"/>
        <v>0</v>
      </c>
      <c r="R45">
        <f t="shared" si="3"/>
        <v>0</v>
      </c>
      <c r="S45" s="6">
        <f>SUM(punkty_rekrutacyjne3[[#This Row],[punkty za JP]:[GEO]])</f>
        <v>16</v>
      </c>
      <c r="T45" s="6">
        <f>IF(punkty_rekrutacyjne3[[#This Row],[Zachowanie]]=6, 2, 0)+punkty_rekrutacyjne3[[#This Row],[Osiagniecia]]</f>
        <v>2</v>
      </c>
      <c r="U45" s="7">
        <f>punkty_rekrutacyjne3[[#This Row],[punkty za gimnazjalny]]+punkty_rekrutacyjne3[[#This Row],[SUMA PUNKTOW ZA OCENY]]+punkty_rekrutacyjne3[[#This Row],[DODATKOWE]]</f>
        <v>53.3</v>
      </c>
    </row>
    <row r="46" spans="1:21" x14ac:dyDescent="0.35">
      <c r="A46" s="1" t="s">
        <v>88</v>
      </c>
      <c r="B46" s="1" t="s">
        <v>26</v>
      </c>
      <c r="C46">
        <v>3</v>
      </c>
      <c r="D46">
        <v>2</v>
      </c>
      <c r="E46" s="1">
        <v>3</v>
      </c>
      <c r="F46" s="1">
        <v>3</v>
      </c>
      <c r="G46" s="1">
        <v>6</v>
      </c>
      <c r="H46" s="1">
        <v>6</v>
      </c>
      <c r="I46">
        <v>10</v>
      </c>
      <c r="J46">
        <v>21</v>
      </c>
      <c r="K46">
        <v>35</v>
      </c>
      <c r="L46">
        <v>98</v>
      </c>
      <c r="M46">
        <v>21</v>
      </c>
      <c r="N46" s="6">
        <f>(punkty_rekrutacyjne3[[#This Row],[GHP]]+punkty_rekrutacyjne3[[#This Row],[GHH]]+punkty_rekrutacyjne3[[#This Row],[GMM]]+punkty_rekrutacyjne3[[#This Row],[GMP]]+punkty_rekrutacyjne3[[#This Row],[GJP]])/10</f>
        <v>18.5</v>
      </c>
      <c r="O46">
        <f t="shared" si="0"/>
        <v>4</v>
      </c>
      <c r="P46">
        <f t="shared" si="1"/>
        <v>4</v>
      </c>
      <c r="Q46">
        <f t="shared" si="2"/>
        <v>10</v>
      </c>
      <c r="R46">
        <f t="shared" si="3"/>
        <v>10</v>
      </c>
      <c r="S46" s="6">
        <f>SUM(punkty_rekrutacyjne3[[#This Row],[punkty za JP]:[GEO]])</f>
        <v>28</v>
      </c>
      <c r="T46" s="6">
        <f>IF(punkty_rekrutacyjne3[[#This Row],[Zachowanie]]=6, 2, 0)+punkty_rekrutacyjne3[[#This Row],[Osiagniecia]]</f>
        <v>3</v>
      </c>
      <c r="U46" s="7">
        <f>punkty_rekrutacyjne3[[#This Row],[punkty za gimnazjalny]]+punkty_rekrutacyjne3[[#This Row],[SUMA PUNKTOW ZA OCENY]]+punkty_rekrutacyjne3[[#This Row],[DODATKOWE]]</f>
        <v>49.5</v>
      </c>
    </row>
    <row r="47" spans="1:21" x14ac:dyDescent="0.35">
      <c r="A47" s="1" t="s">
        <v>89</v>
      </c>
      <c r="B47" s="1" t="s">
        <v>90</v>
      </c>
      <c r="C47">
        <v>2</v>
      </c>
      <c r="D47">
        <v>3</v>
      </c>
      <c r="E47" s="1">
        <v>6</v>
      </c>
      <c r="F47" s="1">
        <v>3</v>
      </c>
      <c r="G47" s="1">
        <v>6</v>
      </c>
      <c r="H47" s="1">
        <v>3</v>
      </c>
      <c r="I47">
        <v>53</v>
      </c>
      <c r="J47">
        <v>50</v>
      </c>
      <c r="K47">
        <v>16</v>
      </c>
      <c r="L47">
        <v>44</v>
      </c>
      <c r="M47">
        <v>8</v>
      </c>
      <c r="N47" s="6">
        <f>(punkty_rekrutacyjne3[[#This Row],[GHP]]+punkty_rekrutacyjne3[[#This Row],[GHH]]+punkty_rekrutacyjne3[[#This Row],[GMM]]+punkty_rekrutacyjne3[[#This Row],[GMP]]+punkty_rekrutacyjne3[[#This Row],[GJP]])/10</f>
        <v>17.100000000000001</v>
      </c>
      <c r="O47">
        <f t="shared" si="0"/>
        <v>10</v>
      </c>
      <c r="P47">
        <f t="shared" si="1"/>
        <v>4</v>
      </c>
      <c r="Q47">
        <f t="shared" si="2"/>
        <v>10</v>
      </c>
      <c r="R47">
        <f t="shared" si="3"/>
        <v>4</v>
      </c>
      <c r="S47" s="6">
        <f>SUM(punkty_rekrutacyjne3[[#This Row],[punkty za JP]:[GEO]])</f>
        <v>28</v>
      </c>
      <c r="T47" s="6">
        <f>IF(punkty_rekrutacyjne3[[#This Row],[Zachowanie]]=6, 2, 0)+punkty_rekrutacyjne3[[#This Row],[Osiagniecia]]</f>
        <v>2</v>
      </c>
      <c r="U47" s="7">
        <f>punkty_rekrutacyjne3[[#This Row],[punkty za gimnazjalny]]+punkty_rekrutacyjne3[[#This Row],[SUMA PUNKTOW ZA OCENY]]+punkty_rekrutacyjne3[[#This Row],[DODATKOWE]]</f>
        <v>47.1</v>
      </c>
    </row>
    <row r="48" spans="1:21" x14ac:dyDescent="0.35">
      <c r="A48" s="1" t="s">
        <v>91</v>
      </c>
      <c r="B48" s="1" t="s">
        <v>70</v>
      </c>
      <c r="C48">
        <v>1</v>
      </c>
      <c r="D48">
        <v>5</v>
      </c>
      <c r="E48" s="1">
        <v>3</v>
      </c>
      <c r="F48" s="1">
        <v>6</v>
      </c>
      <c r="G48" s="1">
        <v>4</v>
      </c>
      <c r="H48" s="1">
        <v>4</v>
      </c>
      <c r="I48">
        <v>38</v>
      </c>
      <c r="J48">
        <v>43</v>
      </c>
      <c r="K48">
        <v>49</v>
      </c>
      <c r="L48">
        <v>89</v>
      </c>
      <c r="M48">
        <v>16</v>
      </c>
      <c r="N48" s="6">
        <f>(punkty_rekrutacyjne3[[#This Row],[GHP]]+punkty_rekrutacyjne3[[#This Row],[GHH]]+punkty_rekrutacyjne3[[#This Row],[GMM]]+punkty_rekrutacyjne3[[#This Row],[GMP]]+punkty_rekrutacyjne3[[#This Row],[GJP]])/10</f>
        <v>23.5</v>
      </c>
      <c r="O48">
        <f t="shared" si="0"/>
        <v>4</v>
      </c>
      <c r="P48">
        <f t="shared" si="1"/>
        <v>10</v>
      </c>
      <c r="Q48">
        <f t="shared" si="2"/>
        <v>6</v>
      </c>
      <c r="R48">
        <f t="shared" si="3"/>
        <v>6</v>
      </c>
      <c r="S48" s="6">
        <f>SUM(punkty_rekrutacyjne3[[#This Row],[punkty za JP]:[GEO]])</f>
        <v>26</v>
      </c>
      <c r="T48" s="6">
        <f>IF(punkty_rekrutacyjne3[[#This Row],[Zachowanie]]=6, 2, 0)+punkty_rekrutacyjne3[[#This Row],[Osiagniecia]]</f>
        <v>1</v>
      </c>
      <c r="U48" s="7">
        <f>punkty_rekrutacyjne3[[#This Row],[punkty za gimnazjalny]]+punkty_rekrutacyjne3[[#This Row],[SUMA PUNKTOW ZA OCENY]]+punkty_rekrutacyjne3[[#This Row],[DODATKOWE]]</f>
        <v>50.5</v>
      </c>
    </row>
    <row r="49" spans="1:21" x14ac:dyDescent="0.35">
      <c r="A49" s="1" t="s">
        <v>92</v>
      </c>
      <c r="B49" s="1" t="s">
        <v>45</v>
      </c>
      <c r="C49">
        <v>6</v>
      </c>
      <c r="D49">
        <v>6</v>
      </c>
      <c r="E49" s="1">
        <v>4</v>
      </c>
      <c r="F49" s="1">
        <v>6</v>
      </c>
      <c r="G49" s="1">
        <v>5</v>
      </c>
      <c r="H49" s="1">
        <v>3</v>
      </c>
      <c r="I49">
        <v>99</v>
      </c>
      <c r="J49">
        <v>95</v>
      </c>
      <c r="K49">
        <v>48</v>
      </c>
      <c r="L49">
        <v>16</v>
      </c>
      <c r="M49">
        <v>11</v>
      </c>
      <c r="N49" s="6">
        <f>(punkty_rekrutacyjne3[[#This Row],[GHP]]+punkty_rekrutacyjne3[[#This Row],[GHH]]+punkty_rekrutacyjne3[[#This Row],[GMM]]+punkty_rekrutacyjne3[[#This Row],[GMP]]+punkty_rekrutacyjne3[[#This Row],[GJP]])/10</f>
        <v>26.9</v>
      </c>
      <c r="O49">
        <f t="shared" si="0"/>
        <v>6</v>
      </c>
      <c r="P49">
        <f t="shared" si="1"/>
        <v>10</v>
      </c>
      <c r="Q49">
        <f t="shared" si="2"/>
        <v>8</v>
      </c>
      <c r="R49">
        <f t="shared" si="3"/>
        <v>4</v>
      </c>
      <c r="S49" s="6">
        <f>SUM(punkty_rekrutacyjne3[[#This Row],[punkty za JP]:[GEO]])</f>
        <v>28</v>
      </c>
      <c r="T49" s="6">
        <f>IF(punkty_rekrutacyjne3[[#This Row],[Zachowanie]]=6, 2, 0)+punkty_rekrutacyjne3[[#This Row],[Osiagniecia]]</f>
        <v>8</v>
      </c>
      <c r="U49" s="7">
        <f>punkty_rekrutacyjne3[[#This Row],[punkty za gimnazjalny]]+punkty_rekrutacyjne3[[#This Row],[SUMA PUNKTOW ZA OCENY]]+punkty_rekrutacyjne3[[#This Row],[DODATKOWE]]</f>
        <v>62.9</v>
      </c>
    </row>
    <row r="50" spans="1:21" x14ac:dyDescent="0.35">
      <c r="A50" s="1" t="s">
        <v>93</v>
      </c>
      <c r="B50" s="1" t="s">
        <v>32</v>
      </c>
      <c r="C50">
        <v>6</v>
      </c>
      <c r="D50">
        <v>5</v>
      </c>
      <c r="E50" s="1">
        <v>6</v>
      </c>
      <c r="F50" s="1">
        <v>5</v>
      </c>
      <c r="G50" s="1">
        <v>6</v>
      </c>
      <c r="H50" s="1">
        <v>3</v>
      </c>
      <c r="I50">
        <v>78</v>
      </c>
      <c r="J50">
        <v>22</v>
      </c>
      <c r="K50">
        <v>95</v>
      </c>
      <c r="L50">
        <v>18</v>
      </c>
      <c r="M50">
        <v>15</v>
      </c>
      <c r="N50" s="6">
        <f>(punkty_rekrutacyjne3[[#This Row],[GHP]]+punkty_rekrutacyjne3[[#This Row],[GHH]]+punkty_rekrutacyjne3[[#This Row],[GMM]]+punkty_rekrutacyjne3[[#This Row],[GMP]]+punkty_rekrutacyjne3[[#This Row],[GJP]])/10</f>
        <v>22.8</v>
      </c>
      <c r="O50">
        <f t="shared" si="0"/>
        <v>10</v>
      </c>
      <c r="P50">
        <f t="shared" si="1"/>
        <v>8</v>
      </c>
      <c r="Q50">
        <f t="shared" si="2"/>
        <v>10</v>
      </c>
      <c r="R50">
        <f t="shared" si="3"/>
        <v>4</v>
      </c>
      <c r="S50" s="6">
        <f>SUM(punkty_rekrutacyjne3[[#This Row],[punkty za JP]:[GEO]])</f>
        <v>32</v>
      </c>
      <c r="T50" s="6">
        <f>IF(punkty_rekrutacyjne3[[#This Row],[Zachowanie]]=6, 2, 0)+punkty_rekrutacyjne3[[#This Row],[Osiagniecia]]</f>
        <v>6</v>
      </c>
      <c r="U50" s="7">
        <f>punkty_rekrutacyjne3[[#This Row],[punkty za gimnazjalny]]+punkty_rekrutacyjne3[[#This Row],[SUMA PUNKTOW ZA OCENY]]+punkty_rekrutacyjne3[[#This Row],[DODATKOWE]]</f>
        <v>60.8</v>
      </c>
    </row>
    <row r="51" spans="1:21" x14ac:dyDescent="0.35">
      <c r="A51" s="1" t="s">
        <v>94</v>
      </c>
      <c r="B51" s="1" t="s">
        <v>48</v>
      </c>
      <c r="C51">
        <v>6</v>
      </c>
      <c r="D51">
        <v>3</v>
      </c>
      <c r="E51" s="1">
        <v>3</v>
      </c>
      <c r="F51" s="1">
        <v>6</v>
      </c>
      <c r="G51" s="1">
        <v>4</v>
      </c>
      <c r="H51" s="1">
        <v>5</v>
      </c>
      <c r="I51">
        <v>25</v>
      </c>
      <c r="J51">
        <v>73</v>
      </c>
      <c r="K51">
        <v>78</v>
      </c>
      <c r="L51">
        <v>61</v>
      </c>
      <c r="M51">
        <v>29</v>
      </c>
      <c r="N51" s="6">
        <f>(punkty_rekrutacyjne3[[#This Row],[GHP]]+punkty_rekrutacyjne3[[#This Row],[GHH]]+punkty_rekrutacyjne3[[#This Row],[GMM]]+punkty_rekrutacyjne3[[#This Row],[GMP]]+punkty_rekrutacyjne3[[#This Row],[GJP]])/10</f>
        <v>26.6</v>
      </c>
      <c r="O51">
        <f t="shared" si="0"/>
        <v>4</v>
      </c>
      <c r="P51">
        <f t="shared" si="1"/>
        <v>10</v>
      </c>
      <c r="Q51">
        <f t="shared" si="2"/>
        <v>6</v>
      </c>
      <c r="R51">
        <f t="shared" si="3"/>
        <v>8</v>
      </c>
      <c r="S51" s="6">
        <f>SUM(punkty_rekrutacyjne3[[#This Row],[punkty za JP]:[GEO]])</f>
        <v>28</v>
      </c>
      <c r="T51" s="6">
        <f>IF(punkty_rekrutacyjne3[[#This Row],[Zachowanie]]=6, 2, 0)+punkty_rekrutacyjne3[[#This Row],[Osiagniecia]]</f>
        <v>6</v>
      </c>
      <c r="U51" s="7">
        <f>punkty_rekrutacyjne3[[#This Row],[punkty za gimnazjalny]]+punkty_rekrutacyjne3[[#This Row],[SUMA PUNKTOW ZA OCENY]]+punkty_rekrutacyjne3[[#This Row],[DODATKOWE]]</f>
        <v>60.6</v>
      </c>
    </row>
    <row r="52" spans="1:21" x14ac:dyDescent="0.35">
      <c r="A52" s="1" t="s">
        <v>95</v>
      </c>
      <c r="B52" s="1" t="s">
        <v>96</v>
      </c>
      <c r="C52">
        <v>6</v>
      </c>
      <c r="D52">
        <v>5</v>
      </c>
      <c r="E52" s="1">
        <v>5</v>
      </c>
      <c r="F52" s="1">
        <v>6</v>
      </c>
      <c r="G52" s="1">
        <v>2</v>
      </c>
      <c r="H52" s="1">
        <v>4</v>
      </c>
      <c r="I52">
        <v>65</v>
      </c>
      <c r="J52">
        <v>66</v>
      </c>
      <c r="K52">
        <v>87</v>
      </c>
      <c r="L52">
        <v>5</v>
      </c>
      <c r="M52">
        <v>65</v>
      </c>
      <c r="N52" s="6">
        <f>(punkty_rekrutacyjne3[[#This Row],[GHP]]+punkty_rekrutacyjne3[[#This Row],[GHH]]+punkty_rekrutacyjne3[[#This Row],[GMM]]+punkty_rekrutacyjne3[[#This Row],[GMP]]+punkty_rekrutacyjne3[[#This Row],[GJP]])/10</f>
        <v>28.8</v>
      </c>
      <c r="O52">
        <f t="shared" si="0"/>
        <v>8</v>
      </c>
      <c r="P52">
        <f t="shared" si="1"/>
        <v>10</v>
      </c>
      <c r="Q52">
        <f t="shared" si="2"/>
        <v>0</v>
      </c>
      <c r="R52">
        <f t="shared" si="3"/>
        <v>6</v>
      </c>
      <c r="S52" s="6">
        <f>SUM(punkty_rekrutacyjne3[[#This Row],[punkty za JP]:[GEO]])</f>
        <v>24</v>
      </c>
      <c r="T52" s="6">
        <f>IF(punkty_rekrutacyjne3[[#This Row],[Zachowanie]]=6, 2, 0)+punkty_rekrutacyjne3[[#This Row],[Osiagniecia]]</f>
        <v>6</v>
      </c>
      <c r="U52" s="7">
        <f>punkty_rekrutacyjne3[[#This Row],[punkty za gimnazjalny]]+punkty_rekrutacyjne3[[#This Row],[SUMA PUNKTOW ZA OCENY]]+punkty_rekrutacyjne3[[#This Row],[DODATKOWE]]</f>
        <v>58.8</v>
      </c>
    </row>
    <row r="53" spans="1:21" x14ac:dyDescent="0.35">
      <c r="A53" s="1" t="s">
        <v>97</v>
      </c>
      <c r="B53" s="1" t="s">
        <v>90</v>
      </c>
      <c r="C53">
        <v>8</v>
      </c>
      <c r="D53">
        <v>2</v>
      </c>
      <c r="E53" s="1">
        <v>2</v>
      </c>
      <c r="F53" s="1">
        <v>3</v>
      </c>
      <c r="G53" s="1">
        <v>4</v>
      </c>
      <c r="H53" s="1">
        <v>3</v>
      </c>
      <c r="I53">
        <v>18</v>
      </c>
      <c r="J53">
        <v>83</v>
      </c>
      <c r="K53">
        <v>86</v>
      </c>
      <c r="L53">
        <v>67</v>
      </c>
      <c r="M53">
        <v>90</v>
      </c>
      <c r="N53" s="6">
        <f>(punkty_rekrutacyjne3[[#This Row],[GHP]]+punkty_rekrutacyjne3[[#This Row],[GHH]]+punkty_rekrutacyjne3[[#This Row],[GMM]]+punkty_rekrutacyjne3[[#This Row],[GMP]]+punkty_rekrutacyjne3[[#This Row],[GJP]])/10</f>
        <v>34.4</v>
      </c>
      <c r="O53">
        <f t="shared" si="0"/>
        <v>0</v>
      </c>
      <c r="P53">
        <f t="shared" si="1"/>
        <v>4</v>
      </c>
      <c r="Q53">
        <f t="shared" si="2"/>
        <v>6</v>
      </c>
      <c r="R53">
        <f t="shared" si="3"/>
        <v>4</v>
      </c>
      <c r="S53" s="6">
        <f>SUM(punkty_rekrutacyjne3[[#This Row],[punkty za JP]:[GEO]])</f>
        <v>14</v>
      </c>
      <c r="T53" s="6">
        <f>IF(punkty_rekrutacyjne3[[#This Row],[Zachowanie]]=6, 2, 0)+punkty_rekrutacyjne3[[#This Row],[Osiagniecia]]</f>
        <v>8</v>
      </c>
      <c r="U53" s="7">
        <f>punkty_rekrutacyjne3[[#This Row],[punkty za gimnazjalny]]+punkty_rekrutacyjne3[[#This Row],[SUMA PUNKTOW ZA OCENY]]+punkty_rekrutacyjne3[[#This Row],[DODATKOWE]]</f>
        <v>56.4</v>
      </c>
    </row>
    <row r="54" spans="1:21" x14ac:dyDescent="0.35">
      <c r="A54" s="1" t="s">
        <v>98</v>
      </c>
      <c r="B54" s="1" t="s">
        <v>99</v>
      </c>
      <c r="C54">
        <v>0</v>
      </c>
      <c r="D54">
        <v>3</v>
      </c>
      <c r="E54" s="1">
        <v>4</v>
      </c>
      <c r="F54" s="1">
        <v>6</v>
      </c>
      <c r="G54" s="1">
        <v>4</v>
      </c>
      <c r="H54" s="1">
        <v>4</v>
      </c>
      <c r="I54">
        <v>41</v>
      </c>
      <c r="J54">
        <v>88</v>
      </c>
      <c r="K54">
        <v>4</v>
      </c>
      <c r="L54">
        <v>24</v>
      </c>
      <c r="M54">
        <v>37</v>
      </c>
      <c r="N54" s="6">
        <f>(punkty_rekrutacyjne3[[#This Row],[GHP]]+punkty_rekrutacyjne3[[#This Row],[GHH]]+punkty_rekrutacyjne3[[#This Row],[GMM]]+punkty_rekrutacyjne3[[#This Row],[GMP]]+punkty_rekrutacyjne3[[#This Row],[GJP]])/10</f>
        <v>19.399999999999999</v>
      </c>
      <c r="O54">
        <f t="shared" si="0"/>
        <v>6</v>
      </c>
      <c r="P54">
        <f t="shared" si="1"/>
        <v>10</v>
      </c>
      <c r="Q54">
        <f t="shared" si="2"/>
        <v>6</v>
      </c>
      <c r="R54">
        <f t="shared" si="3"/>
        <v>6</v>
      </c>
      <c r="S54" s="6">
        <f>SUM(punkty_rekrutacyjne3[[#This Row],[punkty za JP]:[GEO]])</f>
        <v>28</v>
      </c>
      <c r="T54" s="6">
        <f>IF(punkty_rekrutacyjne3[[#This Row],[Zachowanie]]=6, 2, 0)+punkty_rekrutacyjne3[[#This Row],[Osiagniecia]]</f>
        <v>0</v>
      </c>
      <c r="U54" s="7">
        <f>punkty_rekrutacyjne3[[#This Row],[punkty za gimnazjalny]]+punkty_rekrutacyjne3[[#This Row],[SUMA PUNKTOW ZA OCENY]]+punkty_rekrutacyjne3[[#This Row],[DODATKOWE]]</f>
        <v>47.4</v>
      </c>
    </row>
    <row r="55" spans="1:21" x14ac:dyDescent="0.35">
      <c r="A55" s="1" t="s">
        <v>100</v>
      </c>
      <c r="B55" s="1" t="s">
        <v>101</v>
      </c>
      <c r="C55">
        <v>7</v>
      </c>
      <c r="D55">
        <v>3</v>
      </c>
      <c r="E55" s="1">
        <v>4</v>
      </c>
      <c r="F55" s="1">
        <v>4</v>
      </c>
      <c r="G55" s="1">
        <v>5</v>
      </c>
      <c r="H55" s="1">
        <v>6</v>
      </c>
      <c r="I55">
        <v>54</v>
      </c>
      <c r="J55">
        <v>42</v>
      </c>
      <c r="K55">
        <v>82</v>
      </c>
      <c r="L55">
        <v>99</v>
      </c>
      <c r="M55">
        <v>81</v>
      </c>
      <c r="N55" s="6">
        <f>(punkty_rekrutacyjne3[[#This Row],[GHP]]+punkty_rekrutacyjne3[[#This Row],[GHH]]+punkty_rekrutacyjne3[[#This Row],[GMM]]+punkty_rekrutacyjne3[[#This Row],[GMP]]+punkty_rekrutacyjne3[[#This Row],[GJP]])/10</f>
        <v>35.799999999999997</v>
      </c>
      <c r="O55">
        <f t="shared" si="0"/>
        <v>6</v>
      </c>
      <c r="P55">
        <f t="shared" si="1"/>
        <v>6</v>
      </c>
      <c r="Q55">
        <f t="shared" si="2"/>
        <v>8</v>
      </c>
      <c r="R55">
        <f t="shared" si="3"/>
        <v>10</v>
      </c>
      <c r="S55" s="6">
        <f>SUM(punkty_rekrutacyjne3[[#This Row],[punkty za JP]:[GEO]])</f>
        <v>30</v>
      </c>
      <c r="T55" s="6">
        <f>IF(punkty_rekrutacyjne3[[#This Row],[Zachowanie]]=6, 2, 0)+punkty_rekrutacyjne3[[#This Row],[Osiagniecia]]</f>
        <v>7</v>
      </c>
      <c r="U55" s="7">
        <f>punkty_rekrutacyjne3[[#This Row],[punkty za gimnazjalny]]+punkty_rekrutacyjne3[[#This Row],[SUMA PUNKTOW ZA OCENY]]+punkty_rekrutacyjne3[[#This Row],[DODATKOWE]]</f>
        <v>72.8</v>
      </c>
    </row>
    <row r="56" spans="1:21" x14ac:dyDescent="0.35">
      <c r="A56" s="1" t="s">
        <v>102</v>
      </c>
      <c r="B56" s="1" t="s">
        <v>70</v>
      </c>
      <c r="C56">
        <v>3</v>
      </c>
      <c r="D56">
        <v>6</v>
      </c>
      <c r="E56" s="1">
        <v>5</v>
      </c>
      <c r="F56" s="1">
        <v>2</v>
      </c>
      <c r="G56" s="1">
        <v>4</v>
      </c>
      <c r="H56" s="1">
        <v>6</v>
      </c>
      <c r="I56">
        <v>51</v>
      </c>
      <c r="J56">
        <v>96</v>
      </c>
      <c r="K56">
        <v>78</v>
      </c>
      <c r="L56">
        <v>72</v>
      </c>
      <c r="M56">
        <v>39</v>
      </c>
      <c r="N56" s="6">
        <f>(punkty_rekrutacyjne3[[#This Row],[GHP]]+punkty_rekrutacyjne3[[#This Row],[GHH]]+punkty_rekrutacyjne3[[#This Row],[GMM]]+punkty_rekrutacyjne3[[#This Row],[GMP]]+punkty_rekrutacyjne3[[#This Row],[GJP]])/10</f>
        <v>33.6</v>
      </c>
      <c r="O56">
        <f t="shared" si="0"/>
        <v>8</v>
      </c>
      <c r="P56">
        <f t="shared" si="1"/>
        <v>0</v>
      </c>
      <c r="Q56">
        <f t="shared" si="2"/>
        <v>6</v>
      </c>
      <c r="R56">
        <f t="shared" si="3"/>
        <v>10</v>
      </c>
      <c r="S56" s="6">
        <f>SUM(punkty_rekrutacyjne3[[#This Row],[punkty za JP]:[GEO]])</f>
        <v>24</v>
      </c>
      <c r="T56" s="6">
        <f>IF(punkty_rekrutacyjne3[[#This Row],[Zachowanie]]=6, 2, 0)+punkty_rekrutacyjne3[[#This Row],[Osiagniecia]]</f>
        <v>5</v>
      </c>
      <c r="U56" s="7">
        <f>punkty_rekrutacyjne3[[#This Row],[punkty za gimnazjalny]]+punkty_rekrutacyjne3[[#This Row],[SUMA PUNKTOW ZA OCENY]]+punkty_rekrutacyjne3[[#This Row],[DODATKOWE]]</f>
        <v>62.6</v>
      </c>
    </row>
    <row r="57" spans="1:21" x14ac:dyDescent="0.35">
      <c r="A57" s="1" t="s">
        <v>103</v>
      </c>
      <c r="B57" s="1" t="s">
        <v>55</v>
      </c>
      <c r="C57">
        <v>8</v>
      </c>
      <c r="D57">
        <v>6</v>
      </c>
      <c r="E57" s="1">
        <v>2</v>
      </c>
      <c r="F57" s="1">
        <v>2</v>
      </c>
      <c r="G57" s="1">
        <v>6</v>
      </c>
      <c r="H57" s="1">
        <v>6</v>
      </c>
      <c r="I57">
        <v>86</v>
      </c>
      <c r="J57">
        <v>67</v>
      </c>
      <c r="K57">
        <v>94</v>
      </c>
      <c r="L57">
        <v>38</v>
      </c>
      <c r="M57">
        <v>45</v>
      </c>
      <c r="N57" s="6">
        <f>(punkty_rekrutacyjne3[[#This Row],[GHP]]+punkty_rekrutacyjne3[[#This Row],[GHH]]+punkty_rekrutacyjne3[[#This Row],[GMM]]+punkty_rekrutacyjne3[[#This Row],[GMP]]+punkty_rekrutacyjne3[[#This Row],[GJP]])/10</f>
        <v>33</v>
      </c>
      <c r="O57">
        <f t="shared" si="0"/>
        <v>0</v>
      </c>
      <c r="P57">
        <f t="shared" si="1"/>
        <v>0</v>
      </c>
      <c r="Q57">
        <f t="shared" si="2"/>
        <v>10</v>
      </c>
      <c r="R57">
        <f t="shared" si="3"/>
        <v>10</v>
      </c>
      <c r="S57" s="6">
        <f>SUM(punkty_rekrutacyjne3[[#This Row],[punkty za JP]:[GEO]])</f>
        <v>20</v>
      </c>
      <c r="T57" s="6">
        <f>IF(punkty_rekrutacyjne3[[#This Row],[Zachowanie]]=6, 2, 0)+punkty_rekrutacyjne3[[#This Row],[Osiagniecia]]</f>
        <v>10</v>
      </c>
      <c r="U57" s="7">
        <f>punkty_rekrutacyjne3[[#This Row],[punkty za gimnazjalny]]+punkty_rekrutacyjne3[[#This Row],[SUMA PUNKTOW ZA OCENY]]+punkty_rekrutacyjne3[[#This Row],[DODATKOWE]]</f>
        <v>63</v>
      </c>
    </row>
    <row r="58" spans="1:21" x14ac:dyDescent="0.35">
      <c r="A58" s="1" t="s">
        <v>104</v>
      </c>
      <c r="B58" s="1" t="s">
        <v>32</v>
      </c>
      <c r="C58">
        <v>7</v>
      </c>
      <c r="D58">
        <v>5</v>
      </c>
      <c r="E58" s="1">
        <v>6</v>
      </c>
      <c r="F58" s="1">
        <v>4</v>
      </c>
      <c r="G58" s="1">
        <v>6</v>
      </c>
      <c r="H58" s="1">
        <v>5</v>
      </c>
      <c r="I58">
        <v>15</v>
      </c>
      <c r="J58">
        <v>79</v>
      </c>
      <c r="K58">
        <v>11</v>
      </c>
      <c r="L58">
        <v>20</v>
      </c>
      <c r="M58">
        <v>58</v>
      </c>
      <c r="N58" s="6">
        <f>(punkty_rekrutacyjne3[[#This Row],[GHP]]+punkty_rekrutacyjne3[[#This Row],[GHH]]+punkty_rekrutacyjne3[[#This Row],[GMM]]+punkty_rekrutacyjne3[[#This Row],[GMP]]+punkty_rekrutacyjne3[[#This Row],[GJP]])/10</f>
        <v>18.3</v>
      </c>
      <c r="O58">
        <f t="shared" si="0"/>
        <v>10</v>
      </c>
      <c r="P58">
        <f t="shared" si="1"/>
        <v>6</v>
      </c>
      <c r="Q58">
        <f t="shared" si="2"/>
        <v>10</v>
      </c>
      <c r="R58">
        <f t="shared" si="3"/>
        <v>8</v>
      </c>
      <c r="S58" s="6">
        <f>SUM(punkty_rekrutacyjne3[[#This Row],[punkty za JP]:[GEO]])</f>
        <v>34</v>
      </c>
      <c r="T58" s="6">
        <f>IF(punkty_rekrutacyjne3[[#This Row],[Zachowanie]]=6, 2, 0)+punkty_rekrutacyjne3[[#This Row],[Osiagniecia]]</f>
        <v>7</v>
      </c>
      <c r="U58" s="7">
        <f>punkty_rekrutacyjne3[[#This Row],[punkty za gimnazjalny]]+punkty_rekrutacyjne3[[#This Row],[SUMA PUNKTOW ZA OCENY]]+punkty_rekrutacyjne3[[#This Row],[DODATKOWE]]</f>
        <v>59.3</v>
      </c>
    </row>
    <row r="59" spans="1:21" x14ac:dyDescent="0.35">
      <c r="A59" s="1" t="s">
        <v>105</v>
      </c>
      <c r="B59" s="1" t="s">
        <v>70</v>
      </c>
      <c r="C59">
        <v>3</v>
      </c>
      <c r="D59">
        <v>6</v>
      </c>
      <c r="E59" s="1">
        <v>3</v>
      </c>
      <c r="F59" s="1">
        <v>5</v>
      </c>
      <c r="G59" s="1">
        <v>5</v>
      </c>
      <c r="H59" s="1">
        <v>2</v>
      </c>
      <c r="I59">
        <v>49</v>
      </c>
      <c r="J59">
        <v>99</v>
      </c>
      <c r="K59">
        <v>78</v>
      </c>
      <c r="L59">
        <v>70</v>
      </c>
      <c r="M59">
        <v>60</v>
      </c>
      <c r="N59" s="6">
        <f>(punkty_rekrutacyjne3[[#This Row],[GHP]]+punkty_rekrutacyjne3[[#This Row],[GHH]]+punkty_rekrutacyjne3[[#This Row],[GMM]]+punkty_rekrutacyjne3[[#This Row],[GMP]]+punkty_rekrutacyjne3[[#This Row],[GJP]])/10</f>
        <v>35.6</v>
      </c>
      <c r="O59">
        <f t="shared" si="0"/>
        <v>4</v>
      </c>
      <c r="P59">
        <f t="shared" si="1"/>
        <v>8</v>
      </c>
      <c r="Q59">
        <f t="shared" si="2"/>
        <v>8</v>
      </c>
      <c r="R59">
        <f t="shared" si="3"/>
        <v>0</v>
      </c>
      <c r="S59" s="6">
        <f>SUM(punkty_rekrutacyjne3[[#This Row],[punkty za JP]:[GEO]])</f>
        <v>20</v>
      </c>
      <c r="T59" s="6">
        <f>IF(punkty_rekrutacyjne3[[#This Row],[Zachowanie]]=6, 2, 0)+punkty_rekrutacyjne3[[#This Row],[Osiagniecia]]</f>
        <v>5</v>
      </c>
      <c r="U59" s="7">
        <f>punkty_rekrutacyjne3[[#This Row],[punkty za gimnazjalny]]+punkty_rekrutacyjne3[[#This Row],[SUMA PUNKTOW ZA OCENY]]+punkty_rekrutacyjne3[[#This Row],[DODATKOWE]]</f>
        <v>60.6</v>
      </c>
    </row>
    <row r="60" spans="1:21" x14ac:dyDescent="0.35">
      <c r="A60" s="1" t="s">
        <v>106</v>
      </c>
      <c r="B60" s="1" t="s">
        <v>107</v>
      </c>
      <c r="C60">
        <v>3</v>
      </c>
      <c r="D60">
        <v>6</v>
      </c>
      <c r="E60" s="1">
        <v>3</v>
      </c>
      <c r="F60" s="1">
        <v>5</v>
      </c>
      <c r="G60" s="1">
        <v>4</v>
      </c>
      <c r="H60" s="1">
        <v>2</v>
      </c>
      <c r="I60">
        <v>94</v>
      </c>
      <c r="J60">
        <v>27</v>
      </c>
      <c r="K60">
        <v>20</v>
      </c>
      <c r="L60">
        <v>13</v>
      </c>
      <c r="M60">
        <v>49</v>
      </c>
      <c r="N60" s="6">
        <f>(punkty_rekrutacyjne3[[#This Row],[GHP]]+punkty_rekrutacyjne3[[#This Row],[GHH]]+punkty_rekrutacyjne3[[#This Row],[GMM]]+punkty_rekrutacyjne3[[#This Row],[GMP]]+punkty_rekrutacyjne3[[#This Row],[GJP]])/10</f>
        <v>20.3</v>
      </c>
      <c r="O60">
        <f t="shared" si="0"/>
        <v>4</v>
      </c>
      <c r="P60">
        <f t="shared" si="1"/>
        <v>8</v>
      </c>
      <c r="Q60">
        <f t="shared" si="2"/>
        <v>6</v>
      </c>
      <c r="R60">
        <f t="shared" si="3"/>
        <v>0</v>
      </c>
      <c r="S60" s="6">
        <f>SUM(punkty_rekrutacyjne3[[#This Row],[punkty za JP]:[GEO]])</f>
        <v>18</v>
      </c>
      <c r="T60" s="6">
        <f>IF(punkty_rekrutacyjne3[[#This Row],[Zachowanie]]=6, 2, 0)+punkty_rekrutacyjne3[[#This Row],[Osiagniecia]]</f>
        <v>5</v>
      </c>
      <c r="U60" s="7">
        <f>punkty_rekrutacyjne3[[#This Row],[punkty za gimnazjalny]]+punkty_rekrutacyjne3[[#This Row],[SUMA PUNKTOW ZA OCENY]]+punkty_rekrutacyjne3[[#This Row],[DODATKOWE]]</f>
        <v>43.3</v>
      </c>
    </row>
    <row r="61" spans="1:21" x14ac:dyDescent="0.35">
      <c r="A61" s="1" t="s">
        <v>108</v>
      </c>
      <c r="B61" s="1" t="s">
        <v>83</v>
      </c>
      <c r="C61">
        <v>8</v>
      </c>
      <c r="D61">
        <v>4</v>
      </c>
      <c r="E61" s="1">
        <v>5</v>
      </c>
      <c r="F61" s="1">
        <v>6</v>
      </c>
      <c r="G61" s="1">
        <v>6</v>
      </c>
      <c r="H61" s="1">
        <v>2</v>
      </c>
      <c r="I61">
        <v>94</v>
      </c>
      <c r="J61">
        <v>99</v>
      </c>
      <c r="K61">
        <v>87</v>
      </c>
      <c r="L61">
        <v>99</v>
      </c>
      <c r="M61">
        <v>62</v>
      </c>
      <c r="N61" s="6">
        <f>(punkty_rekrutacyjne3[[#This Row],[GHP]]+punkty_rekrutacyjne3[[#This Row],[GHH]]+punkty_rekrutacyjne3[[#This Row],[GMM]]+punkty_rekrutacyjne3[[#This Row],[GMP]]+punkty_rekrutacyjne3[[#This Row],[GJP]])/10</f>
        <v>44.1</v>
      </c>
      <c r="O61">
        <f t="shared" si="0"/>
        <v>8</v>
      </c>
      <c r="P61">
        <f t="shared" si="1"/>
        <v>10</v>
      </c>
      <c r="Q61">
        <f t="shared" si="2"/>
        <v>10</v>
      </c>
      <c r="R61">
        <f t="shared" si="3"/>
        <v>0</v>
      </c>
      <c r="S61" s="6">
        <f>SUM(punkty_rekrutacyjne3[[#This Row],[punkty za JP]:[GEO]])</f>
        <v>28</v>
      </c>
      <c r="T61" s="6">
        <f>IF(punkty_rekrutacyjne3[[#This Row],[Zachowanie]]=6, 2, 0)+punkty_rekrutacyjne3[[#This Row],[Osiagniecia]]</f>
        <v>8</v>
      </c>
      <c r="U61" s="7">
        <f>punkty_rekrutacyjne3[[#This Row],[punkty za gimnazjalny]]+punkty_rekrutacyjne3[[#This Row],[SUMA PUNKTOW ZA OCENY]]+punkty_rekrutacyjne3[[#This Row],[DODATKOWE]]</f>
        <v>80.099999999999994</v>
      </c>
    </row>
    <row r="62" spans="1:21" x14ac:dyDescent="0.35">
      <c r="A62" s="1" t="s">
        <v>109</v>
      </c>
      <c r="B62" s="1" t="s">
        <v>110</v>
      </c>
      <c r="C62">
        <v>8</v>
      </c>
      <c r="D62">
        <v>2</v>
      </c>
      <c r="E62" s="1">
        <v>4</v>
      </c>
      <c r="F62" s="1">
        <v>5</v>
      </c>
      <c r="G62" s="1">
        <v>2</v>
      </c>
      <c r="H62" s="1">
        <v>4</v>
      </c>
      <c r="I62">
        <v>20</v>
      </c>
      <c r="J62">
        <v>78</v>
      </c>
      <c r="K62">
        <v>54</v>
      </c>
      <c r="L62">
        <v>34</v>
      </c>
      <c r="M62">
        <v>95</v>
      </c>
      <c r="N62" s="6">
        <f>(punkty_rekrutacyjne3[[#This Row],[GHP]]+punkty_rekrutacyjne3[[#This Row],[GHH]]+punkty_rekrutacyjne3[[#This Row],[GMM]]+punkty_rekrutacyjne3[[#This Row],[GMP]]+punkty_rekrutacyjne3[[#This Row],[GJP]])/10</f>
        <v>28.1</v>
      </c>
      <c r="O62">
        <f t="shared" si="0"/>
        <v>6</v>
      </c>
      <c r="P62">
        <f t="shared" si="1"/>
        <v>8</v>
      </c>
      <c r="Q62">
        <f t="shared" si="2"/>
        <v>0</v>
      </c>
      <c r="R62">
        <f t="shared" si="3"/>
        <v>6</v>
      </c>
      <c r="S62" s="6">
        <f>SUM(punkty_rekrutacyjne3[[#This Row],[punkty za JP]:[GEO]])</f>
        <v>20</v>
      </c>
      <c r="T62" s="6">
        <f>IF(punkty_rekrutacyjne3[[#This Row],[Zachowanie]]=6, 2, 0)+punkty_rekrutacyjne3[[#This Row],[Osiagniecia]]</f>
        <v>8</v>
      </c>
      <c r="U62" s="7">
        <f>punkty_rekrutacyjne3[[#This Row],[punkty za gimnazjalny]]+punkty_rekrutacyjne3[[#This Row],[SUMA PUNKTOW ZA OCENY]]+punkty_rekrutacyjne3[[#This Row],[DODATKOWE]]</f>
        <v>56.1</v>
      </c>
    </row>
    <row r="63" spans="1:21" x14ac:dyDescent="0.35">
      <c r="A63" s="1" t="s">
        <v>111</v>
      </c>
      <c r="B63" s="1" t="s">
        <v>74</v>
      </c>
      <c r="C63">
        <v>5</v>
      </c>
      <c r="D63">
        <v>2</v>
      </c>
      <c r="E63" s="1">
        <v>4</v>
      </c>
      <c r="F63" s="1">
        <v>5</v>
      </c>
      <c r="G63" s="1">
        <v>5</v>
      </c>
      <c r="H63" s="1">
        <v>3</v>
      </c>
      <c r="I63">
        <v>39</v>
      </c>
      <c r="J63">
        <v>16</v>
      </c>
      <c r="K63">
        <v>8</v>
      </c>
      <c r="L63">
        <v>66</v>
      </c>
      <c r="M63">
        <v>29</v>
      </c>
      <c r="N63" s="6">
        <f>(punkty_rekrutacyjne3[[#This Row],[GHP]]+punkty_rekrutacyjne3[[#This Row],[GHH]]+punkty_rekrutacyjne3[[#This Row],[GMM]]+punkty_rekrutacyjne3[[#This Row],[GMP]]+punkty_rekrutacyjne3[[#This Row],[GJP]])/10</f>
        <v>15.8</v>
      </c>
      <c r="O63">
        <f t="shared" si="0"/>
        <v>6</v>
      </c>
      <c r="P63">
        <f t="shared" si="1"/>
        <v>8</v>
      </c>
      <c r="Q63">
        <f t="shared" si="2"/>
        <v>8</v>
      </c>
      <c r="R63">
        <f t="shared" si="3"/>
        <v>4</v>
      </c>
      <c r="S63" s="6">
        <f>SUM(punkty_rekrutacyjne3[[#This Row],[punkty za JP]:[GEO]])</f>
        <v>26</v>
      </c>
      <c r="T63" s="6">
        <f>IF(punkty_rekrutacyjne3[[#This Row],[Zachowanie]]=6, 2, 0)+punkty_rekrutacyjne3[[#This Row],[Osiagniecia]]</f>
        <v>5</v>
      </c>
      <c r="U63" s="7">
        <f>punkty_rekrutacyjne3[[#This Row],[punkty za gimnazjalny]]+punkty_rekrutacyjne3[[#This Row],[SUMA PUNKTOW ZA OCENY]]+punkty_rekrutacyjne3[[#This Row],[DODATKOWE]]</f>
        <v>46.8</v>
      </c>
    </row>
    <row r="64" spans="1:21" x14ac:dyDescent="0.35">
      <c r="A64" s="1" t="s">
        <v>112</v>
      </c>
      <c r="B64" s="1" t="s">
        <v>113</v>
      </c>
      <c r="C64">
        <v>0</v>
      </c>
      <c r="D64">
        <v>6</v>
      </c>
      <c r="E64" s="1">
        <v>3</v>
      </c>
      <c r="F64" s="1">
        <v>5</v>
      </c>
      <c r="G64" s="1">
        <v>4</v>
      </c>
      <c r="H64" s="1">
        <v>2</v>
      </c>
      <c r="I64">
        <v>77</v>
      </c>
      <c r="J64">
        <v>80</v>
      </c>
      <c r="K64">
        <v>92</v>
      </c>
      <c r="L64">
        <v>43</v>
      </c>
      <c r="M64">
        <v>100</v>
      </c>
      <c r="N64" s="6">
        <f>(punkty_rekrutacyjne3[[#This Row],[GHP]]+punkty_rekrutacyjne3[[#This Row],[GHH]]+punkty_rekrutacyjne3[[#This Row],[GMM]]+punkty_rekrutacyjne3[[#This Row],[GMP]]+punkty_rekrutacyjne3[[#This Row],[GJP]])/10</f>
        <v>39.200000000000003</v>
      </c>
      <c r="O64">
        <f t="shared" si="0"/>
        <v>4</v>
      </c>
      <c r="P64">
        <f t="shared" si="1"/>
        <v>8</v>
      </c>
      <c r="Q64">
        <f t="shared" si="2"/>
        <v>6</v>
      </c>
      <c r="R64">
        <f t="shared" si="3"/>
        <v>0</v>
      </c>
      <c r="S64" s="6">
        <f>SUM(punkty_rekrutacyjne3[[#This Row],[punkty za JP]:[GEO]])</f>
        <v>18</v>
      </c>
      <c r="T64" s="6">
        <f>IF(punkty_rekrutacyjne3[[#This Row],[Zachowanie]]=6, 2, 0)+punkty_rekrutacyjne3[[#This Row],[Osiagniecia]]</f>
        <v>2</v>
      </c>
      <c r="U64" s="7">
        <f>punkty_rekrutacyjne3[[#This Row],[punkty za gimnazjalny]]+punkty_rekrutacyjne3[[#This Row],[SUMA PUNKTOW ZA OCENY]]+punkty_rekrutacyjne3[[#This Row],[DODATKOWE]]</f>
        <v>59.2</v>
      </c>
    </row>
    <row r="65" spans="1:21" x14ac:dyDescent="0.35">
      <c r="A65" s="1" t="s">
        <v>114</v>
      </c>
      <c r="B65" s="1" t="s">
        <v>101</v>
      </c>
      <c r="C65">
        <v>1</v>
      </c>
      <c r="D65">
        <v>4</v>
      </c>
      <c r="E65" s="1">
        <v>6</v>
      </c>
      <c r="F65" s="1">
        <v>3</v>
      </c>
      <c r="G65" s="1">
        <v>4</v>
      </c>
      <c r="H65" s="1">
        <v>2</v>
      </c>
      <c r="I65">
        <v>70</v>
      </c>
      <c r="J65">
        <v>39</v>
      </c>
      <c r="K65">
        <v>65</v>
      </c>
      <c r="L65">
        <v>57</v>
      </c>
      <c r="M65">
        <v>90</v>
      </c>
      <c r="N65" s="6">
        <f>(punkty_rekrutacyjne3[[#This Row],[GHP]]+punkty_rekrutacyjne3[[#This Row],[GHH]]+punkty_rekrutacyjne3[[#This Row],[GMM]]+punkty_rekrutacyjne3[[#This Row],[GMP]]+punkty_rekrutacyjne3[[#This Row],[GJP]])/10</f>
        <v>32.1</v>
      </c>
      <c r="O65">
        <f t="shared" si="0"/>
        <v>10</v>
      </c>
      <c r="P65">
        <f t="shared" si="1"/>
        <v>4</v>
      </c>
      <c r="Q65">
        <f t="shared" si="2"/>
        <v>6</v>
      </c>
      <c r="R65">
        <f t="shared" si="3"/>
        <v>0</v>
      </c>
      <c r="S65" s="6">
        <f>SUM(punkty_rekrutacyjne3[[#This Row],[punkty za JP]:[GEO]])</f>
        <v>20</v>
      </c>
      <c r="T65" s="6">
        <f>IF(punkty_rekrutacyjne3[[#This Row],[Zachowanie]]=6, 2, 0)+punkty_rekrutacyjne3[[#This Row],[Osiagniecia]]</f>
        <v>1</v>
      </c>
      <c r="U65" s="7">
        <f>punkty_rekrutacyjne3[[#This Row],[punkty za gimnazjalny]]+punkty_rekrutacyjne3[[#This Row],[SUMA PUNKTOW ZA OCENY]]+punkty_rekrutacyjne3[[#This Row],[DODATKOWE]]</f>
        <v>53.1</v>
      </c>
    </row>
    <row r="66" spans="1:21" x14ac:dyDescent="0.35">
      <c r="A66" s="1" t="s">
        <v>115</v>
      </c>
      <c r="B66" s="1" t="s">
        <v>41</v>
      </c>
      <c r="C66">
        <v>0</v>
      </c>
      <c r="D66">
        <v>4</v>
      </c>
      <c r="E66" s="1">
        <v>5</v>
      </c>
      <c r="F66" s="1">
        <v>4</v>
      </c>
      <c r="G66" s="1">
        <v>6</v>
      </c>
      <c r="H66" s="1">
        <v>2</v>
      </c>
      <c r="I66">
        <v>4</v>
      </c>
      <c r="J66">
        <v>85</v>
      </c>
      <c r="K66">
        <v>83</v>
      </c>
      <c r="L66">
        <v>10</v>
      </c>
      <c r="M66">
        <v>33</v>
      </c>
      <c r="N66" s="6">
        <f>(punkty_rekrutacyjne3[[#This Row],[GHP]]+punkty_rekrutacyjne3[[#This Row],[GHH]]+punkty_rekrutacyjne3[[#This Row],[GMM]]+punkty_rekrutacyjne3[[#This Row],[GMP]]+punkty_rekrutacyjne3[[#This Row],[GJP]])/10</f>
        <v>21.5</v>
      </c>
      <c r="O66">
        <f t="shared" si="0"/>
        <v>8</v>
      </c>
      <c r="P66">
        <f t="shared" si="1"/>
        <v>6</v>
      </c>
      <c r="Q66">
        <f t="shared" si="2"/>
        <v>10</v>
      </c>
      <c r="R66">
        <f t="shared" si="3"/>
        <v>0</v>
      </c>
      <c r="S66" s="6">
        <f>SUM(punkty_rekrutacyjne3[[#This Row],[punkty za JP]:[GEO]])</f>
        <v>24</v>
      </c>
      <c r="T66" s="6">
        <f>IF(punkty_rekrutacyjne3[[#This Row],[Zachowanie]]=6, 2, 0)+punkty_rekrutacyjne3[[#This Row],[Osiagniecia]]</f>
        <v>0</v>
      </c>
      <c r="U66" s="7">
        <f>punkty_rekrutacyjne3[[#This Row],[punkty za gimnazjalny]]+punkty_rekrutacyjne3[[#This Row],[SUMA PUNKTOW ZA OCENY]]+punkty_rekrutacyjne3[[#This Row],[DODATKOWE]]</f>
        <v>45.5</v>
      </c>
    </row>
    <row r="67" spans="1:21" x14ac:dyDescent="0.35">
      <c r="A67" s="1" t="s">
        <v>116</v>
      </c>
      <c r="B67" s="1" t="s">
        <v>117</v>
      </c>
      <c r="C67">
        <v>8</v>
      </c>
      <c r="D67">
        <v>5</v>
      </c>
      <c r="E67" s="1">
        <v>5</v>
      </c>
      <c r="F67" s="1">
        <v>4</v>
      </c>
      <c r="G67" s="1">
        <v>3</v>
      </c>
      <c r="H67" s="1">
        <v>3</v>
      </c>
      <c r="I67">
        <v>80</v>
      </c>
      <c r="J67">
        <v>91</v>
      </c>
      <c r="K67">
        <v>16</v>
      </c>
      <c r="L67">
        <v>12</v>
      </c>
      <c r="M67">
        <v>73</v>
      </c>
      <c r="N67" s="6">
        <f>(punkty_rekrutacyjne3[[#This Row],[GHP]]+punkty_rekrutacyjne3[[#This Row],[GHH]]+punkty_rekrutacyjne3[[#This Row],[GMM]]+punkty_rekrutacyjne3[[#This Row],[GMP]]+punkty_rekrutacyjne3[[#This Row],[GJP]])/10</f>
        <v>27.2</v>
      </c>
      <c r="O67">
        <f t="shared" ref="O67:O130" si="4">VLOOKUP(E67,$X$4:$Y$9,2,0)</f>
        <v>8</v>
      </c>
      <c r="P67">
        <f t="shared" ref="P67:P130" si="5">VLOOKUP(F67,$X$4:$Y$9,2,0)</f>
        <v>6</v>
      </c>
      <c r="Q67">
        <f t="shared" ref="Q67:Q130" si="6">VLOOKUP(G67,$X$4:$Y$9,2,0)</f>
        <v>4</v>
      </c>
      <c r="R67">
        <f t="shared" ref="R67:R130" si="7">VLOOKUP(H67,$X$4:$Y$9,2,0)</f>
        <v>4</v>
      </c>
      <c r="S67" s="6">
        <f>SUM(punkty_rekrutacyjne3[[#This Row],[punkty za JP]:[GEO]])</f>
        <v>22</v>
      </c>
      <c r="T67" s="6">
        <f>IF(punkty_rekrutacyjne3[[#This Row],[Zachowanie]]=6, 2, 0)+punkty_rekrutacyjne3[[#This Row],[Osiagniecia]]</f>
        <v>8</v>
      </c>
      <c r="U67" s="7">
        <f>punkty_rekrutacyjne3[[#This Row],[punkty za gimnazjalny]]+punkty_rekrutacyjne3[[#This Row],[SUMA PUNKTOW ZA OCENY]]+punkty_rekrutacyjne3[[#This Row],[DODATKOWE]]</f>
        <v>57.2</v>
      </c>
    </row>
    <row r="68" spans="1:21" x14ac:dyDescent="0.35">
      <c r="A68" s="1" t="s">
        <v>118</v>
      </c>
      <c r="B68" s="1" t="s">
        <v>119</v>
      </c>
      <c r="C68">
        <v>6</v>
      </c>
      <c r="D68">
        <v>6</v>
      </c>
      <c r="E68" s="1">
        <v>2</v>
      </c>
      <c r="F68" s="1">
        <v>3</v>
      </c>
      <c r="G68" s="1">
        <v>6</v>
      </c>
      <c r="H68" s="1">
        <v>5</v>
      </c>
      <c r="I68">
        <v>27</v>
      </c>
      <c r="J68">
        <v>6</v>
      </c>
      <c r="K68">
        <v>19</v>
      </c>
      <c r="L68">
        <v>61</v>
      </c>
      <c r="M68">
        <v>63</v>
      </c>
      <c r="N68" s="6">
        <f>(punkty_rekrutacyjne3[[#This Row],[GHP]]+punkty_rekrutacyjne3[[#This Row],[GHH]]+punkty_rekrutacyjne3[[#This Row],[GMM]]+punkty_rekrutacyjne3[[#This Row],[GMP]]+punkty_rekrutacyjne3[[#This Row],[GJP]])/10</f>
        <v>17.600000000000001</v>
      </c>
      <c r="O68">
        <f t="shared" si="4"/>
        <v>0</v>
      </c>
      <c r="P68">
        <f t="shared" si="5"/>
        <v>4</v>
      </c>
      <c r="Q68">
        <f t="shared" si="6"/>
        <v>10</v>
      </c>
      <c r="R68">
        <f t="shared" si="7"/>
        <v>8</v>
      </c>
      <c r="S68" s="6">
        <f>SUM(punkty_rekrutacyjne3[[#This Row],[punkty za JP]:[GEO]])</f>
        <v>22</v>
      </c>
      <c r="T68" s="6">
        <f>IF(punkty_rekrutacyjne3[[#This Row],[Zachowanie]]=6, 2, 0)+punkty_rekrutacyjne3[[#This Row],[Osiagniecia]]</f>
        <v>8</v>
      </c>
      <c r="U68" s="7">
        <f>punkty_rekrutacyjne3[[#This Row],[punkty za gimnazjalny]]+punkty_rekrutacyjne3[[#This Row],[SUMA PUNKTOW ZA OCENY]]+punkty_rekrutacyjne3[[#This Row],[DODATKOWE]]</f>
        <v>47.6</v>
      </c>
    </row>
    <row r="69" spans="1:21" x14ac:dyDescent="0.35">
      <c r="A69" s="1" t="s">
        <v>120</v>
      </c>
      <c r="B69" s="1" t="s">
        <v>121</v>
      </c>
      <c r="C69">
        <v>0</v>
      </c>
      <c r="D69">
        <v>5</v>
      </c>
      <c r="E69" s="1">
        <v>5</v>
      </c>
      <c r="F69" s="1">
        <v>3</v>
      </c>
      <c r="G69" s="1">
        <v>2</v>
      </c>
      <c r="H69" s="1">
        <v>6</v>
      </c>
      <c r="I69">
        <v>26</v>
      </c>
      <c r="J69">
        <v>23</v>
      </c>
      <c r="K69">
        <v>48</v>
      </c>
      <c r="L69">
        <v>73</v>
      </c>
      <c r="M69">
        <v>63</v>
      </c>
      <c r="N69" s="6">
        <f>(punkty_rekrutacyjne3[[#This Row],[GHP]]+punkty_rekrutacyjne3[[#This Row],[GHH]]+punkty_rekrutacyjne3[[#This Row],[GMM]]+punkty_rekrutacyjne3[[#This Row],[GMP]]+punkty_rekrutacyjne3[[#This Row],[GJP]])/10</f>
        <v>23.3</v>
      </c>
      <c r="O69">
        <f t="shared" si="4"/>
        <v>8</v>
      </c>
      <c r="P69">
        <f t="shared" si="5"/>
        <v>4</v>
      </c>
      <c r="Q69">
        <f t="shared" si="6"/>
        <v>0</v>
      </c>
      <c r="R69">
        <f t="shared" si="7"/>
        <v>10</v>
      </c>
      <c r="S69" s="6">
        <f>SUM(punkty_rekrutacyjne3[[#This Row],[punkty za JP]:[GEO]])</f>
        <v>22</v>
      </c>
      <c r="T69" s="6">
        <f>IF(punkty_rekrutacyjne3[[#This Row],[Zachowanie]]=6, 2, 0)+punkty_rekrutacyjne3[[#This Row],[Osiagniecia]]</f>
        <v>0</v>
      </c>
      <c r="U69" s="7">
        <f>punkty_rekrutacyjne3[[#This Row],[punkty za gimnazjalny]]+punkty_rekrutacyjne3[[#This Row],[SUMA PUNKTOW ZA OCENY]]+punkty_rekrutacyjne3[[#This Row],[DODATKOWE]]</f>
        <v>45.3</v>
      </c>
    </row>
    <row r="70" spans="1:21" x14ac:dyDescent="0.35">
      <c r="A70" s="1" t="s">
        <v>122</v>
      </c>
      <c r="B70" s="1" t="s">
        <v>121</v>
      </c>
      <c r="C70">
        <v>8</v>
      </c>
      <c r="D70">
        <v>3</v>
      </c>
      <c r="E70" s="1">
        <v>5</v>
      </c>
      <c r="F70" s="1">
        <v>5</v>
      </c>
      <c r="G70" s="1">
        <v>6</v>
      </c>
      <c r="H70" s="1">
        <v>3</v>
      </c>
      <c r="I70">
        <v>28</v>
      </c>
      <c r="J70">
        <v>69</v>
      </c>
      <c r="K70">
        <v>99</v>
      </c>
      <c r="L70">
        <v>45</v>
      </c>
      <c r="M70">
        <v>61</v>
      </c>
      <c r="N70" s="6">
        <f>(punkty_rekrutacyjne3[[#This Row],[GHP]]+punkty_rekrutacyjne3[[#This Row],[GHH]]+punkty_rekrutacyjne3[[#This Row],[GMM]]+punkty_rekrutacyjne3[[#This Row],[GMP]]+punkty_rekrutacyjne3[[#This Row],[GJP]])/10</f>
        <v>30.2</v>
      </c>
      <c r="O70">
        <f t="shared" si="4"/>
        <v>8</v>
      </c>
      <c r="P70">
        <f t="shared" si="5"/>
        <v>8</v>
      </c>
      <c r="Q70">
        <f t="shared" si="6"/>
        <v>10</v>
      </c>
      <c r="R70">
        <f t="shared" si="7"/>
        <v>4</v>
      </c>
      <c r="S70" s="6">
        <f>SUM(punkty_rekrutacyjne3[[#This Row],[punkty za JP]:[GEO]])</f>
        <v>30</v>
      </c>
      <c r="T70" s="6">
        <f>IF(punkty_rekrutacyjne3[[#This Row],[Zachowanie]]=6, 2, 0)+punkty_rekrutacyjne3[[#This Row],[Osiagniecia]]</f>
        <v>8</v>
      </c>
      <c r="U70" s="7">
        <f>punkty_rekrutacyjne3[[#This Row],[punkty za gimnazjalny]]+punkty_rekrutacyjne3[[#This Row],[SUMA PUNKTOW ZA OCENY]]+punkty_rekrutacyjne3[[#This Row],[DODATKOWE]]</f>
        <v>68.2</v>
      </c>
    </row>
    <row r="71" spans="1:21" x14ac:dyDescent="0.35">
      <c r="A71" s="1" t="s">
        <v>123</v>
      </c>
      <c r="B71" s="1" t="s">
        <v>119</v>
      </c>
      <c r="C71">
        <v>1</v>
      </c>
      <c r="D71">
        <v>2</v>
      </c>
      <c r="E71" s="1">
        <v>3</v>
      </c>
      <c r="F71" s="1">
        <v>2</v>
      </c>
      <c r="G71" s="1">
        <v>3</v>
      </c>
      <c r="H71" s="1">
        <v>6</v>
      </c>
      <c r="I71">
        <v>51</v>
      </c>
      <c r="J71">
        <v>14</v>
      </c>
      <c r="K71">
        <v>33</v>
      </c>
      <c r="L71">
        <v>28</v>
      </c>
      <c r="M71">
        <v>43</v>
      </c>
      <c r="N71" s="6">
        <f>(punkty_rekrutacyjne3[[#This Row],[GHP]]+punkty_rekrutacyjne3[[#This Row],[GHH]]+punkty_rekrutacyjne3[[#This Row],[GMM]]+punkty_rekrutacyjne3[[#This Row],[GMP]]+punkty_rekrutacyjne3[[#This Row],[GJP]])/10</f>
        <v>16.899999999999999</v>
      </c>
      <c r="O71">
        <f t="shared" si="4"/>
        <v>4</v>
      </c>
      <c r="P71">
        <f t="shared" si="5"/>
        <v>0</v>
      </c>
      <c r="Q71">
        <f t="shared" si="6"/>
        <v>4</v>
      </c>
      <c r="R71">
        <f t="shared" si="7"/>
        <v>10</v>
      </c>
      <c r="S71" s="6">
        <f>SUM(punkty_rekrutacyjne3[[#This Row],[punkty za JP]:[GEO]])</f>
        <v>18</v>
      </c>
      <c r="T71" s="6">
        <f>IF(punkty_rekrutacyjne3[[#This Row],[Zachowanie]]=6, 2, 0)+punkty_rekrutacyjne3[[#This Row],[Osiagniecia]]</f>
        <v>1</v>
      </c>
      <c r="U71" s="7">
        <f>punkty_rekrutacyjne3[[#This Row],[punkty za gimnazjalny]]+punkty_rekrutacyjne3[[#This Row],[SUMA PUNKTOW ZA OCENY]]+punkty_rekrutacyjne3[[#This Row],[DODATKOWE]]</f>
        <v>35.9</v>
      </c>
    </row>
    <row r="72" spans="1:21" x14ac:dyDescent="0.35">
      <c r="A72" s="1" t="s">
        <v>124</v>
      </c>
      <c r="B72" s="1" t="s">
        <v>41</v>
      </c>
      <c r="C72">
        <v>3</v>
      </c>
      <c r="D72">
        <v>5</v>
      </c>
      <c r="E72" s="1">
        <v>6</v>
      </c>
      <c r="F72" s="1">
        <v>5</v>
      </c>
      <c r="G72" s="1">
        <v>2</v>
      </c>
      <c r="H72" s="1">
        <v>5</v>
      </c>
      <c r="I72">
        <v>73</v>
      </c>
      <c r="J72">
        <v>84</v>
      </c>
      <c r="K72">
        <v>48</v>
      </c>
      <c r="L72">
        <v>36</v>
      </c>
      <c r="M72">
        <v>4</v>
      </c>
      <c r="N72" s="6">
        <f>(punkty_rekrutacyjne3[[#This Row],[GHP]]+punkty_rekrutacyjne3[[#This Row],[GHH]]+punkty_rekrutacyjne3[[#This Row],[GMM]]+punkty_rekrutacyjne3[[#This Row],[GMP]]+punkty_rekrutacyjne3[[#This Row],[GJP]])/10</f>
        <v>24.5</v>
      </c>
      <c r="O72">
        <f t="shared" si="4"/>
        <v>10</v>
      </c>
      <c r="P72">
        <f t="shared" si="5"/>
        <v>8</v>
      </c>
      <c r="Q72">
        <f t="shared" si="6"/>
        <v>0</v>
      </c>
      <c r="R72">
        <f t="shared" si="7"/>
        <v>8</v>
      </c>
      <c r="S72" s="6">
        <f>SUM(punkty_rekrutacyjne3[[#This Row],[punkty za JP]:[GEO]])</f>
        <v>26</v>
      </c>
      <c r="T72" s="6">
        <f>IF(punkty_rekrutacyjne3[[#This Row],[Zachowanie]]=6, 2, 0)+punkty_rekrutacyjne3[[#This Row],[Osiagniecia]]</f>
        <v>3</v>
      </c>
      <c r="U72" s="7">
        <f>punkty_rekrutacyjne3[[#This Row],[punkty za gimnazjalny]]+punkty_rekrutacyjne3[[#This Row],[SUMA PUNKTOW ZA OCENY]]+punkty_rekrutacyjne3[[#This Row],[DODATKOWE]]</f>
        <v>53.5</v>
      </c>
    </row>
    <row r="73" spans="1:21" x14ac:dyDescent="0.35">
      <c r="A73" s="1" t="s">
        <v>125</v>
      </c>
      <c r="B73" s="1" t="s">
        <v>126</v>
      </c>
      <c r="C73">
        <v>4</v>
      </c>
      <c r="D73">
        <v>4</v>
      </c>
      <c r="E73" s="1">
        <v>5</v>
      </c>
      <c r="F73" s="1">
        <v>5</v>
      </c>
      <c r="G73" s="1">
        <v>3</v>
      </c>
      <c r="H73" s="1">
        <v>6</v>
      </c>
      <c r="I73">
        <v>44</v>
      </c>
      <c r="J73">
        <v>16</v>
      </c>
      <c r="K73">
        <v>68</v>
      </c>
      <c r="L73">
        <v>55</v>
      </c>
      <c r="M73">
        <v>66</v>
      </c>
      <c r="N73" s="6">
        <f>(punkty_rekrutacyjne3[[#This Row],[GHP]]+punkty_rekrutacyjne3[[#This Row],[GHH]]+punkty_rekrutacyjne3[[#This Row],[GMM]]+punkty_rekrutacyjne3[[#This Row],[GMP]]+punkty_rekrutacyjne3[[#This Row],[GJP]])/10</f>
        <v>24.9</v>
      </c>
      <c r="O73">
        <f t="shared" si="4"/>
        <v>8</v>
      </c>
      <c r="P73">
        <f t="shared" si="5"/>
        <v>8</v>
      </c>
      <c r="Q73">
        <f t="shared" si="6"/>
        <v>4</v>
      </c>
      <c r="R73">
        <f t="shared" si="7"/>
        <v>10</v>
      </c>
      <c r="S73" s="6">
        <f>SUM(punkty_rekrutacyjne3[[#This Row],[punkty za JP]:[GEO]])</f>
        <v>30</v>
      </c>
      <c r="T73" s="6">
        <f>IF(punkty_rekrutacyjne3[[#This Row],[Zachowanie]]=6, 2, 0)+punkty_rekrutacyjne3[[#This Row],[Osiagniecia]]</f>
        <v>4</v>
      </c>
      <c r="U73" s="7">
        <f>punkty_rekrutacyjne3[[#This Row],[punkty za gimnazjalny]]+punkty_rekrutacyjne3[[#This Row],[SUMA PUNKTOW ZA OCENY]]+punkty_rekrutacyjne3[[#This Row],[DODATKOWE]]</f>
        <v>58.9</v>
      </c>
    </row>
    <row r="74" spans="1:21" x14ac:dyDescent="0.35">
      <c r="A74" s="1" t="s">
        <v>127</v>
      </c>
      <c r="B74" s="1" t="s">
        <v>90</v>
      </c>
      <c r="C74">
        <v>2</v>
      </c>
      <c r="D74">
        <v>6</v>
      </c>
      <c r="E74" s="1">
        <v>6</v>
      </c>
      <c r="F74" s="1">
        <v>3</v>
      </c>
      <c r="G74" s="1">
        <v>6</v>
      </c>
      <c r="H74" s="1">
        <v>2</v>
      </c>
      <c r="I74">
        <v>71</v>
      </c>
      <c r="J74">
        <v>95</v>
      </c>
      <c r="K74">
        <v>90</v>
      </c>
      <c r="L74">
        <v>50</v>
      </c>
      <c r="M74">
        <v>91</v>
      </c>
      <c r="N74" s="6">
        <f>(punkty_rekrutacyjne3[[#This Row],[GHP]]+punkty_rekrutacyjne3[[#This Row],[GHH]]+punkty_rekrutacyjne3[[#This Row],[GMM]]+punkty_rekrutacyjne3[[#This Row],[GMP]]+punkty_rekrutacyjne3[[#This Row],[GJP]])/10</f>
        <v>39.700000000000003</v>
      </c>
      <c r="O74">
        <f t="shared" si="4"/>
        <v>10</v>
      </c>
      <c r="P74">
        <f t="shared" si="5"/>
        <v>4</v>
      </c>
      <c r="Q74">
        <f t="shared" si="6"/>
        <v>10</v>
      </c>
      <c r="R74">
        <f t="shared" si="7"/>
        <v>0</v>
      </c>
      <c r="S74" s="6">
        <f>SUM(punkty_rekrutacyjne3[[#This Row],[punkty za JP]:[GEO]])</f>
        <v>24</v>
      </c>
      <c r="T74" s="6">
        <f>IF(punkty_rekrutacyjne3[[#This Row],[Zachowanie]]=6, 2, 0)+punkty_rekrutacyjne3[[#This Row],[Osiagniecia]]</f>
        <v>4</v>
      </c>
      <c r="U74" s="7">
        <f>punkty_rekrutacyjne3[[#This Row],[punkty za gimnazjalny]]+punkty_rekrutacyjne3[[#This Row],[SUMA PUNKTOW ZA OCENY]]+punkty_rekrutacyjne3[[#This Row],[DODATKOWE]]</f>
        <v>67.7</v>
      </c>
    </row>
    <row r="75" spans="1:21" x14ac:dyDescent="0.35">
      <c r="A75" s="1" t="s">
        <v>128</v>
      </c>
      <c r="B75" s="1" t="s">
        <v>45</v>
      </c>
      <c r="C75">
        <v>5</v>
      </c>
      <c r="D75">
        <v>5</v>
      </c>
      <c r="E75" s="1">
        <v>2</v>
      </c>
      <c r="F75" s="1">
        <v>6</v>
      </c>
      <c r="G75" s="1">
        <v>2</v>
      </c>
      <c r="H75" s="1">
        <v>2</v>
      </c>
      <c r="I75">
        <v>90</v>
      </c>
      <c r="J75">
        <v>88</v>
      </c>
      <c r="K75">
        <v>73</v>
      </c>
      <c r="L75">
        <v>83</v>
      </c>
      <c r="M75">
        <v>51</v>
      </c>
      <c r="N75" s="6">
        <f>(punkty_rekrutacyjne3[[#This Row],[GHP]]+punkty_rekrutacyjne3[[#This Row],[GHH]]+punkty_rekrutacyjne3[[#This Row],[GMM]]+punkty_rekrutacyjne3[[#This Row],[GMP]]+punkty_rekrutacyjne3[[#This Row],[GJP]])/10</f>
        <v>38.5</v>
      </c>
      <c r="O75">
        <f t="shared" si="4"/>
        <v>0</v>
      </c>
      <c r="P75">
        <f t="shared" si="5"/>
        <v>10</v>
      </c>
      <c r="Q75">
        <f t="shared" si="6"/>
        <v>0</v>
      </c>
      <c r="R75">
        <f t="shared" si="7"/>
        <v>0</v>
      </c>
      <c r="S75" s="6">
        <f>SUM(punkty_rekrutacyjne3[[#This Row],[punkty za JP]:[GEO]])</f>
        <v>10</v>
      </c>
      <c r="T75" s="6">
        <f>IF(punkty_rekrutacyjne3[[#This Row],[Zachowanie]]=6, 2, 0)+punkty_rekrutacyjne3[[#This Row],[Osiagniecia]]</f>
        <v>5</v>
      </c>
      <c r="U75" s="7">
        <f>punkty_rekrutacyjne3[[#This Row],[punkty za gimnazjalny]]+punkty_rekrutacyjne3[[#This Row],[SUMA PUNKTOW ZA OCENY]]+punkty_rekrutacyjne3[[#This Row],[DODATKOWE]]</f>
        <v>53.5</v>
      </c>
    </row>
    <row r="76" spans="1:21" x14ac:dyDescent="0.35">
      <c r="A76" s="1" t="s">
        <v>129</v>
      </c>
      <c r="B76" s="1" t="s">
        <v>130</v>
      </c>
      <c r="C76">
        <v>1</v>
      </c>
      <c r="D76">
        <v>5</v>
      </c>
      <c r="E76" s="1">
        <v>2</v>
      </c>
      <c r="F76" s="1">
        <v>2</v>
      </c>
      <c r="G76" s="1">
        <v>3</v>
      </c>
      <c r="H76" s="1">
        <v>5</v>
      </c>
      <c r="I76">
        <v>11</v>
      </c>
      <c r="J76">
        <v>24</v>
      </c>
      <c r="K76">
        <v>35</v>
      </c>
      <c r="L76">
        <v>70</v>
      </c>
      <c r="M76">
        <v>6</v>
      </c>
      <c r="N76" s="6">
        <f>(punkty_rekrutacyjne3[[#This Row],[GHP]]+punkty_rekrutacyjne3[[#This Row],[GHH]]+punkty_rekrutacyjne3[[#This Row],[GMM]]+punkty_rekrutacyjne3[[#This Row],[GMP]]+punkty_rekrutacyjne3[[#This Row],[GJP]])/10</f>
        <v>14.6</v>
      </c>
      <c r="O76">
        <f t="shared" si="4"/>
        <v>0</v>
      </c>
      <c r="P76">
        <f t="shared" si="5"/>
        <v>0</v>
      </c>
      <c r="Q76">
        <f t="shared" si="6"/>
        <v>4</v>
      </c>
      <c r="R76">
        <f t="shared" si="7"/>
        <v>8</v>
      </c>
      <c r="S76" s="6">
        <f>SUM(punkty_rekrutacyjne3[[#This Row],[punkty za JP]:[GEO]])</f>
        <v>12</v>
      </c>
      <c r="T76" s="6">
        <f>IF(punkty_rekrutacyjne3[[#This Row],[Zachowanie]]=6, 2, 0)+punkty_rekrutacyjne3[[#This Row],[Osiagniecia]]</f>
        <v>1</v>
      </c>
      <c r="U76" s="7">
        <f>punkty_rekrutacyjne3[[#This Row],[punkty za gimnazjalny]]+punkty_rekrutacyjne3[[#This Row],[SUMA PUNKTOW ZA OCENY]]+punkty_rekrutacyjne3[[#This Row],[DODATKOWE]]</f>
        <v>27.6</v>
      </c>
    </row>
    <row r="77" spans="1:21" x14ac:dyDescent="0.35">
      <c r="A77" s="1" t="s">
        <v>131</v>
      </c>
      <c r="B77" s="1" t="s">
        <v>70</v>
      </c>
      <c r="C77">
        <v>5</v>
      </c>
      <c r="D77">
        <v>2</v>
      </c>
      <c r="E77" s="1">
        <v>2</v>
      </c>
      <c r="F77" s="1">
        <v>6</v>
      </c>
      <c r="G77" s="1">
        <v>5</v>
      </c>
      <c r="H77" s="1">
        <v>6</v>
      </c>
      <c r="I77">
        <v>44</v>
      </c>
      <c r="J77">
        <v>43</v>
      </c>
      <c r="K77">
        <v>19</v>
      </c>
      <c r="L77">
        <v>86</v>
      </c>
      <c r="M77">
        <v>18</v>
      </c>
      <c r="N77" s="6">
        <f>(punkty_rekrutacyjne3[[#This Row],[GHP]]+punkty_rekrutacyjne3[[#This Row],[GHH]]+punkty_rekrutacyjne3[[#This Row],[GMM]]+punkty_rekrutacyjne3[[#This Row],[GMP]]+punkty_rekrutacyjne3[[#This Row],[GJP]])/10</f>
        <v>21</v>
      </c>
      <c r="O77">
        <f t="shared" si="4"/>
        <v>0</v>
      </c>
      <c r="P77">
        <f t="shared" si="5"/>
        <v>10</v>
      </c>
      <c r="Q77">
        <f t="shared" si="6"/>
        <v>8</v>
      </c>
      <c r="R77">
        <f t="shared" si="7"/>
        <v>10</v>
      </c>
      <c r="S77" s="6">
        <f>SUM(punkty_rekrutacyjne3[[#This Row],[punkty za JP]:[GEO]])</f>
        <v>28</v>
      </c>
      <c r="T77" s="6">
        <f>IF(punkty_rekrutacyjne3[[#This Row],[Zachowanie]]=6, 2, 0)+punkty_rekrutacyjne3[[#This Row],[Osiagniecia]]</f>
        <v>5</v>
      </c>
      <c r="U77" s="7">
        <f>punkty_rekrutacyjne3[[#This Row],[punkty za gimnazjalny]]+punkty_rekrutacyjne3[[#This Row],[SUMA PUNKTOW ZA OCENY]]+punkty_rekrutacyjne3[[#This Row],[DODATKOWE]]</f>
        <v>54</v>
      </c>
    </row>
    <row r="78" spans="1:21" x14ac:dyDescent="0.35">
      <c r="A78" s="1" t="s">
        <v>132</v>
      </c>
      <c r="B78" s="1" t="s">
        <v>133</v>
      </c>
      <c r="C78">
        <v>2</v>
      </c>
      <c r="D78">
        <v>5</v>
      </c>
      <c r="E78" s="1">
        <v>4</v>
      </c>
      <c r="F78" s="1">
        <v>3</v>
      </c>
      <c r="G78" s="1">
        <v>6</v>
      </c>
      <c r="H78" s="1">
        <v>6</v>
      </c>
      <c r="I78">
        <v>15</v>
      </c>
      <c r="J78">
        <v>69</v>
      </c>
      <c r="K78">
        <v>48</v>
      </c>
      <c r="L78">
        <v>14</v>
      </c>
      <c r="M78">
        <v>32</v>
      </c>
      <c r="N78" s="6">
        <f>(punkty_rekrutacyjne3[[#This Row],[GHP]]+punkty_rekrutacyjne3[[#This Row],[GHH]]+punkty_rekrutacyjne3[[#This Row],[GMM]]+punkty_rekrutacyjne3[[#This Row],[GMP]]+punkty_rekrutacyjne3[[#This Row],[GJP]])/10</f>
        <v>17.8</v>
      </c>
      <c r="O78">
        <f t="shared" si="4"/>
        <v>6</v>
      </c>
      <c r="P78">
        <f t="shared" si="5"/>
        <v>4</v>
      </c>
      <c r="Q78">
        <f t="shared" si="6"/>
        <v>10</v>
      </c>
      <c r="R78">
        <f t="shared" si="7"/>
        <v>10</v>
      </c>
      <c r="S78" s="6">
        <f>SUM(punkty_rekrutacyjne3[[#This Row],[punkty za JP]:[GEO]])</f>
        <v>30</v>
      </c>
      <c r="T78" s="6">
        <f>IF(punkty_rekrutacyjne3[[#This Row],[Zachowanie]]=6, 2, 0)+punkty_rekrutacyjne3[[#This Row],[Osiagniecia]]</f>
        <v>2</v>
      </c>
      <c r="U78" s="7">
        <f>punkty_rekrutacyjne3[[#This Row],[punkty za gimnazjalny]]+punkty_rekrutacyjne3[[#This Row],[SUMA PUNKTOW ZA OCENY]]+punkty_rekrutacyjne3[[#This Row],[DODATKOWE]]</f>
        <v>49.8</v>
      </c>
    </row>
    <row r="79" spans="1:21" x14ac:dyDescent="0.35">
      <c r="A79" s="1" t="s">
        <v>134</v>
      </c>
      <c r="B79" s="1" t="s">
        <v>45</v>
      </c>
      <c r="C79">
        <v>6</v>
      </c>
      <c r="D79">
        <v>3</v>
      </c>
      <c r="E79" s="1">
        <v>4</v>
      </c>
      <c r="F79" s="1">
        <v>5</v>
      </c>
      <c r="G79" s="1">
        <v>3</v>
      </c>
      <c r="H79" s="1">
        <v>4</v>
      </c>
      <c r="I79">
        <v>38</v>
      </c>
      <c r="J79">
        <v>48</v>
      </c>
      <c r="K79">
        <v>3</v>
      </c>
      <c r="L79">
        <v>38</v>
      </c>
      <c r="M79">
        <v>91</v>
      </c>
      <c r="N79" s="6">
        <f>(punkty_rekrutacyjne3[[#This Row],[GHP]]+punkty_rekrutacyjne3[[#This Row],[GHH]]+punkty_rekrutacyjne3[[#This Row],[GMM]]+punkty_rekrutacyjne3[[#This Row],[GMP]]+punkty_rekrutacyjne3[[#This Row],[GJP]])/10</f>
        <v>21.8</v>
      </c>
      <c r="O79">
        <f t="shared" si="4"/>
        <v>6</v>
      </c>
      <c r="P79">
        <f t="shared" si="5"/>
        <v>8</v>
      </c>
      <c r="Q79">
        <f t="shared" si="6"/>
        <v>4</v>
      </c>
      <c r="R79">
        <f t="shared" si="7"/>
        <v>6</v>
      </c>
      <c r="S79" s="6">
        <f>SUM(punkty_rekrutacyjne3[[#This Row],[punkty za JP]:[GEO]])</f>
        <v>24</v>
      </c>
      <c r="T79" s="6">
        <f>IF(punkty_rekrutacyjne3[[#This Row],[Zachowanie]]=6, 2, 0)+punkty_rekrutacyjne3[[#This Row],[Osiagniecia]]</f>
        <v>6</v>
      </c>
      <c r="U79" s="7">
        <f>punkty_rekrutacyjne3[[#This Row],[punkty za gimnazjalny]]+punkty_rekrutacyjne3[[#This Row],[SUMA PUNKTOW ZA OCENY]]+punkty_rekrutacyjne3[[#This Row],[DODATKOWE]]</f>
        <v>51.8</v>
      </c>
    </row>
    <row r="80" spans="1:21" x14ac:dyDescent="0.35">
      <c r="A80" s="1" t="s">
        <v>135</v>
      </c>
      <c r="B80" s="1" t="s">
        <v>38</v>
      </c>
      <c r="C80">
        <v>3</v>
      </c>
      <c r="D80">
        <v>6</v>
      </c>
      <c r="E80" s="1">
        <v>3</v>
      </c>
      <c r="F80" s="1">
        <v>6</v>
      </c>
      <c r="G80" s="1">
        <v>3</v>
      </c>
      <c r="H80" s="1">
        <v>5</v>
      </c>
      <c r="I80">
        <v>66</v>
      </c>
      <c r="J80">
        <v>42</v>
      </c>
      <c r="K80">
        <v>40</v>
      </c>
      <c r="L80">
        <v>91</v>
      </c>
      <c r="M80">
        <v>74</v>
      </c>
      <c r="N80" s="6">
        <f>(punkty_rekrutacyjne3[[#This Row],[GHP]]+punkty_rekrutacyjne3[[#This Row],[GHH]]+punkty_rekrutacyjne3[[#This Row],[GMM]]+punkty_rekrutacyjne3[[#This Row],[GMP]]+punkty_rekrutacyjne3[[#This Row],[GJP]])/10</f>
        <v>31.3</v>
      </c>
      <c r="O80">
        <f t="shared" si="4"/>
        <v>4</v>
      </c>
      <c r="P80">
        <f t="shared" si="5"/>
        <v>10</v>
      </c>
      <c r="Q80">
        <f t="shared" si="6"/>
        <v>4</v>
      </c>
      <c r="R80">
        <f t="shared" si="7"/>
        <v>8</v>
      </c>
      <c r="S80" s="6">
        <f>SUM(punkty_rekrutacyjne3[[#This Row],[punkty za JP]:[GEO]])</f>
        <v>26</v>
      </c>
      <c r="T80" s="6">
        <f>IF(punkty_rekrutacyjne3[[#This Row],[Zachowanie]]=6, 2, 0)+punkty_rekrutacyjne3[[#This Row],[Osiagniecia]]</f>
        <v>5</v>
      </c>
      <c r="U80" s="7">
        <f>punkty_rekrutacyjne3[[#This Row],[punkty za gimnazjalny]]+punkty_rekrutacyjne3[[#This Row],[SUMA PUNKTOW ZA OCENY]]+punkty_rekrutacyjne3[[#This Row],[DODATKOWE]]</f>
        <v>62.3</v>
      </c>
    </row>
    <row r="81" spans="1:21" x14ac:dyDescent="0.35">
      <c r="A81" s="1" t="s">
        <v>136</v>
      </c>
      <c r="B81" s="1" t="s">
        <v>137</v>
      </c>
      <c r="C81">
        <v>7</v>
      </c>
      <c r="D81">
        <v>4</v>
      </c>
      <c r="E81" s="1">
        <v>2</v>
      </c>
      <c r="F81" s="1">
        <v>4</v>
      </c>
      <c r="G81" s="1">
        <v>6</v>
      </c>
      <c r="H81" s="1">
        <v>5</v>
      </c>
      <c r="I81">
        <v>28</v>
      </c>
      <c r="J81">
        <v>1</v>
      </c>
      <c r="K81">
        <v>36</v>
      </c>
      <c r="L81">
        <v>63</v>
      </c>
      <c r="M81">
        <v>49</v>
      </c>
      <c r="N81" s="6">
        <f>(punkty_rekrutacyjne3[[#This Row],[GHP]]+punkty_rekrutacyjne3[[#This Row],[GHH]]+punkty_rekrutacyjne3[[#This Row],[GMM]]+punkty_rekrutacyjne3[[#This Row],[GMP]]+punkty_rekrutacyjne3[[#This Row],[GJP]])/10</f>
        <v>17.7</v>
      </c>
      <c r="O81">
        <f t="shared" si="4"/>
        <v>0</v>
      </c>
      <c r="P81">
        <f t="shared" si="5"/>
        <v>6</v>
      </c>
      <c r="Q81">
        <f t="shared" si="6"/>
        <v>10</v>
      </c>
      <c r="R81">
        <f t="shared" si="7"/>
        <v>8</v>
      </c>
      <c r="S81" s="6">
        <f>SUM(punkty_rekrutacyjne3[[#This Row],[punkty za JP]:[GEO]])</f>
        <v>24</v>
      </c>
      <c r="T81" s="6">
        <f>IF(punkty_rekrutacyjne3[[#This Row],[Zachowanie]]=6, 2, 0)+punkty_rekrutacyjne3[[#This Row],[Osiagniecia]]</f>
        <v>7</v>
      </c>
      <c r="U81" s="7">
        <f>punkty_rekrutacyjne3[[#This Row],[punkty za gimnazjalny]]+punkty_rekrutacyjne3[[#This Row],[SUMA PUNKTOW ZA OCENY]]+punkty_rekrutacyjne3[[#This Row],[DODATKOWE]]</f>
        <v>48.7</v>
      </c>
    </row>
    <row r="82" spans="1:21" x14ac:dyDescent="0.35">
      <c r="A82" s="1" t="s">
        <v>138</v>
      </c>
      <c r="B82" s="1" t="s">
        <v>139</v>
      </c>
      <c r="C82">
        <v>0</v>
      </c>
      <c r="D82">
        <v>6</v>
      </c>
      <c r="E82" s="1">
        <v>5</v>
      </c>
      <c r="F82" s="1">
        <v>6</v>
      </c>
      <c r="G82" s="1">
        <v>5</v>
      </c>
      <c r="H82" s="1">
        <v>6</v>
      </c>
      <c r="I82">
        <v>12</v>
      </c>
      <c r="J82">
        <v>20</v>
      </c>
      <c r="K82">
        <v>10</v>
      </c>
      <c r="L82">
        <v>73</v>
      </c>
      <c r="M82">
        <v>68</v>
      </c>
      <c r="N82" s="6">
        <f>(punkty_rekrutacyjne3[[#This Row],[GHP]]+punkty_rekrutacyjne3[[#This Row],[GHH]]+punkty_rekrutacyjne3[[#This Row],[GMM]]+punkty_rekrutacyjne3[[#This Row],[GMP]]+punkty_rekrutacyjne3[[#This Row],[GJP]])/10</f>
        <v>18.3</v>
      </c>
      <c r="O82">
        <f t="shared" si="4"/>
        <v>8</v>
      </c>
      <c r="P82">
        <f t="shared" si="5"/>
        <v>10</v>
      </c>
      <c r="Q82">
        <f t="shared" si="6"/>
        <v>8</v>
      </c>
      <c r="R82">
        <f t="shared" si="7"/>
        <v>10</v>
      </c>
      <c r="S82" s="6">
        <f>SUM(punkty_rekrutacyjne3[[#This Row],[punkty za JP]:[GEO]])</f>
        <v>36</v>
      </c>
      <c r="T82" s="6">
        <f>IF(punkty_rekrutacyjne3[[#This Row],[Zachowanie]]=6, 2, 0)+punkty_rekrutacyjne3[[#This Row],[Osiagniecia]]</f>
        <v>2</v>
      </c>
      <c r="U82" s="7">
        <f>punkty_rekrutacyjne3[[#This Row],[punkty za gimnazjalny]]+punkty_rekrutacyjne3[[#This Row],[SUMA PUNKTOW ZA OCENY]]+punkty_rekrutacyjne3[[#This Row],[DODATKOWE]]</f>
        <v>56.3</v>
      </c>
    </row>
    <row r="83" spans="1:21" x14ac:dyDescent="0.35">
      <c r="A83" s="1" t="s">
        <v>140</v>
      </c>
      <c r="B83" s="1" t="s">
        <v>45</v>
      </c>
      <c r="C83">
        <v>4</v>
      </c>
      <c r="D83">
        <v>5</v>
      </c>
      <c r="E83" s="1">
        <v>4</v>
      </c>
      <c r="F83" s="1">
        <v>2</v>
      </c>
      <c r="G83" s="1">
        <v>3</v>
      </c>
      <c r="H83" s="1">
        <v>4</v>
      </c>
      <c r="I83">
        <v>21</v>
      </c>
      <c r="J83">
        <v>58</v>
      </c>
      <c r="K83">
        <v>66</v>
      </c>
      <c r="L83">
        <v>93</v>
      </c>
      <c r="M83">
        <v>89</v>
      </c>
      <c r="N83" s="6">
        <f>(punkty_rekrutacyjne3[[#This Row],[GHP]]+punkty_rekrutacyjne3[[#This Row],[GHH]]+punkty_rekrutacyjne3[[#This Row],[GMM]]+punkty_rekrutacyjne3[[#This Row],[GMP]]+punkty_rekrutacyjne3[[#This Row],[GJP]])/10</f>
        <v>32.700000000000003</v>
      </c>
      <c r="O83">
        <f t="shared" si="4"/>
        <v>6</v>
      </c>
      <c r="P83">
        <f t="shared" si="5"/>
        <v>0</v>
      </c>
      <c r="Q83">
        <f t="shared" si="6"/>
        <v>4</v>
      </c>
      <c r="R83">
        <f t="shared" si="7"/>
        <v>6</v>
      </c>
      <c r="S83" s="6">
        <f>SUM(punkty_rekrutacyjne3[[#This Row],[punkty za JP]:[GEO]])</f>
        <v>16</v>
      </c>
      <c r="T83" s="6">
        <f>IF(punkty_rekrutacyjne3[[#This Row],[Zachowanie]]=6, 2, 0)+punkty_rekrutacyjne3[[#This Row],[Osiagniecia]]</f>
        <v>4</v>
      </c>
      <c r="U83" s="7">
        <f>punkty_rekrutacyjne3[[#This Row],[punkty za gimnazjalny]]+punkty_rekrutacyjne3[[#This Row],[SUMA PUNKTOW ZA OCENY]]+punkty_rekrutacyjne3[[#This Row],[DODATKOWE]]</f>
        <v>52.7</v>
      </c>
    </row>
    <row r="84" spans="1:21" x14ac:dyDescent="0.35">
      <c r="A84" s="1" t="s">
        <v>141</v>
      </c>
      <c r="B84" s="1" t="s">
        <v>99</v>
      </c>
      <c r="C84">
        <v>0</v>
      </c>
      <c r="D84">
        <v>2</v>
      </c>
      <c r="E84" s="1">
        <v>2</v>
      </c>
      <c r="F84" s="1">
        <v>4</v>
      </c>
      <c r="G84" s="1">
        <v>3</v>
      </c>
      <c r="H84" s="1">
        <v>3</v>
      </c>
      <c r="I84">
        <v>3</v>
      </c>
      <c r="J84">
        <v>25</v>
      </c>
      <c r="K84">
        <v>93</v>
      </c>
      <c r="L84">
        <v>92</v>
      </c>
      <c r="M84">
        <v>73</v>
      </c>
      <c r="N84" s="6">
        <f>(punkty_rekrutacyjne3[[#This Row],[GHP]]+punkty_rekrutacyjne3[[#This Row],[GHH]]+punkty_rekrutacyjne3[[#This Row],[GMM]]+punkty_rekrutacyjne3[[#This Row],[GMP]]+punkty_rekrutacyjne3[[#This Row],[GJP]])/10</f>
        <v>28.6</v>
      </c>
      <c r="O84">
        <f t="shared" si="4"/>
        <v>0</v>
      </c>
      <c r="P84">
        <f t="shared" si="5"/>
        <v>6</v>
      </c>
      <c r="Q84">
        <f t="shared" si="6"/>
        <v>4</v>
      </c>
      <c r="R84">
        <f t="shared" si="7"/>
        <v>4</v>
      </c>
      <c r="S84" s="6">
        <f>SUM(punkty_rekrutacyjne3[[#This Row],[punkty za JP]:[GEO]])</f>
        <v>14</v>
      </c>
      <c r="T84" s="6">
        <f>IF(punkty_rekrutacyjne3[[#This Row],[Zachowanie]]=6, 2, 0)+punkty_rekrutacyjne3[[#This Row],[Osiagniecia]]</f>
        <v>0</v>
      </c>
      <c r="U84" s="7">
        <f>punkty_rekrutacyjne3[[#This Row],[punkty za gimnazjalny]]+punkty_rekrutacyjne3[[#This Row],[SUMA PUNKTOW ZA OCENY]]+punkty_rekrutacyjne3[[#This Row],[DODATKOWE]]</f>
        <v>42.6</v>
      </c>
    </row>
    <row r="85" spans="1:21" x14ac:dyDescent="0.35">
      <c r="A85" s="1" t="s">
        <v>142</v>
      </c>
      <c r="B85" s="1" t="s">
        <v>130</v>
      </c>
      <c r="C85">
        <v>4</v>
      </c>
      <c r="D85">
        <v>4</v>
      </c>
      <c r="E85" s="1">
        <v>2</v>
      </c>
      <c r="F85" s="1">
        <v>6</v>
      </c>
      <c r="G85" s="1">
        <v>5</v>
      </c>
      <c r="H85" s="1">
        <v>2</v>
      </c>
      <c r="I85">
        <v>81</v>
      </c>
      <c r="J85">
        <v>5</v>
      </c>
      <c r="K85">
        <v>60</v>
      </c>
      <c r="L85">
        <v>2</v>
      </c>
      <c r="M85">
        <v>91</v>
      </c>
      <c r="N85" s="6">
        <f>(punkty_rekrutacyjne3[[#This Row],[GHP]]+punkty_rekrutacyjne3[[#This Row],[GHH]]+punkty_rekrutacyjne3[[#This Row],[GMM]]+punkty_rekrutacyjne3[[#This Row],[GMP]]+punkty_rekrutacyjne3[[#This Row],[GJP]])/10</f>
        <v>23.9</v>
      </c>
      <c r="O85">
        <f t="shared" si="4"/>
        <v>0</v>
      </c>
      <c r="P85">
        <f t="shared" si="5"/>
        <v>10</v>
      </c>
      <c r="Q85">
        <f t="shared" si="6"/>
        <v>8</v>
      </c>
      <c r="R85">
        <f t="shared" si="7"/>
        <v>0</v>
      </c>
      <c r="S85" s="6">
        <f>SUM(punkty_rekrutacyjne3[[#This Row],[punkty za JP]:[GEO]])</f>
        <v>18</v>
      </c>
      <c r="T85" s="6">
        <f>IF(punkty_rekrutacyjne3[[#This Row],[Zachowanie]]=6, 2, 0)+punkty_rekrutacyjne3[[#This Row],[Osiagniecia]]</f>
        <v>4</v>
      </c>
      <c r="U85" s="7">
        <f>punkty_rekrutacyjne3[[#This Row],[punkty za gimnazjalny]]+punkty_rekrutacyjne3[[#This Row],[SUMA PUNKTOW ZA OCENY]]+punkty_rekrutacyjne3[[#This Row],[DODATKOWE]]</f>
        <v>45.9</v>
      </c>
    </row>
    <row r="86" spans="1:21" x14ac:dyDescent="0.35">
      <c r="A86" s="1" t="s">
        <v>143</v>
      </c>
      <c r="B86" s="1" t="s">
        <v>70</v>
      </c>
      <c r="C86">
        <v>1</v>
      </c>
      <c r="D86">
        <v>4</v>
      </c>
      <c r="E86" s="1">
        <v>6</v>
      </c>
      <c r="F86" s="1">
        <v>4</v>
      </c>
      <c r="G86" s="1">
        <v>3</v>
      </c>
      <c r="H86" s="1">
        <v>6</v>
      </c>
      <c r="I86">
        <v>100</v>
      </c>
      <c r="J86">
        <v>100</v>
      </c>
      <c r="K86">
        <v>100</v>
      </c>
      <c r="L86">
        <v>36</v>
      </c>
      <c r="M86">
        <v>10</v>
      </c>
      <c r="N86" s="6">
        <f>(punkty_rekrutacyjne3[[#This Row],[GHP]]+punkty_rekrutacyjne3[[#This Row],[GHH]]+punkty_rekrutacyjne3[[#This Row],[GMM]]+punkty_rekrutacyjne3[[#This Row],[GMP]]+punkty_rekrutacyjne3[[#This Row],[GJP]])/10</f>
        <v>34.6</v>
      </c>
      <c r="O86">
        <f t="shared" si="4"/>
        <v>10</v>
      </c>
      <c r="P86">
        <f t="shared" si="5"/>
        <v>6</v>
      </c>
      <c r="Q86">
        <f t="shared" si="6"/>
        <v>4</v>
      </c>
      <c r="R86">
        <f t="shared" si="7"/>
        <v>10</v>
      </c>
      <c r="S86" s="6">
        <f>SUM(punkty_rekrutacyjne3[[#This Row],[punkty za JP]:[GEO]])</f>
        <v>30</v>
      </c>
      <c r="T86" s="6">
        <f>IF(punkty_rekrutacyjne3[[#This Row],[Zachowanie]]=6, 2, 0)+punkty_rekrutacyjne3[[#This Row],[Osiagniecia]]</f>
        <v>1</v>
      </c>
      <c r="U86" s="7">
        <f>punkty_rekrutacyjne3[[#This Row],[punkty za gimnazjalny]]+punkty_rekrutacyjne3[[#This Row],[SUMA PUNKTOW ZA OCENY]]+punkty_rekrutacyjne3[[#This Row],[DODATKOWE]]</f>
        <v>65.599999999999994</v>
      </c>
    </row>
    <row r="87" spans="1:21" x14ac:dyDescent="0.35">
      <c r="A87" s="1" t="s">
        <v>144</v>
      </c>
      <c r="B87" s="1" t="s">
        <v>145</v>
      </c>
      <c r="C87">
        <v>2</v>
      </c>
      <c r="D87">
        <v>3</v>
      </c>
      <c r="E87" s="1">
        <v>3</v>
      </c>
      <c r="F87" s="1">
        <v>5</v>
      </c>
      <c r="G87" s="1">
        <v>6</v>
      </c>
      <c r="H87" s="1">
        <v>6</v>
      </c>
      <c r="I87">
        <v>32</v>
      </c>
      <c r="J87">
        <v>27</v>
      </c>
      <c r="K87">
        <v>15</v>
      </c>
      <c r="L87">
        <v>59</v>
      </c>
      <c r="M87">
        <v>26</v>
      </c>
      <c r="N87" s="6">
        <f>(punkty_rekrutacyjne3[[#This Row],[GHP]]+punkty_rekrutacyjne3[[#This Row],[GHH]]+punkty_rekrutacyjne3[[#This Row],[GMM]]+punkty_rekrutacyjne3[[#This Row],[GMP]]+punkty_rekrutacyjne3[[#This Row],[GJP]])/10</f>
        <v>15.9</v>
      </c>
      <c r="O87">
        <f t="shared" si="4"/>
        <v>4</v>
      </c>
      <c r="P87">
        <f t="shared" si="5"/>
        <v>8</v>
      </c>
      <c r="Q87">
        <f t="shared" si="6"/>
        <v>10</v>
      </c>
      <c r="R87">
        <f t="shared" si="7"/>
        <v>10</v>
      </c>
      <c r="S87" s="6">
        <f>SUM(punkty_rekrutacyjne3[[#This Row],[punkty za JP]:[GEO]])</f>
        <v>32</v>
      </c>
      <c r="T87" s="6">
        <f>IF(punkty_rekrutacyjne3[[#This Row],[Zachowanie]]=6, 2, 0)+punkty_rekrutacyjne3[[#This Row],[Osiagniecia]]</f>
        <v>2</v>
      </c>
      <c r="U87" s="7">
        <f>punkty_rekrutacyjne3[[#This Row],[punkty za gimnazjalny]]+punkty_rekrutacyjne3[[#This Row],[SUMA PUNKTOW ZA OCENY]]+punkty_rekrutacyjne3[[#This Row],[DODATKOWE]]</f>
        <v>49.9</v>
      </c>
    </row>
    <row r="88" spans="1:21" x14ac:dyDescent="0.35">
      <c r="A88" s="1" t="s">
        <v>146</v>
      </c>
      <c r="B88" s="1" t="s">
        <v>147</v>
      </c>
      <c r="C88">
        <v>3</v>
      </c>
      <c r="D88">
        <v>5</v>
      </c>
      <c r="E88" s="1">
        <v>2</v>
      </c>
      <c r="F88" s="1">
        <v>6</v>
      </c>
      <c r="G88" s="1">
        <v>3</v>
      </c>
      <c r="H88" s="1">
        <v>3</v>
      </c>
      <c r="I88">
        <v>95</v>
      </c>
      <c r="J88">
        <v>15</v>
      </c>
      <c r="K88">
        <v>44</v>
      </c>
      <c r="L88">
        <v>29</v>
      </c>
      <c r="M88">
        <v>14</v>
      </c>
      <c r="N88" s="6">
        <f>(punkty_rekrutacyjne3[[#This Row],[GHP]]+punkty_rekrutacyjne3[[#This Row],[GHH]]+punkty_rekrutacyjne3[[#This Row],[GMM]]+punkty_rekrutacyjne3[[#This Row],[GMP]]+punkty_rekrutacyjne3[[#This Row],[GJP]])/10</f>
        <v>19.7</v>
      </c>
      <c r="O88">
        <f t="shared" si="4"/>
        <v>0</v>
      </c>
      <c r="P88">
        <f t="shared" si="5"/>
        <v>10</v>
      </c>
      <c r="Q88">
        <f t="shared" si="6"/>
        <v>4</v>
      </c>
      <c r="R88">
        <f t="shared" si="7"/>
        <v>4</v>
      </c>
      <c r="S88" s="6">
        <f>SUM(punkty_rekrutacyjne3[[#This Row],[punkty za JP]:[GEO]])</f>
        <v>18</v>
      </c>
      <c r="T88" s="6">
        <f>IF(punkty_rekrutacyjne3[[#This Row],[Zachowanie]]=6, 2, 0)+punkty_rekrutacyjne3[[#This Row],[Osiagniecia]]</f>
        <v>3</v>
      </c>
      <c r="U88" s="7">
        <f>punkty_rekrutacyjne3[[#This Row],[punkty za gimnazjalny]]+punkty_rekrutacyjne3[[#This Row],[SUMA PUNKTOW ZA OCENY]]+punkty_rekrutacyjne3[[#This Row],[DODATKOWE]]</f>
        <v>40.700000000000003</v>
      </c>
    </row>
    <row r="89" spans="1:21" x14ac:dyDescent="0.35">
      <c r="A89" s="1" t="s">
        <v>148</v>
      </c>
      <c r="B89" s="1" t="s">
        <v>28</v>
      </c>
      <c r="C89">
        <v>2</v>
      </c>
      <c r="D89">
        <v>4</v>
      </c>
      <c r="E89" s="1">
        <v>2</v>
      </c>
      <c r="F89" s="1">
        <v>6</v>
      </c>
      <c r="G89" s="1">
        <v>4</v>
      </c>
      <c r="H89" s="1">
        <v>4</v>
      </c>
      <c r="I89">
        <v>84</v>
      </c>
      <c r="J89">
        <v>95</v>
      </c>
      <c r="K89">
        <v>31</v>
      </c>
      <c r="L89">
        <v>8</v>
      </c>
      <c r="M89">
        <v>54</v>
      </c>
      <c r="N89" s="6">
        <f>(punkty_rekrutacyjne3[[#This Row],[GHP]]+punkty_rekrutacyjne3[[#This Row],[GHH]]+punkty_rekrutacyjne3[[#This Row],[GMM]]+punkty_rekrutacyjne3[[#This Row],[GMP]]+punkty_rekrutacyjne3[[#This Row],[GJP]])/10</f>
        <v>27.2</v>
      </c>
      <c r="O89">
        <f t="shared" si="4"/>
        <v>0</v>
      </c>
      <c r="P89">
        <f t="shared" si="5"/>
        <v>10</v>
      </c>
      <c r="Q89">
        <f t="shared" si="6"/>
        <v>6</v>
      </c>
      <c r="R89">
        <f t="shared" si="7"/>
        <v>6</v>
      </c>
      <c r="S89" s="6">
        <f>SUM(punkty_rekrutacyjne3[[#This Row],[punkty za JP]:[GEO]])</f>
        <v>22</v>
      </c>
      <c r="T89" s="6">
        <f>IF(punkty_rekrutacyjne3[[#This Row],[Zachowanie]]=6, 2, 0)+punkty_rekrutacyjne3[[#This Row],[Osiagniecia]]</f>
        <v>2</v>
      </c>
      <c r="U89" s="7">
        <f>punkty_rekrutacyjne3[[#This Row],[punkty za gimnazjalny]]+punkty_rekrutacyjne3[[#This Row],[SUMA PUNKTOW ZA OCENY]]+punkty_rekrutacyjne3[[#This Row],[DODATKOWE]]</f>
        <v>51.2</v>
      </c>
    </row>
    <row r="90" spans="1:21" x14ac:dyDescent="0.35">
      <c r="A90" s="1" t="s">
        <v>149</v>
      </c>
      <c r="B90" s="1" t="s">
        <v>150</v>
      </c>
      <c r="C90">
        <v>5</v>
      </c>
      <c r="D90">
        <v>2</v>
      </c>
      <c r="E90" s="1">
        <v>3</v>
      </c>
      <c r="F90" s="1">
        <v>4</v>
      </c>
      <c r="G90" s="1">
        <v>3</v>
      </c>
      <c r="H90" s="1">
        <v>6</v>
      </c>
      <c r="I90">
        <v>30</v>
      </c>
      <c r="J90">
        <v>24</v>
      </c>
      <c r="K90">
        <v>66</v>
      </c>
      <c r="L90">
        <v>41</v>
      </c>
      <c r="M90">
        <v>82</v>
      </c>
      <c r="N90" s="6">
        <f>(punkty_rekrutacyjne3[[#This Row],[GHP]]+punkty_rekrutacyjne3[[#This Row],[GHH]]+punkty_rekrutacyjne3[[#This Row],[GMM]]+punkty_rekrutacyjne3[[#This Row],[GMP]]+punkty_rekrutacyjne3[[#This Row],[GJP]])/10</f>
        <v>24.3</v>
      </c>
      <c r="O90">
        <f t="shared" si="4"/>
        <v>4</v>
      </c>
      <c r="P90">
        <f t="shared" si="5"/>
        <v>6</v>
      </c>
      <c r="Q90">
        <f t="shared" si="6"/>
        <v>4</v>
      </c>
      <c r="R90">
        <f t="shared" si="7"/>
        <v>10</v>
      </c>
      <c r="S90" s="6">
        <f>SUM(punkty_rekrutacyjne3[[#This Row],[punkty za JP]:[GEO]])</f>
        <v>24</v>
      </c>
      <c r="T90" s="6">
        <f>IF(punkty_rekrutacyjne3[[#This Row],[Zachowanie]]=6, 2, 0)+punkty_rekrutacyjne3[[#This Row],[Osiagniecia]]</f>
        <v>5</v>
      </c>
      <c r="U90" s="7">
        <f>punkty_rekrutacyjne3[[#This Row],[punkty za gimnazjalny]]+punkty_rekrutacyjne3[[#This Row],[SUMA PUNKTOW ZA OCENY]]+punkty_rekrutacyjne3[[#This Row],[DODATKOWE]]</f>
        <v>53.3</v>
      </c>
    </row>
    <row r="91" spans="1:21" x14ac:dyDescent="0.35">
      <c r="A91" s="1" t="s">
        <v>151</v>
      </c>
      <c r="B91" s="1" t="s">
        <v>70</v>
      </c>
      <c r="C91">
        <v>1</v>
      </c>
      <c r="D91">
        <v>3</v>
      </c>
      <c r="E91" s="1">
        <v>6</v>
      </c>
      <c r="F91" s="1">
        <v>4</v>
      </c>
      <c r="G91" s="1">
        <v>6</v>
      </c>
      <c r="H91" s="1">
        <v>2</v>
      </c>
      <c r="I91">
        <v>30</v>
      </c>
      <c r="J91">
        <v>35</v>
      </c>
      <c r="K91">
        <v>100</v>
      </c>
      <c r="L91">
        <v>100</v>
      </c>
      <c r="M91">
        <v>100</v>
      </c>
      <c r="N91" s="6">
        <f>(punkty_rekrutacyjne3[[#This Row],[GHP]]+punkty_rekrutacyjne3[[#This Row],[GHH]]+punkty_rekrutacyjne3[[#This Row],[GMM]]+punkty_rekrutacyjne3[[#This Row],[GMP]]+punkty_rekrutacyjne3[[#This Row],[GJP]])/10</f>
        <v>36.5</v>
      </c>
      <c r="O91">
        <f t="shared" si="4"/>
        <v>10</v>
      </c>
      <c r="P91">
        <f t="shared" si="5"/>
        <v>6</v>
      </c>
      <c r="Q91">
        <f t="shared" si="6"/>
        <v>10</v>
      </c>
      <c r="R91">
        <f t="shared" si="7"/>
        <v>0</v>
      </c>
      <c r="S91" s="6">
        <f>SUM(punkty_rekrutacyjne3[[#This Row],[punkty za JP]:[GEO]])</f>
        <v>26</v>
      </c>
      <c r="T91" s="6">
        <f>IF(punkty_rekrutacyjne3[[#This Row],[Zachowanie]]=6, 2, 0)+punkty_rekrutacyjne3[[#This Row],[Osiagniecia]]</f>
        <v>1</v>
      </c>
      <c r="U91" s="7">
        <f>punkty_rekrutacyjne3[[#This Row],[punkty za gimnazjalny]]+punkty_rekrutacyjne3[[#This Row],[SUMA PUNKTOW ZA OCENY]]+punkty_rekrutacyjne3[[#This Row],[DODATKOWE]]</f>
        <v>63.5</v>
      </c>
    </row>
    <row r="92" spans="1:21" x14ac:dyDescent="0.35">
      <c r="A92" s="1" t="s">
        <v>152</v>
      </c>
      <c r="B92" s="1" t="s">
        <v>153</v>
      </c>
      <c r="C92">
        <v>1</v>
      </c>
      <c r="D92">
        <v>5</v>
      </c>
      <c r="E92" s="1">
        <v>4</v>
      </c>
      <c r="F92" s="1">
        <v>2</v>
      </c>
      <c r="G92" s="1">
        <v>5</v>
      </c>
      <c r="H92" s="1">
        <v>6</v>
      </c>
      <c r="I92">
        <v>54</v>
      </c>
      <c r="J92">
        <v>50</v>
      </c>
      <c r="K92">
        <v>9</v>
      </c>
      <c r="L92">
        <v>59</v>
      </c>
      <c r="M92">
        <v>54</v>
      </c>
      <c r="N92" s="6">
        <f>(punkty_rekrutacyjne3[[#This Row],[GHP]]+punkty_rekrutacyjne3[[#This Row],[GHH]]+punkty_rekrutacyjne3[[#This Row],[GMM]]+punkty_rekrutacyjne3[[#This Row],[GMP]]+punkty_rekrutacyjne3[[#This Row],[GJP]])/10</f>
        <v>22.6</v>
      </c>
      <c r="O92">
        <f t="shared" si="4"/>
        <v>6</v>
      </c>
      <c r="P92">
        <f t="shared" si="5"/>
        <v>0</v>
      </c>
      <c r="Q92">
        <f t="shared" si="6"/>
        <v>8</v>
      </c>
      <c r="R92">
        <f t="shared" si="7"/>
        <v>10</v>
      </c>
      <c r="S92" s="6">
        <f>SUM(punkty_rekrutacyjne3[[#This Row],[punkty za JP]:[GEO]])</f>
        <v>24</v>
      </c>
      <c r="T92" s="6">
        <f>IF(punkty_rekrutacyjne3[[#This Row],[Zachowanie]]=6, 2, 0)+punkty_rekrutacyjne3[[#This Row],[Osiagniecia]]</f>
        <v>1</v>
      </c>
      <c r="U92" s="7">
        <f>punkty_rekrutacyjne3[[#This Row],[punkty za gimnazjalny]]+punkty_rekrutacyjne3[[#This Row],[SUMA PUNKTOW ZA OCENY]]+punkty_rekrutacyjne3[[#This Row],[DODATKOWE]]</f>
        <v>47.6</v>
      </c>
    </row>
    <row r="93" spans="1:21" x14ac:dyDescent="0.35">
      <c r="A93" s="1" t="s">
        <v>154</v>
      </c>
      <c r="B93" s="1" t="s">
        <v>155</v>
      </c>
      <c r="C93">
        <v>6</v>
      </c>
      <c r="D93">
        <v>2</v>
      </c>
      <c r="E93" s="1">
        <v>3</v>
      </c>
      <c r="F93" s="1">
        <v>5</v>
      </c>
      <c r="G93" s="1">
        <v>4</v>
      </c>
      <c r="H93" s="1">
        <v>4</v>
      </c>
      <c r="I93">
        <v>50</v>
      </c>
      <c r="J93">
        <v>30</v>
      </c>
      <c r="K93">
        <v>14</v>
      </c>
      <c r="L93">
        <v>20</v>
      </c>
      <c r="M93">
        <v>88</v>
      </c>
      <c r="N93" s="6">
        <f>(punkty_rekrutacyjne3[[#This Row],[GHP]]+punkty_rekrutacyjne3[[#This Row],[GHH]]+punkty_rekrutacyjne3[[#This Row],[GMM]]+punkty_rekrutacyjne3[[#This Row],[GMP]]+punkty_rekrutacyjne3[[#This Row],[GJP]])/10</f>
        <v>20.2</v>
      </c>
      <c r="O93">
        <f t="shared" si="4"/>
        <v>4</v>
      </c>
      <c r="P93">
        <f t="shared" si="5"/>
        <v>8</v>
      </c>
      <c r="Q93">
        <f t="shared" si="6"/>
        <v>6</v>
      </c>
      <c r="R93">
        <f t="shared" si="7"/>
        <v>6</v>
      </c>
      <c r="S93" s="6">
        <f>SUM(punkty_rekrutacyjne3[[#This Row],[punkty za JP]:[GEO]])</f>
        <v>24</v>
      </c>
      <c r="T93" s="6">
        <f>IF(punkty_rekrutacyjne3[[#This Row],[Zachowanie]]=6, 2, 0)+punkty_rekrutacyjne3[[#This Row],[Osiagniecia]]</f>
        <v>6</v>
      </c>
      <c r="U93" s="7">
        <f>punkty_rekrutacyjne3[[#This Row],[punkty za gimnazjalny]]+punkty_rekrutacyjne3[[#This Row],[SUMA PUNKTOW ZA OCENY]]+punkty_rekrutacyjne3[[#This Row],[DODATKOWE]]</f>
        <v>50.2</v>
      </c>
    </row>
    <row r="94" spans="1:21" x14ac:dyDescent="0.35">
      <c r="A94" s="1" t="s">
        <v>156</v>
      </c>
      <c r="B94" s="1" t="s">
        <v>157</v>
      </c>
      <c r="C94">
        <v>6</v>
      </c>
      <c r="D94">
        <v>3</v>
      </c>
      <c r="E94" s="1">
        <v>6</v>
      </c>
      <c r="F94" s="1">
        <v>5</v>
      </c>
      <c r="G94" s="1">
        <v>4</v>
      </c>
      <c r="H94" s="1">
        <v>5</v>
      </c>
      <c r="I94">
        <v>62</v>
      </c>
      <c r="J94">
        <v>47</v>
      </c>
      <c r="K94">
        <v>19</v>
      </c>
      <c r="L94">
        <v>10</v>
      </c>
      <c r="M94">
        <v>40</v>
      </c>
      <c r="N94" s="6">
        <f>(punkty_rekrutacyjne3[[#This Row],[GHP]]+punkty_rekrutacyjne3[[#This Row],[GHH]]+punkty_rekrutacyjne3[[#This Row],[GMM]]+punkty_rekrutacyjne3[[#This Row],[GMP]]+punkty_rekrutacyjne3[[#This Row],[GJP]])/10</f>
        <v>17.8</v>
      </c>
      <c r="O94">
        <f t="shared" si="4"/>
        <v>10</v>
      </c>
      <c r="P94">
        <f t="shared" si="5"/>
        <v>8</v>
      </c>
      <c r="Q94">
        <f t="shared" si="6"/>
        <v>6</v>
      </c>
      <c r="R94">
        <f t="shared" si="7"/>
        <v>8</v>
      </c>
      <c r="S94" s="6">
        <f>SUM(punkty_rekrutacyjne3[[#This Row],[punkty za JP]:[GEO]])</f>
        <v>32</v>
      </c>
      <c r="T94" s="6">
        <f>IF(punkty_rekrutacyjne3[[#This Row],[Zachowanie]]=6, 2, 0)+punkty_rekrutacyjne3[[#This Row],[Osiagniecia]]</f>
        <v>6</v>
      </c>
      <c r="U94" s="7">
        <f>punkty_rekrutacyjne3[[#This Row],[punkty za gimnazjalny]]+punkty_rekrutacyjne3[[#This Row],[SUMA PUNKTOW ZA OCENY]]+punkty_rekrutacyjne3[[#This Row],[DODATKOWE]]</f>
        <v>55.8</v>
      </c>
    </row>
    <row r="95" spans="1:21" x14ac:dyDescent="0.35">
      <c r="A95" s="1" t="s">
        <v>158</v>
      </c>
      <c r="B95" s="1" t="s">
        <v>159</v>
      </c>
      <c r="C95">
        <v>0</v>
      </c>
      <c r="D95">
        <v>3</v>
      </c>
      <c r="E95" s="1">
        <v>6</v>
      </c>
      <c r="F95" s="1">
        <v>3</v>
      </c>
      <c r="G95" s="1">
        <v>5</v>
      </c>
      <c r="H95" s="1">
        <v>6</v>
      </c>
      <c r="I95">
        <v>12</v>
      </c>
      <c r="J95">
        <v>60</v>
      </c>
      <c r="K95">
        <v>63</v>
      </c>
      <c r="L95">
        <v>37</v>
      </c>
      <c r="M95">
        <v>71</v>
      </c>
      <c r="N95" s="6">
        <f>(punkty_rekrutacyjne3[[#This Row],[GHP]]+punkty_rekrutacyjne3[[#This Row],[GHH]]+punkty_rekrutacyjne3[[#This Row],[GMM]]+punkty_rekrutacyjne3[[#This Row],[GMP]]+punkty_rekrutacyjne3[[#This Row],[GJP]])/10</f>
        <v>24.3</v>
      </c>
      <c r="O95">
        <f t="shared" si="4"/>
        <v>10</v>
      </c>
      <c r="P95">
        <f t="shared" si="5"/>
        <v>4</v>
      </c>
      <c r="Q95">
        <f t="shared" si="6"/>
        <v>8</v>
      </c>
      <c r="R95">
        <f t="shared" si="7"/>
        <v>10</v>
      </c>
      <c r="S95" s="6">
        <f>SUM(punkty_rekrutacyjne3[[#This Row],[punkty za JP]:[GEO]])</f>
        <v>32</v>
      </c>
      <c r="T95" s="6">
        <f>IF(punkty_rekrutacyjne3[[#This Row],[Zachowanie]]=6, 2, 0)+punkty_rekrutacyjne3[[#This Row],[Osiagniecia]]</f>
        <v>0</v>
      </c>
      <c r="U95" s="7">
        <f>punkty_rekrutacyjne3[[#This Row],[punkty za gimnazjalny]]+punkty_rekrutacyjne3[[#This Row],[SUMA PUNKTOW ZA OCENY]]+punkty_rekrutacyjne3[[#This Row],[DODATKOWE]]</f>
        <v>56.3</v>
      </c>
    </row>
    <row r="96" spans="1:21" x14ac:dyDescent="0.35">
      <c r="A96" s="1" t="s">
        <v>160</v>
      </c>
      <c r="B96" s="1" t="s">
        <v>161</v>
      </c>
      <c r="C96">
        <v>2</v>
      </c>
      <c r="D96">
        <v>3</v>
      </c>
      <c r="E96" s="1">
        <v>2</v>
      </c>
      <c r="F96" s="1">
        <v>2</v>
      </c>
      <c r="G96" s="1">
        <v>3</v>
      </c>
      <c r="H96" s="1">
        <v>2</v>
      </c>
      <c r="I96">
        <v>56</v>
      </c>
      <c r="J96">
        <v>63</v>
      </c>
      <c r="K96">
        <v>26</v>
      </c>
      <c r="L96">
        <v>92</v>
      </c>
      <c r="M96">
        <v>13</v>
      </c>
      <c r="N96" s="6">
        <f>(punkty_rekrutacyjne3[[#This Row],[GHP]]+punkty_rekrutacyjne3[[#This Row],[GHH]]+punkty_rekrutacyjne3[[#This Row],[GMM]]+punkty_rekrutacyjne3[[#This Row],[GMP]]+punkty_rekrutacyjne3[[#This Row],[GJP]])/10</f>
        <v>25</v>
      </c>
      <c r="O96">
        <f t="shared" si="4"/>
        <v>0</v>
      </c>
      <c r="P96">
        <f t="shared" si="5"/>
        <v>0</v>
      </c>
      <c r="Q96">
        <f t="shared" si="6"/>
        <v>4</v>
      </c>
      <c r="R96">
        <f t="shared" si="7"/>
        <v>0</v>
      </c>
      <c r="S96" s="6">
        <f>SUM(punkty_rekrutacyjne3[[#This Row],[punkty za JP]:[GEO]])</f>
        <v>4</v>
      </c>
      <c r="T96" s="6">
        <f>IF(punkty_rekrutacyjne3[[#This Row],[Zachowanie]]=6, 2, 0)+punkty_rekrutacyjne3[[#This Row],[Osiagniecia]]</f>
        <v>2</v>
      </c>
      <c r="U96" s="7">
        <f>punkty_rekrutacyjne3[[#This Row],[punkty za gimnazjalny]]+punkty_rekrutacyjne3[[#This Row],[SUMA PUNKTOW ZA OCENY]]+punkty_rekrutacyjne3[[#This Row],[DODATKOWE]]</f>
        <v>31</v>
      </c>
    </row>
    <row r="97" spans="1:21" x14ac:dyDescent="0.35">
      <c r="A97" s="1" t="s">
        <v>162</v>
      </c>
      <c r="B97" s="1" t="s">
        <v>30</v>
      </c>
      <c r="C97">
        <v>5</v>
      </c>
      <c r="D97">
        <v>5</v>
      </c>
      <c r="E97" s="1">
        <v>6</v>
      </c>
      <c r="F97" s="1">
        <v>6</v>
      </c>
      <c r="G97" s="1">
        <v>5</v>
      </c>
      <c r="H97" s="1">
        <v>6</v>
      </c>
      <c r="I97">
        <v>45</v>
      </c>
      <c r="J97">
        <v>97</v>
      </c>
      <c r="K97">
        <v>5</v>
      </c>
      <c r="L97">
        <v>73</v>
      </c>
      <c r="M97">
        <v>12</v>
      </c>
      <c r="N97" s="6">
        <f>(punkty_rekrutacyjne3[[#This Row],[GHP]]+punkty_rekrutacyjne3[[#This Row],[GHH]]+punkty_rekrutacyjne3[[#This Row],[GMM]]+punkty_rekrutacyjne3[[#This Row],[GMP]]+punkty_rekrutacyjne3[[#This Row],[GJP]])/10</f>
        <v>23.2</v>
      </c>
      <c r="O97">
        <f t="shared" si="4"/>
        <v>10</v>
      </c>
      <c r="P97">
        <f t="shared" si="5"/>
        <v>10</v>
      </c>
      <c r="Q97">
        <f t="shared" si="6"/>
        <v>8</v>
      </c>
      <c r="R97">
        <f t="shared" si="7"/>
        <v>10</v>
      </c>
      <c r="S97" s="6">
        <f>SUM(punkty_rekrutacyjne3[[#This Row],[punkty za JP]:[GEO]])</f>
        <v>38</v>
      </c>
      <c r="T97" s="6">
        <f>IF(punkty_rekrutacyjne3[[#This Row],[Zachowanie]]=6, 2, 0)+punkty_rekrutacyjne3[[#This Row],[Osiagniecia]]</f>
        <v>5</v>
      </c>
      <c r="U97" s="7">
        <f>punkty_rekrutacyjne3[[#This Row],[punkty za gimnazjalny]]+punkty_rekrutacyjne3[[#This Row],[SUMA PUNKTOW ZA OCENY]]+punkty_rekrutacyjne3[[#This Row],[DODATKOWE]]</f>
        <v>66.2</v>
      </c>
    </row>
    <row r="98" spans="1:21" x14ac:dyDescent="0.35">
      <c r="A98" s="1" t="s">
        <v>163</v>
      </c>
      <c r="B98" s="1" t="s">
        <v>164</v>
      </c>
      <c r="C98">
        <v>2</v>
      </c>
      <c r="D98">
        <v>4</v>
      </c>
      <c r="E98" s="1">
        <v>5</v>
      </c>
      <c r="F98" s="1">
        <v>2</v>
      </c>
      <c r="G98" s="1">
        <v>4</v>
      </c>
      <c r="H98" s="1">
        <v>6</v>
      </c>
      <c r="I98">
        <v>96</v>
      </c>
      <c r="J98">
        <v>60</v>
      </c>
      <c r="K98">
        <v>4</v>
      </c>
      <c r="L98">
        <v>45</v>
      </c>
      <c r="M98">
        <v>21</v>
      </c>
      <c r="N98" s="6">
        <f>(punkty_rekrutacyjne3[[#This Row],[GHP]]+punkty_rekrutacyjne3[[#This Row],[GHH]]+punkty_rekrutacyjne3[[#This Row],[GMM]]+punkty_rekrutacyjne3[[#This Row],[GMP]]+punkty_rekrutacyjne3[[#This Row],[GJP]])/10</f>
        <v>22.6</v>
      </c>
      <c r="O98">
        <f t="shared" si="4"/>
        <v>8</v>
      </c>
      <c r="P98">
        <f t="shared" si="5"/>
        <v>0</v>
      </c>
      <c r="Q98">
        <f t="shared" si="6"/>
        <v>6</v>
      </c>
      <c r="R98">
        <f t="shared" si="7"/>
        <v>10</v>
      </c>
      <c r="S98" s="6">
        <f>SUM(punkty_rekrutacyjne3[[#This Row],[punkty za JP]:[GEO]])</f>
        <v>24</v>
      </c>
      <c r="T98" s="6">
        <f>IF(punkty_rekrutacyjne3[[#This Row],[Zachowanie]]=6, 2, 0)+punkty_rekrutacyjne3[[#This Row],[Osiagniecia]]</f>
        <v>2</v>
      </c>
      <c r="U98" s="7">
        <f>punkty_rekrutacyjne3[[#This Row],[punkty za gimnazjalny]]+punkty_rekrutacyjne3[[#This Row],[SUMA PUNKTOW ZA OCENY]]+punkty_rekrutacyjne3[[#This Row],[DODATKOWE]]</f>
        <v>48.6</v>
      </c>
    </row>
    <row r="99" spans="1:21" x14ac:dyDescent="0.35">
      <c r="A99" s="1" t="s">
        <v>165</v>
      </c>
      <c r="B99" s="1" t="s">
        <v>166</v>
      </c>
      <c r="C99">
        <v>7</v>
      </c>
      <c r="D99">
        <v>3</v>
      </c>
      <c r="E99" s="1">
        <v>3</v>
      </c>
      <c r="F99" s="1">
        <v>6</v>
      </c>
      <c r="G99" s="1">
        <v>5</v>
      </c>
      <c r="H99" s="1">
        <v>5</v>
      </c>
      <c r="I99">
        <v>57</v>
      </c>
      <c r="J99">
        <v>31</v>
      </c>
      <c r="K99">
        <v>22</v>
      </c>
      <c r="L99">
        <v>59</v>
      </c>
      <c r="M99">
        <v>61</v>
      </c>
      <c r="N99" s="6">
        <f>(punkty_rekrutacyjne3[[#This Row],[GHP]]+punkty_rekrutacyjne3[[#This Row],[GHH]]+punkty_rekrutacyjne3[[#This Row],[GMM]]+punkty_rekrutacyjne3[[#This Row],[GMP]]+punkty_rekrutacyjne3[[#This Row],[GJP]])/10</f>
        <v>23</v>
      </c>
      <c r="O99">
        <f t="shared" si="4"/>
        <v>4</v>
      </c>
      <c r="P99">
        <f t="shared" si="5"/>
        <v>10</v>
      </c>
      <c r="Q99">
        <f t="shared" si="6"/>
        <v>8</v>
      </c>
      <c r="R99">
        <f t="shared" si="7"/>
        <v>8</v>
      </c>
      <c r="S99" s="6">
        <f>SUM(punkty_rekrutacyjne3[[#This Row],[punkty za JP]:[GEO]])</f>
        <v>30</v>
      </c>
      <c r="T99" s="6">
        <f>IF(punkty_rekrutacyjne3[[#This Row],[Zachowanie]]=6, 2, 0)+punkty_rekrutacyjne3[[#This Row],[Osiagniecia]]</f>
        <v>7</v>
      </c>
      <c r="U99" s="7">
        <f>punkty_rekrutacyjne3[[#This Row],[punkty za gimnazjalny]]+punkty_rekrutacyjne3[[#This Row],[SUMA PUNKTOW ZA OCENY]]+punkty_rekrutacyjne3[[#This Row],[DODATKOWE]]</f>
        <v>60</v>
      </c>
    </row>
    <row r="100" spans="1:21" x14ac:dyDescent="0.35">
      <c r="A100" s="1" t="s">
        <v>167</v>
      </c>
      <c r="B100" s="1" t="s">
        <v>18</v>
      </c>
      <c r="C100">
        <v>5</v>
      </c>
      <c r="D100">
        <v>6</v>
      </c>
      <c r="E100" s="1">
        <v>4</v>
      </c>
      <c r="F100" s="1">
        <v>2</v>
      </c>
      <c r="G100" s="1">
        <v>5</v>
      </c>
      <c r="H100" s="1">
        <v>5</v>
      </c>
      <c r="I100">
        <v>18</v>
      </c>
      <c r="J100">
        <v>86</v>
      </c>
      <c r="K100">
        <v>25</v>
      </c>
      <c r="L100">
        <v>29</v>
      </c>
      <c r="M100">
        <v>9</v>
      </c>
      <c r="N100" s="6">
        <f>(punkty_rekrutacyjne3[[#This Row],[GHP]]+punkty_rekrutacyjne3[[#This Row],[GHH]]+punkty_rekrutacyjne3[[#This Row],[GMM]]+punkty_rekrutacyjne3[[#This Row],[GMP]]+punkty_rekrutacyjne3[[#This Row],[GJP]])/10</f>
        <v>16.7</v>
      </c>
      <c r="O100">
        <f t="shared" si="4"/>
        <v>6</v>
      </c>
      <c r="P100">
        <f t="shared" si="5"/>
        <v>0</v>
      </c>
      <c r="Q100">
        <f t="shared" si="6"/>
        <v>8</v>
      </c>
      <c r="R100">
        <f t="shared" si="7"/>
        <v>8</v>
      </c>
      <c r="S100" s="6">
        <f>SUM(punkty_rekrutacyjne3[[#This Row],[punkty za JP]:[GEO]])</f>
        <v>22</v>
      </c>
      <c r="T100" s="6">
        <f>IF(punkty_rekrutacyjne3[[#This Row],[Zachowanie]]=6, 2, 0)+punkty_rekrutacyjne3[[#This Row],[Osiagniecia]]</f>
        <v>7</v>
      </c>
      <c r="U100" s="7">
        <f>punkty_rekrutacyjne3[[#This Row],[punkty za gimnazjalny]]+punkty_rekrutacyjne3[[#This Row],[SUMA PUNKTOW ZA OCENY]]+punkty_rekrutacyjne3[[#This Row],[DODATKOWE]]</f>
        <v>45.7</v>
      </c>
    </row>
    <row r="101" spans="1:21" x14ac:dyDescent="0.35">
      <c r="A101" s="1" t="s">
        <v>168</v>
      </c>
      <c r="B101" s="1" t="s">
        <v>169</v>
      </c>
      <c r="C101">
        <v>5</v>
      </c>
      <c r="D101">
        <v>4</v>
      </c>
      <c r="E101" s="1">
        <v>6</v>
      </c>
      <c r="F101" s="1">
        <v>2</v>
      </c>
      <c r="G101" s="1">
        <v>5</v>
      </c>
      <c r="H101" s="1">
        <v>4</v>
      </c>
      <c r="I101">
        <v>93</v>
      </c>
      <c r="J101">
        <v>47</v>
      </c>
      <c r="K101">
        <v>47</v>
      </c>
      <c r="L101">
        <v>34</v>
      </c>
      <c r="M101">
        <v>39</v>
      </c>
      <c r="N101" s="6">
        <f>(punkty_rekrutacyjne3[[#This Row],[GHP]]+punkty_rekrutacyjne3[[#This Row],[GHH]]+punkty_rekrutacyjne3[[#This Row],[GMM]]+punkty_rekrutacyjne3[[#This Row],[GMP]]+punkty_rekrutacyjne3[[#This Row],[GJP]])/10</f>
        <v>26</v>
      </c>
      <c r="O101">
        <f t="shared" si="4"/>
        <v>10</v>
      </c>
      <c r="P101">
        <f t="shared" si="5"/>
        <v>0</v>
      </c>
      <c r="Q101">
        <f t="shared" si="6"/>
        <v>8</v>
      </c>
      <c r="R101">
        <f t="shared" si="7"/>
        <v>6</v>
      </c>
      <c r="S101" s="6">
        <f>SUM(punkty_rekrutacyjne3[[#This Row],[punkty za JP]:[GEO]])</f>
        <v>24</v>
      </c>
      <c r="T101" s="6">
        <f>IF(punkty_rekrutacyjne3[[#This Row],[Zachowanie]]=6, 2, 0)+punkty_rekrutacyjne3[[#This Row],[Osiagniecia]]</f>
        <v>5</v>
      </c>
      <c r="U101" s="7">
        <f>punkty_rekrutacyjne3[[#This Row],[punkty za gimnazjalny]]+punkty_rekrutacyjne3[[#This Row],[SUMA PUNKTOW ZA OCENY]]+punkty_rekrutacyjne3[[#This Row],[DODATKOWE]]</f>
        <v>55</v>
      </c>
    </row>
    <row r="102" spans="1:21" x14ac:dyDescent="0.35">
      <c r="A102" s="1" t="s">
        <v>170</v>
      </c>
      <c r="B102" s="1" t="s">
        <v>171</v>
      </c>
      <c r="C102">
        <v>3</v>
      </c>
      <c r="D102">
        <v>6</v>
      </c>
      <c r="E102" s="1">
        <v>2</v>
      </c>
      <c r="F102" s="1">
        <v>3</v>
      </c>
      <c r="G102" s="1">
        <v>2</v>
      </c>
      <c r="H102" s="1">
        <v>6</v>
      </c>
      <c r="I102">
        <v>89</v>
      </c>
      <c r="J102">
        <v>30</v>
      </c>
      <c r="K102">
        <v>43</v>
      </c>
      <c r="L102">
        <v>25</v>
      </c>
      <c r="M102">
        <v>1</v>
      </c>
      <c r="N102" s="6">
        <f>(punkty_rekrutacyjne3[[#This Row],[GHP]]+punkty_rekrutacyjne3[[#This Row],[GHH]]+punkty_rekrutacyjne3[[#This Row],[GMM]]+punkty_rekrutacyjne3[[#This Row],[GMP]]+punkty_rekrutacyjne3[[#This Row],[GJP]])/10</f>
        <v>18.8</v>
      </c>
      <c r="O102">
        <f t="shared" si="4"/>
        <v>0</v>
      </c>
      <c r="P102">
        <f t="shared" si="5"/>
        <v>4</v>
      </c>
      <c r="Q102">
        <f t="shared" si="6"/>
        <v>0</v>
      </c>
      <c r="R102">
        <f t="shared" si="7"/>
        <v>10</v>
      </c>
      <c r="S102" s="6">
        <f>SUM(punkty_rekrutacyjne3[[#This Row],[punkty za JP]:[GEO]])</f>
        <v>14</v>
      </c>
      <c r="T102" s="6">
        <f>IF(punkty_rekrutacyjne3[[#This Row],[Zachowanie]]=6, 2, 0)+punkty_rekrutacyjne3[[#This Row],[Osiagniecia]]</f>
        <v>5</v>
      </c>
      <c r="U102" s="7">
        <f>punkty_rekrutacyjne3[[#This Row],[punkty za gimnazjalny]]+punkty_rekrutacyjne3[[#This Row],[SUMA PUNKTOW ZA OCENY]]+punkty_rekrutacyjne3[[#This Row],[DODATKOWE]]</f>
        <v>37.799999999999997</v>
      </c>
    </row>
    <row r="103" spans="1:21" x14ac:dyDescent="0.35">
      <c r="A103" s="1" t="s">
        <v>172</v>
      </c>
      <c r="B103" s="1" t="s">
        <v>130</v>
      </c>
      <c r="C103">
        <v>6</v>
      </c>
      <c r="D103">
        <v>2</v>
      </c>
      <c r="E103" s="1">
        <v>3</v>
      </c>
      <c r="F103" s="1">
        <v>2</v>
      </c>
      <c r="G103" s="1">
        <v>3</v>
      </c>
      <c r="H103" s="1">
        <v>6</v>
      </c>
      <c r="I103">
        <v>67</v>
      </c>
      <c r="J103">
        <v>74</v>
      </c>
      <c r="K103">
        <v>49</v>
      </c>
      <c r="L103">
        <v>43</v>
      </c>
      <c r="M103">
        <v>52</v>
      </c>
      <c r="N103" s="6">
        <f>(punkty_rekrutacyjne3[[#This Row],[GHP]]+punkty_rekrutacyjne3[[#This Row],[GHH]]+punkty_rekrutacyjne3[[#This Row],[GMM]]+punkty_rekrutacyjne3[[#This Row],[GMP]]+punkty_rekrutacyjne3[[#This Row],[GJP]])/10</f>
        <v>28.5</v>
      </c>
      <c r="O103">
        <f t="shared" si="4"/>
        <v>4</v>
      </c>
      <c r="P103">
        <f t="shared" si="5"/>
        <v>0</v>
      </c>
      <c r="Q103">
        <f t="shared" si="6"/>
        <v>4</v>
      </c>
      <c r="R103">
        <f t="shared" si="7"/>
        <v>10</v>
      </c>
      <c r="S103" s="6">
        <f>SUM(punkty_rekrutacyjne3[[#This Row],[punkty za JP]:[GEO]])</f>
        <v>18</v>
      </c>
      <c r="T103" s="6">
        <f>IF(punkty_rekrutacyjne3[[#This Row],[Zachowanie]]=6, 2, 0)+punkty_rekrutacyjne3[[#This Row],[Osiagniecia]]</f>
        <v>6</v>
      </c>
      <c r="U103" s="7">
        <f>punkty_rekrutacyjne3[[#This Row],[punkty za gimnazjalny]]+punkty_rekrutacyjne3[[#This Row],[SUMA PUNKTOW ZA OCENY]]+punkty_rekrutacyjne3[[#This Row],[DODATKOWE]]</f>
        <v>52.5</v>
      </c>
    </row>
    <row r="104" spans="1:21" x14ac:dyDescent="0.35">
      <c r="A104" s="1" t="s">
        <v>173</v>
      </c>
      <c r="B104" s="1" t="s">
        <v>174</v>
      </c>
      <c r="C104">
        <v>8</v>
      </c>
      <c r="D104">
        <v>3</v>
      </c>
      <c r="E104" s="1">
        <v>2</v>
      </c>
      <c r="F104" s="1">
        <v>6</v>
      </c>
      <c r="G104" s="1">
        <v>5</v>
      </c>
      <c r="H104" s="1">
        <v>3</v>
      </c>
      <c r="I104">
        <v>41</v>
      </c>
      <c r="J104">
        <v>29</v>
      </c>
      <c r="K104">
        <v>52</v>
      </c>
      <c r="L104">
        <v>81</v>
      </c>
      <c r="M104">
        <v>26</v>
      </c>
      <c r="N104" s="6">
        <f>(punkty_rekrutacyjne3[[#This Row],[GHP]]+punkty_rekrutacyjne3[[#This Row],[GHH]]+punkty_rekrutacyjne3[[#This Row],[GMM]]+punkty_rekrutacyjne3[[#This Row],[GMP]]+punkty_rekrutacyjne3[[#This Row],[GJP]])/10</f>
        <v>22.9</v>
      </c>
      <c r="O104">
        <f t="shared" si="4"/>
        <v>0</v>
      </c>
      <c r="P104">
        <f t="shared" si="5"/>
        <v>10</v>
      </c>
      <c r="Q104">
        <f t="shared" si="6"/>
        <v>8</v>
      </c>
      <c r="R104">
        <f t="shared" si="7"/>
        <v>4</v>
      </c>
      <c r="S104" s="6">
        <f>SUM(punkty_rekrutacyjne3[[#This Row],[punkty za JP]:[GEO]])</f>
        <v>22</v>
      </c>
      <c r="T104" s="6">
        <f>IF(punkty_rekrutacyjne3[[#This Row],[Zachowanie]]=6, 2, 0)+punkty_rekrutacyjne3[[#This Row],[Osiagniecia]]</f>
        <v>8</v>
      </c>
      <c r="U104" s="7">
        <f>punkty_rekrutacyjne3[[#This Row],[punkty za gimnazjalny]]+punkty_rekrutacyjne3[[#This Row],[SUMA PUNKTOW ZA OCENY]]+punkty_rekrutacyjne3[[#This Row],[DODATKOWE]]</f>
        <v>52.9</v>
      </c>
    </row>
    <row r="105" spans="1:21" x14ac:dyDescent="0.35">
      <c r="A105" s="1" t="s">
        <v>175</v>
      </c>
      <c r="B105" s="1" t="s">
        <v>45</v>
      </c>
      <c r="C105">
        <v>8</v>
      </c>
      <c r="D105">
        <v>2</v>
      </c>
      <c r="E105" s="1">
        <v>4</v>
      </c>
      <c r="F105" s="1">
        <v>3</v>
      </c>
      <c r="G105" s="1">
        <v>5</v>
      </c>
      <c r="H105" s="1">
        <v>4</v>
      </c>
      <c r="I105">
        <v>32</v>
      </c>
      <c r="J105">
        <v>83</v>
      </c>
      <c r="K105">
        <v>14</v>
      </c>
      <c r="L105">
        <v>77</v>
      </c>
      <c r="M105">
        <v>71</v>
      </c>
      <c r="N105" s="6">
        <f>(punkty_rekrutacyjne3[[#This Row],[GHP]]+punkty_rekrutacyjne3[[#This Row],[GHH]]+punkty_rekrutacyjne3[[#This Row],[GMM]]+punkty_rekrutacyjne3[[#This Row],[GMP]]+punkty_rekrutacyjne3[[#This Row],[GJP]])/10</f>
        <v>27.7</v>
      </c>
      <c r="O105">
        <f t="shared" si="4"/>
        <v>6</v>
      </c>
      <c r="P105">
        <f t="shared" si="5"/>
        <v>4</v>
      </c>
      <c r="Q105">
        <f t="shared" si="6"/>
        <v>8</v>
      </c>
      <c r="R105">
        <f t="shared" si="7"/>
        <v>6</v>
      </c>
      <c r="S105" s="6">
        <f>SUM(punkty_rekrutacyjne3[[#This Row],[punkty za JP]:[GEO]])</f>
        <v>24</v>
      </c>
      <c r="T105" s="6">
        <f>IF(punkty_rekrutacyjne3[[#This Row],[Zachowanie]]=6, 2, 0)+punkty_rekrutacyjne3[[#This Row],[Osiagniecia]]</f>
        <v>8</v>
      </c>
      <c r="U105" s="7">
        <f>punkty_rekrutacyjne3[[#This Row],[punkty za gimnazjalny]]+punkty_rekrutacyjne3[[#This Row],[SUMA PUNKTOW ZA OCENY]]+punkty_rekrutacyjne3[[#This Row],[DODATKOWE]]</f>
        <v>59.7</v>
      </c>
    </row>
    <row r="106" spans="1:21" x14ac:dyDescent="0.35">
      <c r="A106" s="1" t="s">
        <v>176</v>
      </c>
      <c r="B106" s="1" t="s">
        <v>177</v>
      </c>
      <c r="C106">
        <v>6</v>
      </c>
      <c r="D106">
        <v>5</v>
      </c>
      <c r="E106" s="1">
        <v>2</v>
      </c>
      <c r="F106" s="1">
        <v>6</v>
      </c>
      <c r="G106" s="1">
        <v>6</v>
      </c>
      <c r="H106" s="1">
        <v>4</v>
      </c>
      <c r="I106">
        <v>48</v>
      </c>
      <c r="J106">
        <v>39</v>
      </c>
      <c r="K106">
        <v>45</v>
      </c>
      <c r="L106">
        <v>39</v>
      </c>
      <c r="M106">
        <v>59</v>
      </c>
      <c r="N106" s="6">
        <f>(punkty_rekrutacyjne3[[#This Row],[GHP]]+punkty_rekrutacyjne3[[#This Row],[GHH]]+punkty_rekrutacyjne3[[#This Row],[GMM]]+punkty_rekrutacyjne3[[#This Row],[GMP]]+punkty_rekrutacyjne3[[#This Row],[GJP]])/10</f>
        <v>23</v>
      </c>
      <c r="O106">
        <f t="shared" si="4"/>
        <v>0</v>
      </c>
      <c r="P106">
        <f t="shared" si="5"/>
        <v>10</v>
      </c>
      <c r="Q106">
        <f t="shared" si="6"/>
        <v>10</v>
      </c>
      <c r="R106">
        <f t="shared" si="7"/>
        <v>6</v>
      </c>
      <c r="S106" s="6">
        <f>SUM(punkty_rekrutacyjne3[[#This Row],[punkty za JP]:[GEO]])</f>
        <v>26</v>
      </c>
      <c r="T106" s="6">
        <f>IF(punkty_rekrutacyjne3[[#This Row],[Zachowanie]]=6, 2, 0)+punkty_rekrutacyjne3[[#This Row],[Osiagniecia]]</f>
        <v>6</v>
      </c>
      <c r="U106" s="7">
        <f>punkty_rekrutacyjne3[[#This Row],[punkty za gimnazjalny]]+punkty_rekrutacyjne3[[#This Row],[SUMA PUNKTOW ZA OCENY]]+punkty_rekrutacyjne3[[#This Row],[DODATKOWE]]</f>
        <v>55</v>
      </c>
    </row>
    <row r="107" spans="1:21" x14ac:dyDescent="0.35">
      <c r="A107" s="1" t="s">
        <v>178</v>
      </c>
      <c r="B107" s="1" t="s">
        <v>119</v>
      </c>
      <c r="C107">
        <v>1</v>
      </c>
      <c r="D107">
        <v>3</v>
      </c>
      <c r="E107" s="1">
        <v>2</v>
      </c>
      <c r="F107" s="1">
        <v>3</v>
      </c>
      <c r="G107" s="1">
        <v>5</v>
      </c>
      <c r="H107" s="1">
        <v>2</v>
      </c>
      <c r="I107">
        <v>11</v>
      </c>
      <c r="J107">
        <v>23</v>
      </c>
      <c r="K107">
        <v>92</v>
      </c>
      <c r="L107">
        <v>50</v>
      </c>
      <c r="M107">
        <v>36</v>
      </c>
      <c r="N107" s="6">
        <f>(punkty_rekrutacyjne3[[#This Row],[GHP]]+punkty_rekrutacyjne3[[#This Row],[GHH]]+punkty_rekrutacyjne3[[#This Row],[GMM]]+punkty_rekrutacyjne3[[#This Row],[GMP]]+punkty_rekrutacyjne3[[#This Row],[GJP]])/10</f>
        <v>21.2</v>
      </c>
      <c r="O107">
        <f t="shared" si="4"/>
        <v>0</v>
      </c>
      <c r="P107">
        <f t="shared" si="5"/>
        <v>4</v>
      </c>
      <c r="Q107">
        <f t="shared" si="6"/>
        <v>8</v>
      </c>
      <c r="R107">
        <f t="shared" si="7"/>
        <v>0</v>
      </c>
      <c r="S107" s="6">
        <f>SUM(punkty_rekrutacyjne3[[#This Row],[punkty za JP]:[GEO]])</f>
        <v>12</v>
      </c>
      <c r="T107" s="6">
        <f>IF(punkty_rekrutacyjne3[[#This Row],[Zachowanie]]=6, 2, 0)+punkty_rekrutacyjne3[[#This Row],[Osiagniecia]]</f>
        <v>1</v>
      </c>
      <c r="U107" s="7">
        <f>punkty_rekrutacyjne3[[#This Row],[punkty za gimnazjalny]]+punkty_rekrutacyjne3[[#This Row],[SUMA PUNKTOW ZA OCENY]]+punkty_rekrutacyjne3[[#This Row],[DODATKOWE]]</f>
        <v>34.200000000000003</v>
      </c>
    </row>
    <row r="108" spans="1:21" x14ac:dyDescent="0.35">
      <c r="A108" s="1" t="s">
        <v>179</v>
      </c>
      <c r="B108" s="1" t="s">
        <v>180</v>
      </c>
      <c r="C108">
        <v>0</v>
      </c>
      <c r="D108">
        <v>5</v>
      </c>
      <c r="E108" s="1">
        <v>3</v>
      </c>
      <c r="F108" s="1">
        <v>5</v>
      </c>
      <c r="G108" s="1">
        <v>2</v>
      </c>
      <c r="H108" s="1">
        <v>5</v>
      </c>
      <c r="I108">
        <v>20</v>
      </c>
      <c r="J108">
        <v>51</v>
      </c>
      <c r="K108">
        <v>64</v>
      </c>
      <c r="L108">
        <v>67</v>
      </c>
      <c r="M108">
        <v>72</v>
      </c>
      <c r="N108" s="6">
        <f>(punkty_rekrutacyjne3[[#This Row],[GHP]]+punkty_rekrutacyjne3[[#This Row],[GHH]]+punkty_rekrutacyjne3[[#This Row],[GMM]]+punkty_rekrutacyjne3[[#This Row],[GMP]]+punkty_rekrutacyjne3[[#This Row],[GJP]])/10</f>
        <v>27.4</v>
      </c>
      <c r="O108">
        <f t="shared" si="4"/>
        <v>4</v>
      </c>
      <c r="P108">
        <f t="shared" si="5"/>
        <v>8</v>
      </c>
      <c r="Q108">
        <f t="shared" si="6"/>
        <v>0</v>
      </c>
      <c r="R108">
        <f t="shared" si="7"/>
        <v>8</v>
      </c>
      <c r="S108" s="6">
        <f>SUM(punkty_rekrutacyjne3[[#This Row],[punkty za JP]:[GEO]])</f>
        <v>20</v>
      </c>
      <c r="T108" s="6">
        <f>IF(punkty_rekrutacyjne3[[#This Row],[Zachowanie]]=6, 2, 0)+punkty_rekrutacyjne3[[#This Row],[Osiagniecia]]</f>
        <v>0</v>
      </c>
      <c r="U108" s="7">
        <f>punkty_rekrutacyjne3[[#This Row],[punkty za gimnazjalny]]+punkty_rekrutacyjne3[[#This Row],[SUMA PUNKTOW ZA OCENY]]+punkty_rekrutacyjne3[[#This Row],[DODATKOWE]]</f>
        <v>47.4</v>
      </c>
    </row>
    <row r="109" spans="1:21" x14ac:dyDescent="0.35">
      <c r="A109" s="1" t="s">
        <v>181</v>
      </c>
      <c r="B109" s="1" t="s">
        <v>182</v>
      </c>
      <c r="C109">
        <v>7</v>
      </c>
      <c r="D109">
        <v>4</v>
      </c>
      <c r="E109" s="1">
        <v>6</v>
      </c>
      <c r="F109" s="1">
        <v>2</v>
      </c>
      <c r="G109" s="1">
        <v>5</v>
      </c>
      <c r="H109" s="1">
        <v>5</v>
      </c>
      <c r="I109">
        <v>90</v>
      </c>
      <c r="J109">
        <v>9</v>
      </c>
      <c r="K109">
        <v>61</v>
      </c>
      <c r="L109">
        <v>28</v>
      </c>
      <c r="M109">
        <v>92</v>
      </c>
      <c r="N109" s="6">
        <f>(punkty_rekrutacyjne3[[#This Row],[GHP]]+punkty_rekrutacyjne3[[#This Row],[GHH]]+punkty_rekrutacyjne3[[#This Row],[GMM]]+punkty_rekrutacyjne3[[#This Row],[GMP]]+punkty_rekrutacyjne3[[#This Row],[GJP]])/10</f>
        <v>28</v>
      </c>
      <c r="O109">
        <f t="shared" si="4"/>
        <v>10</v>
      </c>
      <c r="P109">
        <f t="shared" si="5"/>
        <v>0</v>
      </c>
      <c r="Q109">
        <f t="shared" si="6"/>
        <v>8</v>
      </c>
      <c r="R109">
        <f t="shared" si="7"/>
        <v>8</v>
      </c>
      <c r="S109" s="6">
        <f>SUM(punkty_rekrutacyjne3[[#This Row],[punkty za JP]:[GEO]])</f>
        <v>26</v>
      </c>
      <c r="T109" s="6">
        <f>IF(punkty_rekrutacyjne3[[#This Row],[Zachowanie]]=6, 2, 0)+punkty_rekrutacyjne3[[#This Row],[Osiagniecia]]</f>
        <v>7</v>
      </c>
      <c r="U109" s="7">
        <f>punkty_rekrutacyjne3[[#This Row],[punkty za gimnazjalny]]+punkty_rekrutacyjne3[[#This Row],[SUMA PUNKTOW ZA OCENY]]+punkty_rekrutacyjne3[[#This Row],[DODATKOWE]]</f>
        <v>61</v>
      </c>
    </row>
    <row r="110" spans="1:21" x14ac:dyDescent="0.35">
      <c r="A110" s="1" t="s">
        <v>183</v>
      </c>
      <c r="B110" s="1" t="s">
        <v>155</v>
      </c>
      <c r="C110">
        <v>4</v>
      </c>
      <c r="D110">
        <v>2</v>
      </c>
      <c r="E110" s="1">
        <v>6</v>
      </c>
      <c r="F110" s="1">
        <v>6</v>
      </c>
      <c r="G110" s="1">
        <v>6</v>
      </c>
      <c r="H110" s="1">
        <v>4</v>
      </c>
      <c r="I110">
        <v>91</v>
      </c>
      <c r="J110">
        <v>63</v>
      </c>
      <c r="K110">
        <v>88</v>
      </c>
      <c r="L110">
        <v>68</v>
      </c>
      <c r="M110">
        <v>75</v>
      </c>
      <c r="N110" s="6">
        <f>(punkty_rekrutacyjne3[[#This Row],[GHP]]+punkty_rekrutacyjne3[[#This Row],[GHH]]+punkty_rekrutacyjne3[[#This Row],[GMM]]+punkty_rekrutacyjne3[[#This Row],[GMP]]+punkty_rekrutacyjne3[[#This Row],[GJP]])/10</f>
        <v>38.5</v>
      </c>
      <c r="O110">
        <f t="shared" si="4"/>
        <v>10</v>
      </c>
      <c r="P110">
        <f t="shared" si="5"/>
        <v>10</v>
      </c>
      <c r="Q110">
        <f t="shared" si="6"/>
        <v>10</v>
      </c>
      <c r="R110">
        <f t="shared" si="7"/>
        <v>6</v>
      </c>
      <c r="S110" s="6">
        <f>SUM(punkty_rekrutacyjne3[[#This Row],[punkty za JP]:[GEO]])</f>
        <v>36</v>
      </c>
      <c r="T110" s="6">
        <f>IF(punkty_rekrutacyjne3[[#This Row],[Zachowanie]]=6, 2, 0)+punkty_rekrutacyjne3[[#This Row],[Osiagniecia]]</f>
        <v>4</v>
      </c>
      <c r="U110" s="7">
        <f>punkty_rekrutacyjne3[[#This Row],[punkty za gimnazjalny]]+punkty_rekrutacyjne3[[#This Row],[SUMA PUNKTOW ZA OCENY]]+punkty_rekrutacyjne3[[#This Row],[DODATKOWE]]</f>
        <v>78.5</v>
      </c>
    </row>
    <row r="111" spans="1:21" x14ac:dyDescent="0.35">
      <c r="A111" s="1" t="s">
        <v>184</v>
      </c>
      <c r="B111" s="1" t="s">
        <v>185</v>
      </c>
      <c r="C111">
        <v>3</v>
      </c>
      <c r="D111">
        <v>3</v>
      </c>
      <c r="E111" s="1">
        <v>4</v>
      </c>
      <c r="F111" s="1">
        <v>5</v>
      </c>
      <c r="G111" s="1">
        <v>6</v>
      </c>
      <c r="H111" s="1">
        <v>3</v>
      </c>
      <c r="I111">
        <v>59</v>
      </c>
      <c r="J111">
        <v>13</v>
      </c>
      <c r="K111">
        <v>14</v>
      </c>
      <c r="L111">
        <v>22</v>
      </c>
      <c r="M111">
        <v>96</v>
      </c>
      <c r="N111" s="6">
        <f>(punkty_rekrutacyjne3[[#This Row],[GHP]]+punkty_rekrutacyjne3[[#This Row],[GHH]]+punkty_rekrutacyjne3[[#This Row],[GMM]]+punkty_rekrutacyjne3[[#This Row],[GMP]]+punkty_rekrutacyjne3[[#This Row],[GJP]])/10</f>
        <v>20.399999999999999</v>
      </c>
      <c r="O111">
        <f t="shared" si="4"/>
        <v>6</v>
      </c>
      <c r="P111">
        <f t="shared" si="5"/>
        <v>8</v>
      </c>
      <c r="Q111">
        <f t="shared" si="6"/>
        <v>10</v>
      </c>
      <c r="R111">
        <f t="shared" si="7"/>
        <v>4</v>
      </c>
      <c r="S111" s="6">
        <f>SUM(punkty_rekrutacyjne3[[#This Row],[punkty za JP]:[GEO]])</f>
        <v>28</v>
      </c>
      <c r="T111" s="6">
        <f>IF(punkty_rekrutacyjne3[[#This Row],[Zachowanie]]=6, 2, 0)+punkty_rekrutacyjne3[[#This Row],[Osiagniecia]]</f>
        <v>3</v>
      </c>
      <c r="U111" s="7">
        <f>punkty_rekrutacyjne3[[#This Row],[punkty za gimnazjalny]]+punkty_rekrutacyjne3[[#This Row],[SUMA PUNKTOW ZA OCENY]]+punkty_rekrutacyjne3[[#This Row],[DODATKOWE]]</f>
        <v>51.4</v>
      </c>
    </row>
    <row r="112" spans="1:21" x14ac:dyDescent="0.35">
      <c r="A112" s="1" t="s">
        <v>186</v>
      </c>
      <c r="B112" s="1" t="s">
        <v>70</v>
      </c>
      <c r="C112">
        <v>1</v>
      </c>
      <c r="D112">
        <v>3</v>
      </c>
      <c r="E112" s="1">
        <v>3</v>
      </c>
      <c r="F112" s="1">
        <v>4</v>
      </c>
      <c r="G112" s="1">
        <v>3</v>
      </c>
      <c r="H112" s="1">
        <v>4</v>
      </c>
      <c r="I112">
        <v>7</v>
      </c>
      <c r="J112">
        <v>13</v>
      </c>
      <c r="K112">
        <v>73</v>
      </c>
      <c r="L112">
        <v>73</v>
      </c>
      <c r="M112">
        <v>78</v>
      </c>
      <c r="N112" s="6">
        <f>(punkty_rekrutacyjne3[[#This Row],[GHP]]+punkty_rekrutacyjne3[[#This Row],[GHH]]+punkty_rekrutacyjne3[[#This Row],[GMM]]+punkty_rekrutacyjne3[[#This Row],[GMP]]+punkty_rekrutacyjne3[[#This Row],[GJP]])/10</f>
        <v>24.4</v>
      </c>
      <c r="O112">
        <f t="shared" si="4"/>
        <v>4</v>
      </c>
      <c r="P112">
        <f t="shared" si="5"/>
        <v>6</v>
      </c>
      <c r="Q112">
        <f t="shared" si="6"/>
        <v>4</v>
      </c>
      <c r="R112">
        <f t="shared" si="7"/>
        <v>6</v>
      </c>
      <c r="S112" s="6">
        <f>SUM(punkty_rekrutacyjne3[[#This Row],[punkty za JP]:[GEO]])</f>
        <v>20</v>
      </c>
      <c r="T112" s="6">
        <f>IF(punkty_rekrutacyjne3[[#This Row],[Zachowanie]]=6, 2, 0)+punkty_rekrutacyjne3[[#This Row],[Osiagniecia]]</f>
        <v>1</v>
      </c>
      <c r="U112" s="7">
        <f>punkty_rekrutacyjne3[[#This Row],[punkty za gimnazjalny]]+punkty_rekrutacyjne3[[#This Row],[SUMA PUNKTOW ZA OCENY]]+punkty_rekrutacyjne3[[#This Row],[DODATKOWE]]</f>
        <v>45.4</v>
      </c>
    </row>
    <row r="113" spans="1:21" x14ac:dyDescent="0.35">
      <c r="A113" s="1" t="s">
        <v>187</v>
      </c>
      <c r="B113" s="1" t="s">
        <v>188</v>
      </c>
      <c r="C113">
        <v>7</v>
      </c>
      <c r="D113">
        <v>3</v>
      </c>
      <c r="E113" s="1">
        <v>6</v>
      </c>
      <c r="F113" s="1">
        <v>2</v>
      </c>
      <c r="G113" s="1">
        <v>4</v>
      </c>
      <c r="H113" s="1">
        <v>6</v>
      </c>
      <c r="I113">
        <v>39</v>
      </c>
      <c r="J113">
        <v>69</v>
      </c>
      <c r="K113">
        <v>10</v>
      </c>
      <c r="L113">
        <v>10</v>
      </c>
      <c r="M113">
        <v>91</v>
      </c>
      <c r="N113" s="6">
        <f>(punkty_rekrutacyjne3[[#This Row],[GHP]]+punkty_rekrutacyjne3[[#This Row],[GHH]]+punkty_rekrutacyjne3[[#This Row],[GMM]]+punkty_rekrutacyjne3[[#This Row],[GMP]]+punkty_rekrutacyjne3[[#This Row],[GJP]])/10</f>
        <v>21.9</v>
      </c>
      <c r="O113">
        <f t="shared" si="4"/>
        <v>10</v>
      </c>
      <c r="P113">
        <f t="shared" si="5"/>
        <v>0</v>
      </c>
      <c r="Q113">
        <f t="shared" si="6"/>
        <v>6</v>
      </c>
      <c r="R113">
        <f t="shared" si="7"/>
        <v>10</v>
      </c>
      <c r="S113" s="6">
        <f>SUM(punkty_rekrutacyjne3[[#This Row],[punkty za JP]:[GEO]])</f>
        <v>26</v>
      </c>
      <c r="T113" s="6">
        <f>IF(punkty_rekrutacyjne3[[#This Row],[Zachowanie]]=6, 2, 0)+punkty_rekrutacyjne3[[#This Row],[Osiagniecia]]</f>
        <v>7</v>
      </c>
      <c r="U113" s="7">
        <f>punkty_rekrutacyjne3[[#This Row],[punkty za gimnazjalny]]+punkty_rekrutacyjne3[[#This Row],[SUMA PUNKTOW ZA OCENY]]+punkty_rekrutacyjne3[[#This Row],[DODATKOWE]]</f>
        <v>54.9</v>
      </c>
    </row>
    <row r="114" spans="1:21" x14ac:dyDescent="0.35">
      <c r="A114" s="1" t="s">
        <v>189</v>
      </c>
      <c r="B114" s="1" t="s">
        <v>70</v>
      </c>
      <c r="C114">
        <v>5</v>
      </c>
      <c r="D114">
        <v>6</v>
      </c>
      <c r="E114" s="1">
        <v>4</v>
      </c>
      <c r="F114" s="1">
        <v>3</v>
      </c>
      <c r="G114" s="1">
        <v>5</v>
      </c>
      <c r="H114" s="1">
        <v>2</v>
      </c>
      <c r="I114">
        <v>18</v>
      </c>
      <c r="J114">
        <v>29</v>
      </c>
      <c r="K114">
        <v>18</v>
      </c>
      <c r="L114">
        <v>5</v>
      </c>
      <c r="M114">
        <v>64</v>
      </c>
      <c r="N114" s="6">
        <f>(punkty_rekrutacyjne3[[#This Row],[GHP]]+punkty_rekrutacyjne3[[#This Row],[GHH]]+punkty_rekrutacyjne3[[#This Row],[GMM]]+punkty_rekrutacyjne3[[#This Row],[GMP]]+punkty_rekrutacyjne3[[#This Row],[GJP]])/10</f>
        <v>13.4</v>
      </c>
      <c r="O114">
        <f t="shared" si="4"/>
        <v>6</v>
      </c>
      <c r="P114">
        <f t="shared" si="5"/>
        <v>4</v>
      </c>
      <c r="Q114">
        <f t="shared" si="6"/>
        <v>8</v>
      </c>
      <c r="R114">
        <f t="shared" si="7"/>
        <v>0</v>
      </c>
      <c r="S114" s="6">
        <f>SUM(punkty_rekrutacyjne3[[#This Row],[punkty za JP]:[GEO]])</f>
        <v>18</v>
      </c>
      <c r="T114" s="6">
        <f>IF(punkty_rekrutacyjne3[[#This Row],[Zachowanie]]=6, 2, 0)+punkty_rekrutacyjne3[[#This Row],[Osiagniecia]]</f>
        <v>7</v>
      </c>
      <c r="U114" s="7">
        <f>punkty_rekrutacyjne3[[#This Row],[punkty za gimnazjalny]]+punkty_rekrutacyjne3[[#This Row],[SUMA PUNKTOW ZA OCENY]]+punkty_rekrutacyjne3[[#This Row],[DODATKOWE]]</f>
        <v>38.4</v>
      </c>
    </row>
    <row r="115" spans="1:21" x14ac:dyDescent="0.35">
      <c r="A115" s="1" t="s">
        <v>190</v>
      </c>
      <c r="B115" s="1" t="s">
        <v>101</v>
      </c>
      <c r="C115">
        <v>3</v>
      </c>
      <c r="D115">
        <v>3</v>
      </c>
      <c r="E115" s="1">
        <v>3</v>
      </c>
      <c r="F115" s="1">
        <v>6</v>
      </c>
      <c r="G115" s="1">
        <v>2</v>
      </c>
      <c r="H115" s="1">
        <v>2</v>
      </c>
      <c r="I115">
        <v>80</v>
      </c>
      <c r="J115">
        <v>5</v>
      </c>
      <c r="K115">
        <v>4</v>
      </c>
      <c r="L115">
        <v>59</v>
      </c>
      <c r="M115">
        <v>5</v>
      </c>
      <c r="N115" s="6">
        <f>(punkty_rekrutacyjne3[[#This Row],[GHP]]+punkty_rekrutacyjne3[[#This Row],[GHH]]+punkty_rekrutacyjne3[[#This Row],[GMM]]+punkty_rekrutacyjne3[[#This Row],[GMP]]+punkty_rekrutacyjne3[[#This Row],[GJP]])/10</f>
        <v>15.3</v>
      </c>
      <c r="O115">
        <f t="shared" si="4"/>
        <v>4</v>
      </c>
      <c r="P115">
        <f t="shared" si="5"/>
        <v>10</v>
      </c>
      <c r="Q115">
        <f t="shared" si="6"/>
        <v>0</v>
      </c>
      <c r="R115">
        <f t="shared" si="7"/>
        <v>0</v>
      </c>
      <c r="S115" s="6">
        <f>SUM(punkty_rekrutacyjne3[[#This Row],[punkty za JP]:[GEO]])</f>
        <v>14</v>
      </c>
      <c r="T115" s="6">
        <f>IF(punkty_rekrutacyjne3[[#This Row],[Zachowanie]]=6, 2, 0)+punkty_rekrutacyjne3[[#This Row],[Osiagniecia]]</f>
        <v>3</v>
      </c>
      <c r="U115" s="7">
        <f>punkty_rekrutacyjne3[[#This Row],[punkty za gimnazjalny]]+punkty_rekrutacyjne3[[#This Row],[SUMA PUNKTOW ZA OCENY]]+punkty_rekrutacyjne3[[#This Row],[DODATKOWE]]</f>
        <v>32.299999999999997</v>
      </c>
    </row>
    <row r="116" spans="1:21" x14ac:dyDescent="0.35">
      <c r="A116" s="1" t="s">
        <v>191</v>
      </c>
      <c r="B116" s="1" t="s">
        <v>16</v>
      </c>
      <c r="C116">
        <v>2</v>
      </c>
      <c r="D116">
        <v>4</v>
      </c>
      <c r="E116" s="1">
        <v>6</v>
      </c>
      <c r="F116" s="1">
        <v>3</v>
      </c>
      <c r="G116" s="1">
        <v>6</v>
      </c>
      <c r="H116" s="1">
        <v>6</v>
      </c>
      <c r="I116">
        <v>72</v>
      </c>
      <c r="J116">
        <v>51</v>
      </c>
      <c r="K116">
        <v>1</v>
      </c>
      <c r="L116">
        <v>33</v>
      </c>
      <c r="M116">
        <v>91</v>
      </c>
      <c r="N116" s="6">
        <f>(punkty_rekrutacyjne3[[#This Row],[GHP]]+punkty_rekrutacyjne3[[#This Row],[GHH]]+punkty_rekrutacyjne3[[#This Row],[GMM]]+punkty_rekrutacyjne3[[#This Row],[GMP]]+punkty_rekrutacyjne3[[#This Row],[GJP]])/10</f>
        <v>24.8</v>
      </c>
      <c r="O116">
        <f t="shared" si="4"/>
        <v>10</v>
      </c>
      <c r="P116">
        <f t="shared" si="5"/>
        <v>4</v>
      </c>
      <c r="Q116">
        <f t="shared" si="6"/>
        <v>10</v>
      </c>
      <c r="R116">
        <f t="shared" si="7"/>
        <v>10</v>
      </c>
      <c r="S116" s="6">
        <f>SUM(punkty_rekrutacyjne3[[#This Row],[punkty za JP]:[GEO]])</f>
        <v>34</v>
      </c>
      <c r="T116" s="6">
        <f>IF(punkty_rekrutacyjne3[[#This Row],[Zachowanie]]=6, 2, 0)+punkty_rekrutacyjne3[[#This Row],[Osiagniecia]]</f>
        <v>2</v>
      </c>
      <c r="U116" s="7">
        <f>punkty_rekrutacyjne3[[#This Row],[punkty za gimnazjalny]]+punkty_rekrutacyjne3[[#This Row],[SUMA PUNKTOW ZA OCENY]]+punkty_rekrutacyjne3[[#This Row],[DODATKOWE]]</f>
        <v>60.8</v>
      </c>
    </row>
    <row r="117" spans="1:21" x14ac:dyDescent="0.35">
      <c r="A117" s="1" t="s">
        <v>192</v>
      </c>
      <c r="B117" s="1" t="s">
        <v>30</v>
      </c>
      <c r="C117">
        <v>1</v>
      </c>
      <c r="D117">
        <v>4</v>
      </c>
      <c r="E117" s="1">
        <v>4</v>
      </c>
      <c r="F117" s="1">
        <v>3</v>
      </c>
      <c r="G117" s="1">
        <v>3</v>
      </c>
      <c r="H117" s="1">
        <v>6</v>
      </c>
      <c r="I117">
        <v>25</v>
      </c>
      <c r="J117">
        <v>23</v>
      </c>
      <c r="K117">
        <v>20</v>
      </c>
      <c r="L117">
        <v>93</v>
      </c>
      <c r="M117">
        <v>78</v>
      </c>
      <c r="N117" s="6">
        <f>(punkty_rekrutacyjne3[[#This Row],[GHP]]+punkty_rekrutacyjne3[[#This Row],[GHH]]+punkty_rekrutacyjne3[[#This Row],[GMM]]+punkty_rekrutacyjne3[[#This Row],[GMP]]+punkty_rekrutacyjne3[[#This Row],[GJP]])/10</f>
        <v>23.9</v>
      </c>
      <c r="O117">
        <f t="shared" si="4"/>
        <v>6</v>
      </c>
      <c r="P117">
        <f t="shared" si="5"/>
        <v>4</v>
      </c>
      <c r="Q117">
        <f t="shared" si="6"/>
        <v>4</v>
      </c>
      <c r="R117">
        <f t="shared" si="7"/>
        <v>10</v>
      </c>
      <c r="S117" s="6">
        <f>SUM(punkty_rekrutacyjne3[[#This Row],[punkty za JP]:[GEO]])</f>
        <v>24</v>
      </c>
      <c r="T117" s="6">
        <f>IF(punkty_rekrutacyjne3[[#This Row],[Zachowanie]]=6, 2, 0)+punkty_rekrutacyjne3[[#This Row],[Osiagniecia]]</f>
        <v>1</v>
      </c>
      <c r="U117" s="7">
        <f>punkty_rekrutacyjne3[[#This Row],[punkty za gimnazjalny]]+punkty_rekrutacyjne3[[#This Row],[SUMA PUNKTOW ZA OCENY]]+punkty_rekrutacyjne3[[#This Row],[DODATKOWE]]</f>
        <v>48.9</v>
      </c>
    </row>
    <row r="118" spans="1:21" x14ac:dyDescent="0.35">
      <c r="A118" s="1" t="s">
        <v>148</v>
      </c>
      <c r="B118" s="1" t="s">
        <v>193</v>
      </c>
      <c r="C118">
        <v>4</v>
      </c>
      <c r="D118">
        <v>5</v>
      </c>
      <c r="E118" s="1">
        <v>5</v>
      </c>
      <c r="F118" s="1">
        <v>3</v>
      </c>
      <c r="G118" s="1">
        <v>5</v>
      </c>
      <c r="H118" s="1">
        <v>2</v>
      </c>
      <c r="I118">
        <v>79</v>
      </c>
      <c r="J118">
        <v>53</v>
      </c>
      <c r="K118">
        <v>97</v>
      </c>
      <c r="L118">
        <v>34</v>
      </c>
      <c r="M118">
        <v>92</v>
      </c>
      <c r="N118" s="6">
        <f>(punkty_rekrutacyjne3[[#This Row],[GHP]]+punkty_rekrutacyjne3[[#This Row],[GHH]]+punkty_rekrutacyjne3[[#This Row],[GMM]]+punkty_rekrutacyjne3[[#This Row],[GMP]]+punkty_rekrutacyjne3[[#This Row],[GJP]])/10</f>
        <v>35.5</v>
      </c>
      <c r="O118">
        <f t="shared" si="4"/>
        <v>8</v>
      </c>
      <c r="P118">
        <f t="shared" si="5"/>
        <v>4</v>
      </c>
      <c r="Q118">
        <f t="shared" si="6"/>
        <v>8</v>
      </c>
      <c r="R118">
        <f t="shared" si="7"/>
        <v>0</v>
      </c>
      <c r="S118" s="6">
        <f>SUM(punkty_rekrutacyjne3[[#This Row],[punkty za JP]:[GEO]])</f>
        <v>20</v>
      </c>
      <c r="T118" s="6">
        <f>IF(punkty_rekrutacyjne3[[#This Row],[Zachowanie]]=6, 2, 0)+punkty_rekrutacyjne3[[#This Row],[Osiagniecia]]</f>
        <v>4</v>
      </c>
      <c r="U118" s="7">
        <f>punkty_rekrutacyjne3[[#This Row],[punkty za gimnazjalny]]+punkty_rekrutacyjne3[[#This Row],[SUMA PUNKTOW ZA OCENY]]+punkty_rekrutacyjne3[[#This Row],[DODATKOWE]]</f>
        <v>59.5</v>
      </c>
    </row>
    <row r="119" spans="1:21" x14ac:dyDescent="0.35">
      <c r="A119" s="1" t="s">
        <v>194</v>
      </c>
      <c r="B119" s="1" t="s">
        <v>86</v>
      </c>
      <c r="C119">
        <v>4</v>
      </c>
      <c r="D119">
        <v>2</v>
      </c>
      <c r="E119" s="1">
        <v>6</v>
      </c>
      <c r="F119" s="1">
        <v>4</v>
      </c>
      <c r="G119" s="1">
        <v>3</v>
      </c>
      <c r="H119" s="1">
        <v>2</v>
      </c>
      <c r="I119">
        <v>13</v>
      </c>
      <c r="J119">
        <v>81</v>
      </c>
      <c r="K119">
        <v>58</v>
      </c>
      <c r="L119">
        <v>45</v>
      </c>
      <c r="M119">
        <v>11</v>
      </c>
      <c r="N119" s="6">
        <f>(punkty_rekrutacyjne3[[#This Row],[GHP]]+punkty_rekrutacyjne3[[#This Row],[GHH]]+punkty_rekrutacyjne3[[#This Row],[GMM]]+punkty_rekrutacyjne3[[#This Row],[GMP]]+punkty_rekrutacyjne3[[#This Row],[GJP]])/10</f>
        <v>20.8</v>
      </c>
      <c r="O119">
        <f t="shared" si="4"/>
        <v>10</v>
      </c>
      <c r="P119">
        <f t="shared" si="5"/>
        <v>6</v>
      </c>
      <c r="Q119">
        <f t="shared" si="6"/>
        <v>4</v>
      </c>
      <c r="R119">
        <f t="shared" si="7"/>
        <v>0</v>
      </c>
      <c r="S119" s="6">
        <f>SUM(punkty_rekrutacyjne3[[#This Row],[punkty za JP]:[GEO]])</f>
        <v>20</v>
      </c>
      <c r="T119" s="6">
        <f>IF(punkty_rekrutacyjne3[[#This Row],[Zachowanie]]=6, 2, 0)+punkty_rekrutacyjne3[[#This Row],[Osiagniecia]]</f>
        <v>4</v>
      </c>
      <c r="U119" s="7">
        <f>punkty_rekrutacyjne3[[#This Row],[punkty za gimnazjalny]]+punkty_rekrutacyjne3[[#This Row],[SUMA PUNKTOW ZA OCENY]]+punkty_rekrutacyjne3[[#This Row],[DODATKOWE]]</f>
        <v>44.8</v>
      </c>
    </row>
    <row r="120" spans="1:21" x14ac:dyDescent="0.35">
      <c r="A120" s="1" t="s">
        <v>195</v>
      </c>
      <c r="B120" s="1" t="s">
        <v>155</v>
      </c>
      <c r="C120">
        <v>5</v>
      </c>
      <c r="D120">
        <v>2</v>
      </c>
      <c r="E120" s="1">
        <v>3</v>
      </c>
      <c r="F120" s="1">
        <v>3</v>
      </c>
      <c r="G120" s="1">
        <v>2</v>
      </c>
      <c r="H120" s="1">
        <v>6</v>
      </c>
      <c r="I120">
        <v>93</v>
      </c>
      <c r="J120">
        <v>31</v>
      </c>
      <c r="K120">
        <v>9</v>
      </c>
      <c r="L120">
        <v>50</v>
      </c>
      <c r="M120">
        <v>41</v>
      </c>
      <c r="N120" s="6">
        <f>(punkty_rekrutacyjne3[[#This Row],[GHP]]+punkty_rekrutacyjne3[[#This Row],[GHH]]+punkty_rekrutacyjne3[[#This Row],[GMM]]+punkty_rekrutacyjne3[[#This Row],[GMP]]+punkty_rekrutacyjne3[[#This Row],[GJP]])/10</f>
        <v>22.4</v>
      </c>
      <c r="O120">
        <f t="shared" si="4"/>
        <v>4</v>
      </c>
      <c r="P120">
        <f t="shared" si="5"/>
        <v>4</v>
      </c>
      <c r="Q120">
        <f t="shared" si="6"/>
        <v>0</v>
      </c>
      <c r="R120">
        <f t="shared" si="7"/>
        <v>10</v>
      </c>
      <c r="S120" s="6">
        <f>SUM(punkty_rekrutacyjne3[[#This Row],[punkty za JP]:[GEO]])</f>
        <v>18</v>
      </c>
      <c r="T120" s="6">
        <f>IF(punkty_rekrutacyjne3[[#This Row],[Zachowanie]]=6, 2, 0)+punkty_rekrutacyjne3[[#This Row],[Osiagniecia]]</f>
        <v>5</v>
      </c>
      <c r="U120" s="7">
        <f>punkty_rekrutacyjne3[[#This Row],[punkty za gimnazjalny]]+punkty_rekrutacyjne3[[#This Row],[SUMA PUNKTOW ZA OCENY]]+punkty_rekrutacyjne3[[#This Row],[DODATKOWE]]</f>
        <v>45.4</v>
      </c>
    </row>
    <row r="121" spans="1:21" x14ac:dyDescent="0.35">
      <c r="A121" s="1" t="s">
        <v>196</v>
      </c>
      <c r="B121" s="1" t="s">
        <v>197</v>
      </c>
      <c r="C121">
        <v>2</v>
      </c>
      <c r="D121">
        <v>2</v>
      </c>
      <c r="E121" s="1">
        <v>2</v>
      </c>
      <c r="F121" s="1">
        <v>2</v>
      </c>
      <c r="G121" s="1">
        <v>2</v>
      </c>
      <c r="H121" s="1">
        <v>2</v>
      </c>
      <c r="I121">
        <v>10</v>
      </c>
      <c r="J121">
        <v>93</v>
      </c>
      <c r="K121">
        <v>88</v>
      </c>
      <c r="L121">
        <v>23</v>
      </c>
      <c r="M121">
        <v>43</v>
      </c>
      <c r="N121" s="6">
        <f>(punkty_rekrutacyjne3[[#This Row],[GHP]]+punkty_rekrutacyjne3[[#This Row],[GHH]]+punkty_rekrutacyjne3[[#This Row],[GMM]]+punkty_rekrutacyjne3[[#This Row],[GMP]]+punkty_rekrutacyjne3[[#This Row],[GJP]])/10</f>
        <v>25.7</v>
      </c>
      <c r="O121">
        <f t="shared" si="4"/>
        <v>0</v>
      </c>
      <c r="P121">
        <f t="shared" si="5"/>
        <v>0</v>
      </c>
      <c r="Q121">
        <f t="shared" si="6"/>
        <v>0</v>
      </c>
      <c r="R121">
        <f t="shared" si="7"/>
        <v>0</v>
      </c>
      <c r="S121" s="6">
        <f>SUM(punkty_rekrutacyjne3[[#This Row],[punkty za JP]:[GEO]])</f>
        <v>0</v>
      </c>
      <c r="T121" s="6">
        <f>IF(punkty_rekrutacyjne3[[#This Row],[Zachowanie]]=6, 2, 0)+punkty_rekrutacyjne3[[#This Row],[Osiagniecia]]</f>
        <v>2</v>
      </c>
      <c r="U121" s="7">
        <f>punkty_rekrutacyjne3[[#This Row],[punkty za gimnazjalny]]+punkty_rekrutacyjne3[[#This Row],[SUMA PUNKTOW ZA OCENY]]+punkty_rekrutacyjne3[[#This Row],[DODATKOWE]]</f>
        <v>27.7</v>
      </c>
    </row>
    <row r="122" spans="1:21" x14ac:dyDescent="0.35">
      <c r="A122" s="1" t="s">
        <v>198</v>
      </c>
      <c r="B122" s="1" t="s">
        <v>199</v>
      </c>
      <c r="C122">
        <v>0</v>
      </c>
      <c r="D122">
        <v>3</v>
      </c>
      <c r="E122" s="1">
        <v>3</v>
      </c>
      <c r="F122" s="1">
        <v>2</v>
      </c>
      <c r="G122" s="1">
        <v>3</v>
      </c>
      <c r="H122" s="1">
        <v>6</v>
      </c>
      <c r="I122">
        <v>7</v>
      </c>
      <c r="J122">
        <v>69</v>
      </c>
      <c r="K122">
        <v>31</v>
      </c>
      <c r="L122">
        <v>13</v>
      </c>
      <c r="M122">
        <v>61</v>
      </c>
      <c r="N122" s="6">
        <f>(punkty_rekrutacyjne3[[#This Row],[GHP]]+punkty_rekrutacyjne3[[#This Row],[GHH]]+punkty_rekrutacyjne3[[#This Row],[GMM]]+punkty_rekrutacyjne3[[#This Row],[GMP]]+punkty_rekrutacyjne3[[#This Row],[GJP]])/10</f>
        <v>18.100000000000001</v>
      </c>
      <c r="O122">
        <f t="shared" si="4"/>
        <v>4</v>
      </c>
      <c r="P122">
        <f t="shared" si="5"/>
        <v>0</v>
      </c>
      <c r="Q122">
        <f t="shared" si="6"/>
        <v>4</v>
      </c>
      <c r="R122">
        <f t="shared" si="7"/>
        <v>10</v>
      </c>
      <c r="S122" s="6">
        <f>SUM(punkty_rekrutacyjne3[[#This Row],[punkty za JP]:[GEO]])</f>
        <v>18</v>
      </c>
      <c r="T122" s="6">
        <f>IF(punkty_rekrutacyjne3[[#This Row],[Zachowanie]]=6, 2, 0)+punkty_rekrutacyjne3[[#This Row],[Osiagniecia]]</f>
        <v>0</v>
      </c>
      <c r="U122" s="7">
        <f>punkty_rekrutacyjne3[[#This Row],[punkty za gimnazjalny]]+punkty_rekrutacyjne3[[#This Row],[SUMA PUNKTOW ZA OCENY]]+punkty_rekrutacyjne3[[#This Row],[DODATKOWE]]</f>
        <v>36.1</v>
      </c>
    </row>
    <row r="123" spans="1:21" x14ac:dyDescent="0.35">
      <c r="A123" s="1" t="s">
        <v>200</v>
      </c>
      <c r="B123" s="1" t="s">
        <v>201</v>
      </c>
      <c r="C123">
        <v>5</v>
      </c>
      <c r="D123">
        <v>3</v>
      </c>
      <c r="E123" s="1">
        <v>2</v>
      </c>
      <c r="F123" s="1">
        <v>2</v>
      </c>
      <c r="G123" s="1">
        <v>4</v>
      </c>
      <c r="H123" s="1">
        <v>6</v>
      </c>
      <c r="I123">
        <v>24</v>
      </c>
      <c r="J123">
        <v>79</v>
      </c>
      <c r="K123">
        <v>99</v>
      </c>
      <c r="L123">
        <v>6</v>
      </c>
      <c r="M123">
        <v>89</v>
      </c>
      <c r="N123" s="6">
        <f>(punkty_rekrutacyjne3[[#This Row],[GHP]]+punkty_rekrutacyjne3[[#This Row],[GHH]]+punkty_rekrutacyjne3[[#This Row],[GMM]]+punkty_rekrutacyjne3[[#This Row],[GMP]]+punkty_rekrutacyjne3[[#This Row],[GJP]])/10</f>
        <v>29.7</v>
      </c>
      <c r="O123">
        <f t="shared" si="4"/>
        <v>0</v>
      </c>
      <c r="P123">
        <f t="shared" si="5"/>
        <v>0</v>
      </c>
      <c r="Q123">
        <f t="shared" si="6"/>
        <v>6</v>
      </c>
      <c r="R123">
        <f t="shared" si="7"/>
        <v>10</v>
      </c>
      <c r="S123" s="6">
        <f>SUM(punkty_rekrutacyjne3[[#This Row],[punkty za JP]:[GEO]])</f>
        <v>16</v>
      </c>
      <c r="T123" s="6">
        <f>IF(punkty_rekrutacyjne3[[#This Row],[Zachowanie]]=6, 2, 0)+punkty_rekrutacyjne3[[#This Row],[Osiagniecia]]</f>
        <v>5</v>
      </c>
      <c r="U123" s="7">
        <f>punkty_rekrutacyjne3[[#This Row],[punkty za gimnazjalny]]+punkty_rekrutacyjne3[[#This Row],[SUMA PUNKTOW ZA OCENY]]+punkty_rekrutacyjne3[[#This Row],[DODATKOWE]]</f>
        <v>50.7</v>
      </c>
    </row>
    <row r="124" spans="1:21" x14ac:dyDescent="0.35">
      <c r="A124" s="1" t="s">
        <v>202</v>
      </c>
      <c r="B124" s="1" t="s">
        <v>203</v>
      </c>
      <c r="C124">
        <v>7</v>
      </c>
      <c r="D124">
        <v>2</v>
      </c>
      <c r="E124" s="1">
        <v>2</v>
      </c>
      <c r="F124" s="1">
        <v>4</v>
      </c>
      <c r="G124" s="1">
        <v>4</v>
      </c>
      <c r="H124" s="1">
        <v>6</v>
      </c>
      <c r="I124">
        <v>57</v>
      </c>
      <c r="J124">
        <v>11</v>
      </c>
      <c r="K124">
        <v>80</v>
      </c>
      <c r="L124">
        <v>27</v>
      </c>
      <c r="M124">
        <v>21</v>
      </c>
      <c r="N124" s="6">
        <f>(punkty_rekrutacyjne3[[#This Row],[GHP]]+punkty_rekrutacyjne3[[#This Row],[GHH]]+punkty_rekrutacyjne3[[#This Row],[GMM]]+punkty_rekrutacyjne3[[#This Row],[GMP]]+punkty_rekrutacyjne3[[#This Row],[GJP]])/10</f>
        <v>19.600000000000001</v>
      </c>
      <c r="O124">
        <f t="shared" si="4"/>
        <v>0</v>
      </c>
      <c r="P124">
        <f t="shared" si="5"/>
        <v>6</v>
      </c>
      <c r="Q124">
        <f t="shared" si="6"/>
        <v>6</v>
      </c>
      <c r="R124">
        <f t="shared" si="7"/>
        <v>10</v>
      </c>
      <c r="S124" s="6">
        <f>SUM(punkty_rekrutacyjne3[[#This Row],[punkty za JP]:[GEO]])</f>
        <v>22</v>
      </c>
      <c r="T124" s="6">
        <f>IF(punkty_rekrutacyjne3[[#This Row],[Zachowanie]]=6, 2, 0)+punkty_rekrutacyjne3[[#This Row],[Osiagniecia]]</f>
        <v>7</v>
      </c>
      <c r="U124" s="7">
        <f>punkty_rekrutacyjne3[[#This Row],[punkty za gimnazjalny]]+punkty_rekrutacyjne3[[#This Row],[SUMA PUNKTOW ZA OCENY]]+punkty_rekrutacyjne3[[#This Row],[DODATKOWE]]</f>
        <v>48.6</v>
      </c>
    </row>
    <row r="125" spans="1:21" x14ac:dyDescent="0.35">
      <c r="A125" s="1" t="s">
        <v>204</v>
      </c>
      <c r="B125" s="1" t="s">
        <v>205</v>
      </c>
      <c r="C125">
        <v>7</v>
      </c>
      <c r="D125">
        <v>6</v>
      </c>
      <c r="E125" s="1">
        <v>6</v>
      </c>
      <c r="F125" s="1">
        <v>2</v>
      </c>
      <c r="G125" s="1">
        <v>2</v>
      </c>
      <c r="H125" s="1">
        <v>4</v>
      </c>
      <c r="I125">
        <v>2</v>
      </c>
      <c r="J125">
        <v>65</v>
      </c>
      <c r="K125">
        <v>47</v>
      </c>
      <c r="L125">
        <v>64</v>
      </c>
      <c r="M125">
        <v>89</v>
      </c>
      <c r="N125" s="6">
        <f>(punkty_rekrutacyjne3[[#This Row],[GHP]]+punkty_rekrutacyjne3[[#This Row],[GHH]]+punkty_rekrutacyjne3[[#This Row],[GMM]]+punkty_rekrutacyjne3[[#This Row],[GMP]]+punkty_rekrutacyjne3[[#This Row],[GJP]])/10</f>
        <v>26.7</v>
      </c>
      <c r="O125">
        <f t="shared" si="4"/>
        <v>10</v>
      </c>
      <c r="P125">
        <f t="shared" si="5"/>
        <v>0</v>
      </c>
      <c r="Q125">
        <f t="shared" si="6"/>
        <v>0</v>
      </c>
      <c r="R125">
        <f t="shared" si="7"/>
        <v>6</v>
      </c>
      <c r="S125" s="6">
        <f>SUM(punkty_rekrutacyjne3[[#This Row],[punkty za JP]:[GEO]])</f>
        <v>16</v>
      </c>
      <c r="T125" s="6">
        <f>IF(punkty_rekrutacyjne3[[#This Row],[Zachowanie]]=6, 2, 0)+punkty_rekrutacyjne3[[#This Row],[Osiagniecia]]</f>
        <v>9</v>
      </c>
      <c r="U125" s="7">
        <f>punkty_rekrutacyjne3[[#This Row],[punkty za gimnazjalny]]+punkty_rekrutacyjne3[[#This Row],[SUMA PUNKTOW ZA OCENY]]+punkty_rekrutacyjne3[[#This Row],[DODATKOWE]]</f>
        <v>51.7</v>
      </c>
    </row>
    <row r="126" spans="1:21" x14ac:dyDescent="0.35">
      <c r="A126" s="1" t="s">
        <v>206</v>
      </c>
      <c r="B126" s="1" t="s">
        <v>155</v>
      </c>
      <c r="C126">
        <v>6</v>
      </c>
      <c r="D126">
        <v>4</v>
      </c>
      <c r="E126" s="1">
        <v>5</v>
      </c>
      <c r="F126" s="1">
        <v>3</v>
      </c>
      <c r="G126" s="1">
        <v>6</v>
      </c>
      <c r="H126" s="1">
        <v>2</v>
      </c>
      <c r="I126">
        <v>46</v>
      </c>
      <c r="J126">
        <v>75</v>
      </c>
      <c r="K126">
        <v>6</v>
      </c>
      <c r="L126">
        <v>45</v>
      </c>
      <c r="M126">
        <v>9</v>
      </c>
      <c r="N126" s="6">
        <f>(punkty_rekrutacyjne3[[#This Row],[GHP]]+punkty_rekrutacyjne3[[#This Row],[GHH]]+punkty_rekrutacyjne3[[#This Row],[GMM]]+punkty_rekrutacyjne3[[#This Row],[GMP]]+punkty_rekrutacyjne3[[#This Row],[GJP]])/10</f>
        <v>18.100000000000001</v>
      </c>
      <c r="O126">
        <f t="shared" si="4"/>
        <v>8</v>
      </c>
      <c r="P126">
        <f t="shared" si="5"/>
        <v>4</v>
      </c>
      <c r="Q126">
        <f t="shared" si="6"/>
        <v>10</v>
      </c>
      <c r="R126">
        <f t="shared" si="7"/>
        <v>0</v>
      </c>
      <c r="S126" s="6">
        <f>SUM(punkty_rekrutacyjne3[[#This Row],[punkty za JP]:[GEO]])</f>
        <v>22</v>
      </c>
      <c r="T126" s="6">
        <f>IF(punkty_rekrutacyjne3[[#This Row],[Zachowanie]]=6, 2, 0)+punkty_rekrutacyjne3[[#This Row],[Osiagniecia]]</f>
        <v>6</v>
      </c>
      <c r="U126" s="7">
        <f>punkty_rekrutacyjne3[[#This Row],[punkty za gimnazjalny]]+punkty_rekrutacyjne3[[#This Row],[SUMA PUNKTOW ZA OCENY]]+punkty_rekrutacyjne3[[#This Row],[DODATKOWE]]</f>
        <v>46.1</v>
      </c>
    </row>
    <row r="127" spans="1:21" x14ac:dyDescent="0.35">
      <c r="A127" s="1" t="s">
        <v>207</v>
      </c>
      <c r="B127" s="1" t="s">
        <v>51</v>
      </c>
      <c r="C127">
        <v>8</v>
      </c>
      <c r="D127">
        <v>3</v>
      </c>
      <c r="E127" s="1">
        <v>6</v>
      </c>
      <c r="F127" s="1">
        <v>4</v>
      </c>
      <c r="G127" s="1">
        <v>5</v>
      </c>
      <c r="H127" s="1">
        <v>2</v>
      </c>
      <c r="I127">
        <v>8</v>
      </c>
      <c r="J127">
        <v>35</v>
      </c>
      <c r="K127">
        <v>65</v>
      </c>
      <c r="L127">
        <v>30</v>
      </c>
      <c r="M127">
        <v>5</v>
      </c>
      <c r="N127" s="6">
        <f>(punkty_rekrutacyjne3[[#This Row],[GHP]]+punkty_rekrutacyjne3[[#This Row],[GHH]]+punkty_rekrutacyjne3[[#This Row],[GMM]]+punkty_rekrutacyjne3[[#This Row],[GMP]]+punkty_rekrutacyjne3[[#This Row],[GJP]])/10</f>
        <v>14.3</v>
      </c>
      <c r="O127">
        <f t="shared" si="4"/>
        <v>10</v>
      </c>
      <c r="P127">
        <f t="shared" si="5"/>
        <v>6</v>
      </c>
      <c r="Q127">
        <f t="shared" si="6"/>
        <v>8</v>
      </c>
      <c r="R127">
        <f t="shared" si="7"/>
        <v>0</v>
      </c>
      <c r="S127" s="6">
        <f>SUM(punkty_rekrutacyjne3[[#This Row],[punkty za JP]:[GEO]])</f>
        <v>24</v>
      </c>
      <c r="T127" s="6">
        <f>IF(punkty_rekrutacyjne3[[#This Row],[Zachowanie]]=6, 2, 0)+punkty_rekrutacyjne3[[#This Row],[Osiagniecia]]</f>
        <v>8</v>
      </c>
      <c r="U127" s="7">
        <f>punkty_rekrutacyjne3[[#This Row],[punkty za gimnazjalny]]+punkty_rekrutacyjne3[[#This Row],[SUMA PUNKTOW ZA OCENY]]+punkty_rekrutacyjne3[[#This Row],[DODATKOWE]]</f>
        <v>46.3</v>
      </c>
    </row>
    <row r="128" spans="1:21" x14ac:dyDescent="0.35">
      <c r="A128" s="1" t="s">
        <v>208</v>
      </c>
      <c r="B128" s="1" t="s">
        <v>30</v>
      </c>
      <c r="C128">
        <v>3</v>
      </c>
      <c r="D128">
        <v>6</v>
      </c>
      <c r="E128" s="1">
        <v>6</v>
      </c>
      <c r="F128" s="1">
        <v>3</v>
      </c>
      <c r="G128" s="1">
        <v>4</v>
      </c>
      <c r="H128" s="1">
        <v>5</v>
      </c>
      <c r="I128">
        <v>35</v>
      </c>
      <c r="J128">
        <v>1</v>
      </c>
      <c r="K128">
        <v>100</v>
      </c>
      <c r="L128">
        <v>65</v>
      </c>
      <c r="M128">
        <v>86</v>
      </c>
      <c r="N128" s="6">
        <f>(punkty_rekrutacyjne3[[#This Row],[GHP]]+punkty_rekrutacyjne3[[#This Row],[GHH]]+punkty_rekrutacyjne3[[#This Row],[GMM]]+punkty_rekrutacyjne3[[#This Row],[GMP]]+punkty_rekrutacyjne3[[#This Row],[GJP]])/10</f>
        <v>28.7</v>
      </c>
      <c r="O128">
        <f t="shared" si="4"/>
        <v>10</v>
      </c>
      <c r="P128">
        <f t="shared" si="5"/>
        <v>4</v>
      </c>
      <c r="Q128">
        <f t="shared" si="6"/>
        <v>6</v>
      </c>
      <c r="R128">
        <f t="shared" si="7"/>
        <v>8</v>
      </c>
      <c r="S128" s="6">
        <f>SUM(punkty_rekrutacyjne3[[#This Row],[punkty za JP]:[GEO]])</f>
        <v>28</v>
      </c>
      <c r="T128" s="6">
        <f>IF(punkty_rekrutacyjne3[[#This Row],[Zachowanie]]=6, 2, 0)+punkty_rekrutacyjne3[[#This Row],[Osiagniecia]]</f>
        <v>5</v>
      </c>
      <c r="U128" s="7">
        <f>punkty_rekrutacyjne3[[#This Row],[punkty za gimnazjalny]]+punkty_rekrutacyjne3[[#This Row],[SUMA PUNKTOW ZA OCENY]]+punkty_rekrutacyjne3[[#This Row],[DODATKOWE]]</f>
        <v>61.7</v>
      </c>
    </row>
    <row r="129" spans="1:21" x14ac:dyDescent="0.35">
      <c r="A129" s="1" t="s">
        <v>209</v>
      </c>
      <c r="B129" s="1" t="s">
        <v>210</v>
      </c>
      <c r="C129">
        <v>8</v>
      </c>
      <c r="D129">
        <v>3</v>
      </c>
      <c r="E129" s="1">
        <v>2</v>
      </c>
      <c r="F129" s="1">
        <v>3</v>
      </c>
      <c r="G129" s="1">
        <v>5</v>
      </c>
      <c r="H129" s="1">
        <v>5</v>
      </c>
      <c r="I129">
        <v>31</v>
      </c>
      <c r="J129">
        <v>75</v>
      </c>
      <c r="K129">
        <v>10</v>
      </c>
      <c r="L129">
        <v>37</v>
      </c>
      <c r="M129">
        <v>48</v>
      </c>
      <c r="N129" s="6">
        <f>(punkty_rekrutacyjne3[[#This Row],[GHP]]+punkty_rekrutacyjne3[[#This Row],[GHH]]+punkty_rekrutacyjne3[[#This Row],[GMM]]+punkty_rekrutacyjne3[[#This Row],[GMP]]+punkty_rekrutacyjne3[[#This Row],[GJP]])/10</f>
        <v>20.100000000000001</v>
      </c>
      <c r="O129">
        <f t="shared" si="4"/>
        <v>0</v>
      </c>
      <c r="P129">
        <f t="shared" si="5"/>
        <v>4</v>
      </c>
      <c r="Q129">
        <f t="shared" si="6"/>
        <v>8</v>
      </c>
      <c r="R129">
        <f t="shared" si="7"/>
        <v>8</v>
      </c>
      <c r="S129" s="6">
        <f>SUM(punkty_rekrutacyjne3[[#This Row],[punkty za JP]:[GEO]])</f>
        <v>20</v>
      </c>
      <c r="T129" s="6">
        <f>IF(punkty_rekrutacyjne3[[#This Row],[Zachowanie]]=6, 2, 0)+punkty_rekrutacyjne3[[#This Row],[Osiagniecia]]</f>
        <v>8</v>
      </c>
      <c r="U129" s="7">
        <f>punkty_rekrutacyjne3[[#This Row],[punkty za gimnazjalny]]+punkty_rekrutacyjne3[[#This Row],[SUMA PUNKTOW ZA OCENY]]+punkty_rekrutacyjne3[[#This Row],[DODATKOWE]]</f>
        <v>48.1</v>
      </c>
    </row>
    <row r="130" spans="1:21" x14ac:dyDescent="0.35">
      <c r="A130" s="1" t="s">
        <v>211</v>
      </c>
      <c r="B130" s="1" t="s">
        <v>78</v>
      </c>
      <c r="C130">
        <v>4</v>
      </c>
      <c r="D130">
        <v>3</v>
      </c>
      <c r="E130" s="1">
        <v>4</v>
      </c>
      <c r="F130" s="1">
        <v>2</v>
      </c>
      <c r="G130" s="1">
        <v>5</v>
      </c>
      <c r="H130" s="1">
        <v>6</v>
      </c>
      <c r="I130">
        <v>53</v>
      </c>
      <c r="J130">
        <v>74</v>
      </c>
      <c r="K130">
        <v>66</v>
      </c>
      <c r="L130">
        <v>37</v>
      </c>
      <c r="M130">
        <v>55</v>
      </c>
      <c r="N130" s="6">
        <f>(punkty_rekrutacyjne3[[#This Row],[GHP]]+punkty_rekrutacyjne3[[#This Row],[GHH]]+punkty_rekrutacyjne3[[#This Row],[GMM]]+punkty_rekrutacyjne3[[#This Row],[GMP]]+punkty_rekrutacyjne3[[#This Row],[GJP]])/10</f>
        <v>28.5</v>
      </c>
      <c r="O130">
        <f t="shared" si="4"/>
        <v>6</v>
      </c>
      <c r="P130">
        <f t="shared" si="5"/>
        <v>0</v>
      </c>
      <c r="Q130">
        <f t="shared" si="6"/>
        <v>8</v>
      </c>
      <c r="R130">
        <f t="shared" si="7"/>
        <v>10</v>
      </c>
      <c r="S130" s="6">
        <f>SUM(punkty_rekrutacyjne3[[#This Row],[punkty za JP]:[GEO]])</f>
        <v>24</v>
      </c>
      <c r="T130" s="6">
        <f>IF(punkty_rekrutacyjne3[[#This Row],[Zachowanie]]=6, 2, 0)+punkty_rekrutacyjne3[[#This Row],[Osiagniecia]]</f>
        <v>4</v>
      </c>
      <c r="U130" s="7">
        <f>punkty_rekrutacyjne3[[#This Row],[punkty za gimnazjalny]]+punkty_rekrutacyjne3[[#This Row],[SUMA PUNKTOW ZA OCENY]]+punkty_rekrutacyjne3[[#This Row],[DODATKOWE]]</f>
        <v>56.5</v>
      </c>
    </row>
    <row r="131" spans="1:21" x14ac:dyDescent="0.35">
      <c r="A131" s="1" t="s">
        <v>212</v>
      </c>
      <c r="B131" s="1" t="s">
        <v>101</v>
      </c>
      <c r="C131">
        <v>4</v>
      </c>
      <c r="D131">
        <v>6</v>
      </c>
      <c r="E131" s="1">
        <v>5</v>
      </c>
      <c r="F131" s="1">
        <v>3</v>
      </c>
      <c r="G131" s="1">
        <v>4</v>
      </c>
      <c r="H131" s="1">
        <v>4</v>
      </c>
      <c r="I131">
        <v>43</v>
      </c>
      <c r="J131">
        <v>49</v>
      </c>
      <c r="K131">
        <v>12</v>
      </c>
      <c r="L131">
        <v>36</v>
      </c>
      <c r="M131">
        <v>87</v>
      </c>
      <c r="N131" s="6">
        <f>(punkty_rekrutacyjne3[[#This Row],[GHP]]+punkty_rekrutacyjne3[[#This Row],[GHH]]+punkty_rekrutacyjne3[[#This Row],[GMM]]+punkty_rekrutacyjne3[[#This Row],[GMP]]+punkty_rekrutacyjne3[[#This Row],[GJP]])/10</f>
        <v>22.7</v>
      </c>
      <c r="O131">
        <f t="shared" ref="O131:O194" si="8">VLOOKUP(E131,$X$4:$Y$9,2,0)</f>
        <v>8</v>
      </c>
      <c r="P131">
        <f t="shared" ref="P131:P194" si="9">VLOOKUP(F131,$X$4:$Y$9,2,0)</f>
        <v>4</v>
      </c>
      <c r="Q131">
        <f t="shared" ref="Q131:Q194" si="10">VLOOKUP(G131,$X$4:$Y$9,2,0)</f>
        <v>6</v>
      </c>
      <c r="R131">
        <f t="shared" ref="R131:R194" si="11">VLOOKUP(H131,$X$4:$Y$9,2,0)</f>
        <v>6</v>
      </c>
      <c r="S131" s="6">
        <f>SUM(punkty_rekrutacyjne3[[#This Row],[punkty za JP]:[GEO]])</f>
        <v>24</v>
      </c>
      <c r="T131" s="6">
        <f>IF(punkty_rekrutacyjne3[[#This Row],[Zachowanie]]=6, 2, 0)+punkty_rekrutacyjne3[[#This Row],[Osiagniecia]]</f>
        <v>6</v>
      </c>
      <c r="U131" s="7">
        <f>punkty_rekrutacyjne3[[#This Row],[punkty za gimnazjalny]]+punkty_rekrutacyjne3[[#This Row],[SUMA PUNKTOW ZA OCENY]]+punkty_rekrutacyjne3[[#This Row],[DODATKOWE]]</f>
        <v>52.7</v>
      </c>
    </row>
    <row r="132" spans="1:21" x14ac:dyDescent="0.35">
      <c r="A132" s="1" t="s">
        <v>213</v>
      </c>
      <c r="B132" s="1" t="s">
        <v>72</v>
      </c>
      <c r="C132">
        <v>4</v>
      </c>
      <c r="D132">
        <v>4</v>
      </c>
      <c r="E132" s="1">
        <v>6</v>
      </c>
      <c r="F132" s="1">
        <v>2</v>
      </c>
      <c r="G132" s="1">
        <v>5</v>
      </c>
      <c r="H132" s="1">
        <v>2</v>
      </c>
      <c r="I132">
        <v>60</v>
      </c>
      <c r="J132">
        <v>75</v>
      </c>
      <c r="K132">
        <v>10</v>
      </c>
      <c r="L132">
        <v>59</v>
      </c>
      <c r="M132">
        <v>5</v>
      </c>
      <c r="N132" s="6">
        <f>(punkty_rekrutacyjne3[[#This Row],[GHP]]+punkty_rekrutacyjne3[[#This Row],[GHH]]+punkty_rekrutacyjne3[[#This Row],[GMM]]+punkty_rekrutacyjne3[[#This Row],[GMP]]+punkty_rekrutacyjne3[[#This Row],[GJP]])/10</f>
        <v>20.9</v>
      </c>
      <c r="O132">
        <f t="shared" si="8"/>
        <v>10</v>
      </c>
      <c r="P132">
        <f t="shared" si="9"/>
        <v>0</v>
      </c>
      <c r="Q132">
        <f t="shared" si="10"/>
        <v>8</v>
      </c>
      <c r="R132">
        <f t="shared" si="11"/>
        <v>0</v>
      </c>
      <c r="S132" s="6">
        <f>SUM(punkty_rekrutacyjne3[[#This Row],[punkty za JP]:[GEO]])</f>
        <v>18</v>
      </c>
      <c r="T132" s="6">
        <f>IF(punkty_rekrutacyjne3[[#This Row],[Zachowanie]]=6, 2, 0)+punkty_rekrutacyjne3[[#This Row],[Osiagniecia]]</f>
        <v>4</v>
      </c>
      <c r="U132" s="7">
        <f>punkty_rekrutacyjne3[[#This Row],[punkty za gimnazjalny]]+punkty_rekrutacyjne3[[#This Row],[SUMA PUNKTOW ZA OCENY]]+punkty_rekrutacyjne3[[#This Row],[DODATKOWE]]</f>
        <v>42.9</v>
      </c>
    </row>
    <row r="133" spans="1:21" x14ac:dyDescent="0.35">
      <c r="A133" s="1" t="s">
        <v>214</v>
      </c>
      <c r="B133" s="1" t="s">
        <v>197</v>
      </c>
      <c r="C133">
        <v>7</v>
      </c>
      <c r="D133">
        <v>6</v>
      </c>
      <c r="E133" s="1">
        <v>4</v>
      </c>
      <c r="F133" s="1">
        <v>2</v>
      </c>
      <c r="G133" s="1">
        <v>2</v>
      </c>
      <c r="H133" s="1">
        <v>3</v>
      </c>
      <c r="I133">
        <v>89</v>
      </c>
      <c r="J133">
        <v>29</v>
      </c>
      <c r="K133">
        <v>58</v>
      </c>
      <c r="L133">
        <v>19</v>
      </c>
      <c r="M133">
        <v>97</v>
      </c>
      <c r="N133" s="6">
        <f>(punkty_rekrutacyjne3[[#This Row],[GHP]]+punkty_rekrutacyjne3[[#This Row],[GHH]]+punkty_rekrutacyjne3[[#This Row],[GMM]]+punkty_rekrutacyjne3[[#This Row],[GMP]]+punkty_rekrutacyjne3[[#This Row],[GJP]])/10</f>
        <v>29.2</v>
      </c>
      <c r="O133">
        <f t="shared" si="8"/>
        <v>6</v>
      </c>
      <c r="P133">
        <f t="shared" si="9"/>
        <v>0</v>
      </c>
      <c r="Q133">
        <f t="shared" si="10"/>
        <v>0</v>
      </c>
      <c r="R133">
        <f t="shared" si="11"/>
        <v>4</v>
      </c>
      <c r="S133" s="6">
        <f>SUM(punkty_rekrutacyjne3[[#This Row],[punkty za JP]:[GEO]])</f>
        <v>10</v>
      </c>
      <c r="T133" s="6">
        <f>IF(punkty_rekrutacyjne3[[#This Row],[Zachowanie]]=6, 2, 0)+punkty_rekrutacyjne3[[#This Row],[Osiagniecia]]</f>
        <v>9</v>
      </c>
      <c r="U133" s="7">
        <f>punkty_rekrutacyjne3[[#This Row],[punkty za gimnazjalny]]+punkty_rekrutacyjne3[[#This Row],[SUMA PUNKTOW ZA OCENY]]+punkty_rekrutacyjne3[[#This Row],[DODATKOWE]]</f>
        <v>48.2</v>
      </c>
    </row>
    <row r="134" spans="1:21" x14ac:dyDescent="0.35">
      <c r="A134" s="1" t="s">
        <v>215</v>
      </c>
      <c r="B134" s="1" t="s">
        <v>216</v>
      </c>
      <c r="C134">
        <v>5</v>
      </c>
      <c r="D134">
        <v>6</v>
      </c>
      <c r="E134" s="1">
        <v>5</v>
      </c>
      <c r="F134" s="1">
        <v>3</v>
      </c>
      <c r="G134" s="1">
        <v>5</v>
      </c>
      <c r="H134" s="1">
        <v>3</v>
      </c>
      <c r="I134">
        <v>61</v>
      </c>
      <c r="J134">
        <v>95</v>
      </c>
      <c r="K134">
        <v>36</v>
      </c>
      <c r="L134">
        <v>86</v>
      </c>
      <c r="M134">
        <v>36</v>
      </c>
      <c r="N134" s="6">
        <f>(punkty_rekrutacyjne3[[#This Row],[GHP]]+punkty_rekrutacyjne3[[#This Row],[GHH]]+punkty_rekrutacyjne3[[#This Row],[GMM]]+punkty_rekrutacyjne3[[#This Row],[GMP]]+punkty_rekrutacyjne3[[#This Row],[GJP]])/10</f>
        <v>31.4</v>
      </c>
      <c r="O134">
        <f t="shared" si="8"/>
        <v>8</v>
      </c>
      <c r="P134">
        <f t="shared" si="9"/>
        <v>4</v>
      </c>
      <c r="Q134">
        <f t="shared" si="10"/>
        <v>8</v>
      </c>
      <c r="R134">
        <f t="shared" si="11"/>
        <v>4</v>
      </c>
      <c r="S134" s="6">
        <f>SUM(punkty_rekrutacyjne3[[#This Row],[punkty za JP]:[GEO]])</f>
        <v>24</v>
      </c>
      <c r="T134" s="6">
        <f>IF(punkty_rekrutacyjne3[[#This Row],[Zachowanie]]=6, 2, 0)+punkty_rekrutacyjne3[[#This Row],[Osiagniecia]]</f>
        <v>7</v>
      </c>
      <c r="U134" s="7">
        <f>punkty_rekrutacyjne3[[#This Row],[punkty za gimnazjalny]]+punkty_rekrutacyjne3[[#This Row],[SUMA PUNKTOW ZA OCENY]]+punkty_rekrutacyjne3[[#This Row],[DODATKOWE]]</f>
        <v>62.4</v>
      </c>
    </row>
    <row r="135" spans="1:21" x14ac:dyDescent="0.35">
      <c r="A135" s="1" t="s">
        <v>217</v>
      </c>
      <c r="B135" s="1" t="s">
        <v>218</v>
      </c>
      <c r="C135">
        <v>7</v>
      </c>
      <c r="D135">
        <v>6</v>
      </c>
      <c r="E135" s="1">
        <v>2</v>
      </c>
      <c r="F135" s="1">
        <v>3</v>
      </c>
      <c r="G135" s="1">
        <v>3</v>
      </c>
      <c r="H135" s="1">
        <v>2</v>
      </c>
      <c r="I135">
        <v>2</v>
      </c>
      <c r="J135">
        <v>9</v>
      </c>
      <c r="K135">
        <v>56</v>
      </c>
      <c r="L135">
        <v>86</v>
      </c>
      <c r="M135">
        <v>71</v>
      </c>
      <c r="N135" s="6">
        <f>(punkty_rekrutacyjne3[[#This Row],[GHP]]+punkty_rekrutacyjne3[[#This Row],[GHH]]+punkty_rekrutacyjne3[[#This Row],[GMM]]+punkty_rekrutacyjne3[[#This Row],[GMP]]+punkty_rekrutacyjne3[[#This Row],[GJP]])/10</f>
        <v>22.4</v>
      </c>
      <c r="O135">
        <f t="shared" si="8"/>
        <v>0</v>
      </c>
      <c r="P135">
        <f t="shared" si="9"/>
        <v>4</v>
      </c>
      <c r="Q135">
        <f t="shared" si="10"/>
        <v>4</v>
      </c>
      <c r="R135">
        <f t="shared" si="11"/>
        <v>0</v>
      </c>
      <c r="S135" s="6">
        <f>SUM(punkty_rekrutacyjne3[[#This Row],[punkty za JP]:[GEO]])</f>
        <v>8</v>
      </c>
      <c r="T135" s="6">
        <f>IF(punkty_rekrutacyjne3[[#This Row],[Zachowanie]]=6, 2, 0)+punkty_rekrutacyjne3[[#This Row],[Osiagniecia]]</f>
        <v>9</v>
      </c>
      <c r="U135" s="7">
        <f>punkty_rekrutacyjne3[[#This Row],[punkty za gimnazjalny]]+punkty_rekrutacyjne3[[#This Row],[SUMA PUNKTOW ZA OCENY]]+punkty_rekrutacyjne3[[#This Row],[DODATKOWE]]</f>
        <v>39.4</v>
      </c>
    </row>
    <row r="136" spans="1:21" x14ac:dyDescent="0.35">
      <c r="A136" s="1" t="s">
        <v>219</v>
      </c>
      <c r="B136" s="1" t="s">
        <v>16</v>
      </c>
      <c r="C136">
        <v>6</v>
      </c>
      <c r="D136">
        <v>2</v>
      </c>
      <c r="E136" s="1">
        <v>4</v>
      </c>
      <c r="F136" s="1">
        <v>5</v>
      </c>
      <c r="G136" s="1">
        <v>6</v>
      </c>
      <c r="H136" s="1">
        <v>4</v>
      </c>
      <c r="I136">
        <v>21</v>
      </c>
      <c r="J136">
        <v>73</v>
      </c>
      <c r="K136">
        <v>39</v>
      </c>
      <c r="L136">
        <v>28</v>
      </c>
      <c r="M136">
        <v>25</v>
      </c>
      <c r="N136" s="6">
        <f>(punkty_rekrutacyjne3[[#This Row],[GHP]]+punkty_rekrutacyjne3[[#This Row],[GHH]]+punkty_rekrutacyjne3[[#This Row],[GMM]]+punkty_rekrutacyjne3[[#This Row],[GMP]]+punkty_rekrutacyjne3[[#This Row],[GJP]])/10</f>
        <v>18.600000000000001</v>
      </c>
      <c r="O136">
        <f t="shared" si="8"/>
        <v>6</v>
      </c>
      <c r="P136">
        <f t="shared" si="9"/>
        <v>8</v>
      </c>
      <c r="Q136">
        <f t="shared" si="10"/>
        <v>10</v>
      </c>
      <c r="R136">
        <f t="shared" si="11"/>
        <v>6</v>
      </c>
      <c r="S136" s="6">
        <f>SUM(punkty_rekrutacyjne3[[#This Row],[punkty za JP]:[GEO]])</f>
        <v>30</v>
      </c>
      <c r="T136" s="6">
        <f>IF(punkty_rekrutacyjne3[[#This Row],[Zachowanie]]=6, 2, 0)+punkty_rekrutacyjne3[[#This Row],[Osiagniecia]]</f>
        <v>6</v>
      </c>
      <c r="U136" s="7">
        <f>punkty_rekrutacyjne3[[#This Row],[punkty za gimnazjalny]]+punkty_rekrutacyjne3[[#This Row],[SUMA PUNKTOW ZA OCENY]]+punkty_rekrutacyjne3[[#This Row],[DODATKOWE]]</f>
        <v>54.6</v>
      </c>
    </row>
    <row r="137" spans="1:21" x14ac:dyDescent="0.35">
      <c r="A137" s="1" t="s">
        <v>220</v>
      </c>
      <c r="B137" s="1" t="s">
        <v>130</v>
      </c>
      <c r="C137">
        <v>0</v>
      </c>
      <c r="D137">
        <v>5</v>
      </c>
      <c r="E137" s="1">
        <v>2</v>
      </c>
      <c r="F137" s="1">
        <v>4</v>
      </c>
      <c r="G137" s="1">
        <v>3</v>
      </c>
      <c r="H137" s="1">
        <v>3</v>
      </c>
      <c r="I137">
        <v>52</v>
      </c>
      <c r="J137">
        <v>74</v>
      </c>
      <c r="K137">
        <v>79</v>
      </c>
      <c r="L137">
        <v>92</v>
      </c>
      <c r="M137">
        <v>69</v>
      </c>
      <c r="N137" s="6">
        <f>(punkty_rekrutacyjne3[[#This Row],[GHP]]+punkty_rekrutacyjne3[[#This Row],[GHH]]+punkty_rekrutacyjne3[[#This Row],[GMM]]+punkty_rekrutacyjne3[[#This Row],[GMP]]+punkty_rekrutacyjne3[[#This Row],[GJP]])/10</f>
        <v>36.6</v>
      </c>
      <c r="O137">
        <f t="shared" si="8"/>
        <v>0</v>
      </c>
      <c r="P137">
        <f t="shared" si="9"/>
        <v>6</v>
      </c>
      <c r="Q137">
        <f t="shared" si="10"/>
        <v>4</v>
      </c>
      <c r="R137">
        <f t="shared" si="11"/>
        <v>4</v>
      </c>
      <c r="S137" s="6">
        <f>SUM(punkty_rekrutacyjne3[[#This Row],[punkty za JP]:[GEO]])</f>
        <v>14</v>
      </c>
      <c r="T137" s="6">
        <f>IF(punkty_rekrutacyjne3[[#This Row],[Zachowanie]]=6, 2, 0)+punkty_rekrutacyjne3[[#This Row],[Osiagniecia]]</f>
        <v>0</v>
      </c>
      <c r="U137" s="7">
        <f>punkty_rekrutacyjne3[[#This Row],[punkty za gimnazjalny]]+punkty_rekrutacyjne3[[#This Row],[SUMA PUNKTOW ZA OCENY]]+punkty_rekrutacyjne3[[#This Row],[DODATKOWE]]</f>
        <v>50.6</v>
      </c>
    </row>
    <row r="138" spans="1:21" x14ac:dyDescent="0.35">
      <c r="A138" s="1" t="s">
        <v>221</v>
      </c>
      <c r="B138" s="1" t="s">
        <v>222</v>
      </c>
      <c r="C138">
        <v>1</v>
      </c>
      <c r="D138">
        <v>2</v>
      </c>
      <c r="E138" s="1">
        <v>2</v>
      </c>
      <c r="F138" s="1">
        <v>4</v>
      </c>
      <c r="G138" s="1">
        <v>5</v>
      </c>
      <c r="H138" s="1">
        <v>3</v>
      </c>
      <c r="I138">
        <v>97</v>
      </c>
      <c r="J138">
        <v>51</v>
      </c>
      <c r="K138">
        <v>38</v>
      </c>
      <c r="L138">
        <v>17</v>
      </c>
      <c r="M138">
        <v>5</v>
      </c>
      <c r="N138" s="6">
        <f>(punkty_rekrutacyjne3[[#This Row],[GHP]]+punkty_rekrutacyjne3[[#This Row],[GHH]]+punkty_rekrutacyjne3[[#This Row],[GMM]]+punkty_rekrutacyjne3[[#This Row],[GMP]]+punkty_rekrutacyjne3[[#This Row],[GJP]])/10</f>
        <v>20.8</v>
      </c>
      <c r="O138">
        <f t="shared" si="8"/>
        <v>0</v>
      </c>
      <c r="P138">
        <f t="shared" si="9"/>
        <v>6</v>
      </c>
      <c r="Q138">
        <f t="shared" si="10"/>
        <v>8</v>
      </c>
      <c r="R138">
        <f t="shared" si="11"/>
        <v>4</v>
      </c>
      <c r="S138" s="6">
        <f>SUM(punkty_rekrutacyjne3[[#This Row],[punkty za JP]:[GEO]])</f>
        <v>18</v>
      </c>
      <c r="T138" s="6">
        <f>IF(punkty_rekrutacyjne3[[#This Row],[Zachowanie]]=6, 2, 0)+punkty_rekrutacyjne3[[#This Row],[Osiagniecia]]</f>
        <v>1</v>
      </c>
      <c r="U138" s="7">
        <f>punkty_rekrutacyjne3[[#This Row],[punkty za gimnazjalny]]+punkty_rekrutacyjne3[[#This Row],[SUMA PUNKTOW ZA OCENY]]+punkty_rekrutacyjne3[[#This Row],[DODATKOWE]]</f>
        <v>39.799999999999997</v>
      </c>
    </row>
    <row r="139" spans="1:21" x14ac:dyDescent="0.35">
      <c r="A139" s="1" t="s">
        <v>223</v>
      </c>
      <c r="B139" s="1" t="s">
        <v>145</v>
      </c>
      <c r="C139">
        <v>3</v>
      </c>
      <c r="D139">
        <v>3</v>
      </c>
      <c r="E139" s="1">
        <v>2</v>
      </c>
      <c r="F139" s="1">
        <v>5</v>
      </c>
      <c r="G139" s="1">
        <v>3</v>
      </c>
      <c r="H139" s="1">
        <v>5</v>
      </c>
      <c r="I139">
        <v>68</v>
      </c>
      <c r="J139">
        <v>38</v>
      </c>
      <c r="K139">
        <v>31</v>
      </c>
      <c r="L139">
        <v>14</v>
      </c>
      <c r="M139">
        <v>54</v>
      </c>
      <c r="N139" s="6">
        <f>(punkty_rekrutacyjne3[[#This Row],[GHP]]+punkty_rekrutacyjne3[[#This Row],[GHH]]+punkty_rekrutacyjne3[[#This Row],[GMM]]+punkty_rekrutacyjne3[[#This Row],[GMP]]+punkty_rekrutacyjne3[[#This Row],[GJP]])/10</f>
        <v>20.5</v>
      </c>
      <c r="O139">
        <f t="shared" si="8"/>
        <v>0</v>
      </c>
      <c r="P139">
        <f t="shared" si="9"/>
        <v>8</v>
      </c>
      <c r="Q139">
        <f t="shared" si="10"/>
        <v>4</v>
      </c>
      <c r="R139">
        <f t="shared" si="11"/>
        <v>8</v>
      </c>
      <c r="S139" s="6">
        <f>SUM(punkty_rekrutacyjne3[[#This Row],[punkty za JP]:[GEO]])</f>
        <v>20</v>
      </c>
      <c r="T139" s="6">
        <f>IF(punkty_rekrutacyjne3[[#This Row],[Zachowanie]]=6, 2, 0)+punkty_rekrutacyjne3[[#This Row],[Osiagniecia]]</f>
        <v>3</v>
      </c>
      <c r="U139" s="7">
        <f>punkty_rekrutacyjne3[[#This Row],[punkty za gimnazjalny]]+punkty_rekrutacyjne3[[#This Row],[SUMA PUNKTOW ZA OCENY]]+punkty_rekrutacyjne3[[#This Row],[DODATKOWE]]</f>
        <v>43.5</v>
      </c>
    </row>
    <row r="140" spans="1:21" x14ac:dyDescent="0.35">
      <c r="A140" s="1" t="s">
        <v>224</v>
      </c>
      <c r="B140" s="1" t="s">
        <v>225</v>
      </c>
      <c r="C140">
        <v>7</v>
      </c>
      <c r="D140">
        <v>6</v>
      </c>
      <c r="E140" s="1">
        <v>2</v>
      </c>
      <c r="F140" s="1">
        <v>5</v>
      </c>
      <c r="G140" s="1">
        <v>6</v>
      </c>
      <c r="H140" s="1">
        <v>5</v>
      </c>
      <c r="I140">
        <v>19</v>
      </c>
      <c r="J140">
        <v>56</v>
      </c>
      <c r="K140">
        <v>50</v>
      </c>
      <c r="L140">
        <v>43</v>
      </c>
      <c r="M140">
        <v>66</v>
      </c>
      <c r="N140" s="6">
        <f>(punkty_rekrutacyjne3[[#This Row],[GHP]]+punkty_rekrutacyjne3[[#This Row],[GHH]]+punkty_rekrutacyjne3[[#This Row],[GMM]]+punkty_rekrutacyjne3[[#This Row],[GMP]]+punkty_rekrutacyjne3[[#This Row],[GJP]])/10</f>
        <v>23.4</v>
      </c>
      <c r="O140">
        <f t="shared" si="8"/>
        <v>0</v>
      </c>
      <c r="P140">
        <f t="shared" si="9"/>
        <v>8</v>
      </c>
      <c r="Q140">
        <f t="shared" si="10"/>
        <v>10</v>
      </c>
      <c r="R140">
        <f t="shared" si="11"/>
        <v>8</v>
      </c>
      <c r="S140" s="6">
        <f>SUM(punkty_rekrutacyjne3[[#This Row],[punkty za JP]:[GEO]])</f>
        <v>26</v>
      </c>
      <c r="T140" s="6">
        <f>IF(punkty_rekrutacyjne3[[#This Row],[Zachowanie]]=6, 2, 0)+punkty_rekrutacyjne3[[#This Row],[Osiagniecia]]</f>
        <v>9</v>
      </c>
      <c r="U140" s="7">
        <f>punkty_rekrutacyjne3[[#This Row],[punkty za gimnazjalny]]+punkty_rekrutacyjne3[[#This Row],[SUMA PUNKTOW ZA OCENY]]+punkty_rekrutacyjne3[[#This Row],[DODATKOWE]]</f>
        <v>58.4</v>
      </c>
    </row>
    <row r="141" spans="1:21" x14ac:dyDescent="0.35">
      <c r="A141" s="1" t="s">
        <v>226</v>
      </c>
      <c r="B141" s="1" t="s">
        <v>74</v>
      </c>
      <c r="C141">
        <v>6</v>
      </c>
      <c r="D141">
        <v>6</v>
      </c>
      <c r="E141" s="1">
        <v>5</v>
      </c>
      <c r="F141" s="1">
        <v>3</v>
      </c>
      <c r="G141" s="1">
        <v>2</v>
      </c>
      <c r="H141" s="1">
        <v>3</v>
      </c>
      <c r="I141">
        <v>16</v>
      </c>
      <c r="J141">
        <v>95</v>
      </c>
      <c r="K141">
        <v>97</v>
      </c>
      <c r="L141">
        <v>62</v>
      </c>
      <c r="M141">
        <v>46</v>
      </c>
      <c r="N141" s="6">
        <f>(punkty_rekrutacyjne3[[#This Row],[GHP]]+punkty_rekrutacyjne3[[#This Row],[GHH]]+punkty_rekrutacyjne3[[#This Row],[GMM]]+punkty_rekrutacyjne3[[#This Row],[GMP]]+punkty_rekrutacyjne3[[#This Row],[GJP]])/10</f>
        <v>31.6</v>
      </c>
      <c r="O141">
        <f t="shared" si="8"/>
        <v>8</v>
      </c>
      <c r="P141">
        <f t="shared" si="9"/>
        <v>4</v>
      </c>
      <c r="Q141">
        <f t="shared" si="10"/>
        <v>0</v>
      </c>
      <c r="R141">
        <f t="shared" si="11"/>
        <v>4</v>
      </c>
      <c r="S141" s="6">
        <f>SUM(punkty_rekrutacyjne3[[#This Row],[punkty za JP]:[GEO]])</f>
        <v>16</v>
      </c>
      <c r="T141" s="6">
        <f>IF(punkty_rekrutacyjne3[[#This Row],[Zachowanie]]=6, 2, 0)+punkty_rekrutacyjne3[[#This Row],[Osiagniecia]]</f>
        <v>8</v>
      </c>
      <c r="U141" s="7">
        <f>punkty_rekrutacyjne3[[#This Row],[punkty za gimnazjalny]]+punkty_rekrutacyjne3[[#This Row],[SUMA PUNKTOW ZA OCENY]]+punkty_rekrutacyjne3[[#This Row],[DODATKOWE]]</f>
        <v>55.6</v>
      </c>
    </row>
    <row r="142" spans="1:21" x14ac:dyDescent="0.35">
      <c r="A142" s="1" t="s">
        <v>227</v>
      </c>
      <c r="B142" s="1" t="s">
        <v>78</v>
      </c>
      <c r="C142">
        <v>6</v>
      </c>
      <c r="D142">
        <v>5</v>
      </c>
      <c r="E142" s="1">
        <v>3</v>
      </c>
      <c r="F142" s="1">
        <v>2</v>
      </c>
      <c r="G142" s="1">
        <v>3</v>
      </c>
      <c r="H142" s="1">
        <v>5</v>
      </c>
      <c r="I142">
        <v>55</v>
      </c>
      <c r="J142">
        <v>2</v>
      </c>
      <c r="K142">
        <v>64</v>
      </c>
      <c r="L142">
        <v>13</v>
      </c>
      <c r="M142">
        <v>72</v>
      </c>
      <c r="N142" s="6">
        <f>(punkty_rekrutacyjne3[[#This Row],[GHP]]+punkty_rekrutacyjne3[[#This Row],[GHH]]+punkty_rekrutacyjne3[[#This Row],[GMM]]+punkty_rekrutacyjne3[[#This Row],[GMP]]+punkty_rekrutacyjne3[[#This Row],[GJP]])/10</f>
        <v>20.6</v>
      </c>
      <c r="O142">
        <f t="shared" si="8"/>
        <v>4</v>
      </c>
      <c r="P142">
        <f t="shared" si="9"/>
        <v>0</v>
      </c>
      <c r="Q142">
        <f t="shared" si="10"/>
        <v>4</v>
      </c>
      <c r="R142">
        <f t="shared" si="11"/>
        <v>8</v>
      </c>
      <c r="S142" s="6">
        <f>SUM(punkty_rekrutacyjne3[[#This Row],[punkty za JP]:[GEO]])</f>
        <v>16</v>
      </c>
      <c r="T142" s="6">
        <f>IF(punkty_rekrutacyjne3[[#This Row],[Zachowanie]]=6, 2, 0)+punkty_rekrutacyjne3[[#This Row],[Osiagniecia]]</f>
        <v>6</v>
      </c>
      <c r="U142" s="7">
        <f>punkty_rekrutacyjne3[[#This Row],[punkty za gimnazjalny]]+punkty_rekrutacyjne3[[#This Row],[SUMA PUNKTOW ZA OCENY]]+punkty_rekrutacyjne3[[#This Row],[DODATKOWE]]</f>
        <v>42.6</v>
      </c>
    </row>
    <row r="143" spans="1:21" x14ac:dyDescent="0.35">
      <c r="A143" s="1" t="s">
        <v>228</v>
      </c>
      <c r="B143" s="1" t="s">
        <v>166</v>
      </c>
      <c r="C143">
        <v>6</v>
      </c>
      <c r="D143">
        <v>2</v>
      </c>
      <c r="E143" s="1">
        <v>4</v>
      </c>
      <c r="F143" s="1">
        <v>3</v>
      </c>
      <c r="G143" s="1">
        <v>3</v>
      </c>
      <c r="H143" s="1">
        <v>2</v>
      </c>
      <c r="I143">
        <v>54</v>
      </c>
      <c r="J143">
        <v>83</v>
      </c>
      <c r="K143">
        <v>36</v>
      </c>
      <c r="L143">
        <v>27</v>
      </c>
      <c r="M143">
        <v>21</v>
      </c>
      <c r="N143" s="6">
        <f>(punkty_rekrutacyjne3[[#This Row],[GHP]]+punkty_rekrutacyjne3[[#This Row],[GHH]]+punkty_rekrutacyjne3[[#This Row],[GMM]]+punkty_rekrutacyjne3[[#This Row],[GMP]]+punkty_rekrutacyjne3[[#This Row],[GJP]])/10</f>
        <v>22.1</v>
      </c>
      <c r="O143">
        <f t="shared" si="8"/>
        <v>6</v>
      </c>
      <c r="P143">
        <f t="shared" si="9"/>
        <v>4</v>
      </c>
      <c r="Q143">
        <f t="shared" si="10"/>
        <v>4</v>
      </c>
      <c r="R143">
        <f t="shared" si="11"/>
        <v>0</v>
      </c>
      <c r="S143" s="6">
        <f>SUM(punkty_rekrutacyjne3[[#This Row],[punkty za JP]:[GEO]])</f>
        <v>14</v>
      </c>
      <c r="T143" s="6">
        <f>IF(punkty_rekrutacyjne3[[#This Row],[Zachowanie]]=6, 2, 0)+punkty_rekrutacyjne3[[#This Row],[Osiagniecia]]</f>
        <v>6</v>
      </c>
      <c r="U143" s="7">
        <f>punkty_rekrutacyjne3[[#This Row],[punkty za gimnazjalny]]+punkty_rekrutacyjne3[[#This Row],[SUMA PUNKTOW ZA OCENY]]+punkty_rekrutacyjne3[[#This Row],[DODATKOWE]]</f>
        <v>42.1</v>
      </c>
    </row>
    <row r="144" spans="1:21" x14ac:dyDescent="0.35">
      <c r="A144" s="1" t="s">
        <v>229</v>
      </c>
      <c r="B144" s="1" t="s">
        <v>174</v>
      </c>
      <c r="C144">
        <v>1</v>
      </c>
      <c r="D144">
        <v>5</v>
      </c>
      <c r="E144" s="1">
        <v>2</v>
      </c>
      <c r="F144" s="1">
        <v>2</v>
      </c>
      <c r="G144" s="1">
        <v>4</v>
      </c>
      <c r="H144" s="1">
        <v>5</v>
      </c>
      <c r="I144">
        <v>19</v>
      </c>
      <c r="J144">
        <v>92</v>
      </c>
      <c r="K144">
        <v>24</v>
      </c>
      <c r="L144">
        <v>32</v>
      </c>
      <c r="M144">
        <v>91</v>
      </c>
      <c r="N144" s="6">
        <f>(punkty_rekrutacyjne3[[#This Row],[GHP]]+punkty_rekrutacyjne3[[#This Row],[GHH]]+punkty_rekrutacyjne3[[#This Row],[GMM]]+punkty_rekrutacyjne3[[#This Row],[GMP]]+punkty_rekrutacyjne3[[#This Row],[GJP]])/10</f>
        <v>25.8</v>
      </c>
      <c r="O144">
        <f t="shared" si="8"/>
        <v>0</v>
      </c>
      <c r="P144">
        <f t="shared" si="9"/>
        <v>0</v>
      </c>
      <c r="Q144">
        <f t="shared" si="10"/>
        <v>6</v>
      </c>
      <c r="R144">
        <f t="shared" si="11"/>
        <v>8</v>
      </c>
      <c r="S144" s="6">
        <f>SUM(punkty_rekrutacyjne3[[#This Row],[punkty za JP]:[GEO]])</f>
        <v>14</v>
      </c>
      <c r="T144" s="6">
        <f>IF(punkty_rekrutacyjne3[[#This Row],[Zachowanie]]=6, 2, 0)+punkty_rekrutacyjne3[[#This Row],[Osiagniecia]]</f>
        <v>1</v>
      </c>
      <c r="U144" s="7">
        <f>punkty_rekrutacyjne3[[#This Row],[punkty za gimnazjalny]]+punkty_rekrutacyjne3[[#This Row],[SUMA PUNKTOW ZA OCENY]]+punkty_rekrutacyjne3[[#This Row],[DODATKOWE]]</f>
        <v>40.799999999999997</v>
      </c>
    </row>
    <row r="145" spans="1:21" x14ac:dyDescent="0.35">
      <c r="A145" s="1" t="s">
        <v>230</v>
      </c>
      <c r="B145" s="1" t="s">
        <v>137</v>
      </c>
      <c r="C145">
        <v>7</v>
      </c>
      <c r="D145">
        <v>3</v>
      </c>
      <c r="E145" s="1">
        <v>2</v>
      </c>
      <c r="F145" s="1">
        <v>3</v>
      </c>
      <c r="G145" s="1">
        <v>5</v>
      </c>
      <c r="H145" s="1">
        <v>6</v>
      </c>
      <c r="I145">
        <v>25</v>
      </c>
      <c r="J145">
        <v>14</v>
      </c>
      <c r="K145">
        <v>19</v>
      </c>
      <c r="L145">
        <v>95</v>
      </c>
      <c r="M145">
        <v>91</v>
      </c>
      <c r="N145" s="6">
        <f>(punkty_rekrutacyjne3[[#This Row],[GHP]]+punkty_rekrutacyjne3[[#This Row],[GHH]]+punkty_rekrutacyjne3[[#This Row],[GMM]]+punkty_rekrutacyjne3[[#This Row],[GMP]]+punkty_rekrutacyjne3[[#This Row],[GJP]])/10</f>
        <v>24.4</v>
      </c>
      <c r="O145">
        <f t="shared" si="8"/>
        <v>0</v>
      </c>
      <c r="P145">
        <f t="shared" si="9"/>
        <v>4</v>
      </c>
      <c r="Q145">
        <f t="shared" si="10"/>
        <v>8</v>
      </c>
      <c r="R145">
        <f t="shared" si="11"/>
        <v>10</v>
      </c>
      <c r="S145" s="6">
        <f>SUM(punkty_rekrutacyjne3[[#This Row],[punkty za JP]:[GEO]])</f>
        <v>22</v>
      </c>
      <c r="T145" s="6">
        <f>IF(punkty_rekrutacyjne3[[#This Row],[Zachowanie]]=6, 2, 0)+punkty_rekrutacyjne3[[#This Row],[Osiagniecia]]</f>
        <v>7</v>
      </c>
      <c r="U145" s="7">
        <f>punkty_rekrutacyjne3[[#This Row],[punkty za gimnazjalny]]+punkty_rekrutacyjne3[[#This Row],[SUMA PUNKTOW ZA OCENY]]+punkty_rekrutacyjne3[[#This Row],[DODATKOWE]]</f>
        <v>53.4</v>
      </c>
    </row>
    <row r="146" spans="1:21" x14ac:dyDescent="0.35">
      <c r="A146" s="1" t="s">
        <v>231</v>
      </c>
      <c r="B146" s="1" t="s">
        <v>232</v>
      </c>
      <c r="C146">
        <v>8</v>
      </c>
      <c r="D146">
        <v>4</v>
      </c>
      <c r="E146" s="1">
        <v>3</v>
      </c>
      <c r="F146" s="1">
        <v>2</v>
      </c>
      <c r="G146" s="1">
        <v>3</v>
      </c>
      <c r="H146" s="1">
        <v>4</v>
      </c>
      <c r="I146">
        <v>37</v>
      </c>
      <c r="J146">
        <v>69</v>
      </c>
      <c r="K146">
        <v>12</v>
      </c>
      <c r="L146">
        <v>17</v>
      </c>
      <c r="M146">
        <v>48</v>
      </c>
      <c r="N146" s="6">
        <f>(punkty_rekrutacyjne3[[#This Row],[GHP]]+punkty_rekrutacyjne3[[#This Row],[GHH]]+punkty_rekrutacyjne3[[#This Row],[GMM]]+punkty_rekrutacyjne3[[#This Row],[GMP]]+punkty_rekrutacyjne3[[#This Row],[GJP]])/10</f>
        <v>18.3</v>
      </c>
      <c r="O146">
        <f t="shared" si="8"/>
        <v>4</v>
      </c>
      <c r="P146">
        <f t="shared" si="9"/>
        <v>0</v>
      </c>
      <c r="Q146">
        <f t="shared" si="10"/>
        <v>4</v>
      </c>
      <c r="R146">
        <f t="shared" si="11"/>
        <v>6</v>
      </c>
      <c r="S146" s="6">
        <f>SUM(punkty_rekrutacyjne3[[#This Row],[punkty za JP]:[GEO]])</f>
        <v>14</v>
      </c>
      <c r="T146" s="6">
        <f>IF(punkty_rekrutacyjne3[[#This Row],[Zachowanie]]=6, 2, 0)+punkty_rekrutacyjne3[[#This Row],[Osiagniecia]]</f>
        <v>8</v>
      </c>
      <c r="U146" s="7">
        <f>punkty_rekrutacyjne3[[#This Row],[punkty za gimnazjalny]]+punkty_rekrutacyjne3[[#This Row],[SUMA PUNKTOW ZA OCENY]]+punkty_rekrutacyjne3[[#This Row],[DODATKOWE]]</f>
        <v>40.299999999999997</v>
      </c>
    </row>
    <row r="147" spans="1:21" x14ac:dyDescent="0.35">
      <c r="A147" s="1" t="s">
        <v>233</v>
      </c>
      <c r="B147" s="1" t="s">
        <v>145</v>
      </c>
      <c r="C147">
        <v>3</v>
      </c>
      <c r="D147">
        <v>6</v>
      </c>
      <c r="E147" s="1">
        <v>6</v>
      </c>
      <c r="F147" s="1">
        <v>6</v>
      </c>
      <c r="G147" s="1">
        <v>3</v>
      </c>
      <c r="H147" s="1">
        <v>4</v>
      </c>
      <c r="I147">
        <v>79</v>
      </c>
      <c r="J147">
        <v>23</v>
      </c>
      <c r="K147">
        <v>17</v>
      </c>
      <c r="L147">
        <v>99</v>
      </c>
      <c r="M147">
        <v>29</v>
      </c>
      <c r="N147" s="6">
        <f>(punkty_rekrutacyjne3[[#This Row],[GHP]]+punkty_rekrutacyjne3[[#This Row],[GHH]]+punkty_rekrutacyjne3[[#This Row],[GMM]]+punkty_rekrutacyjne3[[#This Row],[GMP]]+punkty_rekrutacyjne3[[#This Row],[GJP]])/10</f>
        <v>24.7</v>
      </c>
      <c r="O147">
        <f t="shared" si="8"/>
        <v>10</v>
      </c>
      <c r="P147">
        <f t="shared" si="9"/>
        <v>10</v>
      </c>
      <c r="Q147">
        <f t="shared" si="10"/>
        <v>4</v>
      </c>
      <c r="R147">
        <f t="shared" si="11"/>
        <v>6</v>
      </c>
      <c r="S147" s="6">
        <f>SUM(punkty_rekrutacyjne3[[#This Row],[punkty za JP]:[GEO]])</f>
        <v>30</v>
      </c>
      <c r="T147" s="6">
        <f>IF(punkty_rekrutacyjne3[[#This Row],[Zachowanie]]=6, 2, 0)+punkty_rekrutacyjne3[[#This Row],[Osiagniecia]]</f>
        <v>5</v>
      </c>
      <c r="U147" s="7">
        <f>punkty_rekrutacyjne3[[#This Row],[punkty za gimnazjalny]]+punkty_rekrutacyjne3[[#This Row],[SUMA PUNKTOW ZA OCENY]]+punkty_rekrutacyjne3[[#This Row],[DODATKOWE]]</f>
        <v>59.7</v>
      </c>
    </row>
    <row r="148" spans="1:21" x14ac:dyDescent="0.35">
      <c r="A148" s="1" t="s">
        <v>234</v>
      </c>
      <c r="B148" s="1" t="s">
        <v>159</v>
      </c>
      <c r="C148">
        <v>4</v>
      </c>
      <c r="D148">
        <v>5</v>
      </c>
      <c r="E148" s="1">
        <v>2</v>
      </c>
      <c r="F148" s="1">
        <v>5</v>
      </c>
      <c r="G148" s="1">
        <v>4</v>
      </c>
      <c r="H148" s="1">
        <v>3</v>
      </c>
      <c r="I148">
        <v>41</v>
      </c>
      <c r="J148">
        <v>64</v>
      </c>
      <c r="K148">
        <v>91</v>
      </c>
      <c r="L148">
        <v>82</v>
      </c>
      <c r="M148">
        <v>100</v>
      </c>
      <c r="N148" s="6">
        <f>(punkty_rekrutacyjne3[[#This Row],[GHP]]+punkty_rekrutacyjne3[[#This Row],[GHH]]+punkty_rekrutacyjne3[[#This Row],[GMM]]+punkty_rekrutacyjne3[[#This Row],[GMP]]+punkty_rekrutacyjne3[[#This Row],[GJP]])/10</f>
        <v>37.799999999999997</v>
      </c>
      <c r="O148">
        <f t="shared" si="8"/>
        <v>0</v>
      </c>
      <c r="P148">
        <f t="shared" si="9"/>
        <v>8</v>
      </c>
      <c r="Q148">
        <f t="shared" si="10"/>
        <v>6</v>
      </c>
      <c r="R148">
        <f t="shared" si="11"/>
        <v>4</v>
      </c>
      <c r="S148" s="6">
        <f>SUM(punkty_rekrutacyjne3[[#This Row],[punkty za JP]:[GEO]])</f>
        <v>18</v>
      </c>
      <c r="T148" s="6">
        <f>IF(punkty_rekrutacyjne3[[#This Row],[Zachowanie]]=6, 2, 0)+punkty_rekrutacyjne3[[#This Row],[Osiagniecia]]</f>
        <v>4</v>
      </c>
      <c r="U148" s="7">
        <f>punkty_rekrutacyjne3[[#This Row],[punkty za gimnazjalny]]+punkty_rekrutacyjne3[[#This Row],[SUMA PUNKTOW ZA OCENY]]+punkty_rekrutacyjne3[[#This Row],[DODATKOWE]]</f>
        <v>59.8</v>
      </c>
    </row>
    <row r="149" spans="1:21" x14ac:dyDescent="0.35">
      <c r="A149" s="1" t="s">
        <v>235</v>
      </c>
      <c r="B149" s="1" t="s">
        <v>101</v>
      </c>
      <c r="C149">
        <v>5</v>
      </c>
      <c r="D149">
        <v>4</v>
      </c>
      <c r="E149" s="1">
        <v>5</v>
      </c>
      <c r="F149" s="1">
        <v>2</v>
      </c>
      <c r="G149" s="1">
        <v>3</v>
      </c>
      <c r="H149" s="1">
        <v>2</v>
      </c>
      <c r="I149">
        <v>87</v>
      </c>
      <c r="J149">
        <v>45</v>
      </c>
      <c r="K149">
        <v>47</v>
      </c>
      <c r="L149">
        <v>75</v>
      </c>
      <c r="M149">
        <v>51</v>
      </c>
      <c r="N149" s="6">
        <f>(punkty_rekrutacyjne3[[#This Row],[GHP]]+punkty_rekrutacyjne3[[#This Row],[GHH]]+punkty_rekrutacyjne3[[#This Row],[GMM]]+punkty_rekrutacyjne3[[#This Row],[GMP]]+punkty_rekrutacyjne3[[#This Row],[GJP]])/10</f>
        <v>30.5</v>
      </c>
      <c r="O149">
        <f t="shared" si="8"/>
        <v>8</v>
      </c>
      <c r="P149">
        <f t="shared" si="9"/>
        <v>0</v>
      </c>
      <c r="Q149">
        <f t="shared" si="10"/>
        <v>4</v>
      </c>
      <c r="R149">
        <f t="shared" si="11"/>
        <v>0</v>
      </c>
      <c r="S149" s="6">
        <f>SUM(punkty_rekrutacyjne3[[#This Row],[punkty za JP]:[GEO]])</f>
        <v>12</v>
      </c>
      <c r="T149" s="6">
        <f>IF(punkty_rekrutacyjne3[[#This Row],[Zachowanie]]=6, 2, 0)+punkty_rekrutacyjne3[[#This Row],[Osiagniecia]]</f>
        <v>5</v>
      </c>
      <c r="U149" s="7">
        <f>punkty_rekrutacyjne3[[#This Row],[punkty za gimnazjalny]]+punkty_rekrutacyjne3[[#This Row],[SUMA PUNKTOW ZA OCENY]]+punkty_rekrutacyjne3[[#This Row],[DODATKOWE]]</f>
        <v>47.5</v>
      </c>
    </row>
    <row r="150" spans="1:21" x14ac:dyDescent="0.35">
      <c r="A150" s="1" t="s">
        <v>236</v>
      </c>
      <c r="B150" s="1" t="s">
        <v>90</v>
      </c>
      <c r="C150">
        <v>8</v>
      </c>
      <c r="D150">
        <v>3</v>
      </c>
      <c r="E150" s="1">
        <v>6</v>
      </c>
      <c r="F150" s="1">
        <v>3</v>
      </c>
      <c r="G150" s="1">
        <v>6</v>
      </c>
      <c r="H150" s="1">
        <v>2</v>
      </c>
      <c r="I150">
        <v>84</v>
      </c>
      <c r="J150">
        <v>77</v>
      </c>
      <c r="K150">
        <v>71</v>
      </c>
      <c r="L150">
        <v>71</v>
      </c>
      <c r="M150">
        <v>9</v>
      </c>
      <c r="N150" s="6">
        <f>(punkty_rekrutacyjne3[[#This Row],[GHP]]+punkty_rekrutacyjne3[[#This Row],[GHH]]+punkty_rekrutacyjne3[[#This Row],[GMM]]+punkty_rekrutacyjne3[[#This Row],[GMP]]+punkty_rekrutacyjne3[[#This Row],[GJP]])/10</f>
        <v>31.2</v>
      </c>
      <c r="O150">
        <f t="shared" si="8"/>
        <v>10</v>
      </c>
      <c r="P150">
        <f t="shared" si="9"/>
        <v>4</v>
      </c>
      <c r="Q150">
        <f t="shared" si="10"/>
        <v>10</v>
      </c>
      <c r="R150">
        <f t="shared" si="11"/>
        <v>0</v>
      </c>
      <c r="S150" s="6">
        <f>SUM(punkty_rekrutacyjne3[[#This Row],[punkty za JP]:[GEO]])</f>
        <v>24</v>
      </c>
      <c r="T150" s="6">
        <f>IF(punkty_rekrutacyjne3[[#This Row],[Zachowanie]]=6, 2, 0)+punkty_rekrutacyjne3[[#This Row],[Osiagniecia]]</f>
        <v>8</v>
      </c>
      <c r="U150" s="7">
        <f>punkty_rekrutacyjne3[[#This Row],[punkty za gimnazjalny]]+punkty_rekrutacyjne3[[#This Row],[SUMA PUNKTOW ZA OCENY]]+punkty_rekrutacyjne3[[#This Row],[DODATKOWE]]</f>
        <v>63.2</v>
      </c>
    </row>
    <row r="151" spans="1:21" x14ac:dyDescent="0.35">
      <c r="A151" s="1" t="s">
        <v>237</v>
      </c>
      <c r="B151" s="1" t="s">
        <v>90</v>
      </c>
      <c r="C151">
        <v>1</v>
      </c>
      <c r="D151">
        <v>2</v>
      </c>
      <c r="E151" s="1">
        <v>4</v>
      </c>
      <c r="F151" s="1">
        <v>4</v>
      </c>
      <c r="G151" s="1">
        <v>5</v>
      </c>
      <c r="H151" s="1">
        <v>5</v>
      </c>
      <c r="I151">
        <v>20</v>
      </c>
      <c r="J151">
        <v>93</v>
      </c>
      <c r="K151">
        <v>68</v>
      </c>
      <c r="L151">
        <v>58</v>
      </c>
      <c r="M151">
        <v>23</v>
      </c>
      <c r="N151" s="6">
        <f>(punkty_rekrutacyjne3[[#This Row],[GHP]]+punkty_rekrutacyjne3[[#This Row],[GHH]]+punkty_rekrutacyjne3[[#This Row],[GMM]]+punkty_rekrutacyjne3[[#This Row],[GMP]]+punkty_rekrutacyjne3[[#This Row],[GJP]])/10</f>
        <v>26.2</v>
      </c>
      <c r="O151">
        <f t="shared" si="8"/>
        <v>6</v>
      </c>
      <c r="P151">
        <f t="shared" si="9"/>
        <v>6</v>
      </c>
      <c r="Q151">
        <f t="shared" si="10"/>
        <v>8</v>
      </c>
      <c r="R151">
        <f t="shared" si="11"/>
        <v>8</v>
      </c>
      <c r="S151" s="6">
        <f>SUM(punkty_rekrutacyjne3[[#This Row],[punkty za JP]:[GEO]])</f>
        <v>28</v>
      </c>
      <c r="T151" s="6">
        <f>IF(punkty_rekrutacyjne3[[#This Row],[Zachowanie]]=6, 2, 0)+punkty_rekrutacyjne3[[#This Row],[Osiagniecia]]</f>
        <v>1</v>
      </c>
      <c r="U151" s="7">
        <f>punkty_rekrutacyjne3[[#This Row],[punkty za gimnazjalny]]+punkty_rekrutacyjne3[[#This Row],[SUMA PUNKTOW ZA OCENY]]+punkty_rekrutacyjne3[[#This Row],[DODATKOWE]]</f>
        <v>55.2</v>
      </c>
    </row>
    <row r="152" spans="1:21" x14ac:dyDescent="0.35">
      <c r="A152" s="1" t="s">
        <v>238</v>
      </c>
      <c r="B152" s="1" t="s">
        <v>239</v>
      </c>
      <c r="C152">
        <v>7</v>
      </c>
      <c r="D152">
        <v>5</v>
      </c>
      <c r="E152" s="1">
        <v>6</v>
      </c>
      <c r="F152" s="1">
        <v>6</v>
      </c>
      <c r="G152" s="1">
        <v>2</v>
      </c>
      <c r="H152" s="1">
        <v>5</v>
      </c>
      <c r="I152">
        <v>80</v>
      </c>
      <c r="J152">
        <v>90</v>
      </c>
      <c r="K152">
        <v>62</v>
      </c>
      <c r="L152">
        <v>97</v>
      </c>
      <c r="M152">
        <v>3</v>
      </c>
      <c r="N152" s="6">
        <f>(punkty_rekrutacyjne3[[#This Row],[GHP]]+punkty_rekrutacyjne3[[#This Row],[GHH]]+punkty_rekrutacyjne3[[#This Row],[GMM]]+punkty_rekrutacyjne3[[#This Row],[GMP]]+punkty_rekrutacyjne3[[#This Row],[GJP]])/10</f>
        <v>33.200000000000003</v>
      </c>
      <c r="O152">
        <f t="shared" si="8"/>
        <v>10</v>
      </c>
      <c r="P152">
        <f t="shared" si="9"/>
        <v>10</v>
      </c>
      <c r="Q152">
        <f t="shared" si="10"/>
        <v>0</v>
      </c>
      <c r="R152">
        <f t="shared" si="11"/>
        <v>8</v>
      </c>
      <c r="S152" s="6">
        <f>SUM(punkty_rekrutacyjne3[[#This Row],[punkty za JP]:[GEO]])</f>
        <v>28</v>
      </c>
      <c r="T152" s="6">
        <f>IF(punkty_rekrutacyjne3[[#This Row],[Zachowanie]]=6, 2, 0)+punkty_rekrutacyjne3[[#This Row],[Osiagniecia]]</f>
        <v>7</v>
      </c>
      <c r="U152" s="7">
        <f>punkty_rekrutacyjne3[[#This Row],[punkty za gimnazjalny]]+punkty_rekrutacyjne3[[#This Row],[SUMA PUNKTOW ZA OCENY]]+punkty_rekrutacyjne3[[#This Row],[DODATKOWE]]</f>
        <v>68.2</v>
      </c>
    </row>
    <row r="153" spans="1:21" x14ac:dyDescent="0.35">
      <c r="A153" s="1" t="s">
        <v>240</v>
      </c>
      <c r="B153" s="1" t="s">
        <v>232</v>
      </c>
      <c r="C153">
        <v>6</v>
      </c>
      <c r="D153">
        <v>6</v>
      </c>
      <c r="E153" s="1">
        <v>6</v>
      </c>
      <c r="F153" s="1">
        <v>4</v>
      </c>
      <c r="G153" s="1">
        <v>4</v>
      </c>
      <c r="H153" s="1">
        <v>5</v>
      </c>
      <c r="I153">
        <v>77</v>
      </c>
      <c r="J153">
        <v>40</v>
      </c>
      <c r="K153">
        <v>93</v>
      </c>
      <c r="L153">
        <v>80</v>
      </c>
      <c r="M153">
        <v>71</v>
      </c>
      <c r="N153" s="6">
        <f>(punkty_rekrutacyjne3[[#This Row],[GHP]]+punkty_rekrutacyjne3[[#This Row],[GHH]]+punkty_rekrutacyjne3[[#This Row],[GMM]]+punkty_rekrutacyjne3[[#This Row],[GMP]]+punkty_rekrutacyjne3[[#This Row],[GJP]])/10</f>
        <v>36.1</v>
      </c>
      <c r="O153">
        <f t="shared" si="8"/>
        <v>10</v>
      </c>
      <c r="P153">
        <f t="shared" si="9"/>
        <v>6</v>
      </c>
      <c r="Q153">
        <f t="shared" si="10"/>
        <v>6</v>
      </c>
      <c r="R153">
        <f t="shared" si="11"/>
        <v>8</v>
      </c>
      <c r="S153" s="6">
        <f>SUM(punkty_rekrutacyjne3[[#This Row],[punkty za JP]:[GEO]])</f>
        <v>30</v>
      </c>
      <c r="T153" s="6">
        <f>IF(punkty_rekrutacyjne3[[#This Row],[Zachowanie]]=6, 2, 0)+punkty_rekrutacyjne3[[#This Row],[Osiagniecia]]</f>
        <v>8</v>
      </c>
      <c r="U153" s="7">
        <f>punkty_rekrutacyjne3[[#This Row],[punkty za gimnazjalny]]+punkty_rekrutacyjne3[[#This Row],[SUMA PUNKTOW ZA OCENY]]+punkty_rekrutacyjne3[[#This Row],[DODATKOWE]]</f>
        <v>74.099999999999994</v>
      </c>
    </row>
    <row r="154" spans="1:21" x14ac:dyDescent="0.35">
      <c r="A154" s="1" t="s">
        <v>241</v>
      </c>
      <c r="B154" s="1" t="s">
        <v>242</v>
      </c>
      <c r="C154">
        <v>4</v>
      </c>
      <c r="D154">
        <v>6</v>
      </c>
      <c r="E154" s="1">
        <v>5</v>
      </c>
      <c r="F154" s="1">
        <v>3</v>
      </c>
      <c r="G154" s="1">
        <v>5</v>
      </c>
      <c r="H154" s="1">
        <v>4</v>
      </c>
      <c r="I154">
        <v>65</v>
      </c>
      <c r="J154">
        <v>34</v>
      </c>
      <c r="K154">
        <v>51</v>
      </c>
      <c r="L154">
        <v>38</v>
      </c>
      <c r="M154">
        <v>65</v>
      </c>
      <c r="N154" s="6">
        <f>(punkty_rekrutacyjne3[[#This Row],[GHP]]+punkty_rekrutacyjne3[[#This Row],[GHH]]+punkty_rekrutacyjne3[[#This Row],[GMM]]+punkty_rekrutacyjne3[[#This Row],[GMP]]+punkty_rekrutacyjne3[[#This Row],[GJP]])/10</f>
        <v>25.3</v>
      </c>
      <c r="O154">
        <f t="shared" si="8"/>
        <v>8</v>
      </c>
      <c r="P154">
        <f t="shared" si="9"/>
        <v>4</v>
      </c>
      <c r="Q154">
        <f t="shared" si="10"/>
        <v>8</v>
      </c>
      <c r="R154">
        <f t="shared" si="11"/>
        <v>6</v>
      </c>
      <c r="S154" s="6">
        <f>SUM(punkty_rekrutacyjne3[[#This Row],[punkty za JP]:[GEO]])</f>
        <v>26</v>
      </c>
      <c r="T154" s="6">
        <f>IF(punkty_rekrutacyjne3[[#This Row],[Zachowanie]]=6, 2, 0)+punkty_rekrutacyjne3[[#This Row],[Osiagniecia]]</f>
        <v>6</v>
      </c>
      <c r="U154" s="7">
        <f>punkty_rekrutacyjne3[[#This Row],[punkty za gimnazjalny]]+punkty_rekrutacyjne3[[#This Row],[SUMA PUNKTOW ZA OCENY]]+punkty_rekrutacyjne3[[#This Row],[DODATKOWE]]</f>
        <v>57.3</v>
      </c>
    </row>
    <row r="155" spans="1:21" x14ac:dyDescent="0.35">
      <c r="A155" s="1" t="s">
        <v>243</v>
      </c>
      <c r="B155" s="1" t="s">
        <v>244</v>
      </c>
      <c r="C155">
        <v>0</v>
      </c>
      <c r="D155">
        <v>6</v>
      </c>
      <c r="E155" s="1">
        <v>4</v>
      </c>
      <c r="F155" s="1">
        <v>3</v>
      </c>
      <c r="G155" s="1">
        <v>3</v>
      </c>
      <c r="H155" s="1">
        <v>2</v>
      </c>
      <c r="I155">
        <v>62</v>
      </c>
      <c r="J155">
        <v>62</v>
      </c>
      <c r="K155">
        <v>86</v>
      </c>
      <c r="L155">
        <v>10</v>
      </c>
      <c r="M155">
        <v>2</v>
      </c>
      <c r="N155" s="6">
        <f>(punkty_rekrutacyjne3[[#This Row],[GHP]]+punkty_rekrutacyjne3[[#This Row],[GHH]]+punkty_rekrutacyjne3[[#This Row],[GMM]]+punkty_rekrutacyjne3[[#This Row],[GMP]]+punkty_rekrutacyjne3[[#This Row],[GJP]])/10</f>
        <v>22.2</v>
      </c>
      <c r="O155">
        <f t="shared" si="8"/>
        <v>6</v>
      </c>
      <c r="P155">
        <f t="shared" si="9"/>
        <v>4</v>
      </c>
      <c r="Q155">
        <f t="shared" si="10"/>
        <v>4</v>
      </c>
      <c r="R155">
        <f t="shared" si="11"/>
        <v>0</v>
      </c>
      <c r="S155" s="6">
        <f>SUM(punkty_rekrutacyjne3[[#This Row],[punkty za JP]:[GEO]])</f>
        <v>14</v>
      </c>
      <c r="T155" s="6">
        <f>IF(punkty_rekrutacyjne3[[#This Row],[Zachowanie]]=6, 2, 0)+punkty_rekrutacyjne3[[#This Row],[Osiagniecia]]</f>
        <v>2</v>
      </c>
      <c r="U155" s="7">
        <f>punkty_rekrutacyjne3[[#This Row],[punkty za gimnazjalny]]+punkty_rekrutacyjne3[[#This Row],[SUMA PUNKTOW ZA OCENY]]+punkty_rekrutacyjne3[[#This Row],[DODATKOWE]]</f>
        <v>38.200000000000003</v>
      </c>
    </row>
    <row r="156" spans="1:21" x14ac:dyDescent="0.35">
      <c r="A156" s="1" t="s">
        <v>245</v>
      </c>
      <c r="B156" s="1" t="s">
        <v>246</v>
      </c>
      <c r="C156">
        <v>8</v>
      </c>
      <c r="D156">
        <v>5</v>
      </c>
      <c r="E156" s="1">
        <v>4</v>
      </c>
      <c r="F156" s="1">
        <v>2</v>
      </c>
      <c r="G156" s="1">
        <v>4</v>
      </c>
      <c r="H156" s="1">
        <v>2</v>
      </c>
      <c r="I156">
        <v>70</v>
      </c>
      <c r="J156">
        <v>4</v>
      </c>
      <c r="K156">
        <v>92</v>
      </c>
      <c r="L156">
        <v>91</v>
      </c>
      <c r="M156">
        <v>21</v>
      </c>
      <c r="N156" s="6">
        <f>(punkty_rekrutacyjne3[[#This Row],[GHP]]+punkty_rekrutacyjne3[[#This Row],[GHH]]+punkty_rekrutacyjne3[[#This Row],[GMM]]+punkty_rekrutacyjne3[[#This Row],[GMP]]+punkty_rekrutacyjne3[[#This Row],[GJP]])/10</f>
        <v>27.8</v>
      </c>
      <c r="O156">
        <f t="shared" si="8"/>
        <v>6</v>
      </c>
      <c r="P156">
        <f t="shared" si="9"/>
        <v>0</v>
      </c>
      <c r="Q156">
        <f t="shared" si="10"/>
        <v>6</v>
      </c>
      <c r="R156">
        <f t="shared" si="11"/>
        <v>0</v>
      </c>
      <c r="S156" s="6">
        <f>SUM(punkty_rekrutacyjne3[[#This Row],[punkty za JP]:[GEO]])</f>
        <v>12</v>
      </c>
      <c r="T156" s="6">
        <f>IF(punkty_rekrutacyjne3[[#This Row],[Zachowanie]]=6, 2, 0)+punkty_rekrutacyjne3[[#This Row],[Osiagniecia]]</f>
        <v>8</v>
      </c>
      <c r="U156" s="7">
        <f>punkty_rekrutacyjne3[[#This Row],[punkty za gimnazjalny]]+punkty_rekrutacyjne3[[#This Row],[SUMA PUNKTOW ZA OCENY]]+punkty_rekrutacyjne3[[#This Row],[DODATKOWE]]</f>
        <v>47.8</v>
      </c>
    </row>
    <row r="157" spans="1:21" x14ac:dyDescent="0.35">
      <c r="A157" s="1" t="s">
        <v>247</v>
      </c>
      <c r="B157" s="1" t="s">
        <v>164</v>
      </c>
      <c r="C157">
        <v>1</v>
      </c>
      <c r="D157">
        <v>2</v>
      </c>
      <c r="E157" s="1">
        <v>6</v>
      </c>
      <c r="F157" s="1">
        <v>5</v>
      </c>
      <c r="G157" s="1">
        <v>6</v>
      </c>
      <c r="H157" s="1">
        <v>4</v>
      </c>
      <c r="I157">
        <v>66</v>
      </c>
      <c r="J157">
        <v>78</v>
      </c>
      <c r="K157">
        <v>26</v>
      </c>
      <c r="L157">
        <v>98</v>
      </c>
      <c r="M157">
        <v>56</v>
      </c>
      <c r="N157" s="6">
        <f>(punkty_rekrutacyjne3[[#This Row],[GHP]]+punkty_rekrutacyjne3[[#This Row],[GHH]]+punkty_rekrutacyjne3[[#This Row],[GMM]]+punkty_rekrutacyjne3[[#This Row],[GMP]]+punkty_rekrutacyjne3[[#This Row],[GJP]])/10</f>
        <v>32.4</v>
      </c>
      <c r="O157">
        <f t="shared" si="8"/>
        <v>10</v>
      </c>
      <c r="P157">
        <f t="shared" si="9"/>
        <v>8</v>
      </c>
      <c r="Q157">
        <f t="shared" si="10"/>
        <v>10</v>
      </c>
      <c r="R157">
        <f t="shared" si="11"/>
        <v>6</v>
      </c>
      <c r="S157" s="6">
        <f>SUM(punkty_rekrutacyjne3[[#This Row],[punkty za JP]:[GEO]])</f>
        <v>34</v>
      </c>
      <c r="T157" s="6">
        <f>IF(punkty_rekrutacyjne3[[#This Row],[Zachowanie]]=6, 2, 0)+punkty_rekrutacyjne3[[#This Row],[Osiagniecia]]</f>
        <v>1</v>
      </c>
      <c r="U157" s="7">
        <f>punkty_rekrutacyjne3[[#This Row],[punkty za gimnazjalny]]+punkty_rekrutacyjne3[[#This Row],[SUMA PUNKTOW ZA OCENY]]+punkty_rekrutacyjne3[[#This Row],[DODATKOWE]]</f>
        <v>67.400000000000006</v>
      </c>
    </row>
    <row r="158" spans="1:21" x14ac:dyDescent="0.35">
      <c r="A158" s="1" t="s">
        <v>248</v>
      </c>
      <c r="B158" s="1" t="s">
        <v>249</v>
      </c>
      <c r="C158">
        <v>3</v>
      </c>
      <c r="D158">
        <v>4</v>
      </c>
      <c r="E158" s="1">
        <v>6</v>
      </c>
      <c r="F158" s="1">
        <v>2</v>
      </c>
      <c r="G158" s="1">
        <v>2</v>
      </c>
      <c r="H158" s="1">
        <v>5</v>
      </c>
      <c r="I158">
        <v>54</v>
      </c>
      <c r="J158">
        <v>12</v>
      </c>
      <c r="K158">
        <v>13</v>
      </c>
      <c r="L158">
        <v>21</v>
      </c>
      <c r="M158">
        <v>24</v>
      </c>
      <c r="N158" s="6">
        <f>(punkty_rekrutacyjne3[[#This Row],[GHP]]+punkty_rekrutacyjne3[[#This Row],[GHH]]+punkty_rekrutacyjne3[[#This Row],[GMM]]+punkty_rekrutacyjne3[[#This Row],[GMP]]+punkty_rekrutacyjne3[[#This Row],[GJP]])/10</f>
        <v>12.4</v>
      </c>
      <c r="O158">
        <f t="shared" si="8"/>
        <v>10</v>
      </c>
      <c r="P158">
        <f t="shared" si="9"/>
        <v>0</v>
      </c>
      <c r="Q158">
        <f t="shared" si="10"/>
        <v>0</v>
      </c>
      <c r="R158">
        <f t="shared" si="11"/>
        <v>8</v>
      </c>
      <c r="S158" s="6">
        <f>SUM(punkty_rekrutacyjne3[[#This Row],[punkty za JP]:[GEO]])</f>
        <v>18</v>
      </c>
      <c r="T158" s="6">
        <f>IF(punkty_rekrutacyjne3[[#This Row],[Zachowanie]]=6, 2, 0)+punkty_rekrutacyjne3[[#This Row],[Osiagniecia]]</f>
        <v>3</v>
      </c>
      <c r="U158" s="7">
        <f>punkty_rekrutacyjne3[[#This Row],[punkty za gimnazjalny]]+punkty_rekrutacyjne3[[#This Row],[SUMA PUNKTOW ZA OCENY]]+punkty_rekrutacyjne3[[#This Row],[DODATKOWE]]</f>
        <v>33.4</v>
      </c>
    </row>
    <row r="159" spans="1:21" x14ac:dyDescent="0.35">
      <c r="A159" s="1" t="s">
        <v>250</v>
      </c>
      <c r="B159" s="1" t="s">
        <v>251</v>
      </c>
      <c r="C159">
        <v>6</v>
      </c>
      <c r="D159">
        <v>2</v>
      </c>
      <c r="E159" s="1">
        <v>3</v>
      </c>
      <c r="F159" s="1">
        <v>3</v>
      </c>
      <c r="G159" s="1">
        <v>3</v>
      </c>
      <c r="H159" s="1">
        <v>6</v>
      </c>
      <c r="I159">
        <v>27</v>
      </c>
      <c r="J159">
        <v>2</v>
      </c>
      <c r="K159">
        <v>84</v>
      </c>
      <c r="L159">
        <v>100</v>
      </c>
      <c r="M159">
        <v>27</v>
      </c>
      <c r="N159" s="6">
        <f>(punkty_rekrutacyjne3[[#This Row],[GHP]]+punkty_rekrutacyjne3[[#This Row],[GHH]]+punkty_rekrutacyjne3[[#This Row],[GMM]]+punkty_rekrutacyjne3[[#This Row],[GMP]]+punkty_rekrutacyjne3[[#This Row],[GJP]])/10</f>
        <v>24</v>
      </c>
      <c r="O159">
        <f t="shared" si="8"/>
        <v>4</v>
      </c>
      <c r="P159">
        <f t="shared" si="9"/>
        <v>4</v>
      </c>
      <c r="Q159">
        <f t="shared" si="10"/>
        <v>4</v>
      </c>
      <c r="R159">
        <f t="shared" si="11"/>
        <v>10</v>
      </c>
      <c r="S159" s="6">
        <f>SUM(punkty_rekrutacyjne3[[#This Row],[punkty za JP]:[GEO]])</f>
        <v>22</v>
      </c>
      <c r="T159" s="6">
        <f>IF(punkty_rekrutacyjne3[[#This Row],[Zachowanie]]=6, 2, 0)+punkty_rekrutacyjne3[[#This Row],[Osiagniecia]]</f>
        <v>6</v>
      </c>
      <c r="U159" s="7">
        <f>punkty_rekrutacyjne3[[#This Row],[punkty za gimnazjalny]]+punkty_rekrutacyjne3[[#This Row],[SUMA PUNKTOW ZA OCENY]]+punkty_rekrutacyjne3[[#This Row],[DODATKOWE]]</f>
        <v>52</v>
      </c>
    </row>
    <row r="160" spans="1:21" x14ac:dyDescent="0.35">
      <c r="A160" s="1" t="s">
        <v>252</v>
      </c>
      <c r="B160" s="1" t="s">
        <v>253</v>
      </c>
      <c r="C160">
        <v>1</v>
      </c>
      <c r="D160">
        <v>4</v>
      </c>
      <c r="E160" s="1">
        <v>6</v>
      </c>
      <c r="F160" s="1">
        <v>6</v>
      </c>
      <c r="G160" s="1">
        <v>2</v>
      </c>
      <c r="H160" s="1">
        <v>3</v>
      </c>
      <c r="I160">
        <v>43</v>
      </c>
      <c r="J160">
        <v>77</v>
      </c>
      <c r="K160">
        <v>31</v>
      </c>
      <c r="L160">
        <v>88</v>
      </c>
      <c r="M160">
        <v>67</v>
      </c>
      <c r="N160" s="6">
        <f>(punkty_rekrutacyjne3[[#This Row],[GHP]]+punkty_rekrutacyjne3[[#This Row],[GHH]]+punkty_rekrutacyjne3[[#This Row],[GMM]]+punkty_rekrutacyjne3[[#This Row],[GMP]]+punkty_rekrutacyjne3[[#This Row],[GJP]])/10</f>
        <v>30.6</v>
      </c>
      <c r="O160">
        <f t="shared" si="8"/>
        <v>10</v>
      </c>
      <c r="P160">
        <f t="shared" si="9"/>
        <v>10</v>
      </c>
      <c r="Q160">
        <f t="shared" si="10"/>
        <v>0</v>
      </c>
      <c r="R160">
        <f t="shared" si="11"/>
        <v>4</v>
      </c>
      <c r="S160" s="6">
        <f>SUM(punkty_rekrutacyjne3[[#This Row],[punkty za JP]:[GEO]])</f>
        <v>24</v>
      </c>
      <c r="T160" s="6">
        <f>IF(punkty_rekrutacyjne3[[#This Row],[Zachowanie]]=6, 2, 0)+punkty_rekrutacyjne3[[#This Row],[Osiagniecia]]</f>
        <v>1</v>
      </c>
      <c r="U160" s="7">
        <f>punkty_rekrutacyjne3[[#This Row],[punkty za gimnazjalny]]+punkty_rekrutacyjne3[[#This Row],[SUMA PUNKTOW ZA OCENY]]+punkty_rekrutacyjne3[[#This Row],[DODATKOWE]]</f>
        <v>55.6</v>
      </c>
    </row>
    <row r="161" spans="1:21" x14ac:dyDescent="0.35">
      <c r="A161" s="1" t="s">
        <v>254</v>
      </c>
      <c r="B161" s="1" t="s">
        <v>28</v>
      </c>
      <c r="C161">
        <v>3</v>
      </c>
      <c r="D161">
        <v>6</v>
      </c>
      <c r="E161" s="1">
        <v>6</v>
      </c>
      <c r="F161" s="1">
        <v>4</v>
      </c>
      <c r="G161" s="1">
        <v>3</v>
      </c>
      <c r="H161" s="1">
        <v>6</v>
      </c>
      <c r="I161">
        <v>63</v>
      </c>
      <c r="J161">
        <v>36</v>
      </c>
      <c r="K161">
        <v>68</v>
      </c>
      <c r="L161">
        <v>19</v>
      </c>
      <c r="M161">
        <v>39</v>
      </c>
      <c r="N161" s="6">
        <f>(punkty_rekrutacyjne3[[#This Row],[GHP]]+punkty_rekrutacyjne3[[#This Row],[GHH]]+punkty_rekrutacyjne3[[#This Row],[GMM]]+punkty_rekrutacyjne3[[#This Row],[GMP]]+punkty_rekrutacyjne3[[#This Row],[GJP]])/10</f>
        <v>22.5</v>
      </c>
      <c r="O161">
        <f t="shared" si="8"/>
        <v>10</v>
      </c>
      <c r="P161">
        <f t="shared" si="9"/>
        <v>6</v>
      </c>
      <c r="Q161">
        <f t="shared" si="10"/>
        <v>4</v>
      </c>
      <c r="R161">
        <f t="shared" si="11"/>
        <v>10</v>
      </c>
      <c r="S161" s="6">
        <f>SUM(punkty_rekrutacyjne3[[#This Row],[punkty za JP]:[GEO]])</f>
        <v>30</v>
      </c>
      <c r="T161" s="6">
        <f>IF(punkty_rekrutacyjne3[[#This Row],[Zachowanie]]=6, 2, 0)+punkty_rekrutacyjne3[[#This Row],[Osiagniecia]]</f>
        <v>5</v>
      </c>
      <c r="U161" s="7">
        <f>punkty_rekrutacyjne3[[#This Row],[punkty za gimnazjalny]]+punkty_rekrutacyjne3[[#This Row],[SUMA PUNKTOW ZA OCENY]]+punkty_rekrutacyjne3[[#This Row],[DODATKOWE]]</f>
        <v>57.5</v>
      </c>
    </row>
    <row r="162" spans="1:21" x14ac:dyDescent="0.35">
      <c r="A162" s="1" t="s">
        <v>255</v>
      </c>
      <c r="B162" s="1" t="s">
        <v>222</v>
      </c>
      <c r="C162">
        <v>1</v>
      </c>
      <c r="D162">
        <v>2</v>
      </c>
      <c r="E162" s="1">
        <v>6</v>
      </c>
      <c r="F162" s="1">
        <v>4</v>
      </c>
      <c r="G162" s="1">
        <v>2</v>
      </c>
      <c r="H162" s="1">
        <v>2</v>
      </c>
      <c r="I162">
        <v>32</v>
      </c>
      <c r="J162">
        <v>18</v>
      </c>
      <c r="K162">
        <v>1</v>
      </c>
      <c r="L162">
        <v>56</v>
      </c>
      <c r="M162">
        <v>7</v>
      </c>
      <c r="N162" s="6">
        <f>(punkty_rekrutacyjne3[[#This Row],[GHP]]+punkty_rekrutacyjne3[[#This Row],[GHH]]+punkty_rekrutacyjne3[[#This Row],[GMM]]+punkty_rekrutacyjne3[[#This Row],[GMP]]+punkty_rekrutacyjne3[[#This Row],[GJP]])/10</f>
        <v>11.4</v>
      </c>
      <c r="O162">
        <f t="shared" si="8"/>
        <v>10</v>
      </c>
      <c r="P162">
        <f t="shared" si="9"/>
        <v>6</v>
      </c>
      <c r="Q162">
        <f t="shared" si="10"/>
        <v>0</v>
      </c>
      <c r="R162">
        <f t="shared" si="11"/>
        <v>0</v>
      </c>
      <c r="S162" s="6">
        <f>SUM(punkty_rekrutacyjne3[[#This Row],[punkty za JP]:[GEO]])</f>
        <v>16</v>
      </c>
      <c r="T162" s="6">
        <f>IF(punkty_rekrutacyjne3[[#This Row],[Zachowanie]]=6, 2, 0)+punkty_rekrutacyjne3[[#This Row],[Osiagniecia]]</f>
        <v>1</v>
      </c>
      <c r="U162" s="7">
        <f>punkty_rekrutacyjne3[[#This Row],[punkty za gimnazjalny]]+punkty_rekrutacyjne3[[#This Row],[SUMA PUNKTOW ZA OCENY]]+punkty_rekrutacyjne3[[#This Row],[DODATKOWE]]</f>
        <v>28.4</v>
      </c>
    </row>
    <row r="163" spans="1:21" x14ac:dyDescent="0.35">
      <c r="A163" s="1" t="s">
        <v>256</v>
      </c>
      <c r="B163" s="1" t="s">
        <v>78</v>
      </c>
      <c r="C163">
        <v>4</v>
      </c>
      <c r="D163">
        <v>3</v>
      </c>
      <c r="E163" s="1">
        <v>3</v>
      </c>
      <c r="F163" s="1">
        <v>2</v>
      </c>
      <c r="G163" s="1">
        <v>6</v>
      </c>
      <c r="H163" s="1">
        <v>2</v>
      </c>
      <c r="I163">
        <v>60</v>
      </c>
      <c r="J163">
        <v>64</v>
      </c>
      <c r="K163">
        <v>100</v>
      </c>
      <c r="L163">
        <v>38</v>
      </c>
      <c r="M163">
        <v>70</v>
      </c>
      <c r="N163" s="6">
        <f>(punkty_rekrutacyjne3[[#This Row],[GHP]]+punkty_rekrutacyjne3[[#This Row],[GHH]]+punkty_rekrutacyjne3[[#This Row],[GMM]]+punkty_rekrutacyjne3[[#This Row],[GMP]]+punkty_rekrutacyjne3[[#This Row],[GJP]])/10</f>
        <v>33.200000000000003</v>
      </c>
      <c r="O163">
        <f t="shared" si="8"/>
        <v>4</v>
      </c>
      <c r="P163">
        <f t="shared" si="9"/>
        <v>0</v>
      </c>
      <c r="Q163">
        <f t="shared" si="10"/>
        <v>10</v>
      </c>
      <c r="R163">
        <f t="shared" si="11"/>
        <v>0</v>
      </c>
      <c r="S163" s="6">
        <f>SUM(punkty_rekrutacyjne3[[#This Row],[punkty za JP]:[GEO]])</f>
        <v>14</v>
      </c>
      <c r="T163" s="6">
        <f>IF(punkty_rekrutacyjne3[[#This Row],[Zachowanie]]=6, 2, 0)+punkty_rekrutacyjne3[[#This Row],[Osiagniecia]]</f>
        <v>4</v>
      </c>
      <c r="U163" s="7">
        <f>punkty_rekrutacyjne3[[#This Row],[punkty za gimnazjalny]]+punkty_rekrutacyjne3[[#This Row],[SUMA PUNKTOW ZA OCENY]]+punkty_rekrutacyjne3[[#This Row],[DODATKOWE]]</f>
        <v>51.2</v>
      </c>
    </row>
    <row r="164" spans="1:21" x14ac:dyDescent="0.35">
      <c r="A164" s="1" t="s">
        <v>257</v>
      </c>
      <c r="B164" s="1" t="s">
        <v>20</v>
      </c>
      <c r="C164">
        <v>0</v>
      </c>
      <c r="D164">
        <v>6</v>
      </c>
      <c r="E164" s="1">
        <v>6</v>
      </c>
      <c r="F164" s="1">
        <v>5</v>
      </c>
      <c r="G164" s="1">
        <v>3</v>
      </c>
      <c r="H164" s="1">
        <v>2</v>
      </c>
      <c r="I164">
        <v>39</v>
      </c>
      <c r="J164">
        <v>66</v>
      </c>
      <c r="K164">
        <v>84</v>
      </c>
      <c r="L164">
        <v>47</v>
      </c>
      <c r="M164">
        <v>21</v>
      </c>
      <c r="N164" s="6">
        <f>(punkty_rekrutacyjne3[[#This Row],[GHP]]+punkty_rekrutacyjne3[[#This Row],[GHH]]+punkty_rekrutacyjne3[[#This Row],[GMM]]+punkty_rekrutacyjne3[[#This Row],[GMP]]+punkty_rekrutacyjne3[[#This Row],[GJP]])/10</f>
        <v>25.7</v>
      </c>
      <c r="O164">
        <f t="shared" si="8"/>
        <v>10</v>
      </c>
      <c r="P164">
        <f t="shared" si="9"/>
        <v>8</v>
      </c>
      <c r="Q164">
        <f t="shared" si="10"/>
        <v>4</v>
      </c>
      <c r="R164">
        <f t="shared" si="11"/>
        <v>0</v>
      </c>
      <c r="S164" s="6">
        <f>SUM(punkty_rekrutacyjne3[[#This Row],[punkty za JP]:[GEO]])</f>
        <v>22</v>
      </c>
      <c r="T164" s="6">
        <f>IF(punkty_rekrutacyjne3[[#This Row],[Zachowanie]]=6, 2, 0)+punkty_rekrutacyjne3[[#This Row],[Osiagniecia]]</f>
        <v>2</v>
      </c>
      <c r="U164" s="7">
        <f>punkty_rekrutacyjne3[[#This Row],[punkty za gimnazjalny]]+punkty_rekrutacyjne3[[#This Row],[SUMA PUNKTOW ZA OCENY]]+punkty_rekrutacyjne3[[#This Row],[DODATKOWE]]</f>
        <v>49.7</v>
      </c>
    </row>
    <row r="165" spans="1:21" x14ac:dyDescent="0.35">
      <c r="A165" s="1" t="s">
        <v>258</v>
      </c>
      <c r="B165" s="1" t="s">
        <v>180</v>
      </c>
      <c r="C165">
        <v>2</v>
      </c>
      <c r="D165">
        <v>2</v>
      </c>
      <c r="E165" s="1">
        <v>5</v>
      </c>
      <c r="F165" s="1">
        <v>2</v>
      </c>
      <c r="G165" s="1">
        <v>3</v>
      </c>
      <c r="H165" s="1">
        <v>3</v>
      </c>
      <c r="I165">
        <v>11</v>
      </c>
      <c r="J165">
        <v>88</v>
      </c>
      <c r="K165">
        <v>90</v>
      </c>
      <c r="L165">
        <v>20</v>
      </c>
      <c r="M165">
        <v>65</v>
      </c>
      <c r="N165" s="6">
        <f>(punkty_rekrutacyjne3[[#This Row],[GHP]]+punkty_rekrutacyjne3[[#This Row],[GHH]]+punkty_rekrutacyjne3[[#This Row],[GMM]]+punkty_rekrutacyjne3[[#This Row],[GMP]]+punkty_rekrutacyjne3[[#This Row],[GJP]])/10</f>
        <v>27.4</v>
      </c>
      <c r="O165">
        <f t="shared" si="8"/>
        <v>8</v>
      </c>
      <c r="P165">
        <f t="shared" si="9"/>
        <v>0</v>
      </c>
      <c r="Q165">
        <f t="shared" si="10"/>
        <v>4</v>
      </c>
      <c r="R165">
        <f t="shared" si="11"/>
        <v>4</v>
      </c>
      <c r="S165" s="6">
        <f>SUM(punkty_rekrutacyjne3[[#This Row],[punkty za JP]:[GEO]])</f>
        <v>16</v>
      </c>
      <c r="T165" s="6">
        <f>IF(punkty_rekrutacyjne3[[#This Row],[Zachowanie]]=6, 2, 0)+punkty_rekrutacyjne3[[#This Row],[Osiagniecia]]</f>
        <v>2</v>
      </c>
      <c r="U165" s="7">
        <f>punkty_rekrutacyjne3[[#This Row],[punkty za gimnazjalny]]+punkty_rekrutacyjne3[[#This Row],[SUMA PUNKTOW ZA OCENY]]+punkty_rekrutacyjne3[[#This Row],[DODATKOWE]]</f>
        <v>45.4</v>
      </c>
    </row>
    <row r="166" spans="1:21" x14ac:dyDescent="0.35">
      <c r="A166" s="1" t="s">
        <v>259</v>
      </c>
      <c r="B166" s="1" t="s">
        <v>260</v>
      </c>
      <c r="C166">
        <v>2</v>
      </c>
      <c r="D166">
        <v>5</v>
      </c>
      <c r="E166" s="1">
        <v>5</v>
      </c>
      <c r="F166" s="1">
        <v>2</v>
      </c>
      <c r="G166" s="1">
        <v>6</v>
      </c>
      <c r="H166" s="1">
        <v>2</v>
      </c>
      <c r="I166">
        <v>79</v>
      </c>
      <c r="J166">
        <v>66</v>
      </c>
      <c r="K166">
        <v>91</v>
      </c>
      <c r="L166">
        <v>30</v>
      </c>
      <c r="M166">
        <v>90</v>
      </c>
      <c r="N166" s="6">
        <f>(punkty_rekrutacyjne3[[#This Row],[GHP]]+punkty_rekrutacyjne3[[#This Row],[GHH]]+punkty_rekrutacyjne3[[#This Row],[GMM]]+punkty_rekrutacyjne3[[#This Row],[GMP]]+punkty_rekrutacyjne3[[#This Row],[GJP]])/10</f>
        <v>35.6</v>
      </c>
      <c r="O166">
        <f t="shared" si="8"/>
        <v>8</v>
      </c>
      <c r="P166">
        <f t="shared" si="9"/>
        <v>0</v>
      </c>
      <c r="Q166">
        <f t="shared" si="10"/>
        <v>10</v>
      </c>
      <c r="R166">
        <f t="shared" si="11"/>
        <v>0</v>
      </c>
      <c r="S166" s="6">
        <f>SUM(punkty_rekrutacyjne3[[#This Row],[punkty za JP]:[GEO]])</f>
        <v>18</v>
      </c>
      <c r="T166" s="6">
        <f>IF(punkty_rekrutacyjne3[[#This Row],[Zachowanie]]=6, 2, 0)+punkty_rekrutacyjne3[[#This Row],[Osiagniecia]]</f>
        <v>2</v>
      </c>
      <c r="U166" s="7">
        <f>punkty_rekrutacyjne3[[#This Row],[punkty za gimnazjalny]]+punkty_rekrutacyjne3[[#This Row],[SUMA PUNKTOW ZA OCENY]]+punkty_rekrutacyjne3[[#This Row],[DODATKOWE]]</f>
        <v>55.6</v>
      </c>
    </row>
    <row r="167" spans="1:21" x14ac:dyDescent="0.35">
      <c r="A167" s="1" t="s">
        <v>261</v>
      </c>
      <c r="B167" s="1" t="s">
        <v>218</v>
      </c>
      <c r="C167">
        <v>5</v>
      </c>
      <c r="D167">
        <v>3</v>
      </c>
      <c r="E167" s="1">
        <v>6</v>
      </c>
      <c r="F167" s="1">
        <v>3</v>
      </c>
      <c r="G167" s="1">
        <v>3</v>
      </c>
      <c r="H167" s="1">
        <v>5</v>
      </c>
      <c r="I167">
        <v>15</v>
      </c>
      <c r="J167">
        <v>21</v>
      </c>
      <c r="K167">
        <v>66</v>
      </c>
      <c r="L167">
        <v>55</v>
      </c>
      <c r="M167">
        <v>90</v>
      </c>
      <c r="N167" s="6">
        <f>(punkty_rekrutacyjne3[[#This Row],[GHP]]+punkty_rekrutacyjne3[[#This Row],[GHH]]+punkty_rekrutacyjne3[[#This Row],[GMM]]+punkty_rekrutacyjne3[[#This Row],[GMP]]+punkty_rekrutacyjne3[[#This Row],[GJP]])/10</f>
        <v>24.7</v>
      </c>
      <c r="O167">
        <f t="shared" si="8"/>
        <v>10</v>
      </c>
      <c r="P167">
        <f t="shared" si="9"/>
        <v>4</v>
      </c>
      <c r="Q167">
        <f t="shared" si="10"/>
        <v>4</v>
      </c>
      <c r="R167">
        <f t="shared" si="11"/>
        <v>8</v>
      </c>
      <c r="S167" s="6">
        <f>SUM(punkty_rekrutacyjne3[[#This Row],[punkty za JP]:[GEO]])</f>
        <v>26</v>
      </c>
      <c r="T167" s="6">
        <f>IF(punkty_rekrutacyjne3[[#This Row],[Zachowanie]]=6, 2, 0)+punkty_rekrutacyjne3[[#This Row],[Osiagniecia]]</f>
        <v>5</v>
      </c>
      <c r="U167" s="7">
        <f>punkty_rekrutacyjne3[[#This Row],[punkty za gimnazjalny]]+punkty_rekrutacyjne3[[#This Row],[SUMA PUNKTOW ZA OCENY]]+punkty_rekrutacyjne3[[#This Row],[DODATKOWE]]</f>
        <v>55.7</v>
      </c>
    </row>
    <row r="168" spans="1:21" x14ac:dyDescent="0.35">
      <c r="A168" s="1" t="s">
        <v>262</v>
      </c>
      <c r="B168" s="1" t="s">
        <v>41</v>
      </c>
      <c r="C168">
        <v>4</v>
      </c>
      <c r="D168">
        <v>3</v>
      </c>
      <c r="E168" s="1">
        <v>6</v>
      </c>
      <c r="F168" s="1">
        <v>6</v>
      </c>
      <c r="G168" s="1">
        <v>4</v>
      </c>
      <c r="H168" s="1">
        <v>4</v>
      </c>
      <c r="I168">
        <v>15</v>
      </c>
      <c r="J168">
        <v>36</v>
      </c>
      <c r="K168">
        <v>51</v>
      </c>
      <c r="L168">
        <v>10</v>
      </c>
      <c r="M168">
        <v>68</v>
      </c>
      <c r="N168" s="6">
        <f>(punkty_rekrutacyjne3[[#This Row],[GHP]]+punkty_rekrutacyjne3[[#This Row],[GHH]]+punkty_rekrutacyjne3[[#This Row],[GMM]]+punkty_rekrutacyjne3[[#This Row],[GMP]]+punkty_rekrutacyjne3[[#This Row],[GJP]])/10</f>
        <v>18</v>
      </c>
      <c r="O168">
        <f t="shared" si="8"/>
        <v>10</v>
      </c>
      <c r="P168">
        <f t="shared" si="9"/>
        <v>10</v>
      </c>
      <c r="Q168">
        <f t="shared" si="10"/>
        <v>6</v>
      </c>
      <c r="R168">
        <f t="shared" si="11"/>
        <v>6</v>
      </c>
      <c r="S168" s="6">
        <f>SUM(punkty_rekrutacyjne3[[#This Row],[punkty za JP]:[GEO]])</f>
        <v>32</v>
      </c>
      <c r="T168" s="6">
        <f>IF(punkty_rekrutacyjne3[[#This Row],[Zachowanie]]=6, 2, 0)+punkty_rekrutacyjne3[[#This Row],[Osiagniecia]]</f>
        <v>4</v>
      </c>
      <c r="U168" s="7">
        <f>punkty_rekrutacyjne3[[#This Row],[punkty za gimnazjalny]]+punkty_rekrutacyjne3[[#This Row],[SUMA PUNKTOW ZA OCENY]]+punkty_rekrutacyjne3[[#This Row],[DODATKOWE]]</f>
        <v>54</v>
      </c>
    </row>
    <row r="169" spans="1:21" x14ac:dyDescent="0.35">
      <c r="A169" s="1" t="s">
        <v>263</v>
      </c>
      <c r="B169" s="1" t="s">
        <v>78</v>
      </c>
      <c r="C169">
        <v>5</v>
      </c>
      <c r="D169">
        <v>5</v>
      </c>
      <c r="E169" s="1">
        <v>6</v>
      </c>
      <c r="F169" s="1">
        <v>6</v>
      </c>
      <c r="G169" s="1">
        <v>6</v>
      </c>
      <c r="H169" s="1">
        <v>6</v>
      </c>
      <c r="I169">
        <v>63</v>
      </c>
      <c r="J169">
        <v>88</v>
      </c>
      <c r="K169">
        <v>72</v>
      </c>
      <c r="L169">
        <v>90</v>
      </c>
      <c r="M169">
        <v>83</v>
      </c>
      <c r="N169" s="6">
        <f>(punkty_rekrutacyjne3[[#This Row],[GHP]]+punkty_rekrutacyjne3[[#This Row],[GHH]]+punkty_rekrutacyjne3[[#This Row],[GMM]]+punkty_rekrutacyjne3[[#This Row],[GMP]]+punkty_rekrutacyjne3[[#This Row],[GJP]])/10</f>
        <v>39.6</v>
      </c>
      <c r="O169">
        <f t="shared" si="8"/>
        <v>10</v>
      </c>
      <c r="P169">
        <f t="shared" si="9"/>
        <v>10</v>
      </c>
      <c r="Q169">
        <f t="shared" si="10"/>
        <v>10</v>
      </c>
      <c r="R169">
        <f t="shared" si="11"/>
        <v>10</v>
      </c>
      <c r="S169" s="6">
        <f>SUM(punkty_rekrutacyjne3[[#This Row],[punkty za JP]:[GEO]])</f>
        <v>40</v>
      </c>
      <c r="T169" s="6">
        <f>IF(punkty_rekrutacyjne3[[#This Row],[Zachowanie]]=6, 2, 0)+punkty_rekrutacyjne3[[#This Row],[Osiagniecia]]</f>
        <v>5</v>
      </c>
      <c r="U169" s="7">
        <f>punkty_rekrutacyjne3[[#This Row],[punkty za gimnazjalny]]+punkty_rekrutacyjne3[[#This Row],[SUMA PUNKTOW ZA OCENY]]+punkty_rekrutacyjne3[[#This Row],[DODATKOWE]]</f>
        <v>84.6</v>
      </c>
    </row>
    <row r="170" spans="1:21" x14ac:dyDescent="0.35">
      <c r="A170" s="1" t="s">
        <v>264</v>
      </c>
      <c r="B170" s="1" t="s">
        <v>246</v>
      </c>
      <c r="C170">
        <v>8</v>
      </c>
      <c r="D170">
        <v>3</v>
      </c>
      <c r="E170" s="1">
        <v>5</v>
      </c>
      <c r="F170" s="1">
        <v>5</v>
      </c>
      <c r="G170" s="1">
        <v>5</v>
      </c>
      <c r="H170" s="1">
        <v>6</v>
      </c>
      <c r="I170">
        <v>55</v>
      </c>
      <c r="J170">
        <v>10</v>
      </c>
      <c r="K170">
        <v>80</v>
      </c>
      <c r="L170">
        <v>8</v>
      </c>
      <c r="M170">
        <v>78</v>
      </c>
      <c r="N170" s="6">
        <f>(punkty_rekrutacyjne3[[#This Row],[GHP]]+punkty_rekrutacyjne3[[#This Row],[GHH]]+punkty_rekrutacyjne3[[#This Row],[GMM]]+punkty_rekrutacyjne3[[#This Row],[GMP]]+punkty_rekrutacyjne3[[#This Row],[GJP]])/10</f>
        <v>23.1</v>
      </c>
      <c r="O170">
        <f t="shared" si="8"/>
        <v>8</v>
      </c>
      <c r="P170">
        <f t="shared" si="9"/>
        <v>8</v>
      </c>
      <c r="Q170">
        <f t="shared" si="10"/>
        <v>8</v>
      </c>
      <c r="R170">
        <f t="shared" si="11"/>
        <v>10</v>
      </c>
      <c r="S170" s="6">
        <f>SUM(punkty_rekrutacyjne3[[#This Row],[punkty za JP]:[GEO]])</f>
        <v>34</v>
      </c>
      <c r="T170" s="6">
        <f>IF(punkty_rekrutacyjne3[[#This Row],[Zachowanie]]=6, 2, 0)+punkty_rekrutacyjne3[[#This Row],[Osiagniecia]]</f>
        <v>8</v>
      </c>
      <c r="U170" s="7">
        <f>punkty_rekrutacyjne3[[#This Row],[punkty za gimnazjalny]]+punkty_rekrutacyjne3[[#This Row],[SUMA PUNKTOW ZA OCENY]]+punkty_rekrutacyjne3[[#This Row],[DODATKOWE]]</f>
        <v>65.099999999999994</v>
      </c>
    </row>
    <row r="171" spans="1:21" x14ac:dyDescent="0.35">
      <c r="A171" s="1" t="s">
        <v>265</v>
      </c>
      <c r="B171" s="1" t="s">
        <v>16</v>
      </c>
      <c r="C171">
        <v>7</v>
      </c>
      <c r="D171">
        <v>3</v>
      </c>
      <c r="E171" s="1">
        <v>5</v>
      </c>
      <c r="F171" s="1">
        <v>4</v>
      </c>
      <c r="G171" s="1">
        <v>5</v>
      </c>
      <c r="H171" s="1">
        <v>6</v>
      </c>
      <c r="I171">
        <v>24</v>
      </c>
      <c r="J171">
        <v>82</v>
      </c>
      <c r="K171">
        <v>37</v>
      </c>
      <c r="L171">
        <v>7</v>
      </c>
      <c r="M171">
        <v>12</v>
      </c>
      <c r="N171" s="6">
        <f>(punkty_rekrutacyjne3[[#This Row],[GHP]]+punkty_rekrutacyjne3[[#This Row],[GHH]]+punkty_rekrutacyjne3[[#This Row],[GMM]]+punkty_rekrutacyjne3[[#This Row],[GMP]]+punkty_rekrutacyjne3[[#This Row],[GJP]])/10</f>
        <v>16.2</v>
      </c>
      <c r="O171">
        <f t="shared" si="8"/>
        <v>8</v>
      </c>
      <c r="P171">
        <f t="shared" si="9"/>
        <v>6</v>
      </c>
      <c r="Q171">
        <f t="shared" si="10"/>
        <v>8</v>
      </c>
      <c r="R171">
        <f t="shared" si="11"/>
        <v>10</v>
      </c>
      <c r="S171" s="6">
        <f>SUM(punkty_rekrutacyjne3[[#This Row],[punkty za JP]:[GEO]])</f>
        <v>32</v>
      </c>
      <c r="T171" s="6">
        <f>IF(punkty_rekrutacyjne3[[#This Row],[Zachowanie]]=6, 2, 0)+punkty_rekrutacyjne3[[#This Row],[Osiagniecia]]</f>
        <v>7</v>
      </c>
      <c r="U171" s="7">
        <f>punkty_rekrutacyjne3[[#This Row],[punkty za gimnazjalny]]+punkty_rekrutacyjne3[[#This Row],[SUMA PUNKTOW ZA OCENY]]+punkty_rekrutacyjne3[[#This Row],[DODATKOWE]]</f>
        <v>55.2</v>
      </c>
    </row>
    <row r="172" spans="1:21" x14ac:dyDescent="0.35">
      <c r="A172" s="1" t="s">
        <v>266</v>
      </c>
      <c r="B172" s="1" t="s">
        <v>199</v>
      </c>
      <c r="C172">
        <v>0</v>
      </c>
      <c r="D172">
        <v>2</v>
      </c>
      <c r="E172" s="1">
        <v>3</v>
      </c>
      <c r="F172" s="1">
        <v>4</v>
      </c>
      <c r="G172" s="1">
        <v>6</v>
      </c>
      <c r="H172" s="1">
        <v>6</v>
      </c>
      <c r="I172">
        <v>19</v>
      </c>
      <c r="J172">
        <v>82</v>
      </c>
      <c r="K172">
        <v>75</v>
      </c>
      <c r="L172">
        <v>35</v>
      </c>
      <c r="M172">
        <v>75</v>
      </c>
      <c r="N172" s="6">
        <f>(punkty_rekrutacyjne3[[#This Row],[GHP]]+punkty_rekrutacyjne3[[#This Row],[GHH]]+punkty_rekrutacyjne3[[#This Row],[GMM]]+punkty_rekrutacyjne3[[#This Row],[GMP]]+punkty_rekrutacyjne3[[#This Row],[GJP]])/10</f>
        <v>28.6</v>
      </c>
      <c r="O172">
        <f t="shared" si="8"/>
        <v>4</v>
      </c>
      <c r="P172">
        <f t="shared" si="9"/>
        <v>6</v>
      </c>
      <c r="Q172">
        <f t="shared" si="10"/>
        <v>10</v>
      </c>
      <c r="R172">
        <f t="shared" si="11"/>
        <v>10</v>
      </c>
      <c r="S172" s="6">
        <f>SUM(punkty_rekrutacyjne3[[#This Row],[punkty za JP]:[GEO]])</f>
        <v>30</v>
      </c>
      <c r="T172" s="6">
        <f>IF(punkty_rekrutacyjne3[[#This Row],[Zachowanie]]=6, 2, 0)+punkty_rekrutacyjne3[[#This Row],[Osiagniecia]]</f>
        <v>0</v>
      </c>
      <c r="U172" s="7">
        <f>punkty_rekrutacyjne3[[#This Row],[punkty za gimnazjalny]]+punkty_rekrutacyjne3[[#This Row],[SUMA PUNKTOW ZA OCENY]]+punkty_rekrutacyjne3[[#This Row],[DODATKOWE]]</f>
        <v>58.6</v>
      </c>
    </row>
    <row r="173" spans="1:21" x14ac:dyDescent="0.35">
      <c r="A173" s="1" t="s">
        <v>267</v>
      </c>
      <c r="B173" s="1" t="s">
        <v>239</v>
      </c>
      <c r="C173">
        <v>5</v>
      </c>
      <c r="D173">
        <v>3</v>
      </c>
      <c r="E173" s="1">
        <v>5</v>
      </c>
      <c r="F173" s="1">
        <v>3</v>
      </c>
      <c r="G173" s="1">
        <v>3</v>
      </c>
      <c r="H173" s="1">
        <v>2</v>
      </c>
      <c r="I173">
        <v>33</v>
      </c>
      <c r="J173">
        <v>10</v>
      </c>
      <c r="K173">
        <v>92</v>
      </c>
      <c r="L173">
        <v>74</v>
      </c>
      <c r="M173">
        <v>79</v>
      </c>
      <c r="N173" s="6">
        <f>(punkty_rekrutacyjne3[[#This Row],[GHP]]+punkty_rekrutacyjne3[[#This Row],[GHH]]+punkty_rekrutacyjne3[[#This Row],[GMM]]+punkty_rekrutacyjne3[[#This Row],[GMP]]+punkty_rekrutacyjne3[[#This Row],[GJP]])/10</f>
        <v>28.8</v>
      </c>
      <c r="O173">
        <f t="shared" si="8"/>
        <v>8</v>
      </c>
      <c r="P173">
        <f t="shared" si="9"/>
        <v>4</v>
      </c>
      <c r="Q173">
        <f t="shared" si="10"/>
        <v>4</v>
      </c>
      <c r="R173">
        <f t="shared" si="11"/>
        <v>0</v>
      </c>
      <c r="S173" s="6">
        <f>SUM(punkty_rekrutacyjne3[[#This Row],[punkty za JP]:[GEO]])</f>
        <v>16</v>
      </c>
      <c r="T173" s="6">
        <f>IF(punkty_rekrutacyjne3[[#This Row],[Zachowanie]]=6, 2, 0)+punkty_rekrutacyjne3[[#This Row],[Osiagniecia]]</f>
        <v>5</v>
      </c>
      <c r="U173" s="7">
        <f>punkty_rekrutacyjne3[[#This Row],[punkty za gimnazjalny]]+punkty_rekrutacyjne3[[#This Row],[SUMA PUNKTOW ZA OCENY]]+punkty_rekrutacyjne3[[#This Row],[DODATKOWE]]</f>
        <v>49.8</v>
      </c>
    </row>
    <row r="174" spans="1:21" x14ac:dyDescent="0.35">
      <c r="A174" s="1" t="s">
        <v>268</v>
      </c>
      <c r="B174" s="1" t="s">
        <v>101</v>
      </c>
      <c r="C174">
        <v>4</v>
      </c>
      <c r="D174">
        <v>5</v>
      </c>
      <c r="E174" s="1">
        <v>5</v>
      </c>
      <c r="F174" s="1">
        <v>3</v>
      </c>
      <c r="G174" s="1">
        <v>4</v>
      </c>
      <c r="H174" s="1">
        <v>4</v>
      </c>
      <c r="I174">
        <v>94</v>
      </c>
      <c r="J174">
        <v>21</v>
      </c>
      <c r="K174">
        <v>58</v>
      </c>
      <c r="L174">
        <v>60</v>
      </c>
      <c r="M174">
        <v>36</v>
      </c>
      <c r="N174" s="6">
        <f>(punkty_rekrutacyjne3[[#This Row],[GHP]]+punkty_rekrutacyjne3[[#This Row],[GHH]]+punkty_rekrutacyjne3[[#This Row],[GMM]]+punkty_rekrutacyjne3[[#This Row],[GMP]]+punkty_rekrutacyjne3[[#This Row],[GJP]])/10</f>
        <v>26.9</v>
      </c>
      <c r="O174">
        <f t="shared" si="8"/>
        <v>8</v>
      </c>
      <c r="P174">
        <f t="shared" si="9"/>
        <v>4</v>
      </c>
      <c r="Q174">
        <f t="shared" si="10"/>
        <v>6</v>
      </c>
      <c r="R174">
        <f t="shared" si="11"/>
        <v>6</v>
      </c>
      <c r="S174" s="6">
        <f>SUM(punkty_rekrutacyjne3[[#This Row],[punkty za JP]:[GEO]])</f>
        <v>24</v>
      </c>
      <c r="T174" s="6">
        <f>IF(punkty_rekrutacyjne3[[#This Row],[Zachowanie]]=6, 2, 0)+punkty_rekrutacyjne3[[#This Row],[Osiagniecia]]</f>
        <v>4</v>
      </c>
      <c r="U174" s="7">
        <f>punkty_rekrutacyjne3[[#This Row],[punkty za gimnazjalny]]+punkty_rekrutacyjne3[[#This Row],[SUMA PUNKTOW ZA OCENY]]+punkty_rekrutacyjne3[[#This Row],[DODATKOWE]]</f>
        <v>54.9</v>
      </c>
    </row>
    <row r="175" spans="1:21" x14ac:dyDescent="0.35">
      <c r="A175" s="1" t="s">
        <v>269</v>
      </c>
      <c r="B175" s="1" t="s">
        <v>205</v>
      </c>
      <c r="C175">
        <v>1</v>
      </c>
      <c r="D175">
        <v>2</v>
      </c>
      <c r="E175" s="1">
        <v>6</v>
      </c>
      <c r="F175" s="1">
        <v>4</v>
      </c>
      <c r="G175" s="1">
        <v>6</v>
      </c>
      <c r="H175" s="1">
        <v>5</v>
      </c>
      <c r="I175">
        <v>5</v>
      </c>
      <c r="J175">
        <v>79</v>
      </c>
      <c r="K175">
        <v>31</v>
      </c>
      <c r="L175">
        <v>60</v>
      </c>
      <c r="M175">
        <v>44</v>
      </c>
      <c r="N175" s="6">
        <f>(punkty_rekrutacyjne3[[#This Row],[GHP]]+punkty_rekrutacyjne3[[#This Row],[GHH]]+punkty_rekrutacyjne3[[#This Row],[GMM]]+punkty_rekrutacyjne3[[#This Row],[GMP]]+punkty_rekrutacyjne3[[#This Row],[GJP]])/10</f>
        <v>21.9</v>
      </c>
      <c r="O175">
        <f t="shared" si="8"/>
        <v>10</v>
      </c>
      <c r="P175">
        <f t="shared" si="9"/>
        <v>6</v>
      </c>
      <c r="Q175">
        <f t="shared" si="10"/>
        <v>10</v>
      </c>
      <c r="R175">
        <f t="shared" si="11"/>
        <v>8</v>
      </c>
      <c r="S175" s="6">
        <f>SUM(punkty_rekrutacyjne3[[#This Row],[punkty za JP]:[GEO]])</f>
        <v>34</v>
      </c>
      <c r="T175" s="6">
        <f>IF(punkty_rekrutacyjne3[[#This Row],[Zachowanie]]=6, 2, 0)+punkty_rekrutacyjne3[[#This Row],[Osiagniecia]]</f>
        <v>1</v>
      </c>
      <c r="U175" s="7">
        <f>punkty_rekrutacyjne3[[#This Row],[punkty za gimnazjalny]]+punkty_rekrutacyjne3[[#This Row],[SUMA PUNKTOW ZA OCENY]]+punkty_rekrutacyjne3[[#This Row],[DODATKOWE]]</f>
        <v>56.9</v>
      </c>
    </row>
    <row r="176" spans="1:21" x14ac:dyDescent="0.35">
      <c r="A176" s="1" t="s">
        <v>270</v>
      </c>
      <c r="B176" s="1" t="s">
        <v>210</v>
      </c>
      <c r="C176">
        <v>0</v>
      </c>
      <c r="D176">
        <v>4</v>
      </c>
      <c r="E176" s="1">
        <v>4</v>
      </c>
      <c r="F176" s="1">
        <v>6</v>
      </c>
      <c r="G176" s="1">
        <v>4</v>
      </c>
      <c r="H176" s="1">
        <v>4</v>
      </c>
      <c r="I176">
        <v>60</v>
      </c>
      <c r="J176">
        <v>36</v>
      </c>
      <c r="K176">
        <v>6</v>
      </c>
      <c r="L176">
        <v>48</v>
      </c>
      <c r="M176">
        <v>31</v>
      </c>
      <c r="N176" s="6">
        <f>(punkty_rekrutacyjne3[[#This Row],[GHP]]+punkty_rekrutacyjne3[[#This Row],[GHH]]+punkty_rekrutacyjne3[[#This Row],[GMM]]+punkty_rekrutacyjne3[[#This Row],[GMP]]+punkty_rekrutacyjne3[[#This Row],[GJP]])/10</f>
        <v>18.100000000000001</v>
      </c>
      <c r="O176">
        <f t="shared" si="8"/>
        <v>6</v>
      </c>
      <c r="P176">
        <f t="shared" si="9"/>
        <v>10</v>
      </c>
      <c r="Q176">
        <f t="shared" si="10"/>
        <v>6</v>
      </c>
      <c r="R176">
        <f t="shared" si="11"/>
        <v>6</v>
      </c>
      <c r="S176" s="6">
        <f>SUM(punkty_rekrutacyjne3[[#This Row],[punkty za JP]:[GEO]])</f>
        <v>28</v>
      </c>
      <c r="T176" s="6">
        <f>IF(punkty_rekrutacyjne3[[#This Row],[Zachowanie]]=6, 2, 0)+punkty_rekrutacyjne3[[#This Row],[Osiagniecia]]</f>
        <v>0</v>
      </c>
      <c r="U176" s="7">
        <f>punkty_rekrutacyjne3[[#This Row],[punkty za gimnazjalny]]+punkty_rekrutacyjne3[[#This Row],[SUMA PUNKTOW ZA OCENY]]+punkty_rekrutacyjne3[[#This Row],[DODATKOWE]]</f>
        <v>46.1</v>
      </c>
    </row>
    <row r="177" spans="1:21" x14ac:dyDescent="0.35">
      <c r="A177" s="1" t="s">
        <v>271</v>
      </c>
      <c r="B177" s="1" t="s">
        <v>30</v>
      </c>
      <c r="C177">
        <v>6</v>
      </c>
      <c r="D177">
        <v>3</v>
      </c>
      <c r="E177" s="1">
        <v>2</v>
      </c>
      <c r="F177" s="1">
        <v>2</v>
      </c>
      <c r="G177" s="1">
        <v>6</v>
      </c>
      <c r="H177" s="1">
        <v>6</v>
      </c>
      <c r="I177">
        <v>47</v>
      </c>
      <c r="J177">
        <v>36</v>
      </c>
      <c r="K177">
        <v>64</v>
      </c>
      <c r="L177">
        <v>67</v>
      </c>
      <c r="M177">
        <v>13</v>
      </c>
      <c r="N177" s="6">
        <f>(punkty_rekrutacyjne3[[#This Row],[GHP]]+punkty_rekrutacyjne3[[#This Row],[GHH]]+punkty_rekrutacyjne3[[#This Row],[GMM]]+punkty_rekrutacyjne3[[#This Row],[GMP]]+punkty_rekrutacyjne3[[#This Row],[GJP]])/10</f>
        <v>22.7</v>
      </c>
      <c r="O177">
        <f t="shared" si="8"/>
        <v>0</v>
      </c>
      <c r="P177">
        <f t="shared" si="9"/>
        <v>0</v>
      </c>
      <c r="Q177">
        <f t="shared" si="10"/>
        <v>10</v>
      </c>
      <c r="R177">
        <f t="shared" si="11"/>
        <v>10</v>
      </c>
      <c r="S177" s="6">
        <f>SUM(punkty_rekrutacyjne3[[#This Row],[punkty za JP]:[GEO]])</f>
        <v>20</v>
      </c>
      <c r="T177" s="6">
        <f>IF(punkty_rekrutacyjne3[[#This Row],[Zachowanie]]=6, 2, 0)+punkty_rekrutacyjne3[[#This Row],[Osiagniecia]]</f>
        <v>6</v>
      </c>
      <c r="U177" s="7">
        <f>punkty_rekrutacyjne3[[#This Row],[punkty za gimnazjalny]]+punkty_rekrutacyjne3[[#This Row],[SUMA PUNKTOW ZA OCENY]]+punkty_rekrutacyjne3[[#This Row],[DODATKOWE]]</f>
        <v>48.7</v>
      </c>
    </row>
    <row r="178" spans="1:21" x14ac:dyDescent="0.35">
      <c r="A178" s="1" t="s">
        <v>272</v>
      </c>
      <c r="B178" s="1" t="s">
        <v>273</v>
      </c>
      <c r="C178">
        <v>0</v>
      </c>
      <c r="D178">
        <v>5</v>
      </c>
      <c r="E178" s="1">
        <v>5</v>
      </c>
      <c r="F178" s="1">
        <v>3</v>
      </c>
      <c r="G178" s="1">
        <v>3</v>
      </c>
      <c r="H178" s="1">
        <v>4</v>
      </c>
      <c r="I178">
        <v>92</v>
      </c>
      <c r="J178">
        <v>58</v>
      </c>
      <c r="K178">
        <v>73</v>
      </c>
      <c r="L178">
        <v>53</v>
      </c>
      <c r="M178">
        <v>68</v>
      </c>
      <c r="N178" s="6">
        <f>(punkty_rekrutacyjne3[[#This Row],[GHP]]+punkty_rekrutacyjne3[[#This Row],[GHH]]+punkty_rekrutacyjne3[[#This Row],[GMM]]+punkty_rekrutacyjne3[[#This Row],[GMP]]+punkty_rekrutacyjne3[[#This Row],[GJP]])/10</f>
        <v>34.4</v>
      </c>
      <c r="O178">
        <f t="shared" si="8"/>
        <v>8</v>
      </c>
      <c r="P178">
        <f t="shared" si="9"/>
        <v>4</v>
      </c>
      <c r="Q178">
        <f t="shared" si="10"/>
        <v>4</v>
      </c>
      <c r="R178">
        <f t="shared" si="11"/>
        <v>6</v>
      </c>
      <c r="S178" s="6">
        <f>SUM(punkty_rekrutacyjne3[[#This Row],[punkty za JP]:[GEO]])</f>
        <v>22</v>
      </c>
      <c r="T178" s="6">
        <f>IF(punkty_rekrutacyjne3[[#This Row],[Zachowanie]]=6, 2, 0)+punkty_rekrutacyjne3[[#This Row],[Osiagniecia]]</f>
        <v>0</v>
      </c>
      <c r="U178" s="7">
        <f>punkty_rekrutacyjne3[[#This Row],[punkty za gimnazjalny]]+punkty_rekrutacyjne3[[#This Row],[SUMA PUNKTOW ZA OCENY]]+punkty_rekrutacyjne3[[#This Row],[DODATKOWE]]</f>
        <v>56.4</v>
      </c>
    </row>
    <row r="179" spans="1:21" x14ac:dyDescent="0.35">
      <c r="A179" s="1" t="s">
        <v>274</v>
      </c>
      <c r="B179" s="1" t="s">
        <v>16</v>
      </c>
      <c r="C179">
        <v>3</v>
      </c>
      <c r="D179">
        <v>5</v>
      </c>
      <c r="E179" s="1">
        <v>4</v>
      </c>
      <c r="F179" s="1">
        <v>6</v>
      </c>
      <c r="G179" s="1">
        <v>6</v>
      </c>
      <c r="H179" s="1">
        <v>4</v>
      </c>
      <c r="I179">
        <v>70</v>
      </c>
      <c r="J179">
        <v>3</v>
      </c>
      <c r="K179">
        <v>92</v>
      </c>
      <c r="L179">
        <v>40</v>
      </c>
      <c r="M179">
        <v>41</v>
      </c>
      <c r="N179" s="6">
        <f>(punkty_rekrutacyjne3[[#This Row],[GHP]]+punkty_rekrutacyjne3[[#This Row],[GHH]]+punkty_rekrutacyjne3[[#This Row],[GMM]]+punkty_rekrutacyjne3[[#This Row],[GMP]]+punkty_rekrutacyjne3[[#This Row],[GJP]])/10</f>
        <v>24.6</v>
      </c>
      <c r="O179">
        <f t="shared" si="8"/>
        <v>6</v>
      </c>
      <c r="P179">
        <f t="shared" si="9"/>
        <v>10</v>
      </c>
      <c r="Q179">
        <f t="shared" si="10"/>
        <v>10</v>
      </c>
      <c r="R179">
        <f t="shared" si="11"/>
        <v>6</v>
      </c>
      <c r="S179" s="6">
        <f>SUM(punkty_rekrutacyjne3[[#This Row],[punkty za JP]:[GEO]])</f>
        <v>32</v>
      </c>
      <c r="T179" s="6">
        <f>IF(punkty_rekrutacyjne3[[#This Row],[Zachowanie]]=6, 2, 0)+punkty_rekrutacyjne3[[#This Row],[Osiagniecia]]</f>
        <v>3</v>
      </c>
      <c r="U179" s="7">
        <f>punkty_rekrutacyjne3[[#This Row],[punkty za gimnazjalny]]+punkty_rekrutacyjne3[[#This Row],[SUMA PUNKTOW ZA OCENY]]+punkty_rekrutacyjne3[[#This Row],[DODATKOWE]]</f>
        <v>59.6</v>
      </c>
    </row>
    <row r="180" spans="1:21" x14ac:dyDescent="0.35">
      <c r="A180" s="1" t="s">
        <v>275</v>
      </c>
      <c r="B180" s="1" t="s">
        <v>126</v>
      </c>
      <c r="C180">
        <v>5</v>
      </c>
      <c r="D180">
        <v>2</v>
      </c>
      <c r="E180" s="1">
        <v>4</v>
      </c>
      <c r="F180" s="1">
        <v>6</v>
      </c>
      <c r="G180" s="1">
        <v>5</v>
      </c>
      <c r="H180" s="1">
        <v>3</v>
      </c>
      <c r="I180">
        <v>78</v>
      </c>
      <c r="J180">
        <v>78</v>
      </c>
      <c r="K180">
        <v>90</v>
      </c>
      <c r="L180">
        <v>83</v>
      </c>
      <c r="M180">
        <v>63</v>
      </c>
      <c r="N180" s="6">
        <f>(punkty_rekrutacyjne3[[#This Row],[GHP]]+punkty_rekrutacyjne3[[#This Row],[GHH]]+punkty_rekrutacyjne3[[#This Row],[GMM]]+punkty_rekrutacyjne3[[#This Row],[GMP]]+punkty_rekrutacyjne3[[#This Row],[GJP]])/10</f>
        <v>39.200000000000003</v>
      </c>
      <c r="O180">
        <f t="shared" si="8"/>
        <v>6</v>
      </c>
      <c r="P180">
        <f t="shared" si="9"/>
        <v>10</v>
      </c>
      <c r="Q180">
        <f t="shared" si="10"/>
        <v>8</v>
      </c>
      <c r="R180">
        <f t="shared" si="11"/>
        <v>4</v>
      </c>
      <c r="S180" s="6">
        <f>SUM(punkty_rekrutacyjne3[[#This Row],[punkty za JP]:[GEO]])</f>
        <v>28</v>
      </c>
      <c r="T180" s="6">
        <f>IF(punkty_rekrutacyjne3[[#This Row],[Zachowanie]]=6, 2, 0)+punkty_rekrutacyjne3[[#This Row],[Osiagniecia]]</f>
        <v>5</v>
      </c>
      <c r="U180" s="7">
        <f>punkty_rekrutacyjne3[[#This Row],[punkty za gimnazjalny]]+punkty_rekrutacyjne3[[#This Row],[SUMA PUNKTOW ZA OCENY]]+punkty_rekrutacyjne3[[#This Row],[DODATKOWE]]</f>
        <v>72.2</v>
      </c>
    </row>
    <row r="181" spans="1:21" x14ac:dyDescent="0.35">
      <c r="A181" s="1" t="s">
        <v>276</v>
      </c>
      <c r="B181" s="1" t="s">
        <v>180</v>
      </c>
      <c r="C181">
        <v>0</v>
      </c>
      <c r="D181">
        <v>6</v>
      </c>
      <c r="E181" s="1">
        <v>5</v>
      </c>
      <c r="F181" s="1">
        <v>6</v>
      </c>
      <c r="G181" s="1">
        <v>6</v>
      </c>
      <c r="H181" s="1">
        <v>6</v>
      </c>
      <c r="I181">
        <v>43</v>
      </c>
      <c r="J181">
        <v>3</v>
      </c>
      <c r="K181">
        <v>56</v>
      </c>
      <c r="L181">
        <v>52</v>
      </c>
      <c r="M181">
        <v>41</v>
      </c>
      <c r="N181" s="6">
        <f>(punkty_rekrutacyjne3[[#This Row],[GHP]]+punkty_rekrutacyjne3[[#This Row],[GHH]]+punkty_rekrutacyjne3[[#This Row],[GMM]]+punkty_rekrutacyjne3[[#This Row],[GMP]]+punkty_rekrutacyjne3[[#This Row],[GJP]])/10</f>
        <v>19.5</v>
      </c>
      <c r="O181">
        <f t="shared" si="8"/>
        <v>8</v>
      </c>
      <c r="P181">
        <f t="shared" si="9"/>
        <v>10</v>
      </c>
      <c r="Q181">
        <f t="shared" si="10"/>
        <v>10</v>
      </c>
      <c r="R181">
        <f t="shared" si="11"/>
        <v>10</v>
      </c>
      <c r="S181" s="6">
        <f>SUM(punkty_rekrutacyjne3[[#This Row],[punkty za JP]:[GEO]])</f>
        <v>38</v>
      </c>
      <c r="T181" s="6">
        <f>IF(punkty_rekrutacyjne3[[#This Row],[Zachowanie]]=6, 2, 0)+punkty_rekrutacyjne3[[#This Row],[Osiagniecia]]</f>
        <v>2</v>
      </c>
      <c r="U181" s="7">
        <f>punkty_rekrutacyjne3[[#This Row],[punkty za gimnazjalny]]+punkty_rekrutacyjne3[[#This Row],[SUMA PUNKTOW ZA OCENY]]+punkty_rekrutacyjne3[[#This Row],[DODATKOWE]]</f>
        <v>59.5</v>
      </c>
    </row>
    <row r="182" spans="1:21" x14ac:dyDescent="0.35">
      <c r="A182" s="1" t="s">
        <v>277</v>
      </c>
      <c r="B182" s="1" t="s">
        <v>161</v>
      </c>
      <c r="C182">
        <v>1</v>
      </c>
      <c r="D182">
        <v>4</v>
      </c>
      <c r="E182" s="1">
        <v>4</v>
      </c>
      <c r="F182" s="1">
        <v>3</v>
      </c>
      <c r="G182" s="1">
        <v>6</v>
      </c>
      <c r="H182" s="1">
        <v>6</v>
      </c>
      <c r="I182">
        <v>33</v>
      </c>
      <c r="J182">
        <v>38</v>
      </c>
      <c r="K182">
        <v>27</v>
      </c>
      <c r="L182">
        <v>60</v>
      </c>
      <c r="M182">
        <v>80</v>
      </c>
      <c r="N182" s="6">
        <f>(punkty_rekrutacyjne3[[#This Row],[GHP]]+punkty_rekrutacyjne3[[#This Row],[GHH]]+punkty_rekrutacyjne3[[#This Row],[GMM]]+punkty_rekrutacyjne3[[#This Row],[GMP]]+punkty_rekrutacyjne3[[#This Row],[GJP]])/10</f>
        <v>23.8</v>
      </c>
      <c r="O182">
        <f t="shared" si="8"/>
        <v>6</v>
      </c>
      <c r="P182">
        <f t="shared" si="9"/>
        <v>4</v>
      </c>
      <c r="Q182">
        <f t="shared" si="10"/>
        <v>10</v>
      </c>
      <c r="R182">
        <f t="shared" si="11"/>
        <v>10</v>
      </c>
      <c r="S182" s="6">
        <f>SUM(punkty_rekrutacyjne3[[#This Row],[punkty za JP]:[GEO]])</f>
        <v>30</v>
      </c>
      <c r="T182" s="6">
        <f>IF(punkty_rekrutacyjne3[[#This Row],[Zachowanie]]=6, 2, 0)+punkty_rekrutacyjne3[[#This Row],[Osiagniecia]]</f>
        <v>1</v>
      </c>
      <c r="U182" s="7">
        <f>punkty_rekrutacyjne3[[#This Row],[punkty za gimnazjalny]]+punkty_rekrutacyjne3[[#This Row],[SUMA PUNKTOW ZA OCENY]]+punkty_rekrutacyjne3[[#This Row],[DODATKOWE]]</f>
        <v>54.8</v>
      </c>
    </row>
    <row r="183" spans="1:21" x14ac:dyDescent="0.35">
      <c r="A183" s="1" t="s">
        <v>278</v>
      </c>
      <c r="B183" s="1" t="s">
        <v>279</v>
      </c>
      <c r="C183">
        <v>5</v>
      </c>
      <c r="D183">
        <v>6</v>
      </c>
      <c r="E183" s="1">
        <v>2</v>
      </c>
      <c r="F183" s="1">
        <v>5</v>
      </c>
      <c r="G183" s="1">
        <v>5</v>
      </c>
      <c r="H183" s="1">
        <v>5</v>
      </c>
      <c r="I183">
        <v>80</v>
      </c>
      <c r="J183">
        <v>54</v>
      </c>
      <c r="K183">
        <v>22</v>
      </c>
      <c r="L183">
        <v>26</v>
      </c>
      <c r="M183">
        <v>62</v>
      </c>
      <c r="N183" s="6">
        <f>(punkty_rekrutacyjne3[[#This Row],[GHP]]+punkty_rekrutacyjne3[[#This Row],[GHH]]+punkty_rekrutacyjne3[[#This Row],[GMM]]+punkty_rekrutacyjne3[[#This Row],[GMP]]+punkty_rekrutacyjne3[[#This Row],[GJP]])/10</f>
        <v>24.4</v>
      </c>
      <c r="O183">
        <f t="shared" si="8"/>
        <v>0</v>
      </c>
      <c r="P183">
        <f t="shared" si="9"/>
        <v>8</v>
      </c>
      <c r="Q183">
        <f t="shared" si="10"/>
        <v>8</v>
      </c>
      <c r="R183">
        <f t="shared" si="11"/>
        <v>8</v>
      </c>
      <c r="S183" s="6">
        <f>SUM(punkty_rekrutacyjne3[[#This Row],[punkty za JP]:[GEO]])</f>
        <v>24</v>
      </c>
      <c r="T183" s="6">
        <f>IF(punkty_rekrutacyjne3[[#This Row],[Zachowanie]]=6, 2, 0)+punkty_rekrutacyjne3[[#This Row],[Osiagniecia]]</f>
        <v>7</v>
      </c>
      <c r="U183" s="7">
        <f>punkty_rekrutacyjne3[[#This Row],[punkty za gimnazjalny]]+punkty_rekrutacyjne3[[#This Row],[SUMA PUNKTOW ZA OCENY]]+punkty_rekrutacyjne3[[#This Row],[DODATKOWE]]</f>
        <v>55.4</v>
      </c>
    </row>
    <row r="184" spans="1:21" x14ac:dyDescent="0.35">
      <c r="A184" s="1" t="s">
        <v>280</v>
      </c>
      <c r="B184" s="1" t="s">
        <v>159</v>
      </c>
      <c r="C184">
        <v>6</v>
      </c>
      <c r="D184">
        <v>6</v>
      </c>
      <c r="E184" s="1">
        <v>2</v>
      </c>
      <c r="F184" s="1">
        <v>4</v>
      </c>
      <c r="G184" s="1">
        <v>5</v>
      </c>
      <c r="H184" s="1">
        <v>2</v>
      </c>
      <c r="I184">
        <v>34</v>
      </c>
      <c r="J184">
        <v>92</v>
      </c>
      <c r="K184">
        <v>51</v>
      </c>
      <c r="L184">
        <v>32</v>
      </c>
      <c r="M184">
        <v>80</v>
      </c>
      <c r="N184" s="6">
        <f>(punkty_rekrutacyjne3[[#This Row],[GHP]]+punkty_rekrutacyjne3[[#This Row],[GHH]]+punkty_rekrutacyjne3[[#This Row],[GMM]]+punkty_rekrutacyjne3[[#This Row],[GMP]]+punkty_rekrutacyjne3[[#This Row],[GJP]])/10</f>
        <v>28.9</v>
      </c>
      <c r="O184">
        <f t="shared" si="8"/>
        <v>0</v>
      </c>
      <c r="P184">
        <f t="shared" si="9"/>
        <v>6</v>
      </c>
      <c r="Q184">
        <f t="shared" si="10"/>
        <v>8</v>
      </c>
      <c r="R184">
        <f t="shared" si="11"/>
        <v>0</v>
      </c>
      <c r="S184" s="6">
        <f>SUM(punkty_rekrutacyjne3[[#This Row],[punkty za JP]:[GEO]])</f>
        <v>14</v>
      </c>
      <c r="T184" s="6">
        <f>IF(punkty_rekrutacyjne3[[#This Row],[Zachowanie]]=6, 2, 0)+punkty_rekrutacyjne3[[#This Row],[Osiagniecia]]</f>
        <v>8</v>
      </c>
      <c r="U184" s="7">
        <f>punkty_rekrutacyjne3[[#This Row],[punkty za gimnazjalny]]+punkty_rekrutacyjne3[[#This Row],[SUMA PUNKTOW ZA OCENY]]+punkty_rekrutacyjne3[[#This Row],[DODATKOWE]]</f>
        <v>50.9</v>
      </c>
    </row>
    <row r="185" spans="1:21" x14ac:dyDescent="0.35">
      <c r="A185" s="1" t="s">
        <v>281</v>
      </c>
      <c r="B185" s="1" t="s">
        <v>41</v>
      </c>
      <c r="C185">
        <v>8</v>
      </c>
      <c r="D185">
        <v>2</v>
      </c>
      <c r="E185" s="1">
        <v>4</v>
      </c>
      <c r="F185" s="1">
        <v>2</v>
      </c>
      <c r="G185" s="1">
        <v>6</v>
      </c>
      <c r="H185" s="1">
        <v>5</v>
      </c>
      <c r="I185">
        <v>17</v>
      </c>
      <c r="J185">
        <v>29</v>
      </c>
      <c r="K185">
        <v>83</v>
      </c>
      <c r="L185">
        <v>9</v>
      </c>
      <c r="M185">
        <v>54</v>
      </c>
      <c r="N185" s="6">
        <f>(punkty_rekrutacyjne3[[#This Row],[GHP]]+punkty_rekrutacyjne3[[#This Row],[GHH]]+punkty_rekrutacyjne3[[#This Row],[GMM]]+punkty_rekrutacyjne3[[#This Row],[GMP]]+punkty_rekrutacyjne3[[#This Row],[GJP]])/10</f>
        <v>19.2</v>
      </c>
      <c r="O185">
        <f t="shared" si="8"/>
        <v>6</v>
      </c>
      <c r="P185">
        <f t="shared" si="9"/>
        <v>0</v>
      </c>
      <c r="Q185">
        <f t="shared" si="10"/>
        <v>10</v>
      </c>
      <c r="R185">
        <f t="shared" si="11"/>
        <v>8</v>
      </c>
      <c r="S185" s="6">
        <f>SUM(punkty_rekrutacyjne3[[#This Row],[punkty za JP]:[GEO]])</f>
        <v>24</v>
      </c>
      <c r="T185" s="6">
        <f>IF(punkty_rekrutacyjne3[[#This Row],[Zachowanie]]=6, 2, 0)+punkty_rekrutacyjne3[[#This Row],[Osiagniecia]]</f>
        <v>8</v>
      </c>
      <c r="U185" s="7">
        <f>punkty_rekrutacyjne3[[#This Row],[punkty za gimnazjalny]]+punkty_rekrutacyjne3[[#This Row],[SUMA PUNKTOW ZA OCENY]]+punkty_rekrutacyjne3[[#This Row],[DODATKOWE]]</f>
        <v>51.2</v>
      </c>
    </row>
    <row r="186" spans="1:21" x14ac:dyDescent="0.35">
      <c r="A186" s="1" t="s">
        <v>282</v>
      </c>
      <c r="B186" s="1" t="s">
        <v>41</v>
      </c>
      <c r="C186">
        <v>1</v>
      </c>
      <c r="D186">
        <v>5</v>
      </c>
      <c r="E186" s="1">
        <v>6</v>
      </c>
      <c r="F186" s="1">
        <v>4</v>
      </c>
      <c r="G186" s="1">
        <v>3</v>
      </c>
      <c r="H186" s="1">
        <v>2</v>
      </c>
      <c r="I186">
        <v>14</v>
      </c>
      <c r="J186">
        <v>49</v>
      </c>
      <c r="K186">
        <v>64</v>
      </c>
      <c r="L186">
        <v>36</v>
      </c>
      <c r="M186">
        <v>2</v>
      </c>
      <c r="N186" s="6">
        <f>(punkty_rekrutacyjne3[[#This Row],[GHP]]+punkty_rekrutacyjne3[[#This Row],[GHH]]+punkty_rekrutacyjne3[[#This Row],[GMM]]+punkty_rekrutacyjne3[[#This Row],[GMP]]+punkty_rekrutacyjne3[[#This Row],[GJP]])/10</f>
        <v>16.5</v>
      </c>
      <c r="O186">
        <f t="shared" si="8"/>
        <v>10</v>
      </c>
      <c r="P186">
        <f t="shared" si="9"/>
        <v>6</v>
      </c>
      <c r="Q186">
        <f t="shared" si="10"/>
        <v>4</v>
      </c>
      <c r="R186">
        <f t="shared" si="11"/>
        <v>0</v>
      </c>
      <c r="S186" s="6">
        <f>SUM(punkty_rekrutacyjne3[[#This Row],[punkty za JP]:[GEO]])</f>
        <v>20</v>
      </c>
      <c r="T186" s="6">
        <f>IF(punkty_rekrutacyjne3[[#This Row],[Zachowanie]]=6, 2, 0)+punkty_rekrutacyjne3[[#This Row],[Osiagniecia]]</f>
        <v>1</v>
      </c>
      <c r="U186" s="7">
        <f>punkty_rekrutacyjne3[[#This Row],[punkty za gimnazjalny]]+punkty_rekrutacyjne3[[#This Row],[SUMA PUNKTOW ZA OCENY]]+punkty_rekrutacyjne3[[#This Row],[DODATKOWE]]</f>
        <v>37.5</v>
      </c>
    </row>
    <row r="187" spans="1:21" x14ac:dyDescent="0.35">
      <c r="A187" s="1" t="s">
        <v>283</v>
      </c>
      <c r="B187" s="1" t="s">
        <v>242</v>
      </c>
      <c r="C187">
        <v>6</v>
      </c>
      <c r="D187">
        <v>6</v>
      </c>
      <c r="E187" s="1">
        <v>3</v>
      </c>
      <c r="F187" s="1">
        <v>6</v>
      </c>
      <c r="G187" s="1">
        <v>2</v>
      </c>
      <c r="H187" s="1">
        <v>3</v>
      </c>
      <c r="I187">
        <v>27</v>
      </c>
      <c r="J187">
        <v>64</v>
      </c>
      <c r="K187">
        <v>47</v>
      </c>
      <c r="L187">
        <v>11</v>
      </c>
      <c r="M187">
        <v>24</v>
      </c>
      <c r="N187" s="6">
        <f>(punkty_rekrutacyjne3[[#This Row],[GHP]]+punkty_rekrutacyjne3[[#This Row],[GHH]]+punkty_rekrutacyjne3[[#This Row],[GMM]]+punkty_rekrutacyjne3[[#This Row],[GMP]]+punkty_rekrutacyjne3[[#This Row],[GJP]])/10</f>
        <v>17.3</v>
      </c>
      <c r="O187">
        <f t="shared" si="8"/>
        <v>4</v>
      </c>
      <c r="P187">
        <f t="shared" si="9"/>
        <v>10</v>
      </c>
      <c r="Q187">
        <f t="shared" si="10"/>
        <v>0</v>
      </c>
      <c r="R187">
        <f t="shared" si="11"/>
        <v>4</v>
      </c>
      <c r="S187" s="6">
        <f>SUM(punkty_rekrutacyjne3[[#This Row],[punkty za JP]:[GEO]])</f>
        <v>18</v>
      </c>
      <c r="T187" s="6">
        <f>IF(punkty_rekrutacyjne3[[#This Row],[Zachowanie]]=6, 2, 0)+punkty_rekrutacyjne3[[#This Row],[Osiagniecia]]</f>
        <v>8</v>
      </c>
      <c r="U187" s="7">
        <f>punkty_rekrutacyjne3[[#This Row],[punkty za gimnazjalny]]+punkty_rekrutacyjne3[[#This Row],[SUMA PUNKTOW ZA OCENY]]+punkty_rekrutacyjne3[[#This Row],[DODATKOWE]]</f>
        <v>43.3</v>
      </c>
    </row>
    <row r="188" spans="1:21" x14ac:dyDescent="0.35">
      <c r="A188" s="1" t="s">
        <v>284</v>
      </c>
      <c r="B188" s="1" t="s">
        <v>166</v>
      </c>
      <c r="C188">
        <v>3</v>
      </c>
      <c r="D188">
        <v>5</v>
      </c>
      <c r="E188" s="1">
        <v>3</v>
      </c>
      <c r="F188" s="1">
        <v>2</v>
      </c>
      <c r="G188" s="1">
        <v>6</v>
      </c>
      <c r="H188" s="1">
        <v>6</v>
      </c>
      <c r="I188">
        <v>77</v>
      </c>
      <c r="J188">
        <v>9</v>
      </c>
      <c r="K188">
        <v>73</v>
      </c>
      <c r="L188">
        <v>35</v>
      </c>
      <c r="M188">
        <v>96</v>
      </c>
      <c r="N188" s="6">
        <f>(punkty_rekrutacyjne3[[#This Row],[GHP]]+punkty_rekrutacyjne3[[#This Row],[GHH]]+punkty_rekrutacyjne3[[#This Row],[GMM]]+punkty_rekrutacyjne3[[#This Row],[GMP]]+punkty_rekrutacyjne3[[#This Row],[GJP]])/10</f>
        <v>29</v>
      </c>
      <c r="O188">
        <f t="shared" si="8"/>
        <v>4</v>
      </c>
      <c r="P188">
        <f t="shared" si="9"/>
        <v>0</v>
      </c>
      <c r="Q188">
        <f t="shared" si="10"/>
        <v>10</v>
      </c>
      <c r="R188">
        <f t="shared" si="11"/>
        <v>10</v>
      </c>
      <c r="S188" s="6">
        <f>SUM(punkty_rekrutacyjne3[[#This Row],[punkty za JP]:[GEO]])</f>
        <v>24</v>
      </c>
      <c r="T188" s="6">
        <f>IF(punkty_rekrutacyjne3[[#This Row],[Zachowanie]]=6, 2, 0)+punkty_rekrutacyjne3[[#This Row],[Osiagniecia]]</f>
        <v>3</v>
      </c>
      <c r="U188" s="7">
        <f>punkty_rekrutacyjne3[[#This Row],[punkty za gimnazjalny]]+punkty_rekrutacyjne3[[#This Row],[SUMA PUNKTOW ZA OCENY]]+punkty_rekrutacyjne3[[#This Row],[DODATKOWE]]</f>
        <v>56</v>
      </c>
    </row>
    <row r="189" spans="1:21" x14ac:dyDescent="0.35">
      <c r="A189" s="1" t="s">
        <v>285</v>
      </c>
      <c r="B189" s="1" t="s">
        <v>286</v>
      </c>
      <c r="C189">
        <v>2</v>
      </c>
      <c r="D189">
        <v>5</v>
      </c>
      <c r="E189" s="1">
        <v>4</v>
      </c>
      <c r="F189" s="1">
        <v>4</v>
      </c>
      <c r="G189" s="1">
        <v>2</v>
      </c>
      <c r="H189" s="1">
        <v>5</v>
      </c>
      <c r="I189">
        <v>46</v>
      </c>
      <c r="J189">
        <v>15</v>
      </c>
      <c r="K189">
        <v>67</v>
      </c>
      <c r="L189">
        <v>56</v>
      </c>
      <c r="M189">
        <v>9</v>
      </c>
      <c r="N189" s="6">
        <f>(punkty_rekrutacyjne3[[#This Row],[GHP]]+punkty_rekrutacyjne3[[#This Row],[GHH]]+punkty_rekrutacyjne3[[#This Row],[GMM]]+punkty_rekrutacyjne3[[#This Row],[GMP]]+punkty_rekrutacyjne3[[#This Row],[GJP]])/10</f>
        <v>19.3</v>
      </c>
      <c r="O189">
        <f t="shared" si="8"/>
        <v>6</v>
      </c>
      <c r="P189">
        <f t="shared" si="9"/>
        <v>6</v>
      </c>
      <c r="Q189">
        <f t="shared" si="10"/>
        <v>0</v>
      </c>
      <c r="R189">
        <f t="shared" si="11"/>
        <v>8</v>
      </c>
      <c r="S189" s="6">
        <f>SUM(punkty_rekrutacyjne3[[#This Row],[punkty za JP]:[GEO]])</f>
        <v>20</v>
      </c>
      <c r="T189" s="6">
        <f>IF(punkty_rekrutacyjne3[[#This Row],[Zachowanie]]=6, 2, 0)+punkty_rekrutacyjne3[[#This Row],[Osiagniecia]]</f>
        <v>2</v>
      </c>
      <c r="U189" s="7">
        <f>punkty_rekrutacyjne3[[#This Row],[punkty za gimnazjalny]]+punkty_rekrutacyjne3[[#This Row],[SUMA PUNKTOW ZA OCENY]]+punkty_rekrutacyjne3[[#This Row],[DODATKOWE]]</f>
        <v>41.3</v>
      </c>
    </row>
    <row r="190" spans="1:21" x14ac:dyDescent="0.35">
      <c r="A190" s="1" t="s">
        <v>287</v>
      </c>
      <c r="B190" s="1" t="s">
        <v>288</v>
      </c>
      <c r="C190">
        <v>3</v>
      </c>
      <c r="D190">
        <v>4</v>
      </c>
      <c r="E190" s="1">
        <v>6</v>
      </c>
      <c r="F190" s="1">
        <v>3</v>
      </c>
      <c r="G190" s="1">
        <v>2</v>
      </c>
      <c r="H190" s="1">
        <v>2</v>
      </c>
      <c r="I190">
        <v>79</v>
      </c>
      <c r="J190">
        <v>70</v>
      </c>
      <c r="K190">
        <v>42</v>
      </c>
      <c r="L190">
        <v>36</v>
      </c>
      <c r="M190">
        <v>76</v>
      </c>
      <c r="N190" s="6">
        <f>(punkty_rekrutacyjne3[[#This Row],[GHP]]+punkty_rekrutacyjne3[[#This Row],[GHH]]+punkty_rekrutacyjne3[[#This Row],[GMM]]+punkty_rekrutacyjne3[[#This Row],[GMP]]+punkty_rekrutacyjne3[[#This Row],[GJP]])/10</f>
        <v>30.3</v>
      </c>
      <c r="O190">
        <f t="shared" si="8"/>
        <v>10</v>
      </c>
      <c r="P190">
        <f t="shared" si="9"/>
        <v>4</v>
      </c>
      <c r="Q190">
        <f t="shared" si="10"/>
        <v>0</v>
      </c>
      <c r="R190">
        <f t="shared" si="11"/>
        <v>0</v>
      </c>
      <c r="S190" s="6">
        <f>SUM(punkty_rekrutacyjne3[[#This Row],[punkty za JP]:[GEO]])</f>
        <v>14</v>
      </c>
      <c r="T190" s="6">
        <f>IF(punkty_rekrutacyjne3[[#This Row],[Zachowanie]]=6, 2, 0)+punkty_rekrutacyjne3[[#This Row],[Osiagniecia]]</f>
        <v>3</v>
      </c>
      <c r="U190" s="7">
        <f>punkty_rekrutacyjne3[[#This Row],[punkty za gimnazjalny]]+punkty_rekrutacyjne3[[#This Row],[SUMA PUNKTOW ZA OCENY]]+punkty_rekrutacyjne3[[#This Row],[DODATKOWE]]</f>
        <v>47.3</v>
      </c>
    </row>
    <row r="191" spans="1:21" x14ac:dyDescent="0.35">
      <c r="A191" s="1" t="s">
        <v>289</v>
      </c>
      <c r="B191" s="1" t="s">
        <v>30</v>
      </c>
      <c r="C191">
        <v>3</v>
      </c>
      <c r="D191">
        <v>6</v>
      </c>
      <c r="E191" s="1">
        <v>3</v>
      </c>
      <c r="F191" s="1">
        <v>6</v>
      </c>
      <c r="G191" s="1">
        <v>2</v>
      </c>
      <c r="H191" s="1">
        <v>5</v>
      </c>
      <c r="I191">
        <v>25</v>
      </c>
      <c r="J191">
        <v>78</v>
      </c>
      <c r="K191">
        <v>36</v>
      </c>
      <c r="L191">
        <v>67</v>
      </c>
      <c r="M191">
        <v>37</v>
      </c>
      <c r="N191" s="6">
        <f>(punkty_rekrutacyjne3[[#This Row],[GHP]]+punkty_rekrutacyjne3[[#This Row],[GHH]]+punkty_rekrutacyjne3[[#This Row],[GMM]]+punkty_rekrutacyjne3[[#This Row],[GMP]]+punkty_rekrutacyjne3[[#This Row],[GJP]])/10</f>
        <v>24.3</v>
      </c>
      <c r="O191">
        <f t="shared" si="8"/>
        <v>4</v>
      </c>
      <c r="P191">
        <f t="shared" si="9"/>
        <v>10</v>
      </c>
      <c r="Q191">
        <f t="shared" si="10"/>
        <v>0</v>
      </c>
      <c r="R191">
        <f t="shared" si="11"/>
        <v>8</v>
      </c>
      <c r="S191" s="6">
        <f>SUM(punkty_rekrutacyjne3[[#This Row],[punkty za JP]:[GEO]])</f>
        <v>22</v>
      </c>
      <c r="T191" s="6">
        <f>IF(punkty_rekrutacyjne3[[#This Row],[Zachowanie]]=6, 2, 0)+punkty_rekrutacyjne3[[#This Row],[Osiagniecia]]</f>
        <v>5</v>
      </c>
      <c r="U191" s="7">
        <f>punkty_rekrutacyjne3[[#This Row],[punkty za gimnazjalny]]+punkty_rekrutacyjne3[[#This Row],[SUMA PUNKTOW ZA OCENY]]+punkty_rekrutacyjne3[[#This Row],[DODATKOWE]]</f>
        <v>51.3</v>
      </c>
    </row>
    <row r="192" spans="1:21" x14ac:dyDescent="0.35">
      <c r="A192" s="1" t="s">
        <v>290</v>
      </c>
      <c r="B192" s="1" t="s">
        <v>78</v>
      </c>
      <c r="C192">
        <v>4</v>
      </c>
      <c r="D192">
        <v>5</v>
      </c>
      <c r="E192" s="1">
        <v>4</v>
      </c>
      <c r="F192" s="1">
        <v>6</v>
      </c>
      <c r="G192" s="1">
        <v>5</v>
      </c>
      <c r="H192" s="1">
        <v>2</v>
      </c>
      <c r="I192">
        <v>53</v>
      </c>
      <c r="J192">
        <v>61</v>
      </c>
      <c r="K192">
        <v>85</v>
      </c>
      <c r="L192">
        <v>8</v>
      </c>
      <c r="M192">
        <v>76</v>
      </c>
      <c r="N192" s="6">
        <f>(punkty_rekrutacyjne3[[#This Row],[GHP]]+punkty_rekrutacyjne3[[#This Row],[GHH]]+punkty_rekrutacyjne3[[#This Row],[GMM]]+punkty_rekrutacyjne3[[#This Row],[GMP]]+punkty_rekrutacyjne3[[#This Row],[GJP]])/10</f>
        <v>28.3</v>
      </c>
      <c r="O192">
        <f t="shared" si="8"/>
        <v>6</v>
      </c>
      <c r="P192">
        <f t="shared" si="9"/>
        <v>10</v>
      </c>
      <c r="Q192">
        <f t="shared" si="10"/>
        <v>8</v>
      </c>
      <c r="R192">
        <f t="shared" si="11"/>
        <v>0</v>
      </c>
      <c r="S192" s="6">
        <f>SUM(punkty_rekrutacyjne3[[#This Row],[punkty za JP]:[GEO]])</f>
        <v>24</v>
      </c>
      <c r="T192" s="6">
        <f>IF(punkty_rekrutacyjne3[[#This Row],[Zachowanie]]=6, 2, 0)+punkty_rekrutacyjne3[[#This Row],[Osiagniecia]]</f>
        <v>4</v>
      </c>
      <c r="U192" s="7">
        <f>punkty_rekrutacyjne3[[#This Row],[punkty za gimnazjalny]]+punkty_rekrutacyjne3[[#This Row],[SUMA PUNKTOW ZA OCENY]]+punkty_rekrutacyjne3[[#This Row],[DODATKOWE]]</f>
        <v>56.3</v>
      </c>
    </row>
    <row r="193" spans="1:21" x14ac:dyDescent="0.35">
      <c r="A193" s="1" t="s">
        <v>264</v>
      </c>
      <c r="B193" s="1" t="s">
        <v>246</v>
      </c>
      <c r="C193">
        <v>7</v>
      </c>
      <c r="D193">
        <v>2</v>
      </c>
      <c r="E193" s="1">
        <v>4</v>
      </c>
      <c r="F193" s="1">
        <v>3</v>
      </c>
      <c r="G193" s="1">
        <v>6</v>
      </c>
      <c r="H193" s="1">
        <v>3</v>
      </c>
      <c r="I193">
        <v>13</v>
      </c>
      <c r="J193">
        <v>89</v>
      </c>
      <c r="K193">
        <v>20</v>
      </c>
      <c r="L193">
        <v>2</v>
      </c>
      <c r="M193">
        <v>36</v>
      </c>
      <c r="N193" s="6">
        <f>(punkty_rekrutacyjne3[[#This Row],[GHP]]+punkty_rekrutacyjne3[[#This Row],[GHH]]+punkty_rekrutacyjne3[[#This Row],[GMM]]+punkty_rekrutacyjne3[[#This Row],[GMP]]+punkty_rekrutacyjne3[[#This Row],[GJP]])/10</f>
        <v>16</v>
      </c>
      <c r="O193">
        <f t="shared" si="8"/>
        <v>6</v>
      </c>
      <c r="P193">
        <f t="shared" si="9"/>
        <v>4</v>
      </c>
      <c r="Q193">
        <f t="shared" si="10"/>
        <v>10</v>
      </c>
      <c r="R193">
        <f t="shared" si="11"/>
        <v>4</v>
      </c>
      <c r="S193" s="6">
        <f>SUM(punkty_rekrutacyjne3[[#This Row],[punkty za JP]:[GEO]])</f>
        <v>24</v>
      </c>
      <c r="T193" s="6">
        <f>IF(punkty_rekrutacyjne3[[#This Row],[Zachowanie]]=6, 2, 0)+punkty_rekrutacyjne3[[#This Row],[Osiagniecia]]</f>
        <v>7</v>
      </c>
      <c r="U193" s="7">
        <f>punkty_rekrutacyjne3[[#This Row],[punkty za gimnazjalny]]+punkty_rekrutacyjne3[[#This Row],[SUMA PUNKTOW ZA OCENY]]+punkty_rekrutacyjne3[[#This Row],[DODATKOWE]]</f>
        <v>47</v>
      </c>
    </row>
    <row r="194" spans="1:21" x14ac:dyDescent="0.35">
      <c r="A194" s="1" t="s">
        <v>291</v>
      </c>
      <c r="B194" s="1" t="s">
        <v>222</v>
      </c>
      <c r="C194">
        <v>3</v>
      </c>
      <c r="D194">
        <v>5</v>
      </c>
      <c r="E194" s="1">
        <v>5</v>
      </c>
      <c r="F194" s="1">
        <v>2</v>
      </c>
      <c r="G194" s="1">
        <v>5</v>
      </c>
      <c r="H194" s="1">
        <v>2</v>
      </c>
      <c r="I194">
        <v>25</v>
      </c>
      <c r="J194">
        <v>46</v>
      </c>
      <c r="K194">
        <v>91</v>
      </c>
      <c r="L194">
        <v>75</v>
      </c>
      <c r="M194">
        <v>91</v>
      </c>
      <c r="N194" s="6">
        <f>(punkty_rekrutacyjne3[[#This Row],[GHP]]+punkty_rekrutacyjne3[[#This Row],[GHH]]+punkty_rekrutacyjne3[[#This Row],[GMM]]+punkty_rekrutacyjne3[[#This Row],[GMP]]+punkty_rekrutacyjne3[[#This Row],[GJP]])/10</f>
        <v>32.799999999999997</v>
      </c>
      <c r="O194">
        <f t="shared" si="8"/>
        <v>8</v>
      </c>
      <c r="P194">
        <f t="shared" si="9"/>
        <v>0</v>
      </c>
      <c r="Q194">
        <f t="shared" si="10"/>
        <v>8</v>
      </c>
      <c r="R194">
        <f t="shared" si="11"/>
        <v>0</v>
      </c>
      <c r="S194" s="6">
        <f>SUM(punkty_rekrutacyjne3[[#This Row],[punkty za JP]:[GEO]])</f>
        <v>16</v>
      </c>
      <c r="T194" s="6">
        <f>IF(punkty_rekrutacyjne3[[#This Row],[Zachowanie]]=6, 2, 0)+punkty_rekrutacyjne3[[#This Row],[Osiagniecia]]</f>
        <v>3</v>
      </c>
      <c r="U194" s="7">
        <f>punkty_rekrutacyjne3[[#This Row],[punkty za gimnazjalny]]+punkty_rekrutacyjne3[[#This Row],[SUMA PUNKTOW ZA OCENY]]+punkty_rekrutacyjne3[[#This Row],[DODATKOWE]]</f>
        <v>51.8</v>
      </c>
    </row>
    <row r="195" spans="1:21" x14ac:dyDescent="0.35">
      <c r="A195" s="1" t="s">
        <v>292</v>
      </c>
      <c r="B195" s="1" t="s">
        <v>225</v>
      </c>
      <c r="C195">
        <v>7</v>
      </c>
      <c r="D195">
        <v>6</v>
      </c>
      <c r="E195" s="1">
        <v>4</v>
      </c>
      <c r="F195" s="1">
        <v>5</v>
      </c>
      <c r="G195" s="1">
        <v>4</v>
      </c>
      <c r="H195" s="1">
        <v>6</v>
      </c>
      <c r="I195">
        <v>52</v>
      </c>
      <c r="J195">
        <v>32</v>
      </c>
      <c r="K195">
        <v>57</v>
      </c>
      <c r="L195">
        <v>58</v>
      </c>
      <c r="M195">
        <v>67</v>
      </c>
      <c r="N195" s="6">
        <f>(punkty_rekrutacyjne3[[#This Row],[GHP]]+punkty_rekrutacyjne3[[#This Row],[GHH]]+punkty_rekrutacyjne3[[#This Row],[GMM]]+punkty_rekrutacyjne3[[#This Row],[GMP]]+punkty_rekrutacyjne3[[#This Row],[GJP]])/10</f>
        <v>26.6</v>
      </c>
      <c r="O195">
        <f t="shared" ref="O195:O258" si="12">VLOOKUP(E195,$X$4:$Y$9,2,0)</f>
        <v>6</v>
      </c>
      <c r="P195">
        <f t="shared" ref="P195:P258" si="13">VLOOKUP(F195,$X$4:$Y$9,2,0)</f>
        <v>8</v>
      </c>
      <c r="Q195">
        <f t="shared" ref="Q195:Q258" si="14">VLOOKUP(G195,$X$4:$Y$9,2,0)</f>
        <v>6</v>
      </c>
      <c r="R195">
        <f t="shared" ref="R195:R258" si="15">VLOOKUP(H195,$X$4:$Y$9,2,0)</f>
        <v>10</v>
      </c>
      <c r="S195" s="6">
        <f>SUM(punkty_rekrutacyjne3[[#This Row],[punkty za JP]:[GEO]])</f>
        <v>30</v>
      </c>
      <c r="T195" s="6">
        <f>IF(punkty_rekrutacyjne3[[#This Row],[Zachowanie]]=6, 2, 0)+punkty_rekrutacyjne3[[#This Row],[Osiagniecia]]</f>
        <v>9</v>
      </c>
      <c r="U195" s="7">
        <f>punkty_rekrutacyjne3[[#This Row],[punkty za gimnazjalny]]+punkty_rekrutacyjne3[[#This Row],[SUMA PUNKTOW ZA OCENY]]+punkty_rekrutacyjne3[[#This Row],[DODATKOWE]]</f>
        <v>65.599999999999994</v>
      </c>
    </row>
    <row r="196" spans="1:21" x14ac:dyDescent="0.35">
      <c r="A196" s="1" t="s">
        <v>293</v>
      </c>
      <c r="B196" s="1" t="s">
        <v>239</v>
      </c>
      <c r="C196">
        <v>7</v>
      </c>
      <c r="D196">
        <v>6</v>
      </c>
      <c r="E196" s="1">
        <v>4</v>
      </c>
      <c r="F196" s="1">
        <v>6</v>
      </c>
      <c r="G196" s="1">
        <v>6</v>
      </c>
      <c r="H196" s="1">
        <v>5</v>
      </c>
      <c r="I196">
        <v>85</v>
      </c>
      <c r="J196">
        <v>37</v>
      </c>
      <c r="K196">
        <v>73</v>
      </c>
      <c r="L196">
        <v>73</v>
      </c>
      <c r="M196">
        <v>19</v>
      </c>
      <c r="N196" s="6">
        <f>(punkty_rekrutacyjne3[[#This Row],[GHP]]+punkty_rekrutacyjne3[[#This Row],[GHH]]+punkty_rekrutacyjne3[[#This Row],[GMM]]+punkty_rekrutacyjne3[[#This Row],[GMP]]+punkty_rekrutacyjne3[[#This Row],[GJP]])/10</f>
        <v>28.7</v>
      </c>
      <c r="O196">
        <f t="shared" si="12"/>
        <v>6</v>
      </c>
      <c r="P196">
        <f t="shared" si="13"/>
        <v>10</v>
      </c>
      <c r="Q196">
        <f t="shared" si="14"/>
        <v>10</v>
      </c>
      <c r="R196">
        <f t="shared" si="15"/>
        <v>8</v>
      </c>
      <c r="S196" s="6">
        <f>SUM(punkty_rekrutacyjne3[[#This Row],[punkty za JP]:[GEO]])</f>
        <v>34</v>
      </c>
      <c r="T196" s="6">
        <f>IF(punkty_rekrutacyjne3[[#This Row],[Zachowanie]]=6, 2, 0)+punkty_rekrutacyjne3[[#This Row],[Osiagniecia]]</f>
        <v>9</v>
      </c>
      <c r="U196" s="7">
        <f>punkty_rekrutacyjne3[[#This Row],[punkty za gimnazjalny]]+punkty_rekrutacyjne3[[#This Row],[SUMA PUNKTOW ZA OCENY]]+punkty_rekrutacyjne3[[#This Row],[DODATKOWE]]</f>
        <v>71.7</v>
      </c>
    </row>
    <row r="197" spans="1:21" x14ac:dyDescent="0.35">
      <c r="A197" s="1" t="s">
        <v>294</v>
      </c>
      <c r="B197" s="1" t="s">
        <v>28</v>
      </c>
      <c r="C197">
        <v>8</v>
      </c>
      <c r="D197">
        <v>3</v>
      </c>
      <c r="E197" s="1">
        <v>3</v>
      </c>
      <c r="F197" s="1">
        <v>4</v>
      </c>
      <c r="G197" s="1">
        <v>3</v>
      </c>
      <c r="H197" s="1">
        <v>5</v>
      </c>
      <c r="I197">
        <v>96</v>
      </c>
      <c r="J197">
        <v>17</v>
      </c>
      <c r="K197">
        <v>94</v>
      </c>
      <c r="L197">
        <v>90</v>
      </c>
      <c r="M197">
        <v>1</v>
      </c>
      <c r="N197" s="6">
        <f>(punkty_rekrutacyjne3[[#This Row],[GHP]]+punkty_rekrutacyjne3[[#This Row],[GHH]]+punkty_rekrutacyjne3[[#This Row],[GMM]]+punkty_rekrutacyjne3[[#This Row],[GMP]]+punkty_rekrutacyjne3[[#This Row],[GJP]])/10</f>
        <v>29.8</v>
      </c>
      <c r="O197">
        <f t="shared" si="12"/>
        <v>4</v>
      </c>
      <c r="P197">
        <f t="shared" si="13"/>
        <v>6</v>
      </c>
      <c r="Q197">
        <f t="shared" si="14"/>
        <v>4</v>
      </c>
      <c r="R197">
        <f t="shared" si="15"/>
        <v>8</v>
      </c>
      <c r="S197" s="6">
        <f>SUM(punkty_rekrutacyjne3[[#This Row],[punkty za JP]:[GEO]])</f>
        <v>22</v>
      </c>
      <c r="T197" s="6">
        <f>IF(punkty_rekrutacyjne3[[#This Row],[Zachowanie]]=6, 2, 0)+punkty_rekrutacyjne3[[#This Row],[Osiagniecia]]</f>
        <v>8</v>
      </c>
      <c r="U197" s="7">
        <f>punkty_rekrutacyjne3[[#This Row],[punkty za gimnazjalny]]+punkty_rekrutacyjne3[[#This Row],[SUMA PUNKTOW ZA OCENY]]+punkty_rekrutacyjne3[[#This Row],[DODATKOWE]]</f>
        <v>59.8</v>
      </c>
    </row>
    <row r="198" spans="1:21" x14ac:dyDescent="0.35">
      <c r="A198" s="1" t="s">
        <v>295</v>
      </c>
      <c r="B198" s="1" t="s">
        <v>180</v>
      </c>
      <c r="C198">
        <v>2</v>
      </c>
      <c r="D198">
        <v>3</v>
      </c>
      <c r="E198" s="1">
        <v>6</v>
      </c>
      <c r="F198" s="1">
        <v>4</v>
      </c>
      <c r="G198" s="1">
        <v>5</v>
      </c>
      <c r="H198" s="1">
        <v>6</v>
      </c>
      <c r="I198">
        <v>68</v>
      </c>
      <c r="J198">
        <v>10</v>
      </c>
      <c r="K198">
        <v>64</v>
      </c>
      <c r="L198">
        <v>85</v>
      </c>
      <c r="M198">
        <v>26</v>
      </c>
      <c r="N198" s="6">
        <f>(punkty_rekrutacyjne3[[#This Row],[GHP]]+punkty_rekrutacyjne3[[#This Row],[GHH]]+punkty_rekrutacyjne3[[#This Row],[GMM]]+punkty_rekrutacyjne3[[#This Row],[GMP]]+punkty_rekrutacyjne3[[#This Row],[GJP]])/10</f>
        <v>25.3</v>
      </c>
      <c r="O198">
        <f t="shared" si="12"/>
        <v>10</v>
      </c>
      <c r="P198">
        <f t="shared" si="13"/>
        <v>6</v>
      </c>
      <c r="Q198">
        <f t="shared" si="14"/>
        <v>8</v>
      </c>
      <c r="R198">
        <f t="shared" si="15"/>
        <v>10</v>
      </c>
      <c r="S198" s="6">
        <f>SUM(punkty_rekrutacyjne3[[#This Row],[punkty za JP]:[GEO]])</f>
        <v>34</v>
      </c>
      <c r="T198" s="6">
        <f>IF(punkty_rekrutacyjne3[[#This Row],[Zachowanie]]=6, 2, 0)+punkty_rekrutacyjne3[[#This Row],[Osiagniecia]]</f>
        <v>2</v>
      </c>
      <c r="U198" s="7">
        <f>punkty_rekrutacyjne3[[#This Row],[punkty za gimnazjalny]]+punkty_rekrutacyjne3[[#This Row],[SUMA PUNKTOW ZA OCENY]]+punkty_rekrutacyjne3[[#This Row],[DODATKOWE]]</f>
        <v>61.3</v>
      </c>
    </row>
    <row r="199" spans="1:21" x14ac:dyDescent="0.35">
      <c r="A199" s="1" t="s">
        <v>296</v>
      </c>
      <c r="B199" s="1" t="s">
        <v>222</v>
      </c>
      <c r="C199">
        <v>7</v>
      </c>
      <c r="D199">
        <v>2</v>
      </c>
      <c r="E199" s="1">
        <v>2</v>
      </c>
      <c r="F199" s="1">
        <v>6</v>
      </c>
      <c r="G199" s="1">
        <v>5</v>
      </c>
      <c r="H199" s="1">
        <v>3</v>
      </c>
      <c r="I199">
        <v>45</v>
      </c>
      <c r="J199">
        <v>81</v>
      </c>
      <c r="K199">
        <v>28</v>
      </c>
      <c r="L199">
        <v>11</v>
      </c>
      <c r="M199">
        <v>25</v>
      </c>
      <c r="N199" s="6">
        <f>(punkty_rekrutacyjne3[[#This Row],[GHP]]+punkty_rekrutacyjne3[[#This Row],[GHH]]+punkty_rekrutacyjne3[[#This Row],[GMM]]+punkty_rekrutacyjne3[[#This Row],[GMP]]+punkty_rekrutacyjne3[[#This Row],[GJP]])/10</f>
        <v>19</v>
      </c>
      <c r="O199">
        <f t="shared" si="12"/>
        <v>0</v>
      </c>
      <c r="P199">
        <f t="shared" si="13"/>
        <v>10</v>
      </c>
      <c r="Q199">
        <f t="shared" si="14"/>
        <v>8</v>
      </c>
      <c r="R199">
        <f t="shared" si="15"/>
        <v>4</v>
      </c>
      <c r="S199" s="6">
        <f>SUM(punkty_rekrutacyjne3[[#This Row],[punkty za JP]:[GEO]])</f>
        <v>22</v>
      </c>
      <c r="T199" s="6">
        <f>IF(punkty_rekrutacyjne3[[#This Row],[Zachowanie]]=6, 2, 0)+punkty_rekrutacyjne3[[#This Row],[Osiagniecia]]</f>
        <v>7</v>
      </c>
      <c r="U199" s="7">
        <f>punkty_rekrutacyjne3[[#This Row],[punkty za gimnazjalny]]+punkty_rekrutacyjne3[[#This Row],[SUMA PUNKTOW ZA OCENY]]+punkty_rekrutacyjne3[[#This Row],[DODATKOWE]]</f>
        <v>48</v>
      </c>
    </row>
    <row r="200" spans="1:21" x14ac:dyDescent="0.35">
      <c r="A200" s="1" t="s">
        <v>297</v>
      </c>
      <c r="B200" s="1" t="s">
        <v>161</v>
      </c>
      <c r="C200">
        <v>3</v>
      </c>
      <c r="D200">
        <v>2</v>
      </c>
      <c r="E200" s="1">
        <v>3</v>
      </c>
      <c r="F200" s="1">
        <v>2</v>
      </c>
      <c r="G200" s="1">
        <v>5</v>
      </c>
      <c r="H200" s="1">
        <v>4</v>
      </c>
      <c r="I200">
        <v>85</v>
      </c>
      <c r="J200">
        <v>28</v>
      </c>
      <c r="K200">
        <v>36</v>
      </c>
      <c r="L200">
        <v>9</v>
      </c>
      <c r="M200">
        <v>95</v>
      </c>
      <c r="N200" s="6">
        <f>(punkty_rekrutacyjne3[[#This Row],[GHP]]+punkty_rekrutacyjne3[[#This Row],[GHH]]+punkty_rekrutacyjne3[[#This Row],[GMM]]+punkty_rekrutacyjne3[[#This Row],[GMP]]+punkty_rekrutacyjne3[[#This Row],[GJP]])/10</f>
        <v>25.3</v>
      </c>
      <c r="O200">
        <f t="shared" si="12"/>
        <v>4</v>
      </c>
      <c r="P200">
        <f t="shared" si="13"/>
        <v>0</v>
      </c>
      <c r="Q200">
        <f t="shared" si="14"/>
        <v>8</v>
      </c>
      <c r="R200">
        <f t="shared" si="15"/>
        <v>6</v>
      </c>
      <c r="S200" s="6">
        <f>SUM(punkty_rekrutacyjne3[[#This Row],[punkty za JP]:[GEO]])</f>
        <v>18</v>
      </c>
      <c r="T200" s="6">
        <f>IF(punkty_rekrutacyjne3[[#This Row],[Zachowanie]]=6, 2, 0)+punkty_rekrutacyjne3[[#This Row],[Osiagniecia]]</f>
        <v>3</v>
      </c>
      <c r="U200" s="7">
        <f>punkty_rekrutacyjne3[[#This Row],[punkty za gimnazjalny]]+punkty_rekrutacyjne3[[#This Row],[SUMA PUNKTOW ZA OCENY]]+punkty_rekrutacyjne3[[#This Row],[DODATKOWE]]</f>
        <v>46.3</v>
      </c>
    </row>
    <row r="201" spans="1:21" x14ac:dyDescent="0.35">
      <c r="A201" s="1" t="s">
        <v>298</v>
      </c>
      <c r="B201" s="1" t="s">
        <v>299</v>
      </c>
      <c r="C201">
        <v>4</v>
      </c>
      <c r="D201">
        <v>3</v>
      </c>
      <c r="E201" s="1">
        <v>6</v>
      </c>
      <c r="F201" s="1">
        <v>4</v>
      </c>
      <c r="G201" s="1">
        <v>4</v>
      </c>
      <c r="H201" s="1">
        <v>3</v>
      </c>
      <c r="I201">
        <v>48</v>
      </c>
      <c r="J201">
        <v>71</v>
      </c>
      <c r="K201">
        <v>40</v>
      </c>
      <c r="L201">
        <v>67</v>
      </c>
      <c r="M201">
        <v>83</v>
      </c>
      <c r="N201" s="6">
        <f>(punkty_rekrutacyjne3[[#This Row],[GHP]]+punkty_rekrutacyjne3[[#This Row],[GHH]]+punkty_rekrutacyjne3[[#This Row],[GMM]]+punkty_rekrutacyjne3[[#This Row],[GMP]]+punkty_rekrutacyjne3[[#This Row],[GJP]])/10</f>
        <v>30.9</v>
      </c>
      <c r="O201">
        <f t="shared" si="12"/>
        <v>10</v>
      </c>
      <c r="P201">
        <f t="shared" si="13"/>
        <v>6</v>
      </c>
      <c r="Q201">
        <f t="shared" si="14"/>
        <v>6</v>
      </c>
      <c r="R201">
        <f t="shared" si="15"/>
        <v>4</v>
      </c>
      <c r="S201" s="6">
        <f>SUM(punkty_rekrutacyjne3[[#This Row],[punkty za JP]:[GEO]])</f>
        <v>26</v>
      </c>
      <c r="T201" s="6">
        <f>IF(punkty_rekrutacyjne3[[#This Row],[Zachowanie]]=6, 2, 0)+punkty_rekrutacyjne3[[#This Row],[Osiagniecia]]</f>
        <v>4</v>
      </c>
      <c r="U201" s="7">
        <f>punkty_rekrutacyjne3[[#This Row],[punkty za gimnazjalny]]+punkty_rekrutacyjne3[[#This Row],[SUMA PUNKTOW ZA OCENY]]+punkty_rekrutacyjne3[[#This Row],[DODATKOWE]]</f>
        <v>60.9</v>
      </c>
    </row>
    <row r="202" spans="1:21" x14ac:dyDescent="0.35">
      <c r="A202" s="1" t="s">
        <v>300</v>
      </c>
      <c r="B202" s="1" t="s">
        <v>242</v>
      </c>
      <c r="C202">
        <v>0</v>
      </c>
      <c r="D202">
        <v>5</v>
      </c>
      <c r="E202" s="1">
        <v>6</v>
      </c>
      <c r="F202" s="1">
        <v>4</v>
      </c>
      <c r="G202" s="1">
        <v>4</v>
      </c>
      <c r="H202" s="1">
        <v>5</v>
      </c>
      <c r="I202">
        <v>70</v>
      </c>
      <c r="J202">
        <v>42</v>
      </c>
      <c r="K202">
        <v>47</v>
      </c>
      <c r="L202">
        <v>24</v>
      </c>
      <c r="M202">
        <v>40</v>
      </c>
      <c r="N202" s="6">
        <f>(punkty_rekrutacyjne3[[#This Row],[GHP]]+punkty_rekrutacyjne3[[#This Row],[GHH]]+punkty_rekrutacyjne3[[#This Row],[GMM]]+punkty_rekrutacyjne3[[#This Row],[GMP]]+punkty_rekrutacyjne3[[#This Row],[GJP]])/10</f>
        <v>22.3</v>
      </c>
      <c r="O202">
        <f t="shared" si="12"/>
        <v>10</v>
      </c>
      <c r="P202">
        <f t="shared" si="13"/>
        <v>6</v>
      </c>
      <c r="Q202">
        <f t="shared" si="14"/>
        <v>6</v>
      </c>
      <c r="R202">
        <f t="shared" si="15"/>
        <v>8</v>
      </c>
      <c r="S202" s="6">
        <f>SUM(punkty_rekrutacyjne3[[#This Row],[punkty za JP]:[GEO]])</f>
        <v>30</v>
      </c>
      <c r="T202" s="6">
        <f>IF(punkty_rekrutacyjne3[[#This Row],[Zachowanie]]=6, 2, 0)+punkty_rekrutacyjne3[[#This Row],[Osiagniecia]]</f>
        <v>0</v>
      </c>
      <c r="U202" s="7">
        <f>punkty_rekrutacyjne3[[#This Row],[punkty za gimnazjalny]]+punkty_rekrutacyjne3[[#This Row],[SUMA PUNKTOW ZA OCENY]]+punkty_rekrutacyjne3[[#This Row],[DODATKOWE]]</f>
        <v>52.3</v>
      </c>
    </row>
    <row r="203" spans="1:21" x14ac:dyDescent="0.35">
      <c r="A203" s="1" t="s">
        <v>301</v>
      </c>
      <c r="B203" s="1" t="s">
        <v>302</v>
      </c>
      <c r="C203">
        <v>8</v>
      </c>
      <c r="D203">
        <v>4</v>
      </c>
      <c r="E203" s="1">
        <v>5</v>
      </c>
      <c r="F203" s="1">
        <v>4</v>
      </c>
      <c r="G203" s="1">
        <v>4</v>
      </c>
      <c r="H203" s="1">
        <v>5</v>
      </c>
      <c r="I203">
        <v>83</v>
      </c>
      <c r="J203">
        <v>18</v>
      </c>
      <c r="K203">
        <v>29</v>
      </c>
      <c r="L203">
        <v>17</v>
      </c>
      <c r="M203">
        <v>9</v>
      </c>
      <c r="N203" s="6">
        <f>(punkty_rekrutacyjne3[[#This Row],[GHP]]+punkty_rekrutacyjne3[[#This Row],[GHH]]+punkty_rekrutacyjne3[[#This Row],[GMM]]+punkty_rekrutacyjne3[[#This Row],[GMP]]+punkty_rekrutacyjne3[[#This Row],[GJP]])/10</f>
        <v>15.6</v>
      </c>
      <c r="O203">
        <f t="shared" si="12"/>
        <v>8</v>
      </c>
      <c r="P203">
        <f t="shared" si="13"/>
        <v>6</v>
      </c>
      <c r="Q203">
        <f t="shared" si="14"/>
        <v>6</v>
      </c>
      <c r="R203">
        <f t="shared" si="15"/>
        <v>8</v>
      </c>
      <c r="S203" s="6">
        <f>SUM(punkty_rekrutacyjne3[[#This Row],[punkty za JP]:[GEO]])</f>
        <v>28</v>
      </c>
      <c r="T203" s="6">
        <f>IF(punkty_rekrutacyjne3[[#This Row],[Zachowanie]]=6, 2, 0)+punkty_rekrutacyjne3[[#This Row],[Osiagniecia]]</f>
        <v>8</v>
      </c>
      <c r="U203" s="7">
        <f>punkty_rekrutacyjne3[[#This Row],[punkty za gimnazjalny]]+punkty_rekrutacyjne3[[#This Row],[SUMA PUNKTOW ZA OCENY]]+punkty_rekrutacyjne3[[#This Row],[DODATKOWE]]</f>
        <v>51.6</v>
      </c>
    </row>
    <row r="204" spans="1:21" x14ac:dyDescent="0.35">
      <c r="A204" s="1" t="s">
        <v>303</v>
      </c>
      <c r="B204" s="1" t="s">
        <v>90</v>
      </c>
      <c r="C204">
        <v>1</v>
      </c>
      <c r="D204">
        <v>6</v>
      </c>
      <c r="E204" s="1">
        <v>4</v>
      </c>
      <c r="F204" s="1">
        <v>6</v>
      </c>
      <c r="G204" s="1">
        <v>3</v>
      </c>
      <c r="H204" s="1">
        <v>2</v>
      </c>
      <c r="I204">
        <v>48</v>
      </c>
      <c r="J204">
        <v>65</v>
      </c>
      <c r="K204">
        <v>86</v>
      </c>
      <c r="L204">
        <v>18</v>
      </c>
      <c r="M204">
        <v>88</v>
      </c>
      <c r="N204" s="6">
        <f>(punkty_rekrutacyjne3[[#This Row],[GHP]]+punkty_rekrutacyjne3[[#This Row],[GHH]]+punkty_rekrutacyjne3[[#This Row],[GMM]]+punkty_rekrutacyjne3[[#This Row],[GMP]]+punkty_rekrutacyjne3[[#This Row],[GJP]])/10</f>
        <v>30.5</v>
      </c>
      <c r="O204">
        <f t="shared" si="12"/>
        <v>6</v>
      </c>
      <c r="P204">
        <f t="shared" si="13"/>
        <v>10</v>
      </c>
      <c r="Q204">
        <f t="shared" si="14"/>
        <v>4</v>
      </c>
      <c r="R204">
        <f t="shared" si="15"/>
        <v>0</v>
      </c>
      <c r="S204" s="6">
        <f>SUM(punkty_rekrutacyjne3[[#This Row],[punkty za JP]:[GEO]])</f>
        <v>20</v>
      </c>
      <c r="T204" s="6">
        <f>IF(punkty_rekrutacyjne3[[#This Row],[Zachowanie]]=6, 2, 0)+punkty_rekrutacyjne3[[#This Row],[Osiagniecia]]</f>
        <v>3</v>
      </c>
      <c r="U204" s="7">
        <f>punkty_rekrutacyjne3[[#This Row],[punkty za gimnazjalny]]+punkty_rekrutacyjne3[[#This Row],[SUMA PUNKTOW ZA OCENY]]+punkty_rekrutacyjne3[[#This Row],[DODATKOWE]]</f>
        <v>53.5</v>
      </c>
    </row>
    <row r="205" spans="1:21" x14ac:dyDescent="0.35">
      <c r="A205" s="1" t="s">
        <v>304</v>
      </c>
      <c r="B205" s="1" t="s">
        <v>70</v>
      </c>
      <c r="C205">
        <v>4</v>
      </c>
      <c r="D205">
        <v>5</v>
      </c>
      <c r="E205" s="1">
        <v>3</v>
      </c>
      <c r="F205" s="1">
        <v>5</v>
      </c>
      <c r="G205" s="1">
        <v>5</v>
      </c>
      <c r="H205" s="1">
        <v>2</v>
      </c>
      <c r="I205">
        <v>70</v>
      </c>
      <c r="J205">
        <v>20</v>
      </c>
      <c r="K205">
        <v>38</v>
      </c>
      <c r="L205">
        <v>18</v>
      </c>
      <c r="M205">
        <v>65</v>
      </c>
      <c r="N205" s="6">
        <f>(punkty_rekrutacyjne3[[#This Row],[GHP]]+punkty_rekrutacyjne3[[#This Row],[GHH]]+punkty_rekrutacyjne3[[#This Row],[GMM]]+punkty_rekrutacyjne3[[#This Row],[GMP]]+punkty_rekrutacyjne3[[#This Row],[GJP]])/10</f>
        <v>21.1</v>
      </c>
      <c r="O205">
        <f t="shared" si="12"/>
        <v>4</v>
      </c>
      <c r="P205">
        <f t="shared" si="13"/>
        <v>8</v>
      </c>
      <c r="Q205">
        <f t="shared" si="14"/>
        <v>8</v>
      </c>
      <c r="R205">
        <f t="shared" si="15"/>
        <v>0</v>
      </c>
      <c r="S205" s="6">
        <f>SUM(punkty_rekrutacyjne3[[#This Row],[punkty za JP]:[GEO]])</f>
        <v>20</v>
      </c>
      <c r="T205" s="6">
        <f>IF(punkty_rekrutacyjne3[[#This Row],[Zachowanie]]=6, 2, 0)+punkty_rekrutacyjne3[[#This Row],[Osiagniecia]]</f>
        <v>4</v>
      </c>
      <c r="U205" s="7">
        <f>punkty_rekrutacyjne3[[#This Row],[punkty za gimnazjalny]]+punkty_rekrutacyjne3[[#This Row],[SUMA PUNKTOW ZA OCENY]]+punkty_rekrutacyjne3[[#This Row],[DODATKOWE]]</f>
        <v>45.1</v>
      </c>
    </row>
    <row r="206" spans="1:21" x14ac:dyDescent="0.35">
      <c r="A206" s="1" t="s">
        <v>305</v>
      </c>
      <c r="B206" s="1" t="s">
        <v>306</v>
      </c>
      <c r="C206">
        <v>2</v>
      </c>
      <c r="D206">
        <v>2</v>
      </c>
      <c r="E206" s="1">
        <v>6</v>
      </c>
      <c r="F206" s="1">
        <v>5</v>
      </c>
      <c r="G206" s="1">
        <v>2</v>
      </c>
      <c r="H206" s="1">
        <v>6</v>
      </c>
      <c r="I206">
        <v>74</v>
      </c>
      <c r="J206">
        <v>61</v>
      </c>
      <c r="K206">
        <v>24</v>
      </c>
      <c r="L206">
        <v>72</v>
      </c>
      <c r="M206">
        <v>41</v>
      </c>
      <c r="N206" s="6">
        <f>(punkty_rekrutacyjne3[[#This Row],[GHP]]+punkty_rekrutacyjne3[[#This Row],[GHH]]+punkty_rekrutacyjne3[[#This Row],[GMM]]+punkty_rekrutacyjne3[[#This Row],[GMP]]+punkty_rekrutacyjne3[[#This Row],[GJP]])/10</f>
        <v>27.2</v>
      </c>
      <c r="O206">
        <f t="shared" si="12"/>
        <v>10</v>
      </c>
      <c r="P206">
        <f t="shared" si="13"/>
        <v>8</v>
      </c>
      <c r="Q206">
        <f t="shared" si="14"/>
        <v>0</v>
      </c>
      <c r="R206">
        <f t="shared" si="15"/>
        <v>10</v>
      </c>
      <c r="S206" s="6">
        <f>SUM(punkty_rekrutacyjne3[[#This Row],[punkty za JP]:[GEO]])</f>
        <v>28</v>
      </c>
      <c r="T206" s="6">
        <f>IF(punkty_rekrutacyjne3[[#This Row],[Zachowanie]]=6, 2, 0)+punkty_rekrutacyjne3[[#This Row],[Osiagniecia]]</f>
        <v>2</v>
      </c>
      <c r="U206" s="7">
        <f>punkty_rekrutacyjne3[[#This Row],[punkty za gimnazjalny]]+punkty_rekrutacyjne3[[#This Row],[SUMA PUNKTOW ZA OCENY]]+punkty_rekrutacyjne3[[#This Row],[DODATKOWE]]</f>
        <v>57.2</v>
      </c>
    </row>
    <row r="207" spans="1:21" x14ac:dyDescent="0.35">
      <c r="A207" s="1" t="s">
        <v>125</v>
      </c>
      <c r="B207" s="1" t="s">
        <v>307</v>
      </c>
      <c r="C207">
        <v>2</v>
      </c>
      <c r="D207">
        <v>2</v>
      </c>
      <c r="E207" s="1">
        <v>4</v>
      </c>
      <c r="F207" s="1">
        <v>4</v>
      </c>
      <c r="G207" s="1">
        <v>4</v>
      </c>
      <c r="H207" s="1">
        <v>3</v>
      </c>
      <c r="I207">
        <v>18</v>
      </c>
      <c r="J207">
        <v>50</v>
      </c>
      <c r="K207">
        <v>99</v>
      </c>
      <c r="L207">
        <v>35</v>
      </c>
      <c r="M207">
        <v>8</v>
      </c>
      <c r="N207" s="6">
        <f>(punkty_rekrutacyjne3[[#This Row],[GHP]]+punkty_rekrutacyjne3[[#This Row],[GHH]]+punkty_rekrutacyjne3[[#This Row],[GMM]]+punkty_rekrutacyjne3[[#This Row],[GMP]]+punkty_rekrutacyjne3[[#This Row],[GJP]])/10</f>
        <v>21</v>
      </c>
      <c r="O207">
        <f t="shared" si="12"/>
        <v>6</v>
      </c>
      <c r="P207">
        <f t="shared" si="13"/>
        <v>6</v>
      </c>
      <c r="Q207">
        <f t="shared" si="14"/>
        <v>6</v>
      </c>
      <c r="R207">
        <f t="shared" si="15"/>
        <v>4</v>
      </c>
      <c r="S207" s="6">
        <f>SUM(punkty_rekrutacyjne3[[#This Row],[punkty za JP]:[GEO]])</f>
        <v>22</v>
      </c>
      <c r="T207" s="6">
        <f>IF(punkty_rekrutacyjne3[[#This Row],[Zachowanie]]=6, 2, 0)+punkty_rekrutacyjne3[[#This Row],[Osiagniecia]]</f>
        <v>2</v>
      </c>
      <c r="U207" s="7">
        <f>punkty_rekrutacyjne3[[#This Row],[punkty za gimnazjalny]]+punkty_rekrutacyjne3[[#This Row],[SUMA PUNKTOW ZA OCENY]]+punkty_rekrutacyjne3[[#This Row],[DODATKOWE]]</f>
        <v>45</v>
      </c>
    </row>
    <row r="208" spans="1:21" x14ac:dyDescent="0.35">
      <c r="A208" s="1" t="s">
        <v>308</v>
      </c>
      <c r="B208" s="1" t="s">
        <v>166</v>
      </c>
      <c r="C208">
        <v>6</v>
      </c>
      <c r="D208">
        <v>6</v>
      </c>
      <c r="E208" s="1">
        <v>4</v>
      </c>
      <c r="F208" s="1">
        <v>3</v>
      </c>
      <c r="G208" s="1">
        <v>6</v>
      </c>
      <c r="H208" s="1">
        <v>2</v>
      </c>
      <c r="I208">
        <v>68</v>
      </c>
      <c r="J208">
        <v>82</v>
      </c>
      <c r="K208">
        <v>74</v>
      </c>
      <c r="L208">
        <v>4</v>
      </c>
      <c r="M208">
        <v>9</v>
      </c>
      <c r="N208" s="6">
        <f>(punkty_rekrutacyjne3[[#This Row],[GHP]]+punkty_rekrutacyjne3[[#This Row],[GHH]]+punkty_rekrutacyjne3[[#This Row],[GMM]]+punkty_rekrutacyjne3[[#This Row],[GMP]]+punkty_rekrutacyjne3[[#This Row],[GJP]])/10</f>
        <v>23.7</v>
      </c>
      <c r="O208">
        <f t="shared" si="12"/>
        <v>6</v>
      </c>
      <c r="P208">
        <f t="shared" si="13"/>
        <v>4</v>
      </c>
      <c r="Q208">
        <f t="shared" si="14"/>
        <v>10</v>
      </c>
      <c r="R208">
        <f t="shared" si="15"/>
        <v>0</v>
      </c>
      <c r="S208" s="6">
        <f>SUM(punkty_rekrutacyjne3[[#This Row],[punkty za JP]:[GEO]])</f>
        <v>20</v>
      </c>
      <c r="T208" s="6">
        <f>IF(punkty_rekrutacyjne3[[#This Row],[Zachowanie]]=6, 2, 0)+punkty_rekrutacyjne3[[#This Row],[Osiagniecia]]</f>
        <v>8</v>
      </c>
      <c r="U208" s="7">
        <f>punkty_rekrutacyjne3[[#This Row],[punkty za gimnazjalny]]+punkty_rekrutacyjne3[[#This Row],[SUMA PUNKTOW ZA OCENY]]+punkty_rekrutacyjne3[[#This Row],[DODATKOWE]]</f>
        <v>51.7</v>
      </c>
    </row>
    <row r="209" spans="1:21" x14ac:dyDescent="0.35">
      <c r="A209" s="1" t="s">
        <v>309</v>
      </c>
      <c r="B209" s="1" t="s">
        <v>239</v>
      </c>
      <c r="C209">
        <v>3</v>
      </c>
      <c r="D209">
        <v>4</v>
      </c>
      <c r="E209" s="1">
        <v>2</v>
      </c>
      <c r="F209" s="1">
        <v>2</v>
      </c>
      <c r="G209" s="1">
        <v>6</v>
      </c>
      <c r="H209" s="1">
        <v>4</v>
      </c>
      <c r="I209">
        <v>48</v>
      </c>
      <c r="J209">
        <v>56</v>
      </c>
      <c r="K209">
        <v>97</v>
      </c>
      <c r="L209">
        <v>34</v>
      </c>
      <c r="M209">
        <v>50</v>
      </c>
      <c r="N209" s="6">
        <f>(punkty_rekrutacyjne3[[#This Row],[GHP]]+punkty_rekrutacyjne3[[#This Row],[GHH]]+punkty_rekrutacyjne3[[#This Row],[GMM]]+punkty_rekrutacyjne3[[#This Row],[GMP]]+punkty_rekrutacyjne3[[#This Row],[GJP]])/10</f>
        <v>28.5</v>
      </c>
      <c r="O209">
        <f t="shared" si="12"/>
        <v>0</v>
      </c>
      <c r="P209">
        <f t="shared" si="13"/>
        <v>0</v>
      </c>
      <c r="Q209">
        <f t="shared" si="14"/>
        <v>10</v>
      </c>
      <c r="R209">
        <f t="shared" si="15"/>
        <v>6</v>
      </c>
      <c r="S209" s="6">
        <f>SUM(punkty_rekrutacyjne3[[#This Row],[punkty za JP]:[GEO]])</f>
        <v>16</v>
      </c>
      <c r="T209" s="6">
        <f>IF(punkty_rekrutacyjne3[[#This Row],[Zachowanie]]=6, 2, 0)+punkty_rekrutacyjne3[[#This Row],[Osiagniecia]]</f>
        <v>3</v>
      </c>
      <c r="U209" s="7">
        <f>punkty_rekrutacyjne3[[#This Row],[punkty za gimnazjalny]]+punkty_rekrutacyjne3[[#This Row],[SUMA PUNKTOW ZA OCENY]]+punkty_rekrutacyjne3[[#This Row],[DODATKOWE]]</f>
        <v>47.5</v>
      </c>
    </row>
    <row r="210" spans="1:21" x14ac:dyDescent="0.35">
      <c r="A210" s="1" t="s">
        <v>310</v>
      </c>
      <c r="B210" s="1" t="s">
        <v>311</v>
      </c>
      <c r="C210">
        <v>2</v>
      </c>
      <c r="D210">
        <v>5</v>
      </c>
      <c r="E210" s="1">
        <v>5</v>
      </c>
      <c r="F210" s="1">
        <v>5</v>
      </c>
      <c r="G210" s="1">
        <v>3</v>
      </c>
      <c r="H210" s="1">
        <v>2</v>
      </c>
      <c r="I210">
        <v>69</v>
      </c>
      <c r="J210">
        <v>49</v>
      </c>
      <c r="K210">
        <v>67</v>
      </c>
      <c r="L210">
        <v>20</v>
      </c>
      <c r="M210">
        <v>3</v>
      </c>
      <c r="N210" s="6">
        <f>(punkty_rekrutacyjne3[[#This Row],[GHP]]+punkty_rekrutacyjne3[[#This Row],[GHH]]+punkty_rekrutacyjne3[[#This Row],[GMM]]+punkty_rekrutacyjne3[[#This Row],[GMP]]+punkty_rekrutacyjne3[[#This Row],[GJP]])/10</f>
        <v>20.8</v>
      </c>
      <c r="O210">
        <f t="shared" si="12"/>
        <v>8</v>
      </c>
      <c r="P210">
        <f t="shared" si="13"/>
        <v>8</v>
      </c>
      <c r="Q210">
        <f t="shared" si="14"/>
        <v>4</v>
      </c>
      <c r="R210">
        <f t="shared" si="15"/>
        <v>0</v>
      </c>
      <c r="S210" s="6">
        <f>SUM(punkty_rekrutacyjne3[[#This Row],[punkty za JP]:[GEO]])</f>
        <v>20</v>
      </c>
      <c r="T210" s="6">
        <f>IF(punkty_rekrutacyjne3[[#This Row],[Zachowanie]]=6, 2, 0)+punkty_rekrutacyjne3[[#This Row],[Osiagniecia]]</f>
        <v>2</v>
      </c>
      <c r="U210" s="7">
        <f>punkty_rekrutacyjne3[[#This Row],[punkty za gimnazjalny]]+punkty_rekrutacyjne3[[#This Row],[SUMA PUNKTOW ZA OCENY]]+punkty_rekrutacyjne3[[#This Row],[DODATKOWE]]</f>
        <v>42.8</v>
      </c>
    </row>
    <row r="211" spans="1:21" x14ac:dyDescent="0.35">
      <c r="A211" s="1" t="s">
        <v>312</v>
      </c>
      <c r="B211" s="1" t="s">
        <v>313</v>
      </c>
      <c r="C211">
        <v>5</v>
      </c>
      <c r="D211">
        <v>2</v>
      </c>
      <c r="E211" s="1">
        <v>4</v>
      </c>
      <c r="F211" s="1">
        <v>5</v>
      </c>
      <c r="G211" s="1">
        <v>6</v>
      </c>
      <c r="H211" s="1">
        <v>4</v>
      </c>
      <c r="I211">
        <v>68</v>
      </c>
      <c r="J211">
        <v>37</v>
      </c>
      <c r="K211">
        <v>91</v>
      </c>
      <c r="L211">
        <v>56</v>
      </c>
      <c r="M211">
        <v>46</v>
      </c>
      <c r="N211" s="6">
        <f>(punkty_rekrutacyjne3[[#This Row],[GHP]]+punkty_rekrutacyjne3[[#This Row],[GHH]]+punkty_rekrutacyjne3[[#This Row],[GMM]]+punkty_rekrutacyjne3[[#This Row],[GMP]]+punkty_rekrutacyjne3[[#This Row],[GJP]])/10</f>
        <v>29.8</v>
      </c>
      <c r="O211">
        <f t="shared" si="12"/>
        <v>6</v>
      </c>
      <c r="P211">
        <f t="shared" si="13"/>
        <v>8</v>
      </c>
      <c r="Q211">
        <f t="shared" si="14"/>
        <v>10</v>
      </c>
      <c r="R211">
        <f t="shared" si="15"/>
        <v>6</v>
      </c>
      <c r="S211" s="6">
        <f>SUM(punkty_rekrutacyjne3[[#This Row],[punkty za JP]:[GEO]])</f>
        <v>30</v>
      </c>
      <c r="T211" s="6">
        <f>IF(punkty_rekrutacyjne3[[#This Row],[Zachowanie]]=6, 2, 0)+punkty_rekrutacyjne3[[#This Row],[Osiagniecia]]</f>
        <v>5</v>
      </c>
      <c r="U211" s="7">
        <f>punkty_rekrutacyjne3[[#This Row],[punkty za gimnazjalny]]+punkty_rekrutacyjne3[[#This Row],[SUMA PUNKTOW ZA OCENY]]+punkty_rekrutacyjne3[[#This Row],[DODATKOWE]]</f>
        <v>64.8</v>
      </c>
    </row>
    <row r="212" spans="1:21" x14ac:dyDescent="0.35">
      <c r="A212" s="1" t="s">
        <v>314</v>
      </c>
      <c r="B212" s="1" t="s">
        <v>249</v>
      </c>
      <c r="C212">
        <v>7</v>
      </c>
      <c r="D212">
        <v>2</v>
      </c>
      <c r="E212" s="1">
        <v>2</v>
      </c>
      <c r="F212" s="1">
        <v>3</v>
      </c>
      <c r="G212" s="1">
        <v>6</v>
      </c>
      <c r="H212" s="1">
        <v>5</v>
      </c>
      <c r="I212">
        <v>11</v>
      </c>
      <c r="J212">
        <v>6</v>
      </c>
      <c r="K212">
        <v>24</v>
      </c>
      <c r="L212">
        <v>72</v>
      </c>
      <c r="M212">
        <v>17</v>
      </c>
      <c r="N212" s="6">
        <f>(punkty_rekrutacyjne3[[#This Row],[GHP]]+punkty_rekrutacyjne3[[#This Row],[GHH]]+punkty_rekrutacyjne3[[#This Row],[GMM]]+punkty_rekrutacyjne3[[#This Row],[GMP]]+punkty_rekrutacyjne3[[#This Row],[GJP]])/10</f>
        <v>13</v>
      </c>
      <c r="O212">
        <f t="shared" si="12"/>
        <v>0</v>
      </c>
      <c r="P212">
        <f t="shared" si="13"/>
        <v>4</v>
      </c>
      <c r="Q212">
        <f t="shared" si="14"/>
        <v>10</v>
      </c>
      <c r="R212">
        <f t="shared" si="15"/>
        <v>8</v>
      </c>
      <c r="S212" s="6">
        <f>SUM(punkty_rekrutacyjne3[[#This Row],[punkty za JP]:[GEO]])</f>
        <v>22</v>
      </c>
      <c r="T212" s="6">
        <f>IF(punkty_rekrutacyjne3[[#This Row],[Zachowanie]]=6, 2, 0)+punkty_rekrutacyjne3[[#This Row],[Osiagniecia]]</f>
        <v>7</v>
      </c>
      <c r="U212" s="7">
        <f>punkty_rekrutacyjne3[[#This Row],[punkty za gimnazjalny]]+punkty_rekrutacyjne3[[#This Row],[SUMA PUNKTOW ZA OCENY]]+punkty_rekrutacyjne3[[#This Row],[DODATKOWE]]</f>
        <v>42</v>
      </c>
    </row>
    <row r="213" spans="1:21" x14ac:dyDescent="0.35">
      <c r="A213" s="1" t="s">
        <v>315</v>
      </c>
      <c r="B213" s="1" t="s">
        <v>316</v>
      </c>
      <c r="C213">
        <v>2</v>
      </c>
      <c r="D213">
        <v>2</v>
      </c>
      <c r="E213" s="1">
        <v>6</v>
      </c>
      <c r="F213" s="1">
        <v>2</v>
      </c>
      <c r="G213" s="1">
        <v>2</v>
      </c>
      <c r="H213" s="1">
        <v>4</v>
      </c>
      <c r="I213">
        <v>13</v>
      </c>
      <c r="J213">
        <v>7</v>
      </c>
      <c r="K213">
        <v>71</v>
      </c>
      <c r="L213">
        <v>64</v>
      </c>
      <c r="M213">
        <v>96</v>
      </c>
      <c r="N213" s="6">
        <f>(punkty_rekrutacyjne3[[#This Row],[GHP]]+punkty_rekrutacyjne3[[#This Row],[GHH]]+punkty_rekrutacyjne3[[#This Row],[GMM]]+punkty_rekrutacyjne3[[#This Row],[GMP]]+punkty_rekrutacyjne3[[#This Row],[GJP]])/10</f>
        <v>25.1</v>
      </c>
      <c r="O213">
        <f t="shared" si="12"/>
        <v>10</v>
      </c>
      <c r="P213">
        <f t="shared" si="13"/>
        <v>0</v>
      </c>
      <c r="Q213">
        <f t="shared" si="14"/>
        <v>0</v>
      </c>
      <c r="R213">
        <f t="shared" si="15"/>
        <v>6</v>
      </c>
      <c r="S213" s="6">
        <f>SUM(punkty_rekrutacyjne3[[#This Row],[punkty za JP]:[GEO]])</f>
        <v>16</v>
      </c>
      <c r="T213" s="6">
        <f>IF(punkty_rekrutacyjne3[[#This Row],[Zachowanie]]=6, 2, 0)+punkty_rekrutacyjne3[[#This Row],[Osiagniecia]]</f>
        <v>2</v>
      </c>
      <c r="U213" s="7">
        <f>punkty_rekrutacyjne3[[#This Row],[punkty za gimnazjalny]]+punkty_rekrutacyjne3[[#This Row],[SUMA PUNKTOW ZA OCENY]]+punkty_rekrutacyjne3[[#This Row],[DODATKOWE]]</f>
        <v>43.1</v>
      </c>
    </row>
    <row r="214" spans="1:21" x14ac:dyDescent="0.35">
      <c r="A214" s="1" t="s">
        <v>317</v>
      </c>
      <c r="B214" s="1" t="s">
        <v>232</v>
      </c>
      <c r="C214">
        <v>8</v>
      </c>
      <c r="D214">
        <v>4</v>
      </c>
      <c r="E214" s="1">
        <v>5</v>
      </c>
      <c r="F214" s="1">
        <v>5</v>
      </c>
      <c r="G214" s="1">
        <v>3</v>
      </c>
      <c r="H214" s="1">
        <v>4</v>
      </c>
      <c r="I214">
        <v>92</v>
      </c>
      <c r="J214">
        <v>71</v>
      </c>
      <c r="K214">
        <v>26</v>
      </c>
      <c r="L214">
        <v>42</v>
      </c>
      <c r="M214">
        <v>46</v>
      </c>
      <c r="N214" s="6">
        <f>(punkty_rekrutacyjne3[[#This Row],[GHP]]+punkty_rekrutacyjne3[[#This Row],[GHH]]+punkty_rekrutacyjne3[[#This Row],[GMM]]+punkty_rekrutacyjne3[[#This Row],[GMP]]+punkty_rekrutacyjne3[[#This Row],[GJP]])/10</f>
        <v>27.7</v>
      </c>
      <c r="O214">
        <f t="shared" si="12"/>
        <v>8</v>
      </c>
      <c r="P214">
        <f t="shared" si="13"/>
        <v>8</v>
      </c>
      <c r="Q214">
        <f t="shared" si="14"/>
        <v>4</v>
      </c>
      <c r="R214">
        <f t="shared" si="15"/>
        <v>6</v>
      </c>
      <c r="S214" s="6">
        <f>SUM(punkty_rekrutacyjne3[[#This Row],[punkty za JP]:[GEO]])</f>
        <v>26</v>
      </c>
      <c r="T214" s="6">
        <f>IF(punkty_rekrutacyjne3[[#This Row],[Zachowanie]]=6, 2, 0)+punkty_rekrutacyjne3[[#This Row],[Osiagniecia]]</f>
        <v>8</v>
      </c>
      <c r="U214" s="7">
        <f>punkty_rekrutacyjne3[[#This Row],[punkty za gimnazjalny]]+punkty_rekrutacyjne3[[#This Row],[SUMA PUNKTOW ZA OCENY]]+punkty_rekrutacyjne3[[#This Row],[DODATKOWE]]</f>
        <v>61.7</v>
      </c>
    </row>
    <row r="215" spans="1:21" x14ac:dyDescent="0.35">
      <c r="A215" s="1" t="s">
        <v>318</v>
      </c>
      <c r="B215" s="1" t="s">
        <v>279</v>
      </c>
      <c r="C215">
        <v>5</v>
      </c>
      <c r="D215">
        <v>6</v>
      </c>
      <c r="E215" s="1">
        <v>2</v>
      </c>
      <c r="F215" s="1">
        <v>6</v>
      </c>
      <c r="G215" s="1">
        <v>6</v>
      </c>
      <c r="H215" s="1">
        <v>5</v>
      </c>
      <c r="I215">
        <v>79</v>
      </c>
      <c r="J215">
        <v>19</v>
      </c>
      <c r="K215">
        <v>23</v>
      </c>
      <c r="L215">
        <v>18</v>
      </c>
      <c r="M215">
        <v>13</v>
      </c>
      <c r="N215" s="6">
        <f>(punkty_rekrutacyjne3[[#This Row],[GHP]]+punkty_rekrutacyjne3[[#This Row],[GHH]]+punkty_rekrutacyjne3[[#This Row],[GMM]]+punkty_rekrutacyjne3[[#This Row],[GMP]]+punkty_rekrutacyjne3[[#This Row],[GJP]])/10</f>
        <v>15.2</v>
      </c>
      <c r="O215">
        <f t="shared" si="12"/>
        <v>0</v>
      </c>
      <c r="P215">
        <f t="shared" si="13"/>
        <v>10</v>
      </c>
      <c r="Q215">
        <f t="shared" si="14"/>
        <v>10</v>
      </c>
      <c r="R215">
        <f t="shared" si="15"/>
        <v>8</v>
      </c>
      <c r="S215" s="6">
        <f>SUM(punkty_rekrutacyjne3[[#This Row],[punkty za JP]:[GEO]])</f>
        <v>28</v>
      </c>
      <c r="T215" s="6">
        <f>IF(punkty_rekrutacyjne3[[#This Row],[Zachowanie]]=6, 2, 0)+punkty_rekrutacyjne3[[#This Row],[Osiagniecia]]</f>
        <v>7</v>
      </c>
      <c r="U215" s="7">
        <f>punkty_rekrutacyjne3[[#This Row],[punkty za gimnazjalny]]+punkty_rekrutacyjne3[[#This Row],[SUMA PUNKTOW ZA OCENY]]+punkty_rekrutacyjne3[[#This Row],[DODATKOWE]]</f>
        <v>50.2</v>
      </c>
    </row>
    <row r="216" spans="1:21" x14ac:dyDescent="0.35">
      <c r="A216" s="1" t="s">
        <v>319</v>
      </c>
      <c r="B216" s="1" t="s">
        <v>197</v>
      </c>
      <c r="C216">
        <v>3</v>
      </c>
      <c r="D216">
        <v>2</v>
      </c>
      <c r="E216" s="1">
        <v>5</v>
      </c>
      <c r="F216" s="1">
        <v>3</v>
      </c>
      <c r="G216" s="1">
        <v>5</v>
      </c>
      <c r="H216" s="1">
        <v>2</v>
      </c>
      <c r="I216">
        <v>47</v>
      </c>
      <c r="J216">
        <v>7</v>
      </c>
      <c r="K216">
        <v>72</v>
      </c>
      <c r="L216">
        <v>74</v>
      </c>
      <c r="M216">
        <v>85</v>
      </c>
      <c r="N216" s="6">
        <f>(punkty_rekrutacyjne3[[#This Row],[GHP]]+punkty_rekrutacyjne3[[#This Row],[GHH]]+punkty_rekrutacyjne3[[#This Row],[GMM]]+punkty_rekrutacyjne3[[#This Row],[GMP]]+punkty_rekrutacyjne3[[#This Row],[GJP]])/10</f>
        <v>28.5</v>
      </c>
      <c r="O216">
        <f t="shared" si="12"/>
        <v>8</v>
      </c>
      <c r="P216">
        <f t="shared" si="13"/>
        <v>4</v>
      </c>
      <c r="Q216">
        <f t="shared" si="14"/>
        <v>8</v>
      </c>
      <c r="R216">
        <f t="shared" si="15"/>
        <v>0</v>
      </c>
      <c r="S216" s="6">
        <f>SUM(punkty_rekrutacyjne3[[#This Row],[punkty za JP]:[GEO]])</f>
        <v>20</v>
      </c>
      <c r="T216" s="6">
        <f>IF(punkty_rekrutacyjne3[[#This Row],[Zachowanie]]=6, 2, 0)+punkty_rekrutacyjne3[[#This Row],[Osiagniecia]]</f>
        <v>3</v>
      </c>
      <c r="U216" s="7">
        <f>punkty_rekrutacyjne3[[#This Row],[punkty za gimnazjalny]]+punkty_rekrutacyjne3[[#This Row],[SUMA PUNKTOW ZA OCENY]]+punkty_rekrutacyjne3[[#This Row],[DODATKOWE]]</f>
        <v>51.5</v>
      </c>
    </row>
    <row r="217" spans="1:21" x14ac:dyDescent="0.35">
      <c r="A217" s="1" t="s">
        <v>320</v>
      </c>
      <c r="B217" s="1" t="s">
        <v>145</v>
      </c>
      <c r="C217">
        <v>1</v>
      </c>
      <c r="D217">
        <v>6</v>
      </c>
      <c r="E217" s="1">
        <v>2</v>
      </c>
      <c r="F217" s="1">
        <v>5</v>
      </c>
      <c r="G217" s="1">
        <v>6</v>
      </c>
      <c r="H217" s="1">
        <v>3</v>
      </c>
      <c r="I217">
        <v>74</v>
      </c>
      <c r="J217">
        <v>64</v>
      </c>
      <c r="K217">
        <v>17</v>
      </c>
      <c r="L217">
        <v>76</v>
      </c>
      <c r="M217">
        <v>23</v>
      </c>
      <c r="N217" s="6">
        <f>(punkty_rekrutacyjne3[[#This Row],[GHP]]+punkty_rekrutacyjne3[[#This Row],[GHH]]+punkty_rekrutacyjne3[[#This Row],[GMM]]+punkty_rekrutacyjne3[[#This Row],[GMP]]+punkty_rekrutacyjne3[[#This Row],[GJP]])/10</f>
        <v>25.4</v>
      </c>
      <c r="O217">
        <f t="shared" si="12"/>
        <v>0</v>
      </c>
      <c r="P217">
        <f t="shared" si="13"/>
        <v>8</v>
      </c>
      <c r="Q217">
        <f t="shared" si="14"/>
        <v>10</v>
      </c>
      <c r="R217">
        <f t="shared" si="15"/>
        <v>4</v>
      </c>
      <c r="S217" s="6">
        <f>SUM(punkty_rekrutacyjne3[[#This Row],[punkty za JP]:[GEO]])</f>
        <v>22</v>
      </c>
      <c r="T217" s="6">
        <f>IF(punkty_rekrutacyjne3[[#This Row],[Zachowanie]]=6, 2, 0)+punkty_rekrutacyjne3[[#This Row],[Osiagniecia]]</f>
        <v>3</v>
      </c>
      <c r="U217" s="7">
        <f>punkty_rekrutacyjne3[[#This Row],[punkty za gimnazjalny]]+punkty_rekrutacyjne3[[#This Row],[SUMA PUNKTOW ZA OCENY]]+punkty_rekrutacyjne3[[#This Row],[DODATKOWE]]</f>
        <v>50.4</v>
      </c>
    </row>
    <row r="218" spans="1:21" x14ac:dyDescent="0.35">
      <c r="A218" s="1" t="s">
        <v>321</v>
      </c>
      <c r="B218" s="1" t="s">
        <v>322</v>
      </c>
      <c r="C218">
        <v>3</v>
      </c>
      <c r="D218">
        <v>4</v>
      </c>
      <c r="E218" s="1">
        <v>2</v>
      </c>
      <c r="F218" s="1">
        <v>4</v>
      </c>
      <c r="G218" s="1">
        <v>5</v>
      </c>
      <c r="H218" s="1">
        <v>6</v>
      </c>
      <c r="I218">
        <v>47</v>
      </c>
      <c r="J218">
        <v>80</v>
      </c>
      <c r="K218">
        <v>34</v>
      </c>
      <c r="L218">
        <v>4</v>
      </c>
      <c r="M218">
        <v>81</v>
      </c>
      <c r="N218" s="6">
        <f>(punkty_rekrutacyjne3[[#This Row],[GHP]]+punkty_rekrutacyjne3[[#This Row],[GHH]]+punkty_rekrutacyjne3[[#This Row],[GMM]]+punkty_rekrutacyjne3[[#This Row],[GMP]]+punkty_rekrutacyjne3[[#This Row],[GJP]])/10</f>
        <v>24.6</v>
      </c>
      <c r="O218">
        <f t="shared" si="12"/>
        <v>0</v>
      </c>
      <c r="P218">
        <f t="shared" si="13"/>
        <v>6</v>
      </c>
      <c r="Q218">
        <f t="shared" si="14"/>
        <v>8</v>
      </c>
      <c r="R218">
        <f t="shared" si="15"/>
        <v>10</v>
      </c>
      <c r="S218" s="6">
        <f>SUM(punkty_rekrutacyjne3[[#This Row],[punkty za JP]:[GEO]])</f>
        <v>24</v>
      </c>
      <c r="T218" s="6">
        <f>IF(punkty_rekrutacyjne3[[#This Row],[Zachowanie]]=6, 2, 0)+punkty_rekrutacyjne3[[#This Row],[Osiagniecia]]</f>
        <v>3</v>
      </c>
      <c r="U218" s="7">
        <f>punkty_rekrutacyjne3[[#This Row],[punkty za gimnazjalny]]+punkty_rekrutacyjne3[[#This Row],[SUMA PUNKTOW ZA OCENY]]+punkty_rekrutacyjne3[[#This Row],[DODATKOWE]]</f>
        <v>51.6</v>
      </c>
    </row>
    <row r="219" spans="1:21" x14ac:dyDescent="0.35">
      <c r="A219" s="1" t="s">
        <v>323</v>
      </c>
      <c r="B219" s="1" t="s">
        <v>324</v>
      </c>
      <c r="C219">
        <v>3</v>
      </c>
      <c r="D219">
        <v>4</v>
      </c>
      <c r="E219" s="1">
        <v>3</v>
      </c>
      <c r="F219" s="1">
        <v>2</v>
      </c>
      <c r="G219" s="1">
        <v>4</v>
      </c>
      <c r="H219" s="1">
        <v>4</v>
      </c>
      <c r="I219">
        <v>14</v>
      </c>
      <c r="J219">
        <v>35</v>
      </c>
      <c r="K219">
        <v>43</v>
      </c>
      <c r="L219">
        <v>57</v>
      </c>
      <c r="M219">
        <v>34</v>
      </c>
      <c r="N219" s="6">
        <f>(punkty_rekrutacyjne3[[#This Row],[GHP]]+punkty_rekrutacyjne3[[#This Row],[GHH]]+punkty_rekrutacyjne3[[#This Row],[GMM]]+punkty_rekrutacyjne3[[#This Row],[GMP]]+punkty_rekrutacyjne3[[#This Row],[GJP]])/10</f>
        <v>18.3</v>
      </c>
      <c r="O219">
        <f t="shared" si="12"/>
        <v>4</v>
      </c>
      <c r="P219">
        <f t="shared" si="13"/>
        <v>0</v>
      </c>
      <c r="Q219">
        <f t="shared" si="14"/>
        <v>6</v>
      </c>
      <c r="R219">
        <f t="shared" si="15"/>
        <v>6</v>
      </c>
      <c r="S219" s="6">
        <f>SUM(punkty_rekrutacyjne3[[#This Row],[punkty za JP]:[GEO]])</f>
        <v>16</v>
      </c>
      <c r="T219" s="6">
        <f>IF(punkty_rekrutacyjne3[[#This Row],[Zachowanie]]=6, 2, 0)+punkty_rekrutacyjne3[[#This Row],[Osiagniecia]]</f>
        <v>3</v>
      </c>
      <c r="U219" s="7">
        <f>punkty_rekrutacyjne3[[#This Row],[punkty za gimnazjalny]]+punkty_rekrutacyjne3[[#This Row],[SUMA PUNKTOW ZA OCENY]]+punkty_rekrutacyjne3[[#This Row],[DODATKOWE]]</f>
        <v>37.299999999999997</v>
      </c>
    </row>
    <row r="220" spans="1:21" x14ac:dyDescent="0.35">
      <c r="A220" s="1" t="s">
        <v>325</v>
      </c>
      <c r="B220" s="1" t="s">
        <v>326</v>
      </c>
      <c r="C220">
        <v>7</v>
      </c>
      <c r="D220">
        <v>3</v>
      </c>
      <c r="E220" s="1">
        <v>3</v>
      </c>
      <c r="F220" s="1">
        <v>2</v>
      </c>
      <c r="G220" s="1">
        <v>6</v>
      </c>
      <c r="H220" s="1">
        <v>5</v>
      </c>
      <c r="I220">
        <v>84</v>
      </c>
      <c r="J220">
        <v>70</v>
      </c>
      <c r="K220">
        <v>57</v>
      </c>
      <c r="L220">
        <v>62</v>
      </c>
      <c r="M220">
        <v>1</v>
      </c>
      <c r="N220" s="6">
        <f>(punkty_rekrutacyjne3[[#This Row],[GHP]]+punkty_rekrutacyjne3[[#This Row],[GHH]]+punkty_rekrutacyjne3[[#This Row],[GMM]]+punkty_rekrutacyjne3[[#This Row],[GMP]]+punkty_rekrutacyjne3[[#This Row],[GJP]])/10</f>
        <v>27.4</v>
      </c>
      <c r="O220">
        <f t="shared" si="12"/>
        <v>4</v>
      </c>
      <c r="P220">
        <f t="shared" si="13"/>
        <v>0</v>
      </c>
      <c r="Q220">
        <f t="shared" si="14"/>
        <v>10</v>
      </c>
      <c r="R220">
        <f t="shared" si="15"/>
        <v>8</v>
      </c>
      <c r="S220" s="6">
        <f>SUM(punkty_rekrutacyjne3[[#This Row],[punkty za JP]:[GEO]])</f>
        <v>22</v>
      </c>
      <c r="T220" s="6">
        <f>IF(punkty_rekrutacyjne3[[#This Row],[Zachowanie]]=6, 2, 0)+punkty_rekrutacyjne3[[#This Row],[Osiagniecia]]</f>
        <v>7</v>
      </c>
      <c r="U220" s="7">
        <f>punkty_rekrutacyjne3[[#This Row],[punkty za gimnazjalny]]+punkty_rekrutacyjne3[[#This Row],[SUMA PUNKTOW ZA OCENY]]+punkty_rekrutacyjne3[[#This Row],[DODATKOWE]]</f>
        <v>56.4</v>
      </c>
    </row>
    <row r="221" spans="1:21" x14ac:dyDescent="0.35">
      <c r="A221" s="1" t="s">
        <v>108</v>
      </c>
      <c r="B221" s="1" t="s">
        <v>327</v>
      </c>
      <c r="C221">
        <v>1</v>
      </c>
      <c r="D221">
        <v>5</v>
      </c>
      <c r="E221" s="1">
        <v>3</v>
      </c>
      <c r="F221" s="1">
        <v>5</v>
      </c>
      <c r="G221" s="1">
        <v>2</v>
      </c>
      <c r="H221" s="1">
        <v>4</v>
      </c>
      <c r="I221">
        <v>42</v>
      </c>
      <c r="J221">
        <v>82</v>
      </c>
      <c r="K221">
        <v>89</v>
      </c>
      <c r="L221">
        <v>2</v>
      </c>
      <c r="M221">
        <v>41</v>
      </c>
      <c r="N221" s="6">
        <f>(punkty_rekrutacyjne3[[#This Row],[GHP]]+punkty_rekrutacyjne3[[#This Row],[GHH]]+punkty_rekrutacyjne3[[#This Row],[GMM]]+punkty_rekrutacyjne3[[#This Row],[GMP]]+punkty_rekrutacyjne3[[#This Row],[GJP]])/10</f>
        <v>25.6</v>
      </c>
      <c r="O221">
        <f t="shared" si="12"/>
        <v>4</v>
      </c>
      <c r="P221">
        <f t="shared" si="13"/>
        <v>8</v>
      </c>
      <c r="Q221">
        <f t="shared" si="14"/>
        <v>0</v>
      </c>
      <c r="R221">
        <f t="shared" si="15"/>
        <v>6</v>
      </c>
      <c r="S221" s="6">
        <f>SUM(punkty_rekrutacyjne3[[#This Row],[punkty za JP]:[GEO]])</f>
        <v>18</v>
      </c>
      <c r="T221" s="6">
        <f>IF(punkty_rekrutacyjne3[[#This Row],[Zachowanie]]=6, 2, 0)+punkty_rekrutacyjne3[[#This Row],[Osiagniecia]]</f>
        <v>1</v>
      </c>
      <c r="U221" s="7">
        <f>punkty_rekrutacyjne3[[#This Row],[punkty za gimnazjalny]]+punkty_rekrutacyjne3[[#This Row],[SUMA PUNKTOW ZA OCENY]]+punkty_rekrutacyjne3[[#This Row],[DODATKOWE]]</f>
        <v>44.6</v>
      </c>
    </row>
    <row r="222" spans="1:21" x14ac:dyDescent="0.35">
      <c r="A222" s="1" t="s">
        <v>328</v>
      </c>
      <c r="B222" s="1" t="s">
        <v>68</v>
      </c>
      <c r="C222">
        <v>0</v>
      </c>
      <c r="D222">
        <v>6</v>
      </c>
      <c r="E222" s="1">
        <v>6</v>
      </c>
      <c r="F222" s="1">
        <v>4</v>
      </c>
      <c r="G222" s="1">
        <v>4</v>
      </c>
      <c r="H222" s="1">
        <v>3</v>
      </c>
      <c r="I222">
        <v>25</v>
      </c>
      <c r="J222">
        <v>40</v>
      </c>
      <c r="K222">
        <v>61</v>
      </c>
      <c r="L222">
        <v>59</v>
      </c>
      <c r="M222">
        <v>88</v>
      </c>
      <c r="N222" s="6">
        <f>(punkty_rekrutacyjne3[[#This Row],[GHP]]+punkty_rekrutacyjne3[[#This Row],[GHH]]+punkty_rekrutacyjne3[[#This Row],[GMM]]+punkty_rekrutacyjne3[[#This Row],[GMP]]+punkty_rekrutacyjne3[[#This Row],[GJP]])/10</f>
        <v>27.3</v>
      </c>
      <c r="O222">
        <f t="shared" si="12"/>
        <v>10</v>
      </c>
      <c r="P222">
        <f t="shared" si="13"/>
        <v>6</v>
      </c>
      <c r="Q222">
        <f t="shared" si="14"/>
        <v>6</v>
      </c>
      <c r="R222">
        <f t="shared" si="15"/>
        <v>4</v>
      </c>
      <c r="S222" s="6">
        <f>SUM(punkty_rekrutacyjne3[[#This Row],[punkty za JP]:[GEO]])</f>
        <v>26</v>
      </c>
      <c r="T222" s="6">
        <f>IF(punkty_rekrutacyjne3[[#This Row],[Zachowanie]]=6, 2, 0)+punkty_rekrutacyjne3[[#This Row],[Osiagniecia]]</f>
        <v>2</v>
      </c>
      <c r="U222" s="7">
        <f>punkty_rekrutacyjne3[[#This Row],[punkty za gimnazjalny]]+punkty_rekrutacyjne3[[#This Row],[SUMA PUNKTOW ZA OCENY]]+punkty_rekrutacyjne3[[#This Row],[DODATKOWE]]</f>
        <v>55.3</v>
      </c>
    </row>
    <row r="223" spans="1:21" x14ac:dyDescent="0.35">
      <c r="A223" s="1" t="s">
        <v>329</v>
      </c>
      <c r="B223" s="1" t="s">
        <v>188</v>
      </c>
      <c r="C223">
        <v>2</v>
      </c>
      <c r="D223">
        <v>4</v>
      </c>
      <c r="E223" s="1">
        <v>3</v>
      </c>
      <c r="F223" s="1">
        <v>3</v>
      </c>
      <c r="G223" s="1">
        <v>3</v>
      </c>
      <c r="H223" s="1">
        <v>2</v>
      </c>
      <c r="I223">
        <v>76</v>
      </c>
      <c r="J223">
        <v>21</v>
      </c>
      <c r="K223">
        <v>59</v>
      </c>
      <c r="L223">
        <v>79</v>
      </c>
      <c r="M223">
        <v>33</v>
      </c>
      <c r="N223" s="6">
        <f>(punkty_rekrutacyjne3[[#This Row],[GHP]]+punkty_rekrutacyjne3[[#This Row],[GHH]]+punkty_rekrutacyjne3[[#This Row],[GMM]]+punkty_rekrutacyjne3[[#This Row],[GMP]]+punkty_rekrutacyjne3[[#This Row],[GJP]])/10</f>
        <v>26.8</v>
      </c>
      <c r="O223">
        <f t="shared" si="12"/>
        <v>4</v>
      </c>
      <c r="P223">
        <f t="shared" si="13"/>
        <v>4</v>
      </c>
      <c r="Q223">
        <f t="shared" si="14"/>
        <v>4</v>
      </c>
      <c r="R223">
        <f t="shared" si="15"/>
        <v>0</v>
      </c>
      <c r="S223" s="6">
        <f>SUM(punkty_rekrutacyjne3[[#This Row],[punkty za JP]:[GEO]])</f>
        <v>12</v>
      </c>
      <c r="T223" s="6">
        <f>IF(punkty_rekrutacyjne3[[#This Row],[Zachowanie]]=6, 2, 0)+punkty_rekrutacyjne3[[#This Row],[Osiagniecia]]</f>
        <v>2</v>
      </c>
      <c r="U223" s="7">
        <f>punkty_rekrutacyjne3[[#This Row],[punkty za gimnazjalny]]+punkty_rekrutacyjne3[[#This Row],[SUMA PUNKTOW ZA OCENY]]+punkty_rekrutacyjne3[[#This Row],[DODATKOWE]]</f>
        <v>40.799999999999997</v>
      </c>
    </row>
    <row r="224" spans="1:21" x14ac:dyDescent="0.35">
      <c r="A224" s="1" t="s">
        <v>330</v>
      </c>
      <c r="B224" s="1" t="s">
        <v>30</v>
      </c>
      <c r="C224">
        <v>3</v>
      </c>
      <c r="D224">
        <v>6</v>
      </c>
      <c r="E224" s="1">
        <v>5</v>
      </c>
      <c r="F224" s="1">
        <v>2</v>
      </c>
      <c r="G224" s="1">
        <v>5</v>
      </c>
      <c r="H224" s="1">
        <v>4</v>
      </c>
      <c r="I224">
        <v>18</v>
      </c>
      <c r="J224">
        <v>33</v>
      </c>
      <c r="K224">
        <v>57</v>
      </c>
      <c r="L224">
        <v>34</v>
      </c>
      <c r="M224">
        <v>74</v>
      </c>
      <c r="N224" s="6">
        <f>(punkty_rekrutacyjne3[[#This Row],[GHP]]+punkty_rekrutacyjne3[[#This Row],[GHH]]+punkty_rekrutacyjne3[[#This Row],[GMM]]+punkty_rekrutacyjne3[[#This Row],[GMP]]+punkty_rekrutacyjne3[[#This Row],[GJP]])/10</f>
        <v>21.6</v>
      </c>
      <c r="O224">
        <f t="shared" si="12"/>
        <v>8</v>
      </c>
      <c r="P224">
        <f t="shared" si="13"/>
        <v>0</v>
      </c>
      <c r="Q224">
        <f t="shared" si="14"/>
        <v>8</v>
      </c>
      <c r="R224">
        <f t="shared" si="15"/>
        <v>6</v>
      </c>
      <c r="S224" s="6">
        <f>SUM(punkty_rekrutacyjne3[[#This Row],[punkty za JP]:[GEO]])</f>
        <v>22</v>
      </c>
      <c r="T224" s="6">
        <f>IF(punkty_rekrutacyjne3[[#This Row],[Zachowanie]]=6, 2, 0)+punkty_rekrutacyjne3[[#This Row],[Osiagniecia]]</f>
        <v>5</v>
      </c>
      <c r="U224" s="7">
        <f>punkty_rekrutacyjne3[[#This Row],[punkty za gimnazjalny]]+punkty_rekrutacyjne3[[#This Row],[SUMA PUNKTOW ZA OCENY]]+punkty_rekrutacyjne3[[#This Row],[DODATKOWE]]</f>
        <v>48.6</v>
      </c>
    </row>
    <row r="225" spans="1:21" x14ac:dyDescent="0.35">
      <c r="A225" s="1" t="s">
        <v>131</v>
      </c>
      <c r="B225" s="1" t="s">
        <v>171</v>
      </c>
      <c r="C225">
        <v>8</v>
      </c>
      <c r="D225">
        <v>4</v>
      </c>
      <c r="E225" s="1">
        <v>3</v>
      </c>
      <c r="F225" s="1">
        <v>2</v>
      </c>
      <c r="G225" s="1">
        <v>6</v>
      </c>
      <c r="H225" s="1">
        <v>5</v>
      </c>
      <c r="I225">
        <v>67</v>
      </c>
      <c r="J225">
        <v>34</v>
      </c>
      <c r="K225">
        <v>96</v>
      </c>
      <c r="L225">
        <v>61</v>
      </c>
      <c r="M225">
        <v>40</v>
      </c>
      <c r="N225" s="6">
        <f>(punkty_rekrutacyjne3[[#This Row],[GHP]]+punkty_rekrutacyjne3[[#This Row],[GHH]]+punkty_rekrutacyjne3[[#This Row],[GMM]]+punkty_rekrutacyjne3[[#This Row],[GMP]]+punkty_rekrutacyjne3[[#This Row],[GJP]])/10</f>
        <v>29.8</v>
      </c>
      <c r="O225">
        <f t="shared" si="12"/>
        <v>4</v>
      </c>
      <c r="P225">
        <f t="shared" si="13"/>
        <v>0</v>
      </c>
      <c r="Q225">
        <f t="shared" si="14"/>
        <v>10</v>
      </c>
      <c r="R225">
        <f t="shared" si="15"/>
        <v>8</v>
      </c>
      <c r="S225" s="6">
        <f>SUM(punkty_rekrutacyjne3[[#This Row],[punkty za JP]:[GEO]])</f>
        <v>22</v>
      </c>
      <c r="T225" s="6">
        <f>IF(punkty_rekrutacyjne3[[#This Row],[Zachowanie]]=6, 2, 0)+punkty_rekrutacyjne3[[#This Row],[Osiagniecia]]</f>
        <v>8</v>
      </c>
      <c r="U225" s="7">
        <f>punkty_rekrutacyjne3[[#This Row],[punkty za gimnazjalny]]+punkty_rekrutacyjne3[[#This Row],[SUMA PUNKTOW ZA OCENY]]+punkty_rekrutacyjne3[[#This Row],[DODATKOWE]]</f>
        <v>59.8</v>
      </c>
    </row>
    <row r="226" spans="1:21" x14ac:dyDescent="0.35">
      <c r="A226" s="1" t="s">
        <v>265</v>
      </c>
      <c r="B226" s="1" t="s">
        <v>16</v>
      </c>
      <c r="C226">
        <v>5</v>
      </c>
      <c r="D226">
        <v>4</v>
      </c>
      <c r="E226" s="1">
        <v>4</v>
      </c>
      <c r="F226" s="1">
        <v>6</v>
      </c>
      <c r="G226" s="1">
        <v>4</v>
      </c>
      <c r="H226" s="1">
        <v>5</v>
      </c>
      <c r="I226">
        <v>39</v>
      </c>
      <c r="J226">
        <v>12</v>
      </c>
      <c r="K226">
        <v>100</v>
      </c>
      <c r="L226">
        <v>47</v>
      </c>
      <c r="M226">
        <v>42</v>
      </c>
      <c r="N226" s="6">
        <f>(punkty_rekrutacyjne3[[#This Row],[GHP]]+punkty_rekrutacyjne3[[#This Row],[GHH]]+punkty_rekrutacyjne3[[#This Row],[GMM]]+punkty_rekrutacyjne3[[#This Row],[GMP]]+punkty_rekrutacyjne3[[#This Row],[GJP]])/10</f>
        <v>24</v>
      </c>
      <c r="O226">
        <f t="shared" si="12"/>
        <v>6</v>
      </c>
      <c r="P226">
        <f t="shared" si="13"/>
        <v>10</v>
      </c>
      <c r="Q226">
        <f t="shared" si="14"/>
        <v>6</v>
      </c>
      <c r="R226">
        <f t="shared" si="15"/>
        <v>8</v>
      </c>
      <c r="S226" s="6">
        <f>SUM(punkty_rekrutacyjne3[[#This Row],[punkty za JP]:[GEO]])</f>
        <v>30</v>
      </c>
      <c r="T226" s="6">
        <f>IF(punkty_rekrutacyjne3[[#This Row],[Zachowanie]]=6, 2, 0)+punkty_rekrutacyjne3[[#This Row],[Osiagniecia]]</f>
        <v>5</v>
      </c>
      <c r="U226" s="7">
        <f>punkty_rekrutacyjne3[[#This Row],[punkty za gimnazjalny]]+punkty_rekrutacyjne3[[#This Row],[SUMA PUNKTOW ZA OCENY]]+punkty_rekrutacyjne3[[#This Row],[DODATKOWE]]</f>
        <v>59</v>
      </c>
    </row>
    <row r="227" spans="1:21" x14ac:dyDescent="0.35">
      <c r="A227" s="1" t="s">
        <v>331</v>
      </c>
      <c r="B227" s="1" t="s">
        <v>155</v>
      </c>
      <c r="C227">
        <v>0</v>
      </c>
      <c r="D227">
        <v>3</v>
      </c>
      <c r="E227" s="1">
        <v>2</v>
      </c>
      <c r="F227" s="1">
        <v>4</v>
      </c>
      <c r="G227" s="1">
        <v>4</v>
      </c>
      <c r="H227" s="1">
        <v>2</v>
      </c>
      <c r="I227">
        <v>88</v>
      </c>
      <c r="J227">
        <v>79</v>
      </c>
      <c r="K227">
        <v>26</v>
      </c>
      <c r="L227">
        <v>8</v>
      </c>
      <c r="M227">
        <v>70</v>
      </c>
      <c r="N227" s="6">
        <f>(punkty_rekrutacyjne3[[#This Row],[GHP]]+punkty_rekrutacyjne3[[#This Row],[GHH]]+punkty_rekrutacyjne3[[#This Row],[GMM]]+punkty_rekrutacyjne3[[#This Row],[GMP]]+punkty_rekrutacyjne3[[#This Row],[GJP]])/10</f>
        <v>27.1</v>
      </c>
      <c r="O227">
        <f t="shared" si="12"/>
        <v>0</v>
      </c>
      <c r="P227">
        <f t="shared" si="13"/>
        <v>6</v>
      </c>
      <c r="Q227">
        <f t="shared" si="14"/>
        <v>6</v>
      </c>
      <c r="R227">
        <f t="shared" si="15"/>
        <v>0</v>
      </c>
      <c r="S227" s="6">
        <f>SUM(punkty_rekrutacyjne3[[#This Row],[punkty za JP]:[GEO]])</f>
        <v>12</v>
      </c>
      <c r="T227" s="6">
        <f>IF(punkty_rekrutacyjne3[[#This Row],[Zachowanie]]=6, 2, 0)+punkty_rekrutacyjne3[[#This Row],[Osiagniecia]]</f>
        <v>0</v>
      </c>
      <c r="U227" s="7">
        <f>punkty_rekrutacyjne3[[#This Row],[punkty za gimnazjalny]]+punkty_rekrutacyjne3[[#This Row],[SUMA PUNKTOW ZA OCENY]]+punkty_rekrutacyjne3[[#This Row],[DODATKOWE]]</f>
        <v>39.1</v>
      </c>
    </row>
    <row r="228" spans="1:21" x14ac:dyDescent="0.35">
      <c r="A228" s="1" t="s">
        <v>332</v>
      </c>
      <c r="B228" s="1" t="s">
        <v>117</v>
      </c>
      <c r="C228">
        <v>1</v>
      </c>
      <c r="D228">
        <v>2</v>
      </c>
      <c r="E228" s="1">
        <v>2</v>
      </c>
      <c r="F228" s="1">
        <v>6</v>
      </c>
      <c r="G228" s="1">
        <v>6</v>
      </c>
      <c r="H228" s="1">
        <v>3</v>
      </c>
      <c r="I228">
        <v>83</v>
      </c>
      <c r="J228">
        <v>76</v>
      </c>
      <c r="K228">
        <v>52</v>
      </c>
      <c r="L228">
        <v>43</v>
      </c>
      <c r="M228">
        <v>64</v>
      </c>
      <c r="N228" s="6">
        <f>(punkty_rekrutacyjne3[[#This Row],[GHP]]+punkty_rekrutacyjne3[[#This Row],[GHH]]+punkty_rekrutacyjne3[[#This Row],[GMM]]+punkty_rekrutacyjne3[[#This Row],[GMP]]+punkty_rekrutacyjne3[[#This Row],[GJP]])/10</f>
        <v>31.8</v>
      </c>
      <c r="O228">
        <f t="shared" si="12"/>
        <v>0</v>
      </c>
      <c r="P228">
        <f t="shared" si="13"/>
        <v>10</v>
      </c>
      <c r="Q228">
        <f t="shared" si="14"/>
        <v>10</v>
      </c>
      <c r="R228">
        <f t="shared" si="15"/>
        <v>4</v>
      </c>
      <c r="S228" s="6">
        <f>SUM(punkty_rekrutacyjne3[[#This Row],[punkty za JP]:[GEO]])</f>
        <v>24</v>
      </c>
      <c r="T228" s="6">
        <f>IF(punkty_rekrutacyjne3[[#This Row],[Zachowanie]]=6, 2, 0)+punkty_rekrutacyjne3[[#This Row],[Osiagniecia]]</f>
        <v>1</v>
      </c>
      <c r="U228" s="7">
        <f>punkty_rekrutacyjne3[[#This Row],[punkty za gimnazjalny]]+punkty_rekrutacyjne3[[#This Row],[SUMA PUNKTOW ZA OCENY]]+punkty_rekrutacyjne3[[#This Row],[DODATKOWE]]</f>
        <v>56.8</v>
      </c>
    </row>
    <row r="229" spans="1:21" x14ac:dyDescent="0.35">
      <c r="A229" s="1" t="s">
        <v>333</v>
      </c>
      <c r="B229" s="1" t="s">
        <v>216</v>
      </c>
      <c r="C229">
        <v>1</v>
      </c>
      <c r="D229">
        <v>6</v>
      </c>
      <c r="E229" s="1">
        <v>6</v>
      </c>
      <c r="F229" s="1">
        <v>3</v>
      </c>
      <c r="G229" s="1">
        <v>6</v>
      </c>
      <c r="H229" s="1">
        <v>4</v>
      </c>
      <c r="I229">
        <v>54</v>
      </c>
      <c r="J229">
        <v>50</v>
      </c>
      <c r="K229">
        <v>36</v>
      </c>
      <c r="L229">
        <v>23</v>
      </c>
      <c r="M229">
        <v>9</v>
      </c>
      <c r="N229" s="6">
        <f>(punkty_rekrutacyjne3[[#This Row],[GHP]]+punkty_rekrutacyjne3[[#This Row],[GHH]]+punkty_rekrutacyjne3[[#This Row],[GMM]]+punkty_rekrutacyjne3[[#This Row],[GMP]]+punkty_rekrutacyjne3[[#This Row],[GJP]])/10</f>
        <v>17.2</v>
      </c>
      <c r="O229">
        <f t="shared" si="12"/>
        <v>10</v>
      </c>
      <c r="P229">
        <f t="shared" si="13"/>
        <v>4</v>
      </c>
      <c r="Q229">
        <f t="shared" si="14"/>
        <v>10</v>
      </c>
      <c r="R229">
        <f t="shared" si="15"/>
        <v>6</v>
      </c>
      <c r="S229" s="6">
        <f>SUM(punkty_rekrutacyjne3[[#This Row],[punkty za JP]:[GEO]])</f>
        <v>30</v>
      </c>
      <c r="T229" s="6">
        <f>IF(punkty_rekrutacyjne3[[#This Row],[Zachowanie]]=6, 2, 0)+punkty_rekrutacyjne3[[#This Row],[Osiagniecia]]</f>
        <v>3</v>
      </c>
      <c r="U229" s="7">
        <f>punkty_rekrutacyjne3[[#This Row],[punkty za gimnazjalny]]+punkty_rekrutacyjne3[[#This Row],[SUMA PUNKTOW ZA OCENY]]+punkty_rekrutacyjne3[[#This Row],[DODATKOWE]]</f>
        <v>50.2</v>
      </c>
    </row>
    <row r="230" spans="1:21" x14ac:dyDescent="0.35">
      <c r="A230" s="1" t="s">
        <v>334</v>
      </c>
      <c r="B230" s="1" t="s">
        <v>242</v>
      </c>
      <c r="C230">
        <v>0</v>
      </c>
      <c r="D230">
        <v>3</v>
      </c>
      <c r="E230" s="1">
        <v>4</v>
      </c>
      <c r="F230" s="1">
        <v>6</v>
      </c>
      <c r="G230" s="1">
        <v>3</v>
      </c>
      <c r="H230" s="1">
        <v>5</v>
      </c>
      <c r="I230">
        <v>49</v>
      </c>
      <c r="J230">
        <v>31</v>
      </c>
      <c r="K230">
        <v>34</v>
      </c>
      <c r="L230">
        <v>22</v>
      </c>
      <c r="M230">
        <v>76</v>
      </c>
      <c r="N230" s="6">
        <f>(punkty_rekrutacyjne3[[#This Row],[GHP]]+punkty_rekrutacyjne3[[#This Row],[GHH]]+punkty_rekrutacyjne3[[#This Row],[GMM]]+punkty_rekrutacyjne3[[#This Row],[GMP]]+punkty_rekrutacyjne3[[#This Row],[GJP]])/10</f>
        <v>21.2</v>
      </c>
      <c r="O230">
        <f t="shared" si="12"/>
        <v>6</v>
      </c>
      <c r="P230">
        <f t="shared" si="13"/>
        <v>10</v>
      </c>
      <c r="Q230">
        <f t="shared" si="14"/>
        <v>4</v>
      </c>
      <c r="R230">
        <f t="shared" si="15"/>
        <v>8</v>
      </c>
      <c r="S230" s="6">
        <f>SUM(punkty_rekrutacyjne3[[#This Row],[punkty za JP]:[GEO]])</f>
        <v>28</v>
      </c>
      <c r="T230" s="6">
        <f>IF(punkty_rekrutacyjne3[[#This Row],[Zachowanie]]=6, 2, 0)+punkty_rekrutacyjne3[[#This Row],[Osiagniecia]]</f>
        <v>0</v>
      </c>
      <c r="U230" s="7">
        <f>punkty_rekrutacyjne3[[#This Row],[punkty za gimnazjalny]]+punkty_rekrutacyjne3[[#This Row],[SUMA PUNKTOW ZA OCENY]]+punkty_rekrutacyjne3[[#This Row],[DODATKOWE]]</f>
        <v>49.2</v>
      </c>
    </row>
    <row r="231" spans="1:21" x14ac:dyDescent="0.35">
      <c r="A231" s="1" t="s">
        <v>335</v>
      </c>
      <c r="B231" s="1" t="s">
        <v>177</v>
      </c>
      <c r="C231">
        <v>1</v>
      </c>
      <c r="D231">
        <v>3</v>
      </c>
      <c r="E231" s="1">
        <v>2</v>
      </c>
      <c r="F231" s="1">
        <v>2</v>
      </c>
      <c r="G231" s="1">
        <v>2</v>
      </c>
      <c r="H231" s="1">
        <v>3</v>
      </c>
      <c r="I231">
        <v>71</v>
      </c>
      <c r="J231">
        <v>20</v>
      </c>
      <c r="K231">
        <v>46</v>
      </c>
      <c r="L231">
        <v>6</v>
      </c>
      <c r="M231">
        <v>22</v>
      </c>
      <c r="N231" s="6">
        <f>(punkty_rekrutacyjne3[[#This Row],[GHP]]+punkty_rekrutacyjne3[[#This Row],[GHH]]+punkty_rekrutacyjne3[[#This Row],[GMM]]+punkty_rekrutacyjne3[[#This Row],[GMP]]+punkty_rekrutacyjne3[[#This Row],[GJP]])/10</f>
        <v>16.5</v>
      </c>
      <c r="O231">
        <f t="shared" si="12"/>
        <v>0</v>
      </c>
      <c r="P231">
        <f t="shared" si="13"/>
        <v>0</v>
      </c>
      <c r="Q231">
        <f t="shared" si="14"/>
        <v>0</v>
      </c>
      <c r="R231">
        <f t="shared" si="15"/>
        <v>4</v>
      </c>
      <c r="S231" s="6">
        <f>SUM(punkty_rekrutacyjne3[[#This Row],[punkty za JP]:[GEO]])</f>
        <v>4</v>
      </c>
      <c r="T231" s="6">
        <f>IF(punkty_rekrutacyjne3[[#This Row],[Zachowanie]]=6, 2, 0)+punkty_rekrutacyjne3[[#This Row],[Osiagniecia]]</f>
        <v>1</v>
      </c>
      <c r="U231" s="7">
        <f>punkty_rekrutacyjne3[[#This Row],[punkty za gimnazjalny]]+punkty_rekrutacyjne3[[#This Row],[SUMA PUNKTOW ZA OCENY]]+punkty_rekrutacyjne3[[#This Row],[DODATKOWE]]</f>
        <v>21.5</v>
      </c>
    </row>
    <row r="232" spans="1:21" x14ac:dyDescent="0.35">
      <c r="A232" s="1" t="s">
        <v>336</v>
      </c>
      <c r="B232" s="1" t="s">
        <v>210</v>
      </c>
      <c r="C232">
        <v>8</v>
      </c>
      <c r="D232">
        <v>5</v>
      </c>
      <c r="E232" s="1">
        <v>6</v>
      </c>
      <c r="F232" s="1">
        <v>4</v>
      </c>
      <c r="G232" s="1">
        <v>5</v>
      </c>
      <c r="H232" s="1">
        <v>4</v>
      </c>
      <c r="I232">
        <v>5</v>
      </c>
      <c r="J232">
        <v>48</v>
      </c>
      <c r="K232">
        <v>2</v>
      </c>
      <c r="L232">
        <v>12</v>
      </c>
      <c r="M232">
        <v>15</v>
      </c>
      <c r="N232" s="6">
        <f>(punkty_rekrutacyjne3[[#This Row],[GHP]]+punkty_rekrutacyjne3[[#This Row],[GHH]]+punkty_rekrutacyjne3[[#This Row],[GMM]]+punkty_rekrutacyjne3[[#This Row],[GMP]]+punkty_rekrutacyjne3[[#This Row],[GJP]])/10</f>
        <v>8.1999999999999993</v>
      </c>
      <c r="O232">
        <f t="shared" si="12"/>
        <v>10</v>
      </c>
      <c r="P232">
        <f t="shared" si="13"/>
        <v>6</v>
      </c>
      <c r="Q232">
        <f t="shared" si="14"/>
        <v>8</v>
      </c>
      <c r="R232">
        <f t="shared" si="15"/>
        <v>6</v>
      </c>
      <c r="S232" s="6">
        <f>SUM(punkty_rekrutacyjne3[[#This Row],[punkty za JP]:[GEO]])</f>
        <v>30</v>
      </c>
      <c r="T232" s="6">
        <f>IF(punkty_rekrutacyjne3[[#This Row],[Zachowanie]]=6, 2, 0)+punkty_rekrutacyjne3[[#This Row],[Osiagniecia]]</f>
        <v>8</v>
      </c>
      <c r="U232" s="7">
        <f>punkty_rekrutacyjne3[[#This Row],[punkty za gimnazjalny]]+punkty_rekrutacyjne3[[#This Row],[SUMA PUNKTOW ZA OCENY]]+punkty_rekrutacyjne3[[#This Row],[DODATKOWE]]</f>
        <v>46.2</v>
      </c>
    </row>
    <row r="233" spans="1:21" x14ac:dyDescent="0.35">
      <c r="A233" s="1" t="s">
        <v>337</v>
      </c>
      <c r="B233" s="1" t="s">
        <v>338</v>
      </c>
      <c r="C233">
        <v>7</v>
      </c>
      <c r="D233">
        <v>4</v>
      </c>
      <c r="E233" s="1">
        <v>3</v>
      </c>
      <c r="F233" s="1">
        <v>4</v>
      </c>
      <c r="G233" s="1">
        <v>6</v>
      </c>
      <c r="H233" s="1">
        <v>6</v>
      </c>
      <c r="I233">
        <v>27</v>
      </c>
      <c r="J233">
        <v>12</v>
      </c>
      <c r="K233">
        <v>19</v>
      </c>
      <c r="L233">
        <v>10</v>
      </c>
      <c r="M233">
        <v>66</v>
      </c>
      <c r="N233" s="6">
        <f>(punkty_rekrutacyjne3[[#This Row],[GHP]]+punkty_rekrutacyjne3[[#This Row],[GHH]]+punkty_rekrutacyjne3[[#This Row],[GMM]]+punkty_rekrutacyjne3[[#This Row],[GMP]]+punkty_rekrutacyjne3[[#This Row],[GJP]])/10</f>
        <v>13.4</v>
      </c>
      <c r="O233">
        <f t="shared" si="12"/>
        <v>4</v>
      </c>
      <c r="P233">
        <f t="shared" si="13"/>
        <v>6</v>
      </c>
      <c r="Q233">
        <f t="shared" si="14"/>
        <v>10</v>
      </c>
      <c r="R233">
        <f t="shared" si="15"/>
        <v>10</v>
      </c>
      <c r="S233" s="6">
        <f>SUM(punkty_rekrutacyjne3[[#This Row],[punkty za JP]:[GEO]])</f>
        <v>30</v>
      </c>
      <c r="T233" s="6">
        <f>IF(punkty_rekrutacyjne3[[#This Row],[Zachowanie]]=6, 2, 0)+punkty_rekrutacyjne3[[#This Row],[Osiagniecia]]</f>
        <v>7</v>
      </c>
      <c r="U233" s="7">
        <f>punkty_rekrutacyjne3[[#This Row],[punkty za gimnazjalny]]+punkty_rekrutacyjne3[[#This Row],[SUMA PUNKTOW ZA OCENY]]+punkty_rekrutacyjne3[[#This Row],[DODATKOWE]]</f>
        <v>50.4</v>
      </c>
    </row>
    <row r="234" spans="1:21" x14ac:dyDescent="0.35">
      <c r="A234" s="1" t="s">
        <v>339</v>
      </c>
      <c r="B234" s="1" t="s">
        <v>340</v>
      </c>
      <c r="C234">
        <v>6</v>
      </c>
      <c r="D234">
        <v>2</v>
      </c>
      <c r="E234" s="1">
        <v>5</v>
      </c>
      <c r="F234" s="1">
        <v>3</v>
      </c>
      <c r="G234" s="1">
        <v>5</v>
      </c>
      <c r="H234" s="1">
        <v>3</v>
      </c>
      <c r="I234">
        <v>95</v>
      </c>
      <c r="J234">
        <v>12</v>
      </c>
      <c r="K234">
        <v>76</v>
      </c>
      <c r="L234">
        <v>52</v>
      </c>
      <c r="M234">
        <v>36</v>
      </c>
      <c r="N234" s="6">
        <f>(punkty_rekrutacyjne3[[#This Row],[GHP]]+punkty_rekrutacyjne3[[#This Row],[GHH]]+punkty_rekrutacyjne3[[#This Row],[GMM]]+punkty_rekrutacyjne3[[#This Row],[GMP]]+punkty_rekrutacyjne3[[#This Row],[GJP]])/10</f>
        <v>27.1</v>
      </c>
      <c r="O234">
        <f t="shared" si="12"/>
        <v>8</v>
      </c>
      <c r="P234">
        <f t="shared" si="13"/>
        <v>4</v>
      </c>
      <c r="Q234">
        <f t="shared" si="14"/>
        <v>8</v>
      </c>
      <c r="R234">
        <f t="shared" si="15"/>
        <v>4</v>
      </c>
      <c r="S234" s="6">
        <f>SUM(punkty_rekrutacyjne3[[#This Row],[punkty za JP]:[GEO]])</f>
        <v>24</v>
      </c>
      <c r="T234" s="6">
        <f>IF(punkty_rekrutacyjne3[[#This Row],[Zachowanie]]=6, 2, 0)+punkty_rekrutacyjne3[[#This Row],[Osiagniecia]]</f>
        <v>6</v>
      </c>
      <c r="U234" s="7">
        <f>punkty_rekrutacyjne3[[#This Row],[punkty za gimnazjalny]]+punkty_rekrutacyjne3[[#This Row],[SUMA PUNKTOW ZA OCENY]]+punkty_rekrutacyjne3[[#This Row],[DODATKOWE]]</f>
        <v>57.1</v>
      </c>
    </row>
    <row r="235" spans="1:21" x14ac:dyDescent="0.35">
      <c r="A235" s="1" t="s">
        <v>341</v>
      </c>
      <c r="B235" s="1" t="s">
        <v>177</v>
      </c>
      <c r="C235">
        <v>4</v>
      </c>
      <c r="D235">
        <v>6</v>
      </c>
      <c r="E235" s="1">
        <v>4</v>
      </c>
      <c r="F235" s="1">
        <v>5</v>
      </c>
      <c r="G235" s="1">
        <v>5</v>
      </c>
      <c r="H235" s="1">
        <v>2</v>
      </c>
      <c r="I235">
        <v>48</v>
      </c>
      <c r="J235">
        <v>9</v>
      </c>
      <c r="K235">
        <v>45</v>
      </c>
      <c r="L235">
        <v>10</v>
      </c>
      <c r="M235">
        <v>3</v>
      </c>
      <c r="N235" s="6">
        <f>(punkty_rekrutacyjne3[[#This Row],[GHP]]+punkty_rekrutacyjne3[[#This Row],[GHH]]+punkty_rekrutacyjne3[[#This Row],[GMM]]+punkty_rekrutacyjne3[[#This Row],[GMP]]+punkty_rekrutacyjne3[[#This Row],[GJP]])/10</f>
        <v>11.5</v>
      </c>
      <c r="O235">
        <f t="shared" si="12"/>
        <v>6</v>
      </c>
      <c r="P235">
        <f t="shared" si="13"/>
        <v>8</v>
      </c>
      <c r="Q235">
        <f t="shared" si="14"/>
        <v>8</v>
      </c>
      <c r="R235">
        <f t="shared" si="15"/>
        <v>0</v>
      </c>
      <c r="S235" s="6">
        <f>SUM(punkty_rekrutacyjne3[[#This Row],[punkty za JP]:[GEO]])</f>
        <v>22</v>
      </c>
      <c r="T235" s="6">
        <f>IF(punkty_rekrutacyjne3[[#This Row],[Zachowanie]]=6, 2, 0)+punkty_rekrutacyjne3[[#This Row],[Osiagniecia]]</f>
        <v>6</v>
      </c>
      <c r="U235" s="7">
        <f>punkty_rekrutacyjne3[[#This Row],[punkty za gimnazjalny]]+punkty_rekrutacyjne3[[#This Row],[SUMA PUNKTOW ZA OCENY]]+punkty_rekrutacyjne3[[#This Row],[DODATKOWE]]</f>
        <v>39.5</v>
      </c>
    </row>
    <row r="236" spans="1:21" x14ac:dyDescent="0.35">
      <c r="A236" s="1" t="s">
        <v>342</v>
      </c>
      <c r="B236" s="1" t="s">
        <v>343</v>
      </c>
      <c r="C236">
        <v>2</v>
      </c>
      <c r="D236">
        <v>5</v>
      </c>
      <c r="E236" s="1">
        <v>2</v>
      </c>
      <c r="F236" s="1">
        <v>4</v>
      </c>
      <c r="G236" s="1">
        <v>4</v>
      </c>
      <c r="H236" s="1">
        <v>4</v>
      </c>
      <c r="I236">
        <v>46</v>
      </c>
      <c r="J236">
        <v>58</v>
      </c>
      <c r="K236">
        <v>72</v>
      </c>
      <c r="L236">
        <v>83</v>
      </c>
      <c r="M236">
        <v>48</v>
      </c>
      <c r="N236" s="6">
        <f>(punkty_rekrutacyjne3[[#This Row],[GHP]]+punkty_rekrutacyjne3[[#This Row],[GHH]]+punkty_rekrutacyjne3[[#This Row],[GMM]]+punkty_rekrutacyjne3[[#This Row],[GMP]]+punkty_rekrutacyjne3[[#This Row],[GJP]])/10</f>
        <v>30.7</v>
      </c>
      <c r="O236">
        <f t="shared" si="12"/>
        <v>0</v>
      </c>
      <c r="P236">
        <f t="shared" si="13"/>
        <v>6</v>
      </c>
      <c r="Q236">
        <f t="shared" si="14"/>
        <v>6</v>
      </c>
      <c r="R236">
        <f t="shared" si="15"/>
        <v>6</v>
      </c>
      <c r="S236" s="6">
        <f>SUM(punkty_rekrutacyjne3[[#This Row],[punkty za JP]:[GEO]])</f>
        <v>18</v>
      </c>
      <c r="T236" s="6">
        <f>IF(punkty_rekrutacyjne3[[#This Row],[Zachowanie]]=6, 2, 0)+punkty_rekrutacyjne3[[#This Row],[Osiagniecia]]</f>
        <v>2</v>
      </c>
      <c r="U236" s="7">
        <f>punkty_rekrutacyjne3[[#This Row],[punkty za gimnazjalny]]+punkty_rekrutacyjne3[[#This Row],[SUMA PUNKTOW ZA OCENY]]+punkty_rekrutacyjne3[[#This Row],[DODATKOWE]]</f>
        <v>50.7</v>
      </c>
    </row>
    <row r="237" spans="1:21" x14ac:dyDescent="0.35">
      <c r="A237" s="1" t="s">
        <v>344</v>
      </c>
      <c r="B237" s="1" t="s">
        <v>345</v>
      </c>
      <c r="C237">
        <v>7</v>
      </c>
      <c r="D237">
        <v>3</v>
      </c>
      <c r="E237" s="1">
        <v>3</v>
      </c>
      <c r="F237" s="1">
        <v>3</v>
      </c>
      <c r="G237" s="1">
        <v>3</v>
      </c>
      <c r="H237" s="1">
        <v>6</v>
      </c>
      <c r="I237">
        <v>72</v>
      </c>
      <c r="J237">
        <v>40</v>
      </c>
      <c r="K237">
        <v>54</v>
      </c>
      <c r="L237">
        <v>44</v>
      </c>
      <c r="M237">
        <v>78</v>
      </c>
      <c r="N237" s="6">
        <f>(punkty_rekrutacyjne3[[#This Row],[GHP]]+punkty_rekrutacyjne3[[#This Row],[GHH]]+punkty_rekrutacyjne3[[#This Row],[GMM]]+punkty_rekrutacyjne3[[#This Row],[GMP]]+punkty_rekrutacyjne3[[#This Row],[GJP]])/10</f>
        <v>28.8</v>
      </c>
      <c r="O237">
        <f t="shared" si="12"/>
        <v>4</v>
      </c>
      <c r="P237">
        <f t="shared" si="13"/>
        <v>4</v>
      </c>
      <c r="Q237">
        <f t="shared" si="14"/>
        <v>4</v>
      </c>
      <c r="R237">
        <f t="shared" si="15"/>
        <v>10</v>
      </c>
      <c r="S237" s="6">
        <f>SUM(punkty_rekrutacyjne3[[#This Row],[punkty za JP]:[GEO]])</f>
        <v>22</v>
      </c>
      <c r="T237" s="6">
        <f>IF(punkty_rekrutacyjne3[[#This Row],[Zachowanie]]=6, 2, 0)+punkty_rekrutacyjne3[[#This Row],[Osiagniecia]]</f>
        <v>7</v>
      </c>
      <c r="U237" s="7">
        <f>punkty_rekrutacyjne3[[#This Row],[punkty za gimnazjalny]]+punkty_rekrutacyjne3[[#This Row],[SUMA PUNKTOW ZA OCENY]]+punkty_rekrutacyjne3[[#This Row],[DODATKOWE]]</f>
        <v>57.8</v>
      </c>
    </row>
    <row r="238" spans="1:21" x14ac:dyDescent="0.35">
      <c r="A238" s="1" t="s">
        <v>346</v>
      </c>
      <c r="B238" s="1" t="s">
        <v>347</v>
      </c>
      <c r="C238">
        <v>4</v>
      </c>
      <c r="D238">
        <v>4</v>
      </c>
      <c r="E238" s="1">
        <v>5</v>
      </c>
      <c r="F238" s="1">
        <v>2</v>
      </c>
      <c r="G238" s="1">
        <v>3</v>
      </c>
      <c r="H238" s="1">
        <v>5</v>
      </c>
      <c r="I238">
        <v>80</v>
      </c>
      <c r="J238">
        <v>63</v>
      </c>
      <c r="K238">
        <v>36</v>
      </c>
      <c r="L238">
        <v>13</v>
      </c>
      <c r="M238">
        <v>38</v>
      </c>
      <c r="N238" s="6">
        <f>(punkty_rekrutacyjne3[[#This Row],[GHP]]+punkty_rekrutacyjne3[[#This Row],[GHH]]+punkty_rekrutacyjne3[[#This Row],[GMM]]+punkty_rekrutacyjne3[[#This Row],[GMP]]+punkty_rekrutacyjne3[[#This Row],[GJP]])/10</f>
        <v>23</v>
      </c>
      <c r="O238">
        <f t="shared" si="12"/>
        <v>8</v>
      </c>
      <c r="P238">
        <f t="shared" si="13"/>
        <v>0</v>
      </c>
      <c r="Q238">
        <f t="shared" si="14"/>
        <v>4</v>
      </c>
      <c r="R238">
        <f t="shared" si="15"/>
        <v>8</v>
      </c>
      <c r="S238" s="6">
        <f>SUM(punkty_rekrutacyjne3[[#This Row],[punkty za JP]:[GEO]])</f>
        <v>20</v>
      </c>
      <c r="T238" s="6">
        <f>IF(punkty_rekrutacyjne3[[#This Row],[Zachowanie]]=6, 2, 0)+punkty_rekrutacyjne3[[#This Row],[Osiagniecia]]</f>
        <v>4</v>
      </c>
      <c r="U238" s="7">
        <f>punkty_rekrutacyjne3[[#This Row],[punkty za gimnazjalny]]+punkty_rekrutacyjne3[[#This Row],[SUMA PUNKTOW ZA OCENY]]+punkty_rekrutacyjne3[[#This Row],[DODATKOWE]]</f>
        <v>47</v>
      </c>
    </row>
    <row r="239" spans="1:21" x14ac:dyDescent="0.35">
      <c r="A239" s="1" t="s">
        <v>348</v>
      </c>
      <c r="B239" s="1" t="s">
        <v>210</v>
      </c>
      <c r="C239">
        <v>7</v>
      </c>
      <c r="D239">
        <v>5</v>
      </c>
      <c r="E239" s="1">
        <v>3</v>
      </c>
      <c r="F239" s="1">
        <v>2</v>
      </c>
      <c r="G239" s="1">
        <v>5</v>
      </c>
      <c r="H239" s="1">
        <v>3</v>
      </c>
      <c r="I239">
        <v>89</v>
      </c>
      <c r="J239">
        <v>97</v>
      </c>
      <c r="K239">
        <v>66</v>
      </c>
      <c r="L239">
        <v>5</v>
      </c>
      <c r="M239">
        <v>68</v>
      </c>
      <c r="N239" s="6">
        <f>(punkty_rekrutacyjne3[[#This Row],[GHP]]+punkty_rekrutacyjne3[[#This Row],[GHH]]+punkty_rekrutacyjne3[[#This Row],[GMM]]+punkty_rekrutacyjne3[[#This Row],[GMP]]+punkty_rekrutacyjne3[[#This Row],[GJP]])/10</f>
        <v>32.5</v>
      </c>
      <c r="O239">
        <f t="shared" si="12"/>
        <v>4</v>
      </c>
      <c r="P239">
        <f t="shared" si="13"/>
        <v>0</v>
      </c>
      <c r="Q239">
        <f t="shared" si="14"/>
        <v>8</v>
      </c>
      <c r="R239">
        <f t="shared" si="15"/>
        <v>4</v>
      </c>
      <c r="S239" s="6">
        <f>SUM(punkty_rekrutacyjne3[[#This Row],[punkty za JP]:[GEO]])</f>
        <v>16</v>
      </c>
      <c r="T239" s="6">
        <f>IF(punkty_rekrutacyjne3[[#This Row],[Zachowanie]]=6, 2, 0)+punkty_rekrutacyjne3[[#This Row],[Osiagniecia]]</f>
        <v>7</v>
      </c>
      <c r="U239" s="7">
        <f>punkty_rekrutacyjne3[[#This Row],[punkty za gimnazjalny]]+punkty_rekrutacyjne3[[#This Row],[SUMA PUNKTOW ZA OCENY]]+punkty_rekrutacyjne3[[#This Row],[DODATKOWE]]</f>
        <v>55.5</v>
      </c>
    </row>
    <row r="240" spans="1:21" x14ac:dyDescent="0.35">
      <c r="A240" s="1" t="s">
        <v>349</v>
      </c>
      <c r="B240" s="1" t="s">
        <v>350</v>
      </c>
      <c r="C240">
        <v>8</v>
      </c>
      <c r="D240">
        <v>3</v>
      </c>
      <c r="E240" s="1">
        <v>5</v>
      </c>
      <c r="F240" s="1">
        <v>3</v>
      </c>
      <c r="G240" s="1">
        <v>6</v>
      </c>
      <c r="H240" s="1">
        <v>6</v>
      </c>
      <c r="I240">
        <v>98</v>
      </c>
      <c r="J240">
        <v>27</v>
      </c>
      <c r="K240">
        <v>75</v>
      </c>
      <c r="L240">
        <v>69</v>
      </c>
      <c r="M240">
        <v>29</v>
      </c>
      <c r="N240" s="6">
        <f>(punkty_rekrutacyjne3[[#This Row],[GHP]]+punkty_rekrutacyjne3[[#This Row],[GHH]]+punkty_rekrutacyjne3[[#This Row],[GMM]]+punkty_rekrutacyjne3[[#This Row],[GMP]]+punkty_rekrutacyjne3[[#This Row],[GJP]])/10</f>
        <v>29.8</v>
      </c>
      <c r="O240">
        <f t="shared" si="12"/>
        <v>8</v>
      </c>
      <c r="P240">
        <f t="shared" si="13"/>
        <v>4</v>
      </c>
      <c r="Q240">
        <f t="shared" si="14"/>
        <v>10</v>
      </c>
      <c r="R240">
        <f t="shared" si="15"/>
        <v>10</v>
      </c>
      <c r="S240" s="6">
        <f>SUM(punkty_rekrutacyjne3[[#This Row],[punkty za JP]:[GEO]])</f>
        <v>32</v>
      </c>
      <c r="T240" s="6">
        <f>IF(punkty_rekrutacyjne3[[#This Row],[Zachowanie]]=6, 2, 0)+punkty_rekrutacyjne3[[#This Row],[Osiagniecia]]</f>
        <v>8</v>
      </c>
      <c r="U240" s="7">
        <f>punkty_rekrutacyjne3[[#This Row],[punkty za gimnazjalny]]+punkty_rekrutacyjne3[[#This Row],[SUMA PUNKTOW ZA OCENY]]+punkty_rekrutacyjne3[[#This Row],[DODATKOWE]]</f>
        <v>69.8</v>
      </c>
    </row>
    <row r="241" spans="1:21" x14ac:dyDescent="0.35">
      <c r="A241" s="1" t="s">
        <v>351</v>
      </c>
      <c r="B241" s="1" t="s">
        <v>45</v>
      </c>
      <c r="C241">
        <v>2</v>
      </c>
      <c r="D241">
        <v>2</v>
      </c>
      <c r="E241" s="1">
        <v>3</v>
      </c>
      <c r="F241" s="1">
        <v>4</v>
      </c>
      <c r="G241" s="1">
        <v>2</v>
      </c>
      <c r="H241" s="1">
        <v>6</v>
      </c>
      <c r="I241">
        <v>43</v>
      </c>
      <c r="J241">
        <v>45</v>
      </c>
      <c r="K241">
        <v>16</v>
      </c>
      <c r="L241">
        <v>56</v>
      </c>
      <c r="M241">
        <v>7</v>
      </c>
      <c r="N241" s="6">
        <f>(punkty_rekrutacyjne3[[#This Row],[GHP]]+punkty_rekrutacyjne3[[#This Row],[GHH]]+punkty_rekrutacyjne3[[#This Row],[GMM]]+punkty_rekrutacyjne3[[#This Row],[GMP]]+punkty_rekrutacyjne3[[#This Row],[GJP]])/10</f>
        <v>16.7</v>
      </c>
      <c r="O241">
        <f t="shared" si="12"/>
        <v>4</v>
      </c>
      <c r="P241">
        <f t="shared" si="13"/>
        <v>6</v>
      </c>
      <c r="Q241">
        <f t="shared" si="14"/>
        <v>0</v>
      </c>
      <c r="R241">
        <f t="shared" si="15"/>
        <v>10</v>
      </c>
      <c r="S241" s="6">
        <f>SUM(punkty_rekrutacyjne3[[#This Row],[punkty za JP]:[GEO]])</f>
        <v>20</v>
      </c>
      <c r="T241" s="6">
        <f>IF(punkty_rekrutacyjne3[[#This Row],[Zachowanie]]=6, 2, 0)+punkty_rekrutacyjne3[[#This Row],[Osiagniecia]]</f>
        <v>2</v>
      </c>
      <c r="U241" s="7">
        <f>punkty_rekrutacyjne3[[#This Row],[punkty za gimnazjalny]]+punkty_rekrutacyjne3[[#This Row],[SUMA PUNKTOW ZA OCENY]]+punkty_rekrutacyjne3[[#This Row],[DODATKOWE]]</f>
        <v>38.700000000000003</v>
      </c>
    </row>
    <row r="242" spans="1:21" x14ac:dyDescent="0.35">
      <c r="A242" s="1" t="s">
        <v>352</v>
      </c>
      <c r="B242" s="1" t="s">
        <v>193</v>
      </c>
      <c r="C242">
        <v>7</v>
      </c>
      <c r="D242">
        <v>6</v>
      </c>
      <c r="E242" s="1">
        <v>6</v>
      </c>
      <c r="F242" s="1">
        <v>2</v>
      </c>
      <c r="G242" s="1">
        <v>3</v>
      </c>
      <c r="H242" s="1">
        <v>6</v>
      </c>
      <c r="I242">
        <v>19</v>
      </c>
      <c r="J242">
        <v>5</v>
      </c>
      <c r="K242">
        <v>76</v>
      </c>
      <c r="L242">
        <v>74</v>
      </c>
      <c r="M242">
        <v>16</v>
      </c>
      <c r="N242" s="6">
        <f>(punkty_rekrutacyjne3[[#This Row],[GHP]]+punkty_rekrutacyjne3[[#This Row],[GHH]]+punkty_rekrutacyjne3[[#This Row],[GMM]]+punkty_rekrutacyjne3[[#This Row],[GMP]]+punkty_rekrutacyjne3[[#This Row],[GJP]])/10</f>
        <v>19</v>
      </c>
      <c r="O242">
        <f t="shared" si="12"/>
        <v>10</v>
      </c>
      <c r="P242">
        <f t="shared" si="13"/>
        <v>0</v>
      </c>
      <c r="Q242">
        <f t="shared" si="14"/>
        <v>4</v>
      </c>
      <c r="R242">
        <f t="shared" si="15"/>
        <v>10</v>
      </c>
      <c r="S242" s="6">
        <f>SUM(punkty_rekrutacyjne3[[#This Row],[punkty za JP]:[GEO]])</f>
        <v>24</v>
      </c>
      <c r="T242" s="6">
        <f>IF(punkty_rekrutacyjne3[[#This Row],[Zachowanie]]=6, 2, 0)+punkty_rekrutacyjne3[[#This Row],[Osiagniecia]]</f>
        <v>9</v>
      </c>
      <c r="U242" s="7">
        <f>punkty_rekrutacyjne3[[#This Row],[punkty za gimnazjalny]]+punkty_rekrutacyjne3[[#This Row],[SUMA PUNKTOW ZA OCENY]]+punkty_rekrutacyjne3[[#This Row],[DODATKOWE]]</f>
        <v>52</v>
      </c>
    </row>
    <row r="243" spans="1:21" x14ac:dyDescent="0.35">
      <c r="A243" s="1" t="s">
        <v>353</v>
      </c>
      <c r="B243" s="1" t="s">
        <v>86</v>
      </c>
      <c r="C243">
        <v>2</v>
      </c>
      <c r="D243">
        <v>3</v>
      </c>
      <c r="E243" s="1">
        <v>2</v>
      </c>
      <c r="F243" s="1">
        <v>5</v>
      </c>
      <c r="G243" s="1">
        <v>5</v>
      </c>
      <c r="H243" s="1">
        <v>4</v>
      </c>
      <c r="I243">
        <v>60</v>
      </c>
      <c r="J243">
        <v>48</v>
      </c>
      <c r="K243">
        <v>73</v>
      </c>
      <c r="L243">
        <v>93</v>
      </c>
      <c r="M243">
        <v>51</v>
      </c>
      <c r="N243" s="6">
        <f>(punkty_rekrutacyjne3[[#This Row],[GHP]]+punkty_rekrutacyjne3[[#This Row],[GHH]]+punkty_rekrutacyjne3[[#This Row],[GMM]]+punkty_rekrutacyjne3[[#This Row],[GMP]]+punkty_rekrutacyjne3[[#This Row],[GJP]])/10</f>
        <v>32.5</v>
      </c>
      <c r="O243">
        <f t="shared" si="12"/>
        <v>0</v>
      </c>
      <c r="P243">
        <f t="shared" si="13"/>
        <v>8</v>
      </c>
      <c r="Q243">
        <f t="shared" si="14"/>
        <v>8</v>
      </c>
      <c r="R243">
        <f t="shared" si="15"/>
        <v>6</v>
      </c>
      <c r="S243" s="6">
        <f>SUM(punkty_rekrutacyjne3[[#This Row],[punkty za JP]:[GEO]])</f>
        <v>22</v>
      </c>
      <c r="T243" s="6">
        <f>IF(punkty_rekrutacyjne3[[#This Row],[Zachowanie]]=6, 2, 0)+punkty_rekrutacyjne3[[#This Row],[Osiagniecia]]</f>
        <v>2</v>
      </c>
      <c r="U243" s="7">
        <f>punkty_rekrutacyjne3[[#This Row],[punkty za gimnazjalny]]+punkty_rekrutacyjne3[[#This Row],[SUMA PUNKTOW ZA OCENY]]+punkty_rekrutacyjne3[[#This Row],[DODATKOWE]]</f>
        <v>56.5</v>
      </c>
    </row>
    <row r="244" spans="1:21" x14ac:dyDescent="0.35">
      <c r="A244" s="1" t="s">
        <v>354</v>
      </c>
      <c r="B244" s="1" t="s">
        <v>355</v>
      </c>
      <c r="C244">
        <v>4</v>
      </c>
      <c r="D244">
        <v>6</v>
      </c>
      <c r="E244" s="1">
        <v>3</v>
      </c>
      <c r="F244" s="1">
        <v>6</v>
      </c>
      <c r="G244" s="1">
        <v>5</v>
      </c>
      <c r="H244" s="1">
        <v>6</v>
      </c>
      <c r="I244">
        <v>82</v>
      </c>
      <c r="J244">
        <v>21</v>
      </c>
      <c r="K244">
        <v>64</v>
      </c>
      <c r="L244">
        <v>61</v>
      </c>
      <c r="M244">
        <v>93</v>
      </c>
      <c r="N244" s="6">
        <f>(punkty_rekrutacyjne3[[#This Row],[GHP]]+punkty_rekrutacyjne3[[#This Row],[GHH]]+punkty_rekrutacyjne3[[#This Row],[GMM]]+punkty_rekrutacyjne3[[#This Row],[GMP]]+punkty_rekrutacyjne3[[#This Row],[GJP]])/10</f>
        <v>32.1</v>
      </c>
      <c r="O244">
        <f t="shared" si="12"/>
        <v>4</v>
      </c>
      <c r="P244">
        <f t="shared" si="13"/>
        <v>10</v>
      </c>
      <c r="Q244">
        <f t="shared" si="14"/>
        <v>8</v>
      </c>
      <c r="R244">
        <f t="shared" si="15"/>
        <v>10</v>
      </c>
      <c r="S244" s="6">
        <f>SUM(punkty_rekrutacyjne3[[#This Row],[punkty za JP]:[GEO]])</f>
        <v>32</v>
      </c>
      <c r="T244" s="6">
        <f>IF(punkty_rekrutacyjne3[[#This Row],[Zachowanie]]=6, 2, 0)+punkty_rekrutacyjne3[[#This Row],[Osiagniecia]]</f>
        <v>6</v>
      </c>
      <c r="U244" s="7">
        <f>punkty_rekrutacyjne3[[#This Row],[punkty za gimnazjalny]]+punkty_rekrutacyjne3[[#This Row],[SUMA PUNKTOW ZA OCENY]]+punkty_rekrutacyjne3[[#This Row],[DODATKOWE]]</f>
        <v>70.099999999999994</v>
      </c>
    </row>
    <row r="245" spans="1:21" x14ac:dyDescent="0.35">
      <c r="A245" s="1" t="s">
        <v>356</v>
      </c>
      <c r="B245" s="1" t="s">
        <v>357</v>
      </c>
      <c r="C245">
        <v>2</v>
      </c>
      <c r="D245">
        <v>4</v>
      </c>
      <c r="E245" s="1">
        <v>2</v>
      </c>
      <c r="F245" s="1">
        <v>4</v>
      </c>
      <c r="G245" s="1">
        <v>3</v>
      </c>
      <c r="H245" s="1">
        <v>4</v>
      </c>
      <c r="I245">
        <v>65</v>
      </c>
      <c r="J245">
        <v>50</v>
      </c>
      <c r="K245">
        <v>15</v>
      </c>
      <c r="L245">
        <v>67</v>
      </c>
      <c r="M245">
        <v>88</v>
      </c>
      <c r="N245" s="6">
        <f>(punkty_rekrutacyjne3[[#This Row],[GHP]]+punkty_rekrutacyjne3[[#This Row],[GHH]]+punkty_rekrutacyjne3[[#This Row],[GMM]]+punkty_rekrutacyjne3[[#This Row],[GMP]]+punkty_rekrutacyjne3[[#This Row],[GJP]])/10</f>
        <v>28.5</v>
      </c>
      <c r="O245">
        <f t="shared" si="12"/>
        <v>0</v>
      </c>
      <c r="P245">
        <f t="shared" si="13"/>
        <v>6</v>
      </c>
      <c r="Q245">
        <f t="shared" si="14"/>
        <v>4</v>
      </c>
      <c r="R245">
        <f t="shared" si="15"/>
        <v>6</v>
      </c>
      <c r="S245" s="6">
        <f>SUM(punkty_rekrutacyjne3[[#This Row],[punkty za JP]:[GEO]])</f>
        <v>16</v>
      </c>
      <c r="T245" s="6">
        <f>IF(punkty_rekrutacyjne3[[#This Row],[Zachowanie]]=6, 2, 0)+punkty_rekrutacyjne3[[#This Row],[Osiagniecia]]</f>
        <v>2</v>
      </c>
      <c r="U245" s="7">
        <f>punkty_rekrutacyjne3[[#This Row],[punkty za gimnazjalny]]+punkty_rekrutacyjne3[[#This Row],[SUMA PUNKTOW ZA OCENY]]+punkty_rekrutacyjne3[[#This Row],[DODATKOWE]]</f>
        <v>46.5</v>
      </c>
    </row>
    <row r="246" spans="1:21" x14ac:dyDescent="0.35">
      <c r="A246" s="1" t="s">
        <v>358</v>
      </c>
      <c r="B246" s="1" t="s">
        <v>174</v>
      </c>
      <c r="C246">
        <v>8</v>
      </c>
      <c r="D246">
        <v>3</v>
      </c>
      <c r="E246" s="1">
        <v>6</v>
      </c>
      <c r="F246" s="1">
        <v>3</v>
      </c>
      <c r="G246" s="1">
        <v>6</v>
      </c>
      <c r="H246" s="1">
        <v>3</v>
      </c>
      <c r="I246">
        <v>85</v>
      </c>
      <c r="J246">
        <v>68</v>
      </c>
      <c r="K246">
        <v>59</v>
      </c>
      <c r="L246">
        <v>5</v>
      </c>
      <c r="M246">
        <v>29</v>
      </c>
      <c r="N246" s="6">
        <f>(punkty_rekrutacyjne3[[#This Row],[GHP]]+punkty_rekrutacyjne3[[#This Row],[GHH]]+punkty_rekrutacyjne3[[#This Row],[GMM]]+punkty_rekrutacyjne3[[#This Row],[GMP]]+punkty_rekrutacyjne3[[#This Row],[GJP]])/10</f>
        <v>24.6</v>
      </c>
      <c r="O246">
        <f t="shared" si="12"/>
        <v>10</v>
      </c>
      <c r="P246">
        <f t="shared" si="13"/>
        <v>4</v>
      </c>
      <c r="Q246">
        <f t="shared" si="14"/>
        <v>10</v>
      </c>
      <c r="R246">
        <f t="shared" si="15"/>
        <v>4</v>
      </c>
      <c r="S246" s="6">
        <f>SUM(punkty_rekrutacyjne3[[#This Row],[punkty za JP]:[GEO]])</f>
        <v>28</v>
      </c>
      <c r="T246" s="6">
        <f>IF(punkty_rekrutacyjne3[[#This Row],[Zachowanie]]=6, 2, 0)+punkty_rekrutacyjne3[[#This Row],[Osiagniecia]]</f>
        <v>8</v>
      </c>
      <c r="U246" s="7">
        <f>punkty_rekrutacyjne3[[#This Row],[punkty za gimnazjalny]]+punkty_rekrutacyjne3[[#This Row],[SUMA PUNKTOW ZA OCENY]]+punkty_rekrutacyjne3[[#This Row],[DODATKOWE]]</f>
        <v>60.6</v>
      </c>
    </row>
    <row r="247" spans="1:21" x14ac:dyDescent="0.35">
      <c r="A247" s="1" t="s">
        <v>359</v>
      </c>
      <c r="B247" s="1" t="s">
        <v>360</v>
      </c>
      <c r="C247">
        <v>7</v>
      </c>
      <c r="D247">
        <v>6</v>
      </c>
      <c r="E247" s="1">
        <v>2</v>
      </c>
      <c r="F247" s="1">
        <v>3</v>
      </c>
      <c r="G247" s="1">
        <v>2</v>
      </c>
      <c r="H247" s="1">
        <v>2</v>
      </c>
      <c r="I247">
        <v>91</v>
      </c>
      <c r="J247">
        <v>65</v>
      </c>
      <c r="K247">
        <v>12</v>
      </c>
      <c r="L247">
        <v>78</v>
      </c>
      <c r="M247">
        <v>87</v>
      </c>
      <c r="N247" s="6">
        <f>(punkty_rekrutacyjne3[[#This Row],[GHP]]+punkty_rekrutacyjne3[[#This Row],[GHH]]+punkty_rekrutacyjne3[[#This Row],[GMM]]+punkty_rekrutacyjne3[[#This Row],[GMP]]+punkty_rekrutacyjne3[[#This Row],[GJP]])/10</f>
        <v>33.299999999999997</v>
      </c>
      <c r="O247">
        <f t="shared" si="12"/>
        <v>0</v>
      </c>
      <c r="P247">
        <f t="shared" si="13"/>
        <v>4</v>
      </c>
      <c r="Q247">
        <f t="shared" si="14"/>
        <v>0</v>
      </c>
      <c r="R247">
        <f t="shared" si="15"/>
        <v>0</v>
      </c>
      <c r="S247" s="6">
        <f>SUM(punkty_rekrutacyjne3[[#This Row],[punkty za JP]:[GEO]])</f>
        <v>4</v>
      </c>
      <c r="T247" s="6">
        <f>IF(punkty_rekrutacyjne3[[#This Row],[Zachowanie]]=6, 2, 0)+punkty_rekrutacyjne3[[#This Row],[Osiagniecia]]</f>
        <v>9</v>
      </c>
      <c r="U247" s="7">
        <f>punkty_rekrutacyjne3[[#This Row],[punkty za gimnazjalny]]+punkty_rekrutacyjne3[[#This Row],[SUMA PUNKTOW ZA OCENY]]+punkty_rekrutacyjne3[[#This Row],[DODATKOWE]]</f>
        <v>46.3</v>
      </c>
    </row>
    <row r="248" spans="1:21" x14ac:dyDescent="0.35">
      <c r="A248" s="1" t="s">
        <v>361</v>
      </c>
      <c r="B248" s="1" t="s">
        <v>362</v>
      </c>
      <c r="C248">
        <v>2</v>
      </c>
      <c r="D248">
        <v>6</v>
      </c>
      <c r="E248" s="1">
        <v>6</v>
      </c>
      <c r="F248" s="1">
        <v>6</v>
      </c>
      <c r="G248" s="1">
        <v>2</v>
      </c>
      <c r="H248" s="1">
        <v>3</v>
      </c>
      <c r="I248">
        <v>65</v>
      </c>
      <c r="J248">
        <v>28</v>
      </c>
      <c r="K248">
        <v>80</v>
      </c>
      <c r="L248">
        <v>55</v>
      </c>
      <c r="M248">
        <v>60</v>
      </c>
      <c r="N248" s="6">
        <f>(punkty_rekrutacyjne3[[#This Row],[GHP]]+punkty_rekrutacyjne3[[#This Row],[GHH]]+punkty_rekrutacyjne3[[#This Row],[GMM]]+punkty_rekrutacyjne3[[#This Row],[GMP]]+punkty_rekrutacyjne3[[#This Row],[GJP]])/10</f>
        <v>28.8</v>
      </c>
      <c r="O248">
        <f t="shared" si="12"/>
        <v>10</v>
      </c>
      <c r="P248">
        <f t="shared" si="13"/>
        <v>10</v>
      </c>
      <c r="Q248">
        <f t="shared" si="14"/>
        <v>0</v>
      </c>
      <c r="R248">
        <f t="shared" si="15"/>
        <v>4</v>
      </c>
      <c r="S248" s="6">
        <f>SUM(punkty_rekrutacyjne3[[#This Row],[punkty za JP]:[GEO]])</f>
        <v>24</v>
      </c>
      <c r="T248" s="6">
        <f>IF(punkty_rekrutacyjne3[[#This Row],[Zachowanie]]=6, 2, 0)+punkty_rekrutacyjne3[[#This Row],[Osiagniecia]]</f>
        <v>4</v>
      </c>
      <c r="U248" s="7">
        <f>punkty_rekrutacyjne3[[#This Row],[punkty za gimnazjalny]]+punkty_rekrutacyjne3[[#This Row],[SUMA PUNKTOW ZA OCENY]]+punkty_rekrutacyjne3[[#This Row],[DODATKOWE]]</f>
        <v>56.8</v>
      </c>
    </row>
    <row r="249" spans="1:21" x14ac:dyDescent="0.35">
      <c r="A249" s="1" t="s">
        <v>363</v>
      </c>
      <c r="B249" s="1" t="s">
        <v>139</v>
      </c>
      <c r="C249">
        <v>4</v>
      </c>
      <c r="D249">
        <v>4</v>
      </c>
      <c r="E249" s="1">
        <v>2</v>
      </c>
      <c r="F249" s="1">
        <v>3</v>
      </c>
      <c r="G249" s="1">
        <v>3</v>
      </c>
      <c r="H249" s="1">
        <v>5</v>
      </c>
      <c r="I249">
        <v>14</v>
      </c>
      <c r="J249">
        <v>4</v>
      </c>
      <c r="K249">
        <v>93</v>
      </c>
      <c r="L249">
        <v>36</v>
      </c>
      <c r="M249">
        <v>26</v>
      </c>
      <c r="N249" s="6">
        <f>(punkty_rekrutacyjne3[[#This Row],[GHP]]+punkty_rekrutacyjne3[[#This Row],[GHH]]+punkty_rekrutacyjne3[[#This Row],[GMM]]+punkty_rekrutacyjne3[[#This Row],[GMP]]+punkty_rekrutacyjne3[[#This Row],[GJP]])/10</f>
        <v>17.3</v>
      </c>
      <c r="O249">
        <f t="shared" si="12"/>
        <v>0</v>
      </c>
      <c r="P249">
        <f t="shared" si="13"/>
        <v>4</v>
      </c>
      <c r="Q249">
        <f t="shared" si="14"/>
        <v>4</v>
      </c>
      <c r="R249">
        <f t="shared" si="15"/>
        <v>8</v>
      </c>
      <c r="S249" s="6">
        <f>SUM(punkty_rekrutacyjne3[[#This Row],[punkty za JP]:[GEO]])</f>
        <v>16</v>
      </c>
      <c r="T249" s="6">
        <f>IF(punkty_rekrutacyjne3[[#This Row],[Zachowanie]]=6, 2, 0)+punkty_rekrutacyjne3[[#This Row],[Osiagniecia]]</f>
        <v>4</v>
      </c>
      <c r="U249" s="7">
        <f>punkty_rekrutacyjne3[[#This Row],[punkty za gimnazjalny]]+punkty_rekrutacyjne3[[#This Row],[SUMA PUNKTOW ZA OCENY]]+punkty_rekrutacyjne3[[#This Row],[DODATKOWE]]</f>
        <v>37.299999999999997</v>
      </c>
    </row>
    <row r="250" spans="1:21" x14ac:dyDescent="0.35">
      <c r="A250" s="1" t="s">
        <v>364</v>
      </c>
      <c r="B250" s="1" t="s">
        <v>203</v>
      </c>
      <c r="C250">
        <v>0</v>
      </c>
      <c r="D250">
        <v>6</v>
      </c>
      <c r="E250" s="1">
        <v>2</v>
      </c>
      <c r="F250" s="1">
        <v>6</v>
      </c>
      <c r="G250" s="1">
        <v>5</v>
      </c>
      <c r="H250" s="1">
        <v>6</v>
      </c>
      <c r="I250">
        <v>15</v>
      </c>
      <c r="J250">
        <v>42</v>
      </c>
      <c r="K250">
        <v>90</v>
      </c>
      <c r="L250">
        <v>14</v>
      </c>
      <c r="M250">
        <v>88</v>
      </c>
      <c r="N250" s="6">
        <f>(punkty_rekrutacyjne3[[#This Row],[GHP]]+punkty_rekrutacyjne3[[#This Row],[GHH]]+punkty_rekrutacyjne3[[#This Row],[GMM]]+punkty_rekrutacyjne3[[#This Row],[GMP]]+punkty_rekrutacyjne3[[#This Row],[GJP]])/10</f>
        <v>24.9</v>
      </c>
      <c r="O250">
        <f t="shared" si="12"/>
        <v>0</v>
      </c>
      <c r="P250">
        <f t="shared" si="13"/>
        <v>10</v>
      </c>
      <c r="Q250">
        <f t="shared" si="14"/>
        <v>8</v>
      </c>
      <c r="R250">
        <f t="shared" si="15"/>
        <v>10</v>
      </c>
      <c r="S250" s="6">
        <f>SUM(punkty_rekrutacyjne3[[#This Row],[punkty za JP]:[GEO]])</f>
        <v>28</v>
      </c>
      <c r="T250" s="6">
        <f>IF(punkty_rekrutacyjne3[[#This Row],[Zachowanie]]=6, 2, 0)+punkty_rekrutacyjne3[[#This Row],[Osiagniecia]]</f>
        <v>2</v>
      </c>
      <c r="U250" s="7">
        <f>punkty_rekrutacyjne3[[#This Row],[punkty za gimnazjalny]]+punkty_rekrutacyjne3[[#This Row],[SUMA PUNKTOW ZA OCENY]]+punkty_rekrutacyjne3[[#This Row],[DODATKOWE]]</f>
        <v>54.9</v>
      </c>
    </row>
    <row r="251" spans="1:21" x14ac:dyDescent="0.35">
      <c r="A251" s="1" t="s">
        <v>365</v>
      </c>
      <c r="B251" s="1" t="s">
        <v>16</v>
      </c>
      <c r="C251">
        <v>8</v>
      </c>
      <c r="D251">
        <v>5</v>
      </c>
      <c r="E251" s="1">
        <v>4</v>
      </c>
      <c r="F251" s="1">
        <v>4</v>
      </c>
      <c r="G251" s="1">
        <v>4</v>
      </c>
      <c r="H251" s="1">
        <v>3</v>
      </c>
      <c r="I251">
        <v>39</v>
      </c>
      <c r="J251">
        <v>45</v>
      </c>
      <c r="K251">
        <v>68</v>
      </c>
      <c r="L251">
        <v>26</v>
      </c>
      <c r="M251">
        <v>30</v>
      </c>
      <c r="N251" s="6">
        <f>(punkty_rekrutacyjne3[[#This Row],[GHP]]+punkty_rekrutacyjne3[[#This Row],[GHH]]+punkty_rekrutacyjne3[[#This Row],[GMM]]+punkty_rekrutacyjne3[[#This Row],[GMP]]+punkty_rekrutacyjne3[[#This Row],[GJP]])/10</f>
        <v>20.8</v>
      </c>
      <c r="O251">
        <f t="shared" si="12"/>
        <v>6</v>
      </c>
      <c r="P251">
        <f t="shared" si="13"/>
        <v>6</v>
      </c>
      <c r="Q251">
        <f t="shared" si="14"/>
        <v>6</v>
      </c>
      <c r="R251">
        <f t="shared" si="15"/>
        <v>4</v>
      </c>
      <c r="S251" s="6">
        <f>SUM(punkty_rekrutacyjne3[[#This Row],[punkty za JP]:[GEO]])</f>
        <v>22</v>
      </c>
      <c r="T251" s="6">
        <f>IF(punkty_rekrutacyjne3[[#This Row],[Zachowanie]]=6, 2, 0)+punkty_rekrutacyjne3[[#This Row],[Osiagniecia]]</f>
        <v>8</v>
      </c>
      <c r="U251" s="7">
        <f>punkty_rekrutacyjne3[[#This Row],[punkty za gimnazjalny]]+punkty_rekrutacyjne3[[#This Row],[SUMA PUNKTOW ZA OCENY]]+punkty_rekrutacyjne3[[#This Row],[DODATKOWE]]</f>
        <v>50.8</v>
      </c>
    </row>
    <row r="252" spans="1:21" x14ac:dyDescent="0.35">
      <c r="A252" s="1" t="s">
        <v>366</v>
      </c>
      <c r="B252" s="1" t="s">
        <v>367</v>
      </c>
      <c r="C252">
        <v>3</v>
      </c>
      <c r="D252">
        <v>6</v>
      </c>
      <c r="E252" s="1">
        <v>3</v>
      </c>
      <c r="F252" s="1">
        <v>4</v>
      </c>
      <c r="G252" s="1">
        <v>3</v>
      </c>
      <c r="H252" s="1">
        <v>5</v>
      </c>
      <c r="I252">
        <v>86</v>
      </c>
      <c r="J252">
        <v>46</v>
      </c>
      <c r="K252">
        <v>9</v>
      </c>
      <c r="L252">
        <v>68</v>
      </c>
      <c r="M252">
        <v>39</v>
      </c>
      <c r="N252" s="6">
        <f>(punkty_rekrutacyjne3[[#This Row],[GHP]]+punkty_rekrutacyjne3[[#This Row],[GHH]]+punkty_rekrutacyjne3[[#This Row],[GMM]]+punkty_rekrutacyjne3[[#This Row],[GMP]]+punkty_rekrutacyjne3[[#This Row],[GJP]])/10</f>
        <v>24.8</v>
      </c>
      <c r="O252">
        <f t="shared" si="12"/>
        <v>4</v>
      </c>
      <c r="P252">
        <f t="shared" si="13"/>
        <v>6</v>
      </c>
      <c r="Q252">
        <f t="shared" si="14"/>
        <v>4</v>
      </c>
      <c r="R252">
        <f t="shared" si="15"/>
        <v>8</v>
      </c>
      <c r="S252" s="6">
        <f>SUM(punkty_rekrutacyjne3[[#This Row],[punkty za JP]:[GEO]])</f>
        <v>22</v>
      </c>
      <c r="T252" s="6">
        <f>IF(punkty_rekrutacyjne3[[#This Row],[Zachowanie]]=6, 2, 0)+punkty_rekrutacyjne3[[#This Row],[Osiagniecia]]</f>
        <v>5</v>
      </c>
      <c r="U252" s="7">
        <f>punkty_rekrutacyjne3[[#This Row],[punkty za gimnazjalny]]+punkty_rekrutacyjne3[[#This Row],[SUMA PUNKTOW ZA OCENY]]+punkty_rekrutacyjne3[[#This Row],[DODATKOWE]]</f>
        <v>51.8</v>
      </c>
    </row>
    <row r="253" spans="1:21" x14ac:dyDescent="0.35">
      <c r="A253" s="1" t="s">
        <v>368</v>
      </c>
      <c r="B253" s="1" t="s">
        <v>369</v>
      </c>
      <c r="C253">
        <v>7</v>
      </c>
      <c r="D253">
        <v>4</v>
      </c>
      <c r="E253" s="1">
        <v>6</v>
      </c>
      <c r="F253" s="1">
        <v>6</v>
      </c>
      <c r="G253" s="1">
        <v>6</v>
      </c>
      <c r="H253" s="1">
        <v>2</v>
      </c>
      <c r="I253">
        <v>17</v>
      </c>
      <c r="J253">
        <v>16</v>
      </c>
      <c r="K253">
        <v>12</v>
      </c>
      <c r="L253">
        <v>54</v>
      </c>
      <c r="M253">
        <v>91</v>
      </c>
      <c r="N253" s="6">
        <f>(punkty_rekrutacyjne3[[#This Row],[GHP]]+punkty_rekrutacyjne3[[#This Row],[GHH]]+punkty_rekrutacyjne3[[#This Row],[GMM]]+punkty_rekrutacyjne3[[#This Row],[GMP]]+punkty_rekrutacyjne3[[#This Row],[GJP]])/10</f>
        <v>19</v>
      </c>
      <c r="O253">
        <f t="shared" si="12"/>
        <v>10</v>
      </c>
      <c r="P253">
        <f t="shared" si="13"/>
        <v>10</v>
      </c>
      <c r="Q253">
        <f t="shared" si="14"/>
        <v>10</v>
      </c>
      <c r="R253">
        <f t="shared" si="15"/>
        <v>0</v>
      </c>
      <c r="S253" s="6">
        <f>SUM(punkty_rekrutacyjne3[[#This Row],[punkty za JP]:[GEO]])</f>
        <v>30</v>
      </c>
      <c r="T253" s="6">
        <f>IF(punkty_rekrutacyjne3[[#This Row],[Zachowanie]]=6, 2, 0)+punkty_rekrutacyjne3[[#This Row],[Osiagniecia]]</f>
        <v>7</v>
      </c>
      <c r="U253" s="7">
        <f>punkty_rekrutacyjne3[[#This Row],[punkty za gimnazjalny]]+punkty_rekrutacyjne3[[#This Row],[SUMA PUNKTOW ZA OCENY]]+punkty_rekrutacyjne3[[#This Row],[DODATKOWE]]</f>
        <v>56</v>
      </c>
    </row>
    <row r="254" spans="1:21" x14ac:dyDescent="0.35">
      <c r="A254" s="1" t="s">
        <v>370</v>
      </c>
      <c r="B254" s="1" t="s">
        <v>371</v>
      </c>
      <c r="C254">
        <v>4</v>
      </c>
      <c r="D254">
        <v>2</v>
      </c>
      <c r="E254" s="1">
        <v>4</v>
      </c>
      <c r="F254" s="1">
        <v>3</v>
      </c>
      <c r="G254" s="1">
        <v>5</v>
      </c>
      <c r="H254" s="1">
        <v>2</v>
      </c>
      <c r="I254">
        <v>68</v>
      </c>
      <c r="J254">
        <v>87</v>
      </c>
      <c r="K254">
        <v>48</v>
      </c>
      <c r="L254">
        <v>54</v>
      </c>
      <c r="M254">
        <v>39</v>
      </c>
      <c r="N254" s="6">
        <f>(punkty_rekrutacyjne3[[#This Row],[GHP]]+punkty_rekrutacyjne3[[#This Row],[GHH]]+punkty_rekrutacyjne3[[#This Row],[GMM]]+punkty_rekrutacyjne3[[#This Row],[GMP]]+punkty_rekrutacyjne3[[#This Row],[GJP]])/10</f>
        <v>29.6</v>
      </c>
      <c r="O254">
        <f t="shared" si="12"/>
        <v>6</v>
      </c>
      <c r="P254">
        <f t="shared" si="13"/>
        <v>4</v>
      </c>
      <c r="Q254">
        <f t="shared" si="14"/>
        <v>8</v>
      </c>
      <c r="R254">
        <f t="shared" si="15"/>
        <v>0</v>
      </c>
      <c r="S254" s="6">
        <f>SUM(punkty_rekrutacyjne3[[#This Row],[punkty za JP]:[GEO]])</f>
        <v>18</v>
      </c>
      <c r="T254" s="6">
        <f>IF(punkty_rekrutacyjne3[[#This Row],[Zachowanie]]=6, 2, 0)+punkty_rekrutacyjne3[[#This Row],[Osiagniecia]]</f>
        <v>4</v>
      </c>
      <c r="U254" s="7">
        <f>punkty_rekrutacyjne3[[#This Row],[punkty za gimnazjalny]]+punkty_rekrutacyjne3[[#This Row],[SUMA PUNKTOW ZA OCENY]]+punkty_rekrutacyjne3[[#This Row],[DODATKOWE]]</f>
        <v>51.6</v>
      </c>
    </row>
    <row r="255" spans="1:21" x14ac:dyDescent="0.35">
      <c r="A255" s="1" t="s">
        <v>372</v>
      </c>
      <c r="B255" s="1" t="s">
        <v>180</v>
      </c>
      <c r="C255">
        <v>8</v>
      </c>
      <c r="D255">
        <v>3</v>
      </c>
      <c r="E255" s="1">
        <v>5</v>
      </c>
      <c r="F255" s="1">
        <v>2</v>
      </c>
      <c r="G255" s="1">
        <v>5</v>
      </c>
      <c r="H255" s="1">
        <v>3</v>
      </c>
      <c r="I255">
        <v>99</v>
      </c>
      <c r="J255">
        <v>90</v>
      </c>
      <c r="K255">
        <v>59</v>
      </c>
      <c r="L255">
        <v>78</v>
      </c>
      <c r="M255">
        <v>93</v>
      </c>
      <c r="N255" s="6">
        <f>(punkty_rekrutacyjne3[[#This Row],[GHP]]+punkty_rekrutacyjne3[[#This Row],[GHH]]+punkty_rekrutacyjne3[[#This Row],[GMM]]+punkty_rekrutacyjne3[[#This Row],[GMP]]+punkty_rekrutacyjne3[[#This Row],[GJP]])/10</f>
        <v>41.9</v>
      </c>
      <c r="O255">
        <f t="shared" si="12"/>
        <v>8</v>
      </c>
      <c r="P255">
        <f t="shared" si="13"/>
        <v>0</v>
      </c>
      <c r="Q255">
        <f t="shared" si="14"/>
        <v>8</v>
      </c>
      <c r="R255">
        <f t="shared" si="15"/>
        <v>4</v>
      </c>
      <c r="S255" s="6">
        <f>SUM(punkty_rekrutacyjne3[[#This Row],[punkty za JP]:[GEO]])</f>
        <v>20</v>
      </c>
      <c r="T255" s="6">
        <f>IF(punkty_rekrutacyjne3[[#This Row],[Zachowanie]]=6, 2, 0)+punkty_rekrutacyjne3[[#This Row],[Osiagniecia]]</f>
        <v>8</v>
      </c>
      <c r="U255" s="7">
        <f>punkty_rekrutacyjne3[[#This Row],[punkty za gimnazjalny]]+punkty_rekrutacyjne3[[#This Row],[SUMA PUNKTOW ZA OCENY]]+punkty_rekrutacyjne3[[#This Row],[DODATKOWE]]</f>
        <v>69.900000000000006</v>
      </c>
    </row>
    <row r="256" spans="1:21" x14ac:dyDescent="0.35">
      <c r="A256" s="1" t="s">
        <v>373</v>
      </c>
      <c r="B256" s="1" t="s">
        <v>357</v>
      </c>
      <c r="C256">
        <v>1</v>
      </c>
      <c r="D256">
        <v>6</v>
      </c>
      <c r="E256" s="1">
        <v>6</v>
      </c>
      <c r="F256" s="1">
        <v>5</v>
      </c>
      <c r="G256" s="1">
        <v>3</v>
      </c>
      <c r="H256" s="1">
        <v>6</v>
      </c>
      <c r="I256">
        <v>58</v>
      </c>
      <c r="J256">
        <v>93</v>
      </c>
      <c r="K256">
        <v>93</v>
      </c>
      <c r="L256">
        <v>82</v>
      </c>
      <c r="M256">
        <v>17</v>
      </c>
      <c r="N256" s="6">
        <f>(punkty_rekrutacyjne3[[#This Row],[GHP]]+punkty_rekrutacyjne3[[#This Row],[GHH]]+punkty_rekrutacyjne3[[#This Row],[GMM]]+punkty_rekrutacyjne3[[#This Row],[GMP]]+punkty_rekrutacyjne3[[#This Row],[GJP]])/10</f>
        <v>34.299999999999997</v>
      </c>
      <c r="O256">
        <f t="shared" si="12"/>
        <v>10</v>
      </c>
      <c r="P256">
        <f t="shared" si="13"/>
        <v>8</v>
      </c>
      <c r="Q256">
        <f t="shared" si="14"/>
        <v>4</v>
      </c>
      <c r="R256">
        <f t="shared" si="15"/>
        <v>10</v>
      </c>
      <c r="S256" s="6">
        <f>SUM(punkty_rekrutacyjne3[[#This Row],[punkty za JP]:[GEO]])</f>
        <v>32</v>
      </c>
      <c r="T256" s="6">
        <f>IF(punkty_rekrutacyjne3[[#This Row],[Zachowanie]]=6, 2, 0)+punkty_rekrutacyjne3[[#This Row],[Osiagniecia]]</f>
        <v>3</v>
      </c>
      <c r="U256" s="7">
        <f>punkty_rekrutacyjne3[[#This Row],[punkty za gimnazjalny]]+punkty_rekrutacyjne3[[#This Row],[SUMA PUNKTOW ZA OCENY]]+punkty_rekrutacyjne3[[#This Row],[DODATKOWE]]</f>
        <v>69.3</v>
      </c>
    </row>
    <row r="257" spans="1:21" x14ac:dyDescent="0.35">
      <c r="A257" s="1" t="s">
        <v>374</v>
      </c>
      <c r="B257" s="1" t="s">
        <v>327</v>
      </c>
      <c r="C257">
        <v>6</v>
      </c>
      <c r="D257">
        <v>4</v>
      </c>
      <c r="E257" s="1">
        <v>5</v>
      </c>
      <c r="F257" s="1">
        <v>3</v>
      </c>
      <c r="G257" s="1">
        <v>2</v>
      </c>
      <c r="H257" s="1">
        <v>2</v>
      </c>
      <c r="I257">
        <v>38</v>
      </c>
      <c r="J257">
        <v>13</v>
      </c>
      <c r="K257">
        <v>62</v>
      </c>
      <c r="L257">
        <v>22</v>
      </c>
      <c r="M257">
        <v>14</v>
      </c>
      <c r="N257" s="6">
        <f>(punkty_rekrutacyjne3[[#This Row],[GHP]]+punkty_rekrutacyjne3[[#This Row],[GHH]]+punkty_rekrutacyjne3[[#This Row],[GMM]]+punkty_rekrutacyjne3[[#This Row],[GMP]]+punkty_rekrutacyjne3[[#This Row],[GJP]])/10</f>
        <v>14.9</v>
      </c>
      <c r="O257">
        <f t="shared" si="12"/>
        <v>8</v>
      </c>
      <c r="P257">
        <f t="shared" si="13"/>
        <v>4</v>
      </c>
      <c r="Q257">
        <f t="shared" si="14"/>
        <v>0</v>
      </c>
      <c r="R257">
        <f t="shared" si="15"/>
        <v>0</v>
      </c>
      <c r="S257" s="6">
        <f>SUM(punkty_rekrutacyjne3[[#This Row],[punkty za JP]:[GEO]])</f>
        <v>12</v>
      </c>
      <c r="T257" s="6">
        <f>IF(punkty_rekrutacyjne3[[#This Row],[Zachowanie]]=6, 2, 0)+punkty_rekrutacyjne3[[#This Row],[Osiagniecia]]</f>
        <v>6</v>
      </c>
      <c r="U257" s="7">
        <f>punkty_rekrutacyjne3[[#This Row],[punkty za gimnazjalny]]+punkty_rekrutacyjne3[[#This Row],[SUMA PUNKTOW ZA OCENY]]+punkty_rekrutacyjne3[[#This Row],[DODATKOWE]]</f>
        <v>32.9</v>
      </c>
    </row>
    <row r="258" spans="1:21" x14ac:dyDescent="0.35">
      <c r="A258" s="1" t="s">
        <v>375</v>
      </c>
      <c r="B258" s="1" t="s">
        <v>205</v>
      </c>
      <c r="C258">
        <v>6</v>
      </c>
      <c r="D258">
        <v>6</v>
      </c>
      <c r="E258" s="1">
        <v>3</v>
      </c>
      <c r="F258" s="1">
        <v>6</v>
      </c>
      <c r="G258" s="1">
        <v>6</v>
      </c>
      <c r="H258" s="1">
        <v>2</v>
      </c>
      <c r="I258">
        <v>1</v>
      </c>
      <c r="J258">
        <v>34</v>
      </c>
      <c r="K258">
        <v>76</v>
      </c>
      <c r="L258">
        <v>39</v>
      </c>
      <c r="M258">
        <v>56</v>
      </c>
      <c r="N258" s="6">
        <f>(punkty_rekrutacyjne3[[#This Row],[GHP]]+punkty_rekrutacyjne3[[#This Row],[GHH]]+punkty_rekrutacyjne3[[#This Row],[GMM]]+punkty_rekrutacyjne3[[#This Row],[GMP]]+punkty_rekrutacyjne3[[#This Row],[GJP]])/10</f>
        <v>20.6</v>
      </c>
      <c r="O258">
        <f t="shared" si="12"/>
        <v>4</v>
      </c>
      <c r="P258">
        <f t="shared" si="13"/>
        <v>10</v>
      </c>
      <c r="Q258">
        <f t="shared" si="14"/>
        <v>10</v>
      </c>
      <c r="R258">
        <f t="shared" si="15"/>
        <v>0</v>
      </c>
      <c r="S258" s="6">
        <f>SUM(punkty_rekrutacyjne3[[#This Row],[punkty za JP]:[GEO]])</f>
        <v>24</v>
      </c>
      <c r="T258" s="6">
        <f>IF(punkty_rekrutacyjne3[[#This Row],[Zachowanie]]=6, 2, 0)+punkty_rekrutacyjne3[[#This Row],[Osiagniecia]]</f>
        <v>8</v>
      </c>
      <c r="U258" s="7">
        <f>punkty_rekrutacyjne3[[#This Row],[punkty za gimnazjalny]]+punkty_rekrutacyjne3[[#This Row],[SUMA PUNKTOW ZA OCENY]]+punkty_rekrutacyjne3[[#This Row],[DODATKOWE]]</f>
        <v>52.6</v>
      </c>
    </row>
    <row r="259" spans="1:21" x14ac:dyDescent="0.35">
      <c r="A259" s="1" t="s">
        <v>376</v>
      </c>
      <c r="B259" s="1" t="s">
        <v>38</v>
      </c>
      <c r="C259">
        <v>3</v>
      </c>
      <c r="D259">
        <v>5</v>
      </c>
      <c r="E259" s="1">
        <v>3</v>
      </c>
      <c r="F259" s="1">
        <v>6</v>
      </c>
      <c r="G259" s="1">
        <v>2</v>
      </c>
      <c r="H259" s="1">
        <v>4</v>
      </c>
      <c r="I259">
        <v>91</v>
      </c>
      <c r="J259">
        <v>99</v>
      </c>
      <c r="K259">
        <v>61</v>
      </c>
      <c r="L259">
        <v>2</v>
      </c>
      <c r="M259">
        <v>52</v>
      </c>
      <c r="N259" s="6">
        <f>(punkty_rekrutacyjne3[[#This Row],[GHP]]+punkty_rekrutacyjne3[[#This Row],[GHH]]+punkty_rekrutacyjne3[[#This Row],[GMM]]+punkty_rekrutacyjne3[[#This Row],[GMP]]+punkty_rekrutacyjne3[[#This Row],[GJP]])/10</f>
        <v>30.5</v>
      </c>
      <c r="O259">
        <f t="shared" ref="O259:O322" si="16">VLOOKUP(E259,$X$4:$Y$9,2,0)</f>
        <v>4</v>
      </c>
      <c r="P259">
        <f t="shared" ref="P259:P322" si="17">VLOOKUP(F259,$X$4:$Y$9,2,0)</f>
        <v>10</v>
      </c>
      <c r="Q259">
        <f t="shared" ref="Q259:Q322" si="18">VLOOKUP(G259,$X$4:$Y$9,2,0)</f>
        <v>0</v>
      </c>
      <c r="R259">
        <f t="shared" ref="R259:R322" si="19">VLOOKUP(H259,$X$4:$Y$9,2,0)</f>
        <v>6</v>
      </c>
      <c r="S259" s="6">
        <f>SUM(punkty_rekrutacyjne3[[#This Row],[punkty za JP]:[GEO]])</f>
        <v>20</v>
      </c>
      <c r="T259" s="6">
        <f>IF(punkty_rekrutacyjne3[[#This Row],[Zachowanie]]=6, 2, 0)+punkty_rekrutacyjne3[[#This Row],[Osiagniecia]]</f>
        <v>3</v>
      </c>
      <c r="U259" s="7">
        <f>punkty_rekrutacyjne3[[#This Row],[punkty za gimnazjalny]]+punkty_rekrutacyjne3[[#This Row],[SUMA PUNKTOW ZA OCENY]]+punkty_rekrutacyjne3[[#This Row],[DODATKOWE]]</f>
        <v>53.5</v>
      </c>
    </row>
    <row r="260" spans="1:21" x14ac:dyDescent="0.35">
      <c r="A260" s="1" t="s">
        <v>377</v>
      </c>
      <c r="B260" s="1" t="s">
        <v>180</v>
      </c>
      <c r="C260">
        <v>3</v>
      </c>
      <c r="D260">
        <v>4</v>
      </c>
      <c r="E260" s="1">
        <v>6</v>
      </c>
      <c r="F260" s="1">
        <v>2</v>
      </c>
      <c r="G260" s="1">
        <v>2</v>
      </c>
      <c r="H260" s="1">
        <v>4</v>
      </c>
      <c r="I260">
        <v>2</v>
      </c>
      <c r="J260">
        <v>85</v>
      </c>
      <c r="K260">
        <v>51</v>
      </c>
      <c r="L260">
        <v>87</v>
      </c>
      <c r="M260">
        <v>27</v>
      </c>
      <c r="N260" s="6">
        <f>(punkty_rekrutacyjne3[[#This Row],[GHP]]+punkty_rekrutacyjne3[[#This Row],[GHH]]+punkty_rekrutacyjne3[[#This Row],[GMM]]+punkty_rekrutacyjne3[[#This Row],[GMP]]+punkty_rekrutacyjne3[[#This Row],[GJP]])/10</f>
        <v>25.2</v>
      </c>
      <c r="O260">
        <f t="shared" si="16"/>
        <v>10</v>
      </c>
      <c r="P260">
        <f t="shared" si="17"/>
        <v>0</v>
      </c>
      <c r="Q260">
        <f t="shared" si="18"/>
        <v>0</v>
      </c>
      <c r="R260">
        <f t="shared" si="19"/>
        <v>6</v>
      </c>
      <c r="S260" s="6">
        <f>SUM(punkty_rekrutacyjne3[[#This Row],[punkty za JP]:[GEO]])</f>
        <v>16</v>
      </c>
      <c r="T260" s="6">
        <f>IF(punkty_rekrutacyjne3[[#This Row],[Zachowanie]]=6, 2, 0)+punkty_rekrutacyjne3[[#This Row],[Osiagniecia]]</f>
        <v>3</v>
      </c>
      <c r="U260" s="7">
        <f>punkty_rekrutacyjne3[[#This Row],[punkty za gimnazjalny]]+punkty_rekrutacyjne3[[#This Row],[SUMA PUNKTOW ZA OCENY]]+punkty_rekrutacyjne3[[#This Row],[DODATKOWE]]</f>
        <v>44.2</v>
      </c>
    </row>
    <row r="261" spans="1:21" x14ac:dyDescent="0.35">
      <c r="A261" s="1" t="s">
        <v>378</v>
      </c>
      <c r="B261" s="1" t="s">
        <v>30</v>
      </c>
      <c r="C261">
        <v>6</v>
      </c>
      <c r="D261">
        <v>3</v>
      </c>
      <c r="E261" s="1">
        <v>3</v>
      </c>
      <c r="F261" s="1">
        <v>6</v>
      </c>
      <c r="G261" s="1">
        <v>6</v>
      </c>
      <c r="H261" s="1">
        <v>3</v>
      </c>
      <c r="I261">
        <v>78</v>
      </c>
      <c r="J261">
        <v>57</v>
      </c>
      <c r="K261">
        <v>69</v>
      </c>
      <c r="L261">
        <v>18</v>
      </c>
      <c r="M261">
        <v>87</v>
      </c>
      <c r="N261" s="6">
        <f>(punkty_rekrutacyjne3[[#This Row],[GHP]]+punkty_rekrutacyjne3[[#This Row],[GHH]]+punkty_rekrutacyjne3[[#This Row],[GMM]]+punkty_rekrutacyjne3[[#This Row],[GMP]]+punkty_rekrutacyjne3[[#This Row],[GJP]])/10</f>
        <v>30.9</v>
      </c>
      <c r="O261">
        <f t="shared" si="16"/>
        <v>4</v>
      </c>
      <c r="P261">
        <f t="shared" si="17"/>
        <v>10</v>
      </c>
      <c r="Q261">
        <f t="shared" si="18"/>
        <v>10</v>
      </c>
      <c r="R261">
        <f t="shared" si="19"/>
        <v>4</v>
      </c>
      <c r="S261" s="6">
        <f>SUM(punkty_rekrutacyjne3[[#This Row],[punkty za JP]:[GEO]])</f>
        <v>28</v>
      </c>
      <c r="T261" s="6">
        <f>IF(punkty_rekrutacyjne3[[#This Row],[Zachowanie]]=6, 2, 0)+punkty_rekrutacyjne3[[#This Row],[Osiagniecia]]</f>
        <v>6</v>
      </c>
      <c r="U261" s="7">
        <f>punkty_rekrutacyjne3[[#This Row],[punkty za gimnazjalny]]+punkty_rekrutacyjne3[[#This Row],[SUMA PUNKTOW ZA OCENY]]+punkty_rekrutacyjne3[[#This Row],[DODATKOWE]]</f>
        <v>64.900000000000006</v>
      </c>
    </row>
    <row r="262" spans="1:21" x14ac:dyDescent="0.35">
      <c r="A262" s="1" t="s">
        <v>379</v>
      </c>
      <c r="B262" s="1" t="s">
        <v>180</v>
      </c>
      <c r="C262">
        <v>3</v>
      </c>
      <c r="D262">
        <v>5</v>
      </c>
      <c r="E262" s="1">
        <v>4</v>
      </c>
      <c r="F262" s="1">
        <v>5</v>
      </c>
      <c r="G262" s="1">
        <v>6</v>
      </c>
      <c r="H262" s="1">
        <v>4</v>
      </c>
      <c r="I262">
        <v>64</v>
      </c>
      <c r="J262">
        <v>35</v>
      </c>
      <c r="K262">
        <v>42</v>
      </c>
      <c r="L262">
        <v>54</v>
      </c>
      <c r="M262">
        <v>15</v>
      </c>
      <c r="N262" s="6">
        <f>(punkty_rekrutacyjne3[[#This Row],[GHP]]+punkty_rekrutacyjne3[[#This Row],[GHH]]+punkty_rekrutacyjne3[[#This Row],[GMM]]+punkty_rekrutacyjne3[[#This Row],[GMP]]+punkty_rekrutacyjne3[[#This Row],[GJP]])/10</f>
        <v>21</v>
      </c>
      <c r="O262">
        <f t="shared" si="16"/>
        <v>6</v>
      </c>
      <c r="P262">
        <f t="shared" si="17"/>
        <v>8</v>
      </c>
      <c r="Q262">
        <f t="shared" si="18"/>
        <v>10</v>
      </c>
      <c r="R262">
        <f t="shared" si="19"/>
        <v>6</v>
      </c>
      <c r="S262" s="6">
        <f>SUM(punkty_rekrutacyjne3[[#This Row],[punkty za JP]:[GEO]])</f>
        <v>30</v>
      </c>
      <c r="T262" s="6">
        <f>IF(punkty_rekrutacyjne3[[#This Row],[Zachowanie]]=6, 2, 0)+punkty_rekrutacyjne3[[#This Row],[Osiagniecia]]</f>
        <v>3</v>
      </c>
      <c r="U262" s="7">
        <f>punkty_rekrutacyjne3[[#This Row],[punkty za gimnazjalny]]+punkty_rekrutacyjne3[[#This Row],[SUMA PUNKTOW ZA OCENY]]+punkty_rekrutacyjne3[[#This Row],[DODATKOWE]]</f>
        <v>54</v>
      </c>
    </row>
    <row r="263" spans="1:21" x14ac:dyDescent="0.35">
      <c r="A263" s="1" t="s">
        <v>380</v>
      </c>
      <c r="B263" s="1" t="s">
        <v>381</v>
      </c>
      <c r="C263">
        <v>3</v>
      </c>
      <c r="D263">
        <v>2</v>
      </c>
      <c r="E263" s="1">
        <v>2</v>
      </c>
      <c r="F263" s="1">
        <v>4</v>
      </c>
      <c r="G263" s="1">
        <v>3</v>
      </c>
      <c r="H263" s="1">
        <v>5</v>
      </c>
      <c r="I263">
        <v>40</v>
      </c>
      <c r="J263">
        <v>28</v>
      </c>
      <c r="K263">
        <v>88</v>
      </c>
      <c r="L263">
        <v>11</v>
      </c>
      <c r="M263">
        <v>9</v>
      </c>
      <c r="N263" s="6">
        <f>(punkty_rekrutacyjne3[[#This Row],[GHP]]+punkty_rekrutacyjne3[[#This Row],[GHH]]+punkty_rekrutacyjne3[[#This Row],[GMM]]+punkty_rekrutacyjne3[[#This Row],[GMP]]+punkty_rekrutacyjne3[[#This Row],[GJP]])/10</f>
        <v>17.600000000000001</v>
      </c>
      <c r="O263">
        <f t="shared" si="16"/>
        <v>0</v>
      </c>
      <c r="P263">
        <f t="shared" si="17"/>
        <v>6</v>
      </c>
      <c r="Q263">
        <f t="shared" si="18"/>
        <v>4</v>
      </c>
      <c r="R263">
        <f t="shared" si="19"/>
        <v>8</v>
      </c>
      <c r="S263" s="6">
        <f>SUM(punkty_rekrutacyjne3[[#This Row],[punkty za JP]:[GEO]])</f>
        <v>18</v>
      </c>
      <c r="T263" s="6">
        <f>IF(punkty_rekrutacyjne3[[#This Row],[Zachowanie]]=6, 2, 0)+punkty_rekrutacyjne3[[#This Row],[Osiagniecia]]</f>
        <v>3</v>
      </c>
      <c r="U263" s="7">
        <f>punkty_rekrutacyjne3[[#This Row],[punkty za gimnazjalny]]+punkty_rekrutacyjne3[[#This Row],[SUMA PUNKTOW ZA OCENY]]+punkty_rekrutacyjne3[[#This Row],[DODATKOWE]]</f>
        <v>38.6</v>
      </c>
    </row>
    <row r="264" spans="1:21" x14ac:dyDescent="0.35">
      <c r="A264" s="1" t="s">
        <v>382</v>
      </c>
      <c r="B264" s="1" t="s">
        <v>45</v>
      </c>
      <c r="C264">
        <v>2</v>
      </c>
      <c r="D264">
        <v>5</v>
      </c>
      <c r="E264" s="1">
        <v>3</v>
      </c>
      <c r="F264" s="1">
        <v>4</v>
      </c>
      <c r="G264" s="1">
        <v>6</v>
      </c>
      <c r="H264" s="1">
        <v>3</v>
      </c>
      <c r="I264">
        <v>8</v>
      </c>
      <c r="J264">
        <v>46</v>
      </c>
      <c r="K264">
        <v>55</v>
      </c>
      <c r="L264">
        <v>39</v>
      </c>
      <c r="M264">
        <v>21</v>
      </c>
      <c r="N264" s="6">
        <f>(punkty_rekrutacyjne3[[#This Row],[GHP]]+punkty_rekrutacyjne3[[#This Row],[GHH]]+punkty_rekrutacyjne3[[#This Row],[GMM]]+punkty_rekrutacyjne3[[#This Row],[GMP]]+punkty_rekrutacyjne3[[#This Row],[GJP]])/10</f>
        <v>16.899999999999999</v>
      </c>
      <c r="O264">
        <f t="shared" si="16"/>
        <v>4</v>
      </c>
      <c r="P264">
        <f t="shared" si="17"/>
        <v>6</v>
      </c>
      <c r="Q264">
        <f t="shared" si="18"/>
        <v>10</v>
      </c>
      <c r="R264">
        <f t="shared" si="19"/>
        <v>4</v>
      </c>
      <c r="S264" s="6">
        <f>SUM(punkty_rekrutacyjne3[[#This Row],[punkty za JP]:[GEO]])</f>
        <v>24</v>
      </c>
      <c r="T264" s="6">
        <f>IF(punkty_rekrutacyjne3[[#This Row],[Zachowanie]]=6, 2, 0)+punkty_rekrutacyjne3[[#This Row],[Osiagniecia]]</f>
        <v>2</v>
      </c>
      <c r="U264" s="7">
        <f>punkty_rekrutacyjne3[[#This Row],[punkty za gimnazjalny]]+punkty_rekrutacyjne3[[#This Row],[SUMA PUNKTOW ZA OCENY]]+punkty_rekrutacyjne3[[#This Row],[DODATKOWE]]</f>
        <v>42.9</v>
      </c>
    </row>
    <row r="265" spans="1:21" x14ac:dyDescent="0.35">
      <c r="A265" s="1" t="s">
        <v>383</v>
      </c>
      <c r="B265" s="1" t="s">
        <v>384</v>
      </c>
      <c r="C265">
        <v>2</v>
      </c>
      <c r="D265">
        <v>5</v>
      </c>
      <c r="E265" s="1">
        <v>3</v>
      </c>
      <c r="F265" s="1">
        <v>6</v>
      </c>
      <c r="G265" s="1">
        <v>3</v>
      </c>
      <c r="H265" s="1">
        <v>3</v>
      </c>
      <c r="I265">
        <v>86</v>
      </c>
      <c r="J265">
        <v>36</v>
      </c>
      <c r="K265">
        <v>76</v>
      </c>
      <c r="L265">
        <v>91</v>
      </c>
      <c r="M265">
        <v>19</v>
      </c>
      <c r="N265" s="6">
        <f>(punkty_rekrutacyjne3[[#This Row],[GHP]]+punkty_rekrutacyjne3[[#This Row],[GHH]]+punkty_rekrutacyjne3[[#This Row],[GMM]]+punkty_rekrutacyjne3[[#This Row],[GMP]]+punkty_rekrutacyjne3[[#This Row],[GJP]])/10</f>
        <v>30.8</v>
      </c>
      <c r="O265">
        <f t="shared" si="16"/>
        <v>4</v>
      </c>
      <c r="P265">
        <f t="shared" si="17"/>
        <v>10</v>
      </c>
      <c r="Q265">
        <f t="shared" si="18"/>
        <v>4</v>
      </c>
      <c r="R265">
        <f t="shared" si="19"/>
        <v>4</v>
      </c>
      <c r="S265" s="6">
        <f>SUM(punkty_rekrutacyjne3[[#This Row],[punkty za JP]:[GEO]])</f>
        <v>22</v>
      </c>
      <c r="T265" s="6">
        <f>IF(punkty_rekrutacyjne3[[#This Row],[Zachowanie]]=6, 2, 0)+punkty_rekrutacyjne3[[#This Row],[Osiagniecia]]</f>
        <v>2</v>
      </c>
      <c r="U265" s="7">
        <f>punkty_rekrutacyjne3[[#This Row],[punkty za gimnazjalny]]+punkty_rekrutacyjne3[[#This Row],[SUMA PUNKTOW ZA OCENY]]+punkty_rekrutacyjne3[[#This Row],[DODATKOWE]]</f>
        <v>54.8</v>
      </c>
    </row>
    <row r="266" spans="1:21" x14ac:dyDescent="0.35">
      <c r="A266" s="1" t="s">
        <v>385</v>
      </c>
      <c r="B266" s="1" t="s">
        <v>288</v>
      </c>
      <c r="C266">
        <v>0</v>
      </c>
      <c r="D266">
        <v>4</v>
      </c>
      <c r="E266" s="1">
        <v>3</v>
      </c>
      <c r="F266" s="1">
        <v>5</v>
      </c>
      <c r="G266" s="1">
        <v>2</v>
      </c>
      <c r="H266" s="1">
        <v>6</v>
      </c>
      <c r="I266">
        <v>86</v>
      </c>
      <c r="J266">
        <v>76</v>
      </c>
      <c r="K266">
        <v>17</v>
      </c>
      <c r="L266">
        <v>68</v>
      </c>
      <c r="M266">
        <v>39</v>
      </c>
      <c r="N266" s="6">
        <f>(punkty_rekrutacyjne3[[#This Row],[GHP]]+punkty_rekrutacyjne3[[#This Row],[GHH]]+punkty_rekrutacyjne3[[#This Row],[GMM]]+punkty_rekrutacyjne3[[#This Row],[GMP]]+punkty_rekrutacyjne3[[#This Row],[GJP]])/10</f>
        <v>28.6</v>
      </c>
      <c r="O266">
        <f t="shared" si="16"/>
        <v>4</v>
      </c>
      <c r="P266">
        <f t="shared" si="17"/>
        <v>8</v>
      </c>
      <c r="Q266">
        <f t="shared" si="18"/>
        <v>0</v>
      </c>
      <c r="R266">
        <f t="shared" si="19"/>
        <v>10</v>
      </c>
      <c r="S266" s="6">
        <f>SUM(punkty_rekrutacyjne3[[#This Row],[punkty za JP]:[GEO]])</f>
        <v>22</v>
      </c>
      <c r="T266" s="6">
        <f>IF(punkty_rekrutacyjne3[[#This Row],[Zachowanie]]=6, 2, 0)+punkty_rekrutacyjne3[[#This Row],[Osiagniecia]]</f>
        <v>0</v>
      </c>
      <c r="U266" s="7">
        <f>punkty_rekrutacyjne3[[#This Row],[punkty za gimnazjalny]]+punkty_rekrutacyjne3[[#This Row],[SUMA PUNKTOW ZA OCENY]]+punkty_rekrutacyjne3[[#This Row],[DODATKOWE]]</f>
        <v>50.6</v>
      </c>
    </row>
    <row r="267" spans="1:21" x14ac:dyDescent="0.35">
      <c r="A267" s="1" t="s">
        <v>386</v>
      </c>
      <c r="B267" s="1" t="s">
        <v>311</v>
      </c>
      <c r="C267">
        <v>8</v>
      </c>
      <c r="D267">
        <v>4</v>
      </c>
      <c r="E267" s="1">
        <v>5</v>
      </c>
      <c r="F267" s="1">
        <v>5</v>
      </c>
      <c r="G267" s="1">
        <v>4</v>
      </c>
      <c r="H267" s="1">
        <v>5</v>
      </c>
      <c r="I267">
        <v>7</v>
      </c>
      <c r="J267">
        <v>8</v>
      </c>
      <c r="K267">
        <v>77</v>
      </c>
      <c r="L267">
        <v>77</v>
      </c>
      <c r="M267">
        <v>21</v>
      </c>
      <c r="N267" s="6">
        <f>(punkty_rekrutacyjne3[[#This Row],[GHP]]+punkty_rekrutacyjne3[[#This Row],[GHH]]+punkty_rekrutacyjne3[[#This Row],[GMM]]+punkty_rekrutacyjne3[[#This Row],[GMP]]+punkty_rekrutacyjne3[[#This Row],[GJP]])/10</f>
        <v>19</v>
      </c>
      <c r="O267">
        <f t="shared" si="16"/>
        <v>8</v>
      </c>
      <c r="P267">
        <f t="shared" si="17"/>
        <v>8</v>
      </c>
      <c r="Q267">
        <f t="shared" si="18"/>
        <v>6</v>
      </c>
      <c r="R267">
        <f t="shared" si="19"/>
        <v>8</v>
      </c>
      <c r="S267" s="6">
        <f>SUM(punkty_rekrutacyjne3[[#This Row],[punkty za JP]:[GEO]])</f>
        <v>30</v>
      </c>
      <c r="T267" s="6">
        <f>IF(punkty_rekrutacyjne3[[#This Row],[Zachowanie]]=6, 2, 0)+punkty_rekrutacyjne3[[#This Row],[Osiagniecia]]</f>
        <v>8</v>
      </c>
      <c r="U267" s="7">
        <f>punkty_rekrutacyjne3[[#This Row],[punkty za gimnazjalny]]+punkty_rekrutacyjne3[[#This Row],[SUMA PUNKTOW ZA OCENY]]+punkty_rekrutacyjne3[[#This Row],[DODATKOWE]]</f>
        <v>57</v>
      </c>
    </row>
    <row r="268" spans="1:21" x14ac:dyDescent="0.35">
      <c r="A268" s="1" t="s">
        <v>387</v>
      </c>
      <c r="B268" s="1" t="s">
        <v>388</v>
      </c>
      <c r="C268">
        <v>8</v>
      </c>
      <c r="D268">
        <v>2</v>
      </c>
      <c r="E268" s="1">
        <v>6</v>
      </c>
      <c r="F268" s="1">
        <v>4</v>
      </c>
      <c r="G268" s="1">
        <v>3</v>
      </c>
      <c r="H268" s="1">
        <v>2</v>
      </c>
      <c r="I268">
        <v>77</v>
      </c>
      <c r="J268">
        <v>98</v>
      </c>
      <c r="K268">
        <v>4</v>
      </c>
      <c r="L268">
        <v>85</v>
      </c>
      <c r="M268">
        <v>63</v>
      </c>
      <c r="N268" s="6">
        <f>(punkty_rekrutacyjne3[[#This Row],[GHP]]+punkty_rekrutacyjne3[[#This Row],[GHH]]+punkty_rekrutacyjne3[[#This Row],[GMM]]+punkty_rekrutacyjne3[[#This Row],[GMP]]+punkty_rekrutacyjne3[[#This Row],[GJP]])/10</f>
        <v>32.700000000000003</v>
      </c>
      <c r="O268">
        <f t="shared" si="16"/>
        <v>10</v>
      </c>
      <c r="P268">
        <f t="shared" si="17"/>
        <v>6</v>
      </c>
      <c r="Q268">
        <f t="shared" si="18"/>
        <v>4</v>
      </c>
      <c r="R268">
        <f t="shared" si="19"/>
        <v>0</v>
      </c>
      <c r="S268" s="6">
        <f>SUM(punkty_rekrutacyjne3[[#This Row],[punkty za JP]:[GEO]])</f>
        <v>20</v>
      </c>
      <c r="T268" s="6">
        <f>IF(punkty_rekrutacyjne3[[#This Row],[Zachowanie]]=6, 2, 0)+punkty_rekrutacyjne3[[#This Row],[Osiagniecia]]</f>
        <v>8</v>
      </c>
      <c r="U268" s="7">
        <f>punkty_rekrutacyjne3[[#This Row],[punkty za gimnazjalny]]+punkty_rekrutacyjne3[[#This Row],[SUMA PUNKTOW ZA OCENY]]+punkty_rekrutacyjne3[[#This Row],[DODATKOWE]]</f>
        <v>60.7</v>
      </c>
    </row>
    <row r="269" spans="1:21" x14ac:dyDescent="0.35">
      <c r="A269" s="1" t="s">
        <v>389</v>
      </c>
      <c r="B269" s="1" t="s">
        <v>324</v>
      </c>
      <c r="C269">
        <v>6</v>
      </c>
      <c r="D269">
        <v>4</v>
      </c>
      <c r="E269" s="1">
        <v>6</v>
      </c>
      <c r="F269" s="1">
        <v>3</v>
      </c>
      <c r="G269" s="1">
        <v>3</v>
      </c>
      <c r="H269" s="1">
        <v>3</v>
      </c>
      <c r="I269">
        <v>9</v>
      </c>
      <c r="J269">
        <v>15</v>
      </c>
      <c r="K269">
        <v>6</v>
      </c>
      <c r="L269">
        <v>65</v>
      </c>
      <c r="M269">
        <v>75</v>
      </c>
      <c r="N269" s="6">
        <f>(punkty_rekrutacyjne3[[#This Row],[GHP]]+punkty_rekrutacyjne3[[#This Row],[GHH]]+punkty_rekrutacyjne3[[#This Row],[GMM]]+punkty_rekrutacyjne3[[#This Row],[GMP]]+punkty_rekrutacyjne3[[#This Row],[GJP]])/10</f>
        <v>17</v>
      </c>
      <c r="O269">
        <f t="shared" si="16"/>
        <v>10</v>
      </c>
      <c r="P269">
        <f t="shared" si="17"/>
        <v>4</v>
      </c>
      <c r="Q269">
        <f t="shared" si="18"/>
        <v>4</v>
      </c>
      <c r="R269">
        <f t="shared" si="19"/>
        <v>4</v>
      </c>
      <c r="S269" s="6">
        <f>SUM(punkty_rekrutacyjne3[[#This Row],[punkty za JP]:[GEO]])</f>
        <v>22</v>
      </c>
      <c r="T269" s="6">
        <f>IF(punkty_rekrutacyjne3[[#This Row],[Zachowanie]]=6, 2, 0)+punkty_rekrutacyjne3[[#This Row],[Osiagniecia]]</f>
        <v>6</v>
      </c>
      <c r="U269" s="7">
        <f>punkty_rekrutacyjne3[[#This Row],[punkty za gimnazjalny]]+punkty_rekrutacyjne3[[#This Row],[SUMA PUNKTOW ZA OCENY]]+punkty_rekrutacyjne3[[#This Row],[DODATKOWE]]</f>
        <v>45</v>
      </c>
    </row>
    <row r="270" spans="1:21" x14ac:dyDescent="0.35">
      <c r="A270" s="1" t="s">
        <v>390</v>
      </c>
      <c r="B270" s="1" t="s">
        <v>391</v>
      </c>
      <c r="C270">
        <v>0</v>
      </c>
      <c r="D270">
        <v>5</v>
      </c>
      <c r="E270" s="1">
        <v>3</v>
      </c>
      <c r="F270" s="1">
        <v>3</v>
      </c>
      <c r="G270" s="1">
        <v>3</v>
      </c>
      <c r="H270" s="1">
        <v>5</v>
      </c>
      <c r="I270">
        <v>27</v>
      </c>
      <c r="J270">
        <v>30</v>
      </c>
      <c r="K270">
        <v>23</v>
      </c>
      <c r="L270">
        <v>16</v>
      </c>
      <c r="M270">
        <v>21</v>
      </c>
      <c r="N270" s="6">
        <f>(punkty_rekrutacyjne3[[#This Row],[GHP]]+punkty_rekrutacyjne3[[#This Row],[GHH]]+punkty_rekrutacyjne3[[#This Row],[GMM]]+punkty_rekrutacyjne3[[#This Row],[GMP]]+punkty_rekrutacyjne3[[#This Row],[GJP]])/10</f>
        <v>11.7</v>
      </c>
      <c r="O270">
        <f t="shared" si="16"/>
        <v>4</v>
      </c>
      <c r="P270">
        <f t="shared" si="17"/>
        <v>4</v>
      </c>
      <c r="Q270">
        <f t="shared" si="18"/>
        <v>4</v>
      </c>
      <c r="R270">
        <f t="shared" si="19"/>
        <v>8</v>
      </c>
      <c r="S270" s="6">
        <f>SUM(punkty_rekrutacyjne3[[#This Row],[punkty za JP]:[GEO]])</f>
        <v>20</v>
      </c>
      <c r="T270" s="6">
        <f>IF(punkty_rekrutacyjne3[[#This Row],[Zachowanie]]=6, 2, 0)+punkty_rekrutacyjne3[[#This Row],[Osiagniecia]]</f>
        <v>0</v>
      </c>
      <c r="U270" s="7">
        <f>punkty_rekrutacyjne3[[#This Row],[punkty za gimnazjalny]]+punkty_rekrutacyjne3[[#This Row],[SUMA PUNKTOW ZA OCENY]]+punkty_rekrutacyjne3[[#This Row],[DODATKOWE]]</f>
        <v>31.7</v>
      </c>
    </row>
    <row r="271" spans="1:21" x14ac:dyDescent="0.35">
      <c r="A271" s="1" t="s">
        <v>392</v>
      </c>
      <c r="B271" s="1" t="s">
        <v>16</v>
      </c>
      <c r="C271">
        <v>5</v>
      </c>
      <c r="D271">
        <v>2</v>
      </c>
      <c r="E271" s="1">
        <v>5</v>
      </c>
      <c r="F271" s="1">
        <v>5</v>
      </c>
      <c r="G271" s="1">
        <v>6</v>
      </c>
      <c r="H271" s="1">
        <v>5</v>
      </c>
      <c r="I271">
        <v>17</v>
      </c>
      <c r="J271">
        <v>23</v>
      </c>
      <c r="K271">
        <v>33</v>
      </c>
      <c r="L271">
        <v>16</v>
      </c>
      <c r="M271">
        <v>62</v>
      </c>
      <c r="N271" s="6">
        <f>(punkty_rekrutacyjne3[[#This Row],[GHP]]+punkty_rekrutacyjne3[[#This Row],[GHH]]+punkty_rekrutacyjne3[[#This Row],[GMM]]+punkty_rekrutacyjne3[[#This Row],[GMP]]+punkty_rekrutacyjne3[[#This Row],[GJP]])/10</f>
        <v>15.1</v>
      </c>
      <c r="O271">
        <f t="shared" si="16"/>
        <v>8</v>
      </c>
      <c r="P271">
        <f t="shared" si="17"/>
        <v>8</v>
      </c>
      <c r="Q271">
        <f t="shared" si="18"/>
        <v>10</v>
      </c>
      <c r="R271">
        <f t="shared" si="19"/>
        <v>8</v>
      </c>
      <c r="S271" s="6">
        <f>SUM(punkty_rekrutacyjne3[[#This Row],[punkty za JP]:[GEO]])</f>
        <v>34</v>
      </c>
      <c r="T271" s="6">
        <f>IF(punkty_rekrutacyjne3[[#This Row],[Zachowanie]]=6, 2, 0)+punkty_rekrutacyjne3[[#This Row],[Osiagniecia]]</f>
        <v>5</v>
      </c>
      <c r="U271" s="7">
        <f>punkty_rekrutacyjne3[[#This Row],[punkty za gimnazjalny]]+punkty_rekrutacyjne3[[#This Row],[SUMA PUNKTOW ZA OCENY]]+punkty_rekrutacyjne3[[#This Row],[DODATKOWE]]</f>
        <v>54.1</v>
      </c>
    </row>
    <row r="272" spans="1:21" x14ac:dyDescent="0.35">
      <c r="A272" s="1" t="s">
        <v>393</v>
      </c>
      <c r="B272" s="1" t="s">
        <v>251</v>
      </c>
      <c r="C272">
        <v>2</v>
      </c>
      <c r="D272">
        <v>5</v>
      </c>
      <c r="E272" s="1">
        <v>3</v>
      </c>
      <c r="F272" s="1">
        <v>6</v>
      </c>
      <c r="G272" s="1">
        <v>6</v>
      </c>
      <c r="H272" s="1">
        <v>2</v>
      </c>
      <c r="I272">
        <v>87</v>
      </c>
      <c r="J272">
        <v>23</v>
      </c>
      <c r="K272">
        <v>15</v>
      </c>
      <c r="L272">
        <v>44</v>
      </c>
      <c r="M272">
        <v>30</v>
      </c>
      <c r="N272" s="6">
        <f>(punkty_rekrutacyjne3[[#This Row],[GHP]]+punkty_rekrutacyjne3[[#This Row],[GHH]]+punkty_rekrutacyjne3[[#This Row],[GMM]]+punkty_rekrutacyjne3[[#This Row],[GMP]]+punkty_rekrutacyjne3[[#This Row],[GJP]])/10</f>
        <v>19.899999999999999</v>
      </c>
      <c r="O272">
        <f t="shared" si="16"/>
        <v>4</v>
      </c>
      <c r="P272">
        <f t="shared" si="17"/>
        <v>10</v>
      </c>
      <c r="Q272">
        <f t="shared" si="18"/>
        <v>10</v>
      </c>
      <c r="R272">
        <f t="shared" si="19"/>
        <v>0</v>
      </c>
      <c r="S272" s="6">
        <f>SUM(punkty_rekrutacyjne3[[#This Row],[punkty za JP]:[GEO]])</f>
        <v>24</v>
      </c>
      <c r="T272" s="6">
        <f>IF(punkty_rekrutacyjne3[[#This Row],[Zachowanie]]=6, 2, 0)+punkty_rekrutacyjne3[[#This Row],[Osiagniecia]]</f>
        <v>2</v>
      </c>
      <c r="U272" s="7">
        <f>punkty_rekrutacyjne3[[#This Row],[punkty za gimnazjalny]]+punkty_rekrutacyjne3[[#This Row],[SUMA PUNKTOW ZA OCENY]]+punkty_rekrutacyjne3[[#This Row],[DODATKOWE]]</f>
        <v>45.9</v>
      </c>
    </row>
    <row r="273" spans="1:21" x14ac:dyDescent="0.35">
      <c r="A273" s="1" t="s">
        <v>394</v>
      </c>
      <c r="B273" s="1" t="s">
        <v>395</v>
      </c>
      <c r="C273">
        <v>2</v>
      </c>
      <c r="D273">
        <v>6</v>
      </c>
      <c r="E273" s="1">
        <v>3</v>
      </c>
      <c r="F273" s="1">
        <v>3</v>
      </c>
      <c r="G273" s="1">
        <v>3</v>
      </c>
      <c r="H273" s="1">
        <v>6</v>
      </c>
      <c r="I273">
        <v>83</v>
      </c>
      <c r="J273">
        <v>27</v>
      </c>
      <c r="K273">
        <v>18</v>
      </c>
      <c r="L273">
        <v>41</v>
      </c>
      <c r="M273">
        <v>94</v>
      </c>
      <c r="N273" s="6">
        <f>(punkty_rekrutacyjne3[[#This Row],[GHP]]+punkty_rekrutacyjne3[[#This Row],[GHH]]+punkty_rekrutacyjne3[[#This Row],[GMM]]+punkty_rekrutacyjne3[[#This Row],[GMP]]+punkty_rekrutacyjne3[[#This Row],[GJP]])/10</f>
        <v>26.3</v>
      </c>
      <c r="O273">
        <f t="shared" si="16"/>
        <v>4</v>
      </c>
      <c r="P273">
        <f t="shared" si="17"/>
        <v>4</v>
      </c>
      <c r="Q273">
        <f t="shared" si="18"/>
        <v>4</v>
      </c>
      <c r="R273">
        <f t="shared" si="19"/>
        <v>10</v>
      </c>
      <c r="S273" s="6">
        <f>SUM(punkty_rekrutacyjne3[[#This Row],[punkty za JP]:[GEO]])</f>
        <v>22</v>
      </c>
      <c r="T273" s="6">
        <f>IF(punkty_rekrutacyjne3[[#This Row],[Zachowanie]]=6, 2, 0)+punkty_rekrutacyjne3[[#This Row],[Osiagniecia]]</f>
        <v>4</v>
      </c>
      <c r="U273" s="7">
        <f>punkty_rekrutacyjne3[[#This Row],[punkty za gimnazjalny]]+punkty_rekrutacyjne3[[#This Row],[SUMA PUNKTOW ZA OCENY]]+punkty_rekrutacyjne3[[#This Row],[DODATKOWE]]</f>
        <v>52.3</v>
      </c>
    </row>
    <row r="274" spans="1:21" x14ac:dyDescent="0.35">
      <c r="A274" s="1" t="s">
        <v>396</v>
      </c>
      <c r="B274" s="1" t="s">
        <v>397</v>
      </c>
      <c r="C274">
        <v>5</v>
      </c>
      <c r="D274">
        <v>5</v>
      </c>
      <c r="E274" s="1">
        <v>5</v>
      </c>
      <c r="F274" s="1">
        <v>2</v>
      </c>
      <c r="G274" s="1">
        <v>4</v>
      </c>
      <c r="H274" s="1">
        <v>5</v>
      </c>
      <c r="I274">
        <v>35</v>
      </c>
      <c r="J274">
        <v>16</v>
      </c>
      <c r="K274">
        <v>94</v>
      </c>
      <c r="L274">
        <v>87</v>
      </c>
      <c r="M274">
        <v>38</v>
      </c>
      <c r="N274" s="6">
        <f>(punkty_rekrutacyjne3[[#This Row],[GHP]]+punkty_rekrutacyjne3[[#This Row],[GHH]]+punkty_rekrutacyjne3[[#This Row],[GMM]]+punkty_rekrutacyjne3[[#This Row],[GMP]]+punkty_rekrutacyjne3[[#This Row],[GJP]])/10</f>
        <v>27</v>
      </c>
      <c r="O274">
        <f t="shared" si="16"/>
        <v>8</v>
      </c>
      <c r="P274">
        <f t="shared" si="17"/>
        <v>0</v>
      </c>
      <c r="Q274">
        <f t="shared" si="18"/>
        <v>6</v>
      </c>
      <c r="R274">
        <f t="shared" si="19"/>
        <v>8</v>
      </c>
      <c r="S274" s="6">
        <f>SUM(punkty_rekrutacyjne3[[#This Row],[punkty za JP]:[GEO]])</f>
        <v>22</v>
      </c>
      <c r="T274" s="6">
        <f>IF(punkty_rekrutacyjne3[[#This Row],[Zachowanie]]=6, 2, 0)+punkty_rekrutacyjne3[[#This Row],[Osiagniecia]]</f>
        <v>5</v>
      </c>
      <c r="U274" s="7">
        <f>punkty_rekrutacyjne3[[#This Row],[punkty za gimnazjalny]]+punkty_rekrutacyjne3[[#This Row],[SUMA PUNKTOW ZA OCENY]]+punkty_rekrutacyjne3[[#This Row],[DODATKOWE]]</f>
        <v>54</v>
      </c>
    </row>
    <row r="275" spans="1:21" x14ac:dyDescent="0.35">
      <c r="A275" s="1" t="s">
        <v>398</v>
      </c>
      <c r="B275" s="1" t="s">
        <v>399</v>
      </c>
      <c r="C275">
        <v>0</v>
      </c>
      <c r="D275">
        <v>5</v>
      </c>
      <c r="E275" s="1">
        <v>3</v>
      </c>
      <c r="F275" s="1">
        <v>3</v>
      </c>
      <c r="G275" s="1">
        <v>2</v>
      </c>
      <c r="H275" s="1">
        <v>2</v>
      </c>
      <c r="I275">
        <v>92</v>
      </c>
      <c r="J275">
        <v>79</v>
      </c>
      <c r="K275">
        <v>94</v>
      </c>
      <c r="L275">
        <v>42</v>
      </c>
      <c r="M275">
        <v>95</v>
      </c>
      <c r="N275" s="6">
        <f>(punkty_rekrutacyjne3[[#This Row],[GHP]]+punkty_rekrutacyjne3[[#This Row],[GHH]]+punkty_rekrutacyjne3[[#This Row],[GMM]]+punkty_rekrutacyjne3[[#This Row],[GMP]]+punkty_rekrutacyjne3[[#This Row],[GJP]])/10</f>
        <v>40.200000000000003</v>
      </c>
      <c r="O275">
        <f t="shared" si="16"/>
        <v>4</v>
      </c>
      <c r="P275">
        <f t="shared" si="17"/>
        <v>4</v>
      </c>
      <c r="Q275">
        <f t="shared" si="18"/>
        <v>0</v>
      </c>
      <c r="R275">
        <f t="shared" si="19"/>
        <v>0</v>
      </c>
      <c r="S275" s="6">
        <f>SUM(punkty_rekrutacyjne3[[#This Row],[punkty za JP]:[GEO]])</f>
        <v>8</v>
      </c>
      <c r="T275" s="6">
        <f>IF(punkty_rekrutacyjne3[[#This Row],[Zachowanie]]=6, 2, 0)+punkty_rekrutacyjne3[[#This Row],[Osiagniecia]]</f>
        <v>0</v>
      </c>
      <c r="U275" s="7">
        <f>punkty_rekrutacyjne3[[#This Row],[punkty za gimnazjalny]]+punkty_rekrutacyjne3[[#This Row],[SUMA PUNKTOW ZA OCENY]]+punkty_rekrutacyjne3[[#This Row],[DODATKOWE]]</f>
        <v>48.2</v>
      </c>
    </row>
    <row r="276" spans="1:21" x14ac:dyDescent="0.35">
      <c r="A276" s="1" t="s">
        <v>75</v>
      </c>
      <c r="B276" s="1" t="s">
        <v>76</v>
      </c>
      <c r="C276">
        <v>5</v>
      </c>
      <c r="D276">
        <v>3</v>
      </c>
      <c r="E276" s="1">
        <v>5</v>
      </c>
      <c r="F276" s="1">
        <v>3</v>
      </c>
      <c r="G276" s="1">
        <v>6</v>
      </c>
      <c r="H276" s="1">
        <v>6</v>
      </c>
      <c r="I276">
        <v>82</v>
      </c>
      <c r="J276">
        <v>7</v>
      </c>
      <c r="K276">
        <v>24</v>
      </c>
      <c r="L276">
        <v>80</v>
      </c>
      <c r="M276">
        <v>33</v>
      </c>
      <c r="N276" s="6">
        <f>(punkty_rekrutacyjne3[[#This Row],[GHP]]+punkty_rekrutacyjne3[[#This Row],[GHH]]+punkty_rekrutacyjne3[[#This Row],[GMM]]+punkty_rekrutacyjne3[[#This Row],[GMP]]+punkty_rekrutacyjne3[[#This Row],[GJP]])/10</f>
        <v>22.6</v>
      </c>
      <c r="O276">
        <f t="shared" si="16"/>
        <v>8</v>
      </c>
      <c r="P276">
        <f t="shared" si="17"/>
        <v>4</v>
      </c>
      <c r="Q276">
        <f t="shared" si="18"/>
        <v>10</v>
      </c>
      <c r="R276">
        <f t="shared" si="19"/>
        <v>10</v>
      </c>
      <c r="S276" s="6">
        <f>SUM(punkty_rekrutacyjne3[[#This Row],[punkty za JP]:[GEO]])</f>
        <v>32</v>
      </c>
      <c r="T276" s="6">
        <f>IF(punkty_rekrutacyjne3[[#This Row],[Zachowanie]]=6, 2, 0)+punkty_rekrutacyjne3[[#This Row],[Osiagniecia]]</f>
        <v>5</v>
      </c>
      <c r="U276" s="7">
        <f>punkty_rekrutacyjne3[[#This Row],[punkty za gimnazjalny]]+punkty_rekrutacyjne3[[#This Row],[SUMA PUNKTOW ZA OCENY]]+punkty_rekrutacyjne3[[#This Row],[DODATKOWE]]</f>
        <v>59.6</v>
      </c>
    </row>
    <row r="277" spans="1:21" x14ac:dyDescent="0.35">
      <c r="A277" s="1" t="s">
        <v>400</v>
      </c>
      <c r="B277" s="1" t="s">
        <v>101</v>
      </c>
      <c r="C277">
        <v>6</v>
      </c>
      <c r="D277">
        <v>4</v>
      </c>
      <c r="E277" s="1">
        <v>6</v>
      </c>
      <c r="F277" s="1">
        <v>6</v>
      </c>
      <c r="G277" s="1">
        <v>4</v>
      </c>
      <c r="H277" s="1">
        <v>4</v>
      </c>
      <c r="I277">
        <v>94</v>
      </c>
      <c r="J277">
        <v>44</v>
      </c>
      <c r="K277">
        <v>96</v>
      </c>
      <c r="L277">
        <v>9</v>
      </c>
      <c r="M277">
        <v>97</v>
      </c>
      <c r="N277" s="6">
        <f>(punkty_rekrutacyjne3[[#This Row],[GHP]]+punkty_rekrutacyjne3[[#This Row],[GHH]]+punkty_rekrutacyjne3[[#This Row],[GMM]]+punkty_rekrutacyjne3[[#This Row],[GMP]]+punkty_rekrutacyjne3[[#This Row],[GJP]])/10</f>
        <v>34</v>
      </c>
      <c r="O277">
        <f t="shared" si="16"/>
        <v>10</v>
      </c>
      <c r="P277">
        <f t="shared" si="17"/>
        <v>10</v>
      </c>
      <c r="Q277">
        <f t="shared" si="18"/>
        <v>6</v>
      </c>
      <c r="R277">
        <f t="shared" si="19"/>
        <v>6</v>
      </c>
      <c r="S277" s="6">
        <f>SUM(punkty_rekrutacyjne3[[#This Row],[punkty za JP]:[GEO]])</f>
        <v>32</v>
      </c>
      <c r="T277" s="6">
        <f>IF(punkty_rekrutacyjne3[[#This Row],[Zachowanie]]=6, 2, 0)+punkty_rekrutacyjne3[[#This Row],[Osiagniecia]]</f>
        <v>6</v>
      </c>
      <c r="U277" s="7">
        <f>punkty_rekrutacyjne3[[#This Row],[punkty za gimnazjalny]]+punkty_rekrutacyjne3[[#This Row],[SUMA PUNKTOW ZA OCENY]]+punkty_rekrutacyjne3[[#This Row],[DODATKOWE]]</f>
        <v>72</v>
      </c>
    </row>
    <row r="278" spans="1:21" x14ac:dyDescent="0.35">
      <c r="A278" s="1" t="s">
        <v>401</v>
      </c>
      <c r="B278" s="1" t="s">
        <v>402</v>
      </c>
      <c r="C278">
        <v>3</v>
      </c>
      <c r="D278">
        <v>5</v>
      </c>
      <c r="E278" s="1">
        <v>3</v>
      </c>
      <c r="F278" s="1">
        <v>6</v>
      </c>
      <c r="G278" s="1">
        <v>4</v>
      </c>
      <c r="H278" s="1">
        <v>2</v>
      </c>
      <c r="I278">
        <v>32</v>
      </c>
      <c r="J278">
        <v>50</v>
      </c>
      <c r="K278">
        <v>94</v>
      </c>
      <c r="L278">
        <v>52</v>
      </c>
      <c r="M278">
        <v>100</v>
      </c>
      <c r="N278" s="6">
        <f>(punkty_rekrutacyjne3[[#This Row],[GHP]]+punkty_rekrutacyjne3[[#This Row],[GHH]]+punkty_rekrutacyjne3[[#This Row],[GMM]]+punkty_rekrutacyjne3[[#This Row],[GMP]]+punkty_rekrutacyjne3[[#This Row],[GJP]])/10</f>
        <v>32.799999999999997</v>
      </c>
      <c r="O278">
        <f t="shared" si="16"/>
        <v>4</v>
      </c>
      <c r="P278">
        <f t="shared" si="17"/>
        <v>10</v>
      </c>
      <c r="Q278">
        <f t="shared" si="18"/>
        <v>6</v>
      </c>
      <c r="R278">
        <f t="shared" si="19"/>
        <v>0</v>
      </c>
      <c r="S278" s="6">
        <f>SUM(punkty_rekrutacyjne3[[#This Row],[punkty za JP]:[GEO]])</f>
        <v>20</v>
      </c>
      <c r="T278" s="6">
        <f>IF(punkty_rekrutacyjne3[[#This Row],[Zachowanie]]=6, 2, 0)+punkty_rekrutacyjne3[[#This Row],[Osiagniecia]]</f>
        <v>3</v>
      </c>
      <c r="U278" s="7">
        <f>punkty_rekrutacyjne3[[#This Row],[punkty za gimnazjalny]]+punkty_rekrutacyjne3[[#This Row],[SUMA PUNKTOW ZA OCENY]]+punkty_rekrutacyjne3[[#This Row],[DODATKOWE]]</f>
        <v>55.8</v>
      </c>
    </row>
    <row r="279" spans="1:21" x14ac:dyDescent="0.35">
      <c r="A279" s="1" t="s">
        <v>403</v>
      </c>
      <c r="B279" s="1" t="s">
        <v>64</v>
      </c>
      <c r="C279">
        <v>3</v>
      </c>
      <c r="D279">
        <v>2</v>
      </c>
      <c r="E279" s="1">
        <v>3</v>
      </c>
      <c r="F279" s="1">
        <v>5</v>
      </c>
      <c r="G279" s="1">
        <v>3</v>
      </c>
      <c r="H279" s="1">
        <v>6</v>
      </c>
      <c r="I279">
        <v>84</v>
      </c>
      <c r="J279">
        <v>53</v>
      </c>
      <c r="K279">
        <v>73</v>
      </c>
      <c r="L279">
        <v>7</v>
      </c>
      <c r="M279">
        <v>3</v>
      </c>
      <c r="N279" s="6">
        <f>(punkty_rekrutacyjne3[[#This Row],[GHP]]+punkty_rekrutacyjne3[[#This Row],[GHH]]+punkty_rekrutacyjne3[[#This Row],[GMM]]+punkty_rekrutacyjne3[[#This Row],[GMP]]+punkty_rekrutacyjne3[[#This Row],[GJP]])/10</f>
        <v>22</v>
      </c>
      <c r="O279">
        <f t="shared" si="16"/>
        <v>4</v>
      </c>
      <c r="P279">
        <f t="shared" si="17"/>
        <v>8</v>
      </c>
      <c r="Q279">
        <f t="shared" si="18"/>
        <v>4</v>
      </c>
      <c r="R279">
        <f t="shared" si="19"/>
        <v>10</v>
      </c>
      <c r="S279" s="6">
        <f>SUM(punkty_rekrutacyjne3[[#This Row],[punkty za JP]:[GEO]])</f>
        <v>26</v>
      </c>
      <c r="T279" s="6">
        <f>IF(punkty_rekrutacyjne3[[#This Row],[Zachowanie]]=6, 2, 0)+punkty_rekrutacyjne3[[#This Row],[Osiagniecia]]</f>
        <v>3</v>
      </c>
      <c r="U279" s="7">
        <f>punkty_rekrutacyjne3[[#This Row],[punkty za gimnazjalny]]+punkty_rekrutacyjne3[[#This Row],[SUMA PUNKTOW ZA OCENY]]+punkty_rekrutacyjne3[[#This Row],[DODATKOWE]]</f>
        <v>51</v>
      </c>
    </row>
    <row r="280" spans="1:21" x14ac:dyDescent="0.35">
      <c r="A280" s="1" t="s">
        <v>404</v>
      </c>
      <c r="B280" s="1" t="s">
        <v>397</v>
      </c>
      <c r="C280">
        <v>2</v>
      </c>
      <c r="D280">
        <v>2</v>
      </c>
      <c r="E280" s="1">
        <v>5</v>
      </c>
      <c r="F280" s="1">
        <v>5</v>
      </c>
      <c r="G280" s="1">
        <v>5</v>
      </c>
      <c r="H280" s="1">
        <v>4</v>
      </c>
      <c r="I280">
        <v>88</v>
      </c>
      <c r="J280">
        <v>37</v>
      </c>
      <c r="K280">
        <v>50</v>
      </c>
      <c r="L280">
        <v>19</v>
      </c>
      <c r="M280">
        <v>28</v>
      </c>
      <c r="N280" s="6">
        <f>(punkty_rekrutacyjne3[[#This Row],[GHP]]+punkty_rekrutacyjne3[[#This Row],[GHH]]+punkty_rekrutacyjne3[[#This Row],[GMM]]+punkty_rekrutacyjne3[[#This Row],[GMP]]+punkty_rekrutacyjne3[[#This Row],[GJP]])/10</f>
        <v>22.2</v>
      </c>
      <c r="O280">
        <f t="shared" si="16"/>
        <v>8</v>
      </c>
      <c r="P280">
        <f t="shared" si="17"/>
        <v>8</v>
      </c>
      <c r="Q280">
        <f t="shared" si="18"/>
        <v>8</v>
      </c>
      <c r="R280">
        <f t="shared" si="19"/>
        <v>6</v>
      </c>
      <c r="S280" s="6">
        <f>SUM(punkty_rekrutacyjne3[[#This Row],[punkty za JP]:[GEO]])</f>
        <v>30</v>
      </c>
      <c r="T280" s="6">
        <f>IF(punkty_rekrutacyjne3[[#This Row],[Zachowanie]]=6, 2, 0)+punkty_rekrutacyjne3[[#This Row],[Osiagniecia]]</f>
        <v>2</v>
      </c>
      <c r="U280" s="7">
        <f>punkty_rekrutacyjne3[[#This Row],[punkty za gimnazjalny]]+punkty_rekrutacyjne3[[#This Row],[SUMA PUNKTOW ZA OCENY]]+punkty_rekrutacyjne3[[#This Row],[DODATKOWE]]</f>
        <v>54.2</v>
      </c>
    </row>
    <row r="281" spans="1:21" x14ac:dyDescent="0.35">
      <c r="A281" s="1" t="s">
        <v>405</v>
      </c>
      <c r="B281" s="1" t="s">
        <v>197</v>
      </c>
      <c r="C281">
        <v>7</v>
      </c>
      <c r="D281">
        <v>2</v>
      </c>
      <c r="E281" s="1">
        <v>3</v>
      </c>
      <c r="F281" s="1">
        <v>5</v>
      </c>
      <c r="G281" s="1">
        <v>5</v>
      </c>
      <c r="H281" s="1">
        <v>2</v>
      </c>
      <c r="I281">
        <v>26</v>
      </c>
      <c r="J281">
        <v>30</v>
      </c>
      <c r="K281">
        <v>96</v>
      </c>
      <c r="L281">
        <v>59</v>
      </c>
      <c r="M281">
        <v>28</v>
      </c>
      <c r="N281" s="6">
        <f>(punkty_rekrutacyjne3[[#This Row],[GHP]]+punkty_rekrutacyjne3[[#This Row],[GHH]]+punkty_rekrutacyjne3[[#This Row],[GMM]]+punkty_rekrutacyjne3[[#This Row],[GMP]]+punkty_rekrutacyjne3[[#This Row],[GJP]])/10</f>
        <v>23.9</v>
      </c>
      <c r="O281">
        <f t="shared" si="16"/>
        <v>4</v>
      </c>
      <c r="P281">
        <f t="shared" si="17"/>
        <v>8</v>
      </c>
      <c r="Q281">
        <f t="shared" si="18"/>
        <v>8</v>
      </c>
      <c r="R281">
        <f t="shared" si="19"/>
        <v>0</v>
      </c>
      <c r="S281" s="6">
        <f>SUM(punkty_rekrutacyjne3[[#This Row],[punkty za JP]:[GEO]])</f>
        <v>20</v>
      </c>
      <c r="T281" s="6">
        <f>IF(punkty_rekrutacyjne3[[#This Row],[Zachowanie]]=6, 2, 0)+punkty_rekrutacyjne3[[#This Row],[Osiagniecia]]</f>
        <v>7</v>
      </c>
      <c r="U281" s="7">
        <f>punkty_rekrutacyjne3[[#This Row],[punkty za gimnazjalny]]+punkty_rekrutacyjne3[[#This Row],[SUMA PUNKTOW ZA OCENY]]+punkty_rekrutacyjne3[[#This Row],[DODATKOWE]]</f>
        <v>50.9</v>
      </c>
    </row>
    <row r="282" spans="1:21" x14ac:dyDescent="0.35">
      <c r="A282" s="1" t="s">
        <v>406</v>
      </c>
      <c r="B282" s="1" t="s">
        <v>38</v>
      </c>
      <c r="C282">
        <v>0</v>
      </c>
      <c r="D282">
        <v>5</v>
      </c>
      <c r="E282" s="1">
        <v>6</v>
      </c>
      <c r="F282" s="1">
        <v>2</v>
      </c>
      <c r="G282" s="1">
        <v>2</v>
      </c>
      <c r="H282" s="1">
        <v>3</v>
      </c>
      <c r="I282">
        <v>50</v>
      </c>
      <c r="J282">
        <v>5</v>
      </c>
      <c r="K282">
        <v>14</v>
      </c>
      <c r="L282">
        <v>44</v>
      </c>
      <c r="M282">
        <v>45</v>
      </c>
      <c r="N282" s="6">
        <f>(punkty_rekrutacyjne3[[#This Row],[GHP]]+punkty_rekrutacyjne3[[#This Row],[GHH]]+punkty_rekrutacyjne3[[#This Row],[GMM]]+punkty_rekrutacyjne3[[#This Row],[GMP]]+punkty_rekrutacyjne3[[#This Row],[GJP]])/10</f>
        <v>15.8</v>
      </c>
      <c r="O282">
        <f t="shared" si="16"/>
        <v>10</v>
      </c>
      <c r="P282">
        <f t="shared" si="17"/>
        <v>0</v>
      </c>
      <c r="Q282">
        <f t="shared" si="18"/>
        <v>0</v>
      </c>
      <c r="R282">
        <f t="shared" si="19"/>
        <v>4</v>
      </c>
      <c r="S282" s="6">
        <f>SUM(punkty_rekrutacyjne3[[#This Row],[punkty za JP]:[GEO]])</f>
        <v>14</v>
      </c>
      <c r="T282" s="6">
        <f>IF(punkty_rekrutacyjne3[[#This Row],[Zachowanie]]=6, 2, 0)+punkty_rekrutacyjne3[[#This Row],[Osiagniecia]]</f>
        <v>0</v>
      </c>
      <c r="U282" s="7">
        <f>punkty_rekrutacyjne3[[#This Row],[punkty za gimnazjalny]]+punkty_rekrutacyjne3[[#This Row],[SUMA PUNKTOW ZA OCENY]]+punkty_rekrutacyjne3[[#This Row],[DODATKOWE]]</f>
        <v>29.8</v>
      </c>
    </row>
    <row r="283" spans="1:21" x14ac:dyDescent="0.35">
      <c r="A283" s="1" t="s">
        <v>407</v>
      </c>
      <c r="B283" s="1" t="s">
        <v>395</v>
      </c>
      <c r="C283">
        <v>5</v>
      </c>
      <c r="D283">
        <v>5</v>
      </c>
      <c r="E283" s="1">
        <v>5</v>
      </c>
      <c r="F283" s="1">
        <v>4</v>
      </c>
      <c r="G283" s="1">
        <v>6</v>
      </c>
      <c r="H283" s="1">
        <v>5</v>
      </c>
      <c r="I283">
        <v>73</v>
      </c>
      <c r="J283">
        <v>49</v>
      </c>
      <c r="K283">
        <v>54</v>
      </c>
      <c r="L283">
        <v>67</v>
      </c>
      <c r="M283">
        <v>5</v>
      </c>
      <c r="N283" s="6">
        <f>(punkty_rekrutacyjne3[[#This Row],[GHP]]+punkty_rekrutacyjne3[[#This Row],[GHH]]+punkty_rekrutacyjne3[[#This Row],[GMM]]+punkty_rekrutacyjne3[[#This Row],[GMP]]+punkty_rekrutacyjne3[[#This Row],[GJP]])/10</f>
        <v>24.8</v>
      </c>
      <c r="O283">
        <f t="shared" si="16"/>
        <v>8</v>
      </c>
      <c r="P283">
        <f t="shared" si="17"/>
        <v>6</v>
      </c>
      <c r="Q283">
        <f t="shared" si="18"/>
        <v>10</v>
      </c>
      <c r="R283">
        <f t="shared" si="19"/>
        <v>8</v>
      </c>
      <c r="S283" s="6">
        <f>SUM(punkty_rekrutacyjne3[[#This Row],[punkty za JP]:[GEO]])</f>
        <v>32</v>
      </c>
      <c r="T283" s="6">
        <f>IF(punkty_rekrutacyjne3[[#This Row],[Zachowanie]]=6, 2, 0)+punkty_rekrutacyjne3[[#This Row],[Osiagniecia]]</f>
        <v>5</v>
      </c>
      <c r="U283" s="7">
        <f>punkty_rekrutacyjne3[[#This Row],[punkty za gimnazjalny]]+punkty_rekrutacyjne3[[#This Row],[SUMA PUNKTOW ZA OCENY]]+punkty_rekrutacyjne3[[#This Row],[DODATKOWE]]</f>
        <v>61.8</v>
      </c>
    </row>
    <row r="284" spans="1:21" x14ac:dyDescent="0.35">
      <c r="A284" s="1" t="s">
        <v>408</v>
      </c>
      <c r="B284" s="1" t="s">
        <v>316</v>
      </c>
      <c r="C284">
        <v>2</v>
      </c>
      <c r="D284">
        <v>3</v>
      </c>
      <c r="E284" s="1">
        <v>4</v>
      </c>
      <c r="F284" s="1">
        <v>2</v>
      </c>
      <c r="G284" s="1">
        <v>5</v>
      </c>
      <c r="H284" s="1">
        <v>6</v>
      </c>
      <c r="I284">
        <v>100</v>
      </c>
      <c r="J284">
        <v>13</v>
      </c>
      <c r="K284">
        <v>93</v>
      </c>
      <c r="L284">
        <v>32</v>
      </c>
      <c r="M284">
        <v>23</v>
      </c>
      <c r="N284" s="6">
        <f>(punkty_rekrutacyjne3[[#This Row],[GHP]]+punkty_rekrutacyjne3[[#This Row],[GHH]]+punkty_rekrutacyjne3[[#This Row],[GMM]]+punkty_rekrutacyjne3[[#This Row],[GMP]]+punkty_rekrutacyjne3[[#This Row],[GJP]])/10</f>
        <v>26.1</v>
      </c>
      <c r="O284">
        <f t="shared" si="16"/>
        <v>6</v>
      </c>
      <c r="P284">
        <f t="shared" si="17"/>
        <v>0</v>
      </c>
      <c r="Q284">
        <f t="shared" si="18"/>
        <v>8</v>
      </c>
      <c r="R284">
        <f t="shared" si="19"/>
        <v>10</v>
      </c>
      <c r="S284" s="6">
        <f>SUM(punkty_rekrutacyjne3[[#This Row],[punkty za JP]:[GEO]])</f>
        <v>24</v>
      </c>
      <c r="T284" s="6">
        <f>IF(punkty_rekrutacyjne3[[#This Row],[Zachowanie]]=6, 2, 0)+punkty_rekrutacyjne3[[#This Row],[Osiagniecia]]</f>
        <v>2</v>
      </c>
      <c r="U284" s="7">
        <f>punkty_rekrutacyjne3[[#This Row],[punkty za gimnazjalny]]+punkty_rekrutacyjne3[[#This Row],[SUMA PUNKTOW ZA OCENY]]+punkty_rekrutacyjne3[[#This Row],[DODATKOWE]]</f>
        <v>52.1</v>
      </c>
    </row>
    <row r="285" spans="1:21" x14ac:dyDescent="0.35">
      <c r="A285" s="1" t="s">
        <v>408</v>
      </c>
      <c r="B285" s="1" t="s">
        <v>409</v>
      </c>
      <c r="C285">
        <v>6</v>
      </c>
      <c r="D285">
        <v>4</v>
      </c>
      <c r="E285" s="1">
        <v>4</v>
      </c>
      <c r="F285" s="1">
        <v>3</v>
      </c>
      <c r="G285" s="1">
        <v>2</v>
      </c>
      <c r="H285" s="1">
        <v>5</v>
      </c>
      <c r="I285">
        <v>52</v>
      </c>
      <c r="J285">
        <v>46</v>
      </c>
      <c r="K285">
        <v>54</v>
      </c>
      <c r="L285">
        <v>22</v>
      </c>
      <c r="M285">
        <v>42</v>
      </c>
      <c r="N285" s="6">
        <f>(punkty_rekrutacyjne3[[#This Row],[GHP]]+punkty_rekrutacyjne3[[#This Row],[GHH]]+punkty_rekrutacyjne3[[#This Row],[GMM]]+punkty_rekrutacyjne3[[#This Row],[GMP]]+punkty_rekrutacyjne3[[#This Row],[GJP]])/10</f>
        <v>21.6</v>
      </c>
      <c r="O285">
        <f t="shared" si="16"/>
        <v>6</v>
      </c>
      <c r="P285">
        <f t="shared" si="17"/>
        <v>4</v>
      </c>
      <c r="Q285">
        <f t="shared" si="18"/>
        <v>0</v>
      </c>
      <c r="R285">
        <f t="shared" si="19"/>
        <v>8</v>
      </c>
      <c r="S285" s="6">
        <f>SUM(punkty_rekrutacyjne3[[#This Row],[punkty za JP]:[GEO]])</f>
        <v>18</v>
      </c>
      <c r="T285" s="6">
        <f>IF(punkty_rekrutacyjne3[[#This Row],[Zachowanie]]=6, 2, 0)+punkty_rekrutacyjne3[[#This Row],[Osiagniecia]]</f>
        <v>6</v>
      </c>
      <c r="U285" s="7">
        <f>punkty_rekrutacyjne3[[#This Row],[punkty za gimnazjalny]]+punkty_rekrutacyjne3[[#This Row],[SUMA PUNKTOW ZA OCENY]]+punkty_rekrutacyjne3[[#This Row],[DODATKOWE]]</f>
        <v>45.6</v>
      </c>
    </row>
    <row r="286" spans="1:21" x14ac:dyDescent="0.35">
      <c r="A286" s="1" t="s">
        <v>410</v>
      </c>
      <c r="B286" s="1" t="s">
        <v>70</v>
      </c>
      <c r="C286">
        <v>2</v>
      </c>
      <c r="D286">
        <v>5</v>
      </c>
      <c r="E286" s="1">
        <v>6</v>
      </c>
      <c r="F286" s="1">
        <v>4</v>
      </c>
      <c r="G286" s="1">
        <v>6</v>
      </c>
      <c r="H286" s="1">
        <v>3</v>
      </c>
      <c r="I286">
        <v>88</v>
      </c>
      <c r="J286">
        <v>14</v>
      </c>
      <c r="K286">
        <v>98</v>
      </c>
      <c r="L286">
        <v>46</v>
      </c>
      <c r="M286">
        <v>66</v>
      </c>
      <c r="N286" s="6">
        <f>(punkty_rekrutacyjne3[[#This Row],[GHP]]+punkty_rekrutacyjne3[[#This Row],[GHH]]+punkty_rekrutacyjne3[[#This Row],[GMM]]+punkty_rekrutacyjne3[[#This Row],[GMP]]+punkty_rekrutacyjne3[[#This Row],[GJP]])/10</f>
        <v>31.2</v>
      </c>
      <c r="O286">
        <f t="shared" si="16"/>
        <v>10</v>
      </c>
      <c r="P286">
        <f t="shared" si="17"/>
        <v>6</v>
      </c>
      <c r="Q286">
        <f t="shared" si="18"/>
        <v>10</v>
      </c>
      <c r="R286">
        <f t="shared" si="19"/>
        <v>4</v>
      </c>
      <c r="S286" s="6">
        <f>SUM(punkty_rekrutacyjne3[[#This Row],[punkty za JP]:[GEO]])</f>
        <v>30</v>
      </c>
      <c r="T286" s="6">
        <f>IF(punkty_rekrutacyjne3[[#This Row],[Zachowanie]]=6, 2, 0)+punkty_rekrutacyjne3[[#This Row],[Osiagniecia]]</f>
        <v>2</v>
      </c>
      <c r="U286" s="7">
        <f>punkty_rekrutacyjne3[[#This Row],[punkty za gimnazjalny]]+punkty_rekrutacyjne3[[#This Row],[SUMA PUNKTOW ZA OCENY]]+punkty_rekrutacyjne3[[#This Row],[DODATKOWE]]</f>
        <v>63.2</v>
      </c>
    </row>
    <row r="287" spans="1:21" x14ac:dyDescent="0.35">
      <c r="A287" s="1" t="s">
        <v>411</v>
      </c>
      <c r="B287" s="1" t="s">
        <v>412</v>
      </c>
      <c r="C287">
        <v>3</v>
      </c>
      <c r="D287">
        <v>2</v>
      </c>
      <c r="E287" s="1">
        <v>4</v>
      </c>
      <c r="F287" s="1">
        <v>2</v>
      </c>
      <c r="G287" s="1">
        <v>6</v>
      </c>
      <c r="H287" s="1">
        <v>6</v>
      </c>
      <c r="I287">
        <v>85</v>
      </c>
      <c r="J287">
        <v>91</v>
      </c>
      <c r="K287">
        <v>9</v>
      </c>
      <c r="L287">
        <v>9</v>
      </c>
      <c r="M287">
        <v>53</v>
      </c>
      <c r="N287" s="6">
        <f>(punkty_rekrutacyjne3[[#This Row],[GHP]]+punkty_rekrutacyjne3[[#This Row],[GHH]]+punkty_rekrutacyjne3[[#This Row],[GMM]]+punkty_rekrutacyjne3[[#This Row],[GMP]]+punkty_rekrutacyjne3[[#This Row],[GJP]])/10</f>
        <v>24.7</v>
      </c>
      <c r="O287">
        <f t="shared" si="16"/>
        <v>6</v>
      </c>
      <c r="P287">
        <f t="shared" si="17"/>
        <v>0</v>
      </c>
      <c r="Q287">
        <f t="shared" si="18"/>
        <v>10</v>
      </c>
      <c r="R287">
        <f t="shared" si="19"/>
        <v>10</v>
      </c>
      <c r="S287" s="6">
        <f>SUM(punkty_rekrutacyjne3[[#This Row],[punkty za JP]:[GEO]])</f>
        <v>26</v>
      </c>
      <c r="T287" s="6">
        <f>IF(punkty_rekrutacyjne3[[#This Row],[Zachowanie]]=6, 2, 0)+punkty_rekrutacyjne3[[#This Row],[Osiagniecia]]</f>
        <v>3</v>
      </c>
      <c r="U287" s="7">
        <f>punkty_rekrutacyjne3[[#This Row],[punkty za gimnazjalny]]+punkty_rekrutacyjne3[[#This Row],[SUMA PUNKTOW ZA OCENY]]+punkty_rekrutacyjne3[[#This Row],[DODATKOWE]]</f>
        <v>53.7</v>
      </c>
    </row>
    <row r="288" spans="1:21" x14ac:dyDescent="0.35">
      <c r="A288" s="1" t="s">
        <v>413</v>
      </c>
      <c r="B288" s="1" t="s">
        <v>414</v>
      </c>
      <c r="C288">
        <v>3</v>
      </c>
      <c r="D288">
        <v>4</v>
      </c>
      <c r="E288" s="1">
        <v>4</v>
      </c>
      <c r="F288" s="1">
        <v>4</v>
      </c>
      <c r="G288" s="1">
        <v>3</v>
      </c>
      <c r="H288" s="1">
        <v>3</v>
      </c>
      <c r="I288">
        <v>93</v>
      </c>
      <c r="J288">
        <v>12</v>
      </c>
      <c r="K288">
        <v>63</v>
      </c>
      <c r="L288">
        <v>3</v>
      </c>
      <c r="M288">
        <v>60</v>
      </c>
      <c r="N288" s="6">
        <f>(punkty_rekrutacyjne3[[#This Row],[GHP]]+punkty_rekrutacyjne3[[#This Row],[GHH]]+punkty_rekrutacyjne3[[#This Row],[GMM]]+punkty_rekrutacyjne3[[#This Row],[GMP]]+punkty_rekrutacyjne3[[#This Row],[GJP]])/10</f>
        <v>23.1</v>
      </c>
      <c r="O288">
        <f t="shared" si="16"/>
        <v>6</v>
      </c>
      <c r="P288">
        <f t="shared" si="17"/>
        <v>6</v>
      </c>
      <c r="Q288">
        <f t="shared" si="18"/>
        <v>4</v>
      </c>
      <c r="R288">
        <f t="shared" si="19"/>
        <v>4</v>
      </c>
      <c r="S288" s="6">
        <f>SUM(punkty_rekrutacyjne3[[#This Row],[punkty za JP]:[GEO]])</f>
        <v>20</v>
      </c>
      <c r="T288" s="6">
        <f>IF(punkty_rekrutacyjne3[[#This Row],[Zachowanie]]=6, 2, 0)+punkty_rekrutacyjne3[[#This Row],[Osiagniecia]]</f>
        <v>3</v>
      </c>
      <c r="U288" s="7">
        <f>punkty_rekrutacyjne3[[#This Row],[punkty za gimnazjalny]]+punkty_rekrutacyjne3[[#This Row],[SUMA PUNKTOW ZA OCENY]]+punkty_rekrutacyjne3[[#This Row],[DODATKOWE]]</f>
        <v>46.1</v>
      </c>
    </row>
    <row r="289" spans="1:21" x14ac:dyDescent="0.35">
      <c r="A289" s="1" t="s">
        <v>40</v>
      </c>
      <c r="B289" s="1" t="s">
        <v>43</v>
      </c>
      <c r="C289">
        <v>0</v>
      </c>
      <c r="D289">
        <v>6</v>
      </c>
      <c r="E289" s="1">
        <v>3</v>
      </c>
      <c r="F289" s="1">
        <v>5</v>
      </c>
      <c r="G289" s="1">
        <v>6</v>
      </c>
      <c r="H289" s="1">
        <v>3</v>
      </c>
      <c r="I289">
        <v>67</v>
      </c>
      <c r="J289">
        <v>66</v>
      </c>
      <c r="K289">
        <v>56</v>
      </c>
      <c r="L289">
        <v>41</v>
      </c>
      <c r="M289">
        <v>26</v>
      </c>
      <c r="N289" s="6">
        <f>(punkty_rekrutacyjne3[[#This Row],[GHP]]+punkty_rekrutacyjne3[[#This Row],[GHH]]+punkty_rekrutacyjne3[[#This Row],[GMM]]+punkty_rekrutacyjne3[[#This Row],[GMP]]+punkty_rekrutacyjne3[[#This Row],[GJP]])/10</f>
        <v>25.6</v>
      </c>
      <c r="O289">
        <f t="shared" si="16"/>
        <v>4</v>
      </c>
      <c r="P289">
        <f t="shared" si="17"/>
        <v>8</v>
      </c>
      <c r="Q289">
        <f t="shared" si="18"/>
        <v>10</v>
      </c>
      <c r="R289">
        <f t="shared" si="19"/>
        <v>4</v>
      </c>
      <c r="S289" s="6">
        <f>SUM(punkty_rekrutacyjne3[[#This Row],[punkty za JP]:[GEO]])</f>
        <v>26</v>
      </c>
      <c r="T289" s="6">
        <f>IF(punkty_rekrutacyjne3[[#This Row],[Zachowanie]]=6, 2, 0)+punkty_rekrutacyjne3[[#This Row],[Osiagniecia]]</f>
        <v>2</v>
      </c>
      <c r="U289" s="7">
        <f>punkty_rekrutacyjne3[[#This Row],[punkty za gimnazjalny]]+punkty_rekrutacyjne3[[#This Row],[SUMA PUNKTOW ZA OCENY]]+punkty_rekrutacyjne3[[#This Row],[DODATKOWE]]</f>
        <v>53.6</v>
      </c>
    </row>
    <row r="290" spans="1:21" x14ac:dyDescent="0.35">
      <c r="A290" s="1" t="s">
        <v>415</v>
      </c>
      <c r="B290" s="1" t="s">
        <v>416</v>
      </c>
      <c r="C290">
        <v>4</v>
      </c>
      <c r="D290">
        <v>5</v>
      </c>
      <c r="E290" s="1">
        <v>6</v>
      </c>
      <c r="F290" s="1">
        <v>5</v>
      </c>
      <c r="G290" s="1">
        <v>2</v>
      </c>
      <c r="H290" s="1">
        <v>4</v>
      </c>
      <c r="I290">
        <v>65</v>
      </c>
      <c r="J290">
        <v>75</v>
      </c>
      <c r="K290">
        <v>95</v>
      </c>
      <c r="L290">
        <v>100</v>
      </c>
      <c r="M290">
        <v>89</v>
      </c>
      <c r="N290" s="6">
        <f>(punkty_rekrutacyjne3[[#This Row],[GHP]]+punkty_rekrutacyjne3[[#This Row],[GHH]]+punkty_rekrutacyjne3[[#This Row],[GMM]]+punkty_rekrutacyjne3[[#This Row],[GMP]]+punkty_rekrutacyjne3[[#This Row],[GJP]])/10</f>
        <v>42.4</v>
      </c>
      <c r="O290">
        <f t="shared" si="16"/>
        <v>10</v>
      </c>
      <c r="P290">
        <f t="shared" si="17"/>
        <v>8</v>
      </c>
      <c r="Q290">
        <f t="shared" si="18"/>
        <v>0</v>
      </c>
      <c r="R290">
        <f t="shared" si="19"/>
        <v>6</v>
      </c>
      <c r="S290" s="6">
        <f>SUM(punkty_rekrutacyjne3[[#This Row],[punkty za JP]:[GEO]])</f>
        <v>24</v>
      </c>
      <c r="T290" s="6">
        <f>IF(punkty_rekrutacyjne3[[#This Row],[Zachowanie]]=6, 2, 0)+punkty_rekrutacyjne3[[#This Row],[Osiagniecia]]</f>
        <v>4</v>
      </c>
      <c r="U290" s="7">
        <f>punkty_rekrutacyjne3[[#This Row],[punkty za gimnazjalny]]+punkty_rekrutacyjne3[[#This Row],[SUMA PUNKTOW ZA OCENY]]+punkty_rekrutacyjne3[[#This Row],[DODATKOWE]]</f>
        <v>70.400000000000006</v>
      </c>
    </row>
    <row r="291" spans="1:21" x14ac:dyDescent="0.35">
      <c r="A291" s="1" t="s">
        <v>417</v>
      </c>
      <c r="B291" s="1" t="s">
        <v>110</v>
      </c>
      <c r="C291">
        <v>1</v>
      </c>
      <c r="D291">
        <v>3</v>
      </c>
      <c r="E291" s="1">
        <v>5</v>
      </c>
      <c r="F291" s="1">
        <v>2</v>
      </c>
      <c r="G291" s="1">
        <v>2</v>
      </c>
      <c r="H291" s="1">
        <v>5</v>
      </c>
      <c r="I291">
        <v>45</v>
      </c>
      <c r="J291">
        <v>30</v>
      </c>
      <c r="K291">
        <v>64</v>
      </c>
      <c r="L291">
        <v>95</v>
      </c>
      <c r="M291">
        <v>83</v>
      </c>
      <c r="N291" s="6">
        <f>(punkty_rekrutacyjne3[[#This Row],[GHP]]+punkty_rekrutacyjne3[[#This Row],[GHH]]+punkty_rekrutacyjne3[[#This Row],[GMM]]+punkty_rekrutacyjne3[[#This Row],[GMP]]+punkty_rekrutacyjne3[[#This Row],[GJP]])/10</f>
        <v>31.7</v>
      </c>
      <c r="O291">
        <f t="shared" si="16"/>
        <v>8</v>
      </c>
      <c r="P291">
        <f t="shared" si="17"/>
        <v>0</v>
      </c>
      <c r="Q291">
        <f t="shared" si="18"/>
        <v>0</v>
      </c>
      <c r="R291">
        <f t="shared" si="19"/>
        <v>8</v>
      </c>
      <c r="S291" s="6">
        <f>SUM(punkty_rekrutacyjne3[[#This Row],[punkty za JP]:[GEO]])</f>
        <v>16</v>
      </c>
      <c r="T291" s="6">
        <f>IF(punkty_rekrutacyjne3[[#This Row],[Zachowanie]]=6, 2, 0)+punkty_rekrutacyjne3[[#This Row],[Osiagniecia]]</f>
        <v>1</v>
      </c>
      <c r="U291" s="7">
        <f>punkty_rekrutacyjne3[[#This Row],[punkty za gimnazjalny]]+punkty_rekrutacyjne3[[#This Row],[SUMA PUNKTOW ZA OCENY]]+punkty_rekrutacyjne3[[#This Row],[DODATKOWE]]</f>
        <v>48.7</v>
      </c>
    </row>
    <row r="292" spans="1:21" x14ac:dyDescent="0.35">
      <c r="A292" s="1" t="s">
        <v>418</v>
      </c>
      <c r="B292" s="1" t="s">
        <v>171</v>
      </c>
      <c r="C292">
        <v>4</v>
      </c>
      <c r="D292">
        <v>6</v>
      </c>
      <c r="E292" s="1">
        <v>4</v>
      </c>
      <c r="F292" s="1">
        <v>2</v>
      </c>
      <c r="G292" s="1">
        <v>3</v>
      </c>
      <c r="H292" s="1">
        <v>5</v>
      </c>
      <c r="I292">
        <v>40</v>
      </c>
      <c r="J292">
        <v>80</v>
      </c>
      <c r="K292">
        <v>8</v>
      </c>
      <c r="L292">
        <v>99</v>
      </c>
      <c r="M292">
        <v>20</v>
      </c>
      <c r="N292" s="6">
        <f>(punkty_rekrutacyjne3[[#This Row],[GHP]]+punkty_rekrutacyjne3[[#This Row],[GHH]]+punkty_rekrutacyjne3[[#This Row],[GMM]]+punkty_rekrutacyjne3[[#This Row],[GMP]]+punkty_rekrutacyjne3[[#This Row],[GJP]])/10</f>
        <v>24.7</v>
      </c>
      <c r="O292">
        <f t="shared" si="16"/>
        <v>6</v>
      </c>
      <c r="P292">
        <f t="shared" si="17"/>
        <v>0</v>
      </c>
      <c r="Q292">
        <f t="shared" si="18"/>
        <v>4</v>
      </c>
      <c r="R292">
        <f t="shared" si="19"/>
        <v>8</v>
      </c>
      <c r="S292" s="6">
        <f>SUM(punkty_rekrutacyjne3[[#This Row],[punkty za JP]:[GEO]])</f>
        <v>18</v>
      </c>
      <c r="T292" s="6">
        <f>IF(punkty_rekrutacyjne3[[#This Row],[Zachowanie]]=6, 2, 0)+punkty_rekrutacyjne3[[#This Row],[Osiagniecia]]</f>
        <v>6</v>
      </c>
      <c r="U292" s="7">
        <f>punkty_rekrutacyjne3[[#This Row],[punkty za gimnazjalny]]+punkty_rekrutacyjne3[[#This Row],[SUMA PUNKTOW ZA OCENY]]+punkty_rekrutacyjne3[[#This Row],[DODATKOWE]]</f>
        <v>48.7</v>
      </c>
    </row>
    <row r="293" spans="1:21" x14ac:dyDescent="0.35">
      <c r="A293" s="1" t="s">
        <v>419</v>
      </c>
      <c r="B293" s="1" t="s">
        <v>260</v>
      </c>
      <c r="C293">
        <v>6</v>
      </c>
      <c r="D293">
        <v>3</v>
      </c>
      <c r="E293" s="1">
        <v>6</v>
      </c>
      <c r="F293" s="1">
        <v>2</v>
      </c>
      <c r="G293" s="1">
        <v>4</v>
      </c>
      <c r="H293" s="1">
        <v>6</v>
      </c>
      <c r="I293">
        <v>47</v>
      </c>
      <c r="J293">
        <v>54</v>
      </c>
      <c r="K293">
        <v>40</v>
      </c>
      <c r="L293">
        <v>83</v>
      </c>
      <c r="M293">
        <v>16</v>
      </c>
      <c r="N293" s="6">
        <f>(punkty_rekrutacyjne3[[#This Row],[GHP]]+punkty_rekrutacyjne3[[#This Row],[GHH]]+punkty_rekrutacyjne3[[#This Row],[GMM]]+punkty_rekrutacyjne3[[#This Row],[GMP]]+punkty_rekrutacyjne3[[#This Row],[GJP]])/10</f>
        <v>24</v>
      </c>
      <c r="O293">
        <f t="shared" si="16"/>
        <v>10</v>
      </c>
      <c r="P293">
        <f t="shared" si="17"/>
        <v>0</v>
      </c>
      <c r="Q293">
        <f t="shared" si="18"/>
        <v>6</v>
      </c>
      <c r="R293">
        <f t="shared" si="19"/>
        <v>10</v>
      </c>
      <c r="S293" s="6">
        <f>SUM(punkty_rekrutacyjne3[[#This Row],[punkty za JP]:[GEO]])</f>
        <v>26</v>
      </c>
      <c r="T293" s="6">
        <f>IF(punkty_rekrutacyjne3[[#This Row],[Zachowanie]]=6, 2, 0)+punkty_rekrutacyjne3[[#This Row],[Osiagniecia]]</f>
        <v>6</v>
      </c>
      <c r="U293" s="7">
        <f>punkty_rekrutacyjne3[[#This Row],[punkty za gimnazjalny]]+punkty_rekrutacyjne3[[#This Row],[SUMA PUNKTOW ZA OCENY]]+punkty_rekrutacyjne3[[#This Row],[DODATKOWE]]</f>
        <v>56</v>
      </c>
    </row>
    <row r="294" spans="1:21" x14ac:dyDescent="0.35">
      <c r="A294" s="1" t="s">
        <v>420</v>
      </c>
      <c r="B294" s="1" t="s">
        <v>188</v>
      </c>
      <c r="C294">
        <v>3</v>
      </c>
      <c r="D294">
        <v>2</v>
      </c>
      <c r="E294" s="1">
        <v>4</v>
      </c>
      <c r="F294" s="1">
        <v>5</v>
      </c>
      <c r="G294" s="1">
        <v>4</v>
      </c>
      <c r="H294" s="1">
        <v>6</v>
      </c>
      <c r="I294">
        <v>99</v>
      </c>
      <c r="J294">
        <v>60</v>
      </c>
      <c r="K294">
        <v>96</v>
      </c>
      <c r="L294">
        <v>89</v>
      </c>
      <c r="M294">
        <v>29</v>
      </c>
      <c r="N294" s="6">
        <f>(punkty_rekrutacyjne3[[#This Row],[GHP]]+punkty_rekrutacyjne3[[#This Row],[GHH]]+punkty_rekrutacyjne3[[#This Row],[GMM]]+punkty_rekrutacyjne3[[#This Row],[GMP]]+punkty_rekrutacyjne3[[#This Row],[GJP]])/10</f>
        <v>37.299999999999997</v>
      </c>
      <c r="O294">
        <f t="shared" si="16"/>
        <v>6</v>
      </c>
      <c r="P294">
        <f t="shared" si="17"/>
        <v>8</v>
      </c>
      <c r="Q294">
        <f t="shared" si="18"/>
        <v>6</v>
      </c>
      <c r="R294">
        <f t="shared" si="19"/>
        <v>10</v>
      </c>
      <c r="S294" s="6">
        <f>SUM(punkty_rekrutacyjne3[[#This Row],[punkty za JP]:[GEO]])</f>
        <v>30</v>
      </c>
      <c r="T294" s="6">
        <f>IF(punkty_rekrutacyjne3[[#This Row],[Zachowanie]]=6, 2, 0)+punkty_rekrutacyjne3[[#This Row],[Osiagniecia]]</f>
        <v>3</v>
      </c>
      <c r="U294" s="7">
        <f>punkty_rekrutacyjne3[[#This Row],[punkty za gimnazjalny]]+punkty_rekrutacyjne3[[#This Row],[SUMA PUNKTOW ZA OCENY]]+punkty_rekrutacyjne3[[#This Row],[DODATKOWE]]</f>
        <v>70.3</v>
      </c>
    </row>
    <row r="295" spans="1:21" x14ac:dyDescent="0.35">
      <c r="A295" s="1" t="s">
        <v>421</v>
      </c>
      <c r="B295" s="1" t="s">
        <v>249</v>
      </c>
      <c r="C295">
        <v>8</v>
      </c>
      <c r="D295">
        <v>2</v>
      </c>
      <c r="E295" s="1">
        <v>2</v>
      </c>
      <c r="F295" s="1">
        <v>4</v>
      </c>
      <c r="G295" s="1">
        <v>3</v>
      </c>
      <c r="H295" s="1">
        <v>5</v>
      </c>
      <c r="I295">
        <v>83</v>
      </c>
      <c r="J295">
        <v>29</v>
      </c>
      <c r="K295">
        <v>91</v>
      </c>
      <c r="L295">
        <v>26</v>
      </c>
      <c r="M295">
        <v>21</v>
      </c>
      <c r="N295" s="6">
        <f>(punkty_rekrutacyjne3[[#This Row],[GHP]]+punkty_rekrutacyjne3[[#This Row],[GHH]]+punkty_rekrutacyjne3[[#This Row],[GMM]]+punkty_rekrutacyjne3[[#This Row],[GMP]]+punkty_rekrutacyjne3[[#This Row],[GJP]])/10</f>
        <v>25</v>
      </c>
      <c r="O295">
        <f t="shared" si="16"/>
        <v>0</v>
      </c>
      <c r="P295">
        <f t="shared" si="17"/>
        <v>6</v>
      </c>
      <c r="Q295">
        <f t="shared" si="18"/>
        <v>4</v>
      </c>
      <c r="R295">
        <f t="shared" si="19"/>
        <v>8</v>
      </c>
      <c r="S295" s="6">
        <f>SUM(punkty_rekrutacyjne3[[#This Row],[punkty za JP]:[GEO]])</f>
        <v>18</v>
      </c>
      <c r="T295" s="6">
        <f>IF(punkty_rekrutacyjne3[[#This Row],[Zachowanie]]=6, 2, 0)+punkty_rekrutacyjne3[[#This Row],[Osiagniecia]]</f>
        <v>8</v>
      </c>
      <c r="U295" s="7">
        <f>punkty_rekrutacyjne3[[#This Row],[punkty za gimnazjalny]]+punkty_rekrutacyjne3[[#This Row],[SUMA PUNKTOW ZA OCENY]]+punkty_rekrutacyjne3[[#This Row],[DODATKOWE]]</f>
        <v>51</v>
      </c>
    </row>
    <row r="296" spans="1:21" x14ac:dyDescent="0.35">
      <c r="A296" s="1" t="s">
        <v>422</v>
      </c>
      <c r="B296" s="1" t="s">
        <v>340</v>
      </c>
      <c r="C296">
        <v>0</v>
      </c>
      <c r="D296">
        <v>4</v>
      </c>
      <c r="E296" s="1">
        <v>3</v>
      </c>
      <c r="F296" s="1">
        <v>6</v>
      </c>
      <c r="G296" s="1">
        <v>5</v>
      </c>
      <c r="H296" s="1">
        <v>5</v>
      </c>
      <c r="I296">
        <v>5</v>
      </c>
      <c r="J296">
        <v>26</v>
      </c>
      <c r="K296">
        <v>6</v>
      </c>
      <c r="L296">
        <v>82</v>
      </c>
      <c r="M296">
        <v>94</v>
      </c>
      <c r="N296" s="6">
        <f>(punkty_rekrutacyjne3[[#This Row],[GHP]]+punkty_rekrutacyjne3[[#This Row],[GHH]]+punkty_rekrutacyjne3[[#This Row],[GMM]]+punkty_rekrutacyjne3[[#This Row],[GMP]]+punkty_rekrutacyjne3[[#This Row],[GJP]])/10</f>
        <v>21.3</v>
      </c>
      <c r="O296">
        <f t="shared" si="16"/>
        <v>4</v>
      </c>
      <c r="P296">
        <f t="shared" si="17"/>
        <v>10</v>
      </c>
      <c r="Q296">
        <f t="shared" si="18"/>
        <v>8</v>
      </c>
      <c r="R296">
        <f t="shared" si="19"/>
        <v>8</v>
      </c>
      <c r="S296" s="6">
        <f>SUM(punkty_rekrutacyjne3[[#This Row],[punkty za JP]:[GEO]])</f>
        <v>30</v>
      </c>
      <c r="T296" s="6">
        <f>IF(punkty_rekrutacyjne3[[#This Row],[Zachowanie]]=6, 2, 0)+punkty_rekrutacyjne3[[#This Row],[Osiagniecia]]</f>
        <v>0</v>
      </c>
      <c r="U296" s="7">
        <f>punkty_rekrutacyjne3[[#This Row],[punkty za gimnazjalny]]+punkty_rekrutacyjne3[[#This Row],[SUMA PUNKTOW ZA OCENY]]+punkty_rekrutacyjne3[[#This Row],[DODATKOWE]]</f>
        <v>51.3</v>
      </c>
    </row>
    <row r="297" spans="1:21" x14ac:dyDescent="0.35">
      <c r="A297" s="1" t="s">
        <v>423</v>
      </c>
      <c r="B297" s="1" t="s">
        <v>76</v>
      </c>
      <c r="C297">
        <v>5</v>
      </c>
      <c r="D297">
        <v>3</v>
      </c>
      <c r="E297" s="1">
        <v>3</v>
      </c>
      <c r="F297" s="1">
        <v>3</v>
      </c>
      <c r="G297" s="1">
        <v>4</v>
      </c>
      <c r="H297" s="1">
        <v>3</v>
      </c>
      <c r="I297">
        <v>97</v>
      </c>
      <c r="J297">
        <v>83</v>
      </c>
      <c r="K297">
        <v>27</v>
      </c>
      <c r="L297">
        <v>61</v>
      </c>
      <c r="M297">
        <v>34</v>
      </c>
      <c r="N297" s="6">
        <f>(punkty_rekrutacyjne3[[#This Row],[GHP]]+punkty_rekrutacyjne3[[#This Row],[GHH]]+punkty_rekrutacyjne3[[#This Row],[GMM]]+punkty_rekrutacyjne3[[#This Row],[GMP]]+punkty_rekrutacyjne3[[#This Row],[GJP]])/10</f>
        <v>30.2</v>
      </c>
      <c r="O297">
        <f t="shared" si="16"/>
        <v>4</v>
      </c>
      <c r="P297">
        <f t="shared" si="17"/>
        <v>4</v>
      </c>
      <c r="Q297">
        <f t="shared" si="18"/>
        <v>6</v>
      </c>
      <c r="R297">
        <f t="shared" si="19"/>
        <v>4</v>
      </c>
      <c r="S297" s="6">
        <f>SUM(punkty_rekrutacyjne3[[#This Row],[punkty za JP]:[GEO]])</f>
        <v>18</v>
      </c>
      <c r="T297" s="6">
        <f>IF(punkty_rekrutacyjne3[[#This Row],[Zachowanie]]=6, 2, 0)+punkty_rekrutacyjne3[[#This Row],[Osiagniecia]]</f>
        <v>5</v>
      </c>
      <c r="U297" s="7">
        <f>punkty_rekrutacyjne3[[#This Row],[punkty za gimnazjalny]]+punkty_rekrutacyjne3[[#This Row],[SUMA PUNKTOW ZA OCENY]]+punkty_rekrutacyjne3[[#This Row],[DODATKOWE]]</f>
        <v>53.2</v>
      </c>
    </row>
    <row r="298" spans="1:21" x14ac:dyDescent="0.35">
      <c r="A298" s="1" t="s">
        <v>424</v>
      </c>
      <c r="B298" s="1" t="s">
        <v>425</v>
      </c>
      <c r="C298">
        <v>8</v>
      </c>
      <c r="D298">
        <v>5</v>
      </c>
      <c r="E298" s="1">
        <v>4</v>
      </c>
      <c r="F298" s="1">
        <v>6</v>
      </c>
      <c r="G298" s="1">
        <v>6</v>
      </c>
      <c r="H298" s="1">
        <v>5</v>
      </c>
      <c r="I298">
        <v>37</v>
      </c>
      <c r="J298">
        <v>52</v>
      </c>
      <c r="K298">
        <v>6</v>
      </c>
      <c r="L298">
        <v>34</v>
      </c>
      <c r="M298">
        <v>84</v>
      </c>
      <c r="N298" s="6">
        <f>(punkty_rekrutacyjne3[[#This Row],[GHP]]+punkty_rekrutacyjne3[[#This Row],[GHH]]+punkty_rekrutacyjne3[[#This Row],[GMM]]+punkty_rekrutacyjne3[[#This Row],[GMP]]+punkty_rekrutacyjne3[[#This Row],[GJP]])/10</f>
        <v>21.3</v>
      </c>
      <c r="O298">
        <f t="shared" si="16"/>
        <v>6</v>
      </c>
      <c r="P298">
        <f t="shared" si="17"/>
        <v>10</v>
      </c>
      <c r="Q298">
        <f t="shared" si="18"/>
        <v>10</v>
      </c>
      <c r="R298">
        <f t="shared" si="19"/>
        <v>8</v>
      </c>
      <c r="S298" s="6">
        <f>SUM(punkty_rekrutacyjne3[[#This Row],[punkty za JP]:[GEO]])</f>
        <v>34</v>
      </c>
      <c r="T298" s="6">
        <f>IF(punkty_rekrutacyjne3[[#This Row],[Zachowanie]]=6, 2, 0)+punkty_rekrutacyjne3[[#This Row],[Osiagniecia]]</f>
        <v>8</v>
      </c>
      <c r="U298" s="7">
        <f>punkty_rekrutacyjne3[[#This Row],[punkty za gimnazjalny]]+punkty_rekrutacyjne3[[#This Row],[SUMA PUNKTOW ZA OCENY]]+punkty_rekrutacyjne3[[#This Row],[DODATKOWE]]</f>
        <v>63.3</v>
      </c>
    </row>
    <row r="299" spans="1:21" x14ac:dyDescent="0.35">
      <c r="A299" s="1" t="s">
        <v>426</v>
      </c>
      <c r="B299" s="1" t="s">
        <v>427</v>
      </c>
      <c r="C299">
        <v>5</v>
      </c>
      <c r="D299">
        <v>2</v>
      </c>
      <c r="E299" s="1">
        <v>5</v>
      </c>
      <c r="F299" s="1">
        <v>3</v>
      </c>
      <c r="G299" s="1">
        <v>5</v>
      </c>
      <c r="H299" s="1">
        <v>5</v>
      </c>
      <c r="I299">
        <v>30</v>
      </c>
      <c r="J299">
        <v>42</v>
      </c>
      <c r="K299">
        <v>80</v>
      </c>
      <c r="L299">
        <v>74</v>
      </c>
      <c r="M299">
        <v>75</v>
      </c>
      <c r="N299" s="6">
        <f>(punkty_rekrutacyjne3[[#This Row],[GHP]]+punkty_rekrutacyjne3[[#This Row],[GHH]]+punkty_rekrutacyjne3[[#This Row],[GMM]]+punkty_rekrutacyjne3[[#This Row],[GMP]]+punkty_rekrutacyjne3[[#This Row],[GJP]])/10</f>
        <v>30.1</v>
      </c>
      <c r="O299">
        <f t="shared" si="16"/>
        <v>8</v>
      </c>
      <c r="P299">
        <f t="shared" si="17"/>
        <v>4</v>
      </c>
      <c r="Q299">
        <f t="shared" si="18"/>
        <v>8</v>
      </c>
      <c r="R299">
        <f t="shared" si="19"/>
        <v>8</v>
      </c>
      <c r="S299" s="6">
        <f>SUM(punkty_rekrutacyjne3[[#This Row],[punkty za JP]:[GEO]])</f>
        <v>28</v>
      </c>
      <c r="T299" s="6">
        <f>IF(punkty_rekrutacyjne3[[#This Row],[Zachowanie]]=6, 2, 0)+punkty_rekrutacyjne3[[#This Row],[Osiagniecia]]</f>
        <v>5</v>
      </c>
      <c r="U299" s="7">
        <f>punkty_rekrutacyjne3[[#This Row],[punkty za gimnazjalny]]+punkty_rekrutacyjne3[[#This Row],[SUMA PUNKTOW ZA OCENY]]+punkty_rekrutacyjne3[[#This Row],[DODATKOWE]]</f>
        <v>63.1</v>
      </c>
    </row>
    <row r="300" spans="1:21" x14ac:dyDescent="0.35">
      <c r="A300" s="1" t="s">
        <v>428</v>
      </c>
      <c r="B300" s="1" t="s">
        <v>429</v>
      </c>
      <c r="C300">
        <v>3</v>
      </c>
      <c r="D300">
        <v>2</v>
      </c>
      <c r="E300" s="1">
        <v>5</v>
      </c>
      <c r="F300" s="1">
        <v>5</v>
      </c>
      <c r="G300" s="1">
        <v>2</v>
      </c>
      <c r="H300" s="1">
        <v>2</v>
      </c>
      <c r="I300">
        <v>81</v>
      </c>
      <c r="J300">
        <v>88</v>
      </c>
      <c r="K300">
        <v>99</v>
      </c>
      <c r="L300">
        <v>75</v>
      </c>
      <c r="M300">
        <v>60</v>
      </c>
      <c r="N300" s="6">
        <f>(punkty_rekrutacyjne3[[#This Row],[GHP]]+punkty_rekrutacyjne3[[#This Row],[GHH]]+punkty_rekrutacyjne3[[#This Row],[GMM]]+punkty_rekrutacyjne3[[#This Row],[GMP]]+punkty_rekrutacyjne3[[#This Row],[GJP]])/10</f>
        <v>40.299999999999997</v>
      </c>
      <c r="O300">
        <f t="shared" si="16"/>
        <v>8</v>
      </c>
      <c r="P300">
        <f t="shared" si="17"/>
        <v>8</v>
      </c>
      <c r="Q300">
        <f t="shared" si="18"/>
        <v>0</v>
      </c>
      <c r="R300">
        <f t="shared" si="19"/>
        <v>0</v>
      </c>
      <c r="S300" s="6">
        <f>SUM(punkty_rekrutacyjne3[[#This Row],[punkty za JP]:[GEO]])</f>
        <v>16</v>
      </c>
      <c r="T300" s="6">
        <f>IF(punkty_rekrutacyjne3[[#This Row],[Zachowanie]]=6, 2, 0)+punkty_rekrutacyjne3[[#This Row],[Osiagniecia]]</f>
        <v>3</v>
      </c>
      <c r="U300" s="7">
        <f>punkty_rekrutacyjne3[[#This Row],[punkty za gimnazjalny]]+punkty_rekrutacyjne3[[#This Row],[SUMA PUNKTOW ZA OCENY]]+punkty_rekrutacyjne3[[#This Row],[DODATKOWE]]</f>
        <v>59.3</v>
      </c>
    </row>
    <row r="301" spans="1:21" x14ac:dyDescent="0.35">
      <c r="A301" s="1" t="s">
        <v>428</v>
      </c>
      <c r="B301" s="1" t="s">
        <v>430</v>
      </c>
      <c r="C301">
        <v>3</v>
      </c>
      <c r="D301">
        <v>6</v>
      </c>
      <c r="E301" s="1">
        <v>2</v>
      </c>
      <c r="F301" s="1">
        <v>5</v>
      </c>
      <c r="G301" s="1">
        <v>6</v>
      </c>
      <c r="H301" s="1">
        <v>4</v>
      </c>
      <c r="I301">
        <v>36</v>
      </c>
      <c r="J301">
        <v>63</v>
      </c>
      <c r="K301">
        <v>40</v>
      </c>
      <c r="L301">
        <v>82</v>
      </c>
      <c r="M301">
        <v>89</v>
      </c>
      <c r="N301" s="6">
        <f>(punkty_rekrutacyjne3[[#This Row],[GHP]]+punkty_rekrutacyjne3[[#This Row],[GHH]]+punkty_rekrutacyjne3[[#This Row],[GMM]]+punkty_rekrutacyjne3[[#This Row],[GMP]]+punkty_rekrutacyjne3[[#This Row],[GJP]])/10</f>
        <v>31</v>
      </c>
      <c r="O301">
        <f t="shared" si="16"/>
        <v>0</v>
      </c>
      <c r="P301">
        <f t="shared" si="17"/>
        <v>8</v>
      </c>
      <c r="Q301">
        <f t="shared" si="18"/>
        <v>10</v>
      </c>
      <c r="R301">
        <f t="shared" si="19"/>
        <v>6</v>
      </c>
      <c r="S301" s="6">
        <f>SUM(punkty_rekrutacyjne3[[#This Row],[punkty za JP]:[GEO]])</f>
        <v>24</v>
      </c>
      <c r="T301" s="6">
        <f>IF(punkty_rekrutacyjne3[[#This Row],[Zachowanie]]=6, 2, 0)+punkty_rekrutacyjne3[[#This Row],[Osiagniecia]]</f>
        <v>5</v>
      </c>
      <c r="U301" s="7">
        <f>punkty_rekrutacyjne3[[#This Row],[punkty za gimnazjalny]]+punkty_rekrutacyjne3[[#This Row],[SUMA PUNKTOW ZA OCENY]]+punkty_rekrutacyjne3[[#This Row],[DODATKOWE]]</f>
        <v>60</v>
      </c>
    </row>
    <row r="302" spans="1:21" x14ac:dyDescent="0.35">
      <c r="A302" s="1" t="s">
        <v>431</v>
      </c>
      <c r="B302" s="1" t="s">
        <v>242</v>
      </c>
      <c r="C302">
        <v>0</v>
      </c>
      <c r="D302">
        <v>6</v>
      </c>
      <c r="E302" s="1">
        <v>3</v>
      </c>
      <c r="F302" s="1">
        <v>2</v>
      </c>
      <c r="G302" s="1">
        <v>3</v>
      </c>
      <c r="H302" s="1">
        <v>5</v>
      </c>
      <c r="I302">
        <v>27</v>
      </c>
      <c r="J302">
        <v>62</v>
      </c>
      <c r="K302">
        <v>56</v>
      </c>
      <c r="L302">
        <v>66</v>
      </c>
      <c r="M302">
        <v>92</v>
      </c>
      <c r="N302" s="6">
        <f>(punkty_rekrutacyjne3[[#This Row],[GHP]]+punkty_rekrutacyjne3[[#This Row],[GHH]]+punkty_rekrutacyjne3[[#This Row],[GMM]]+punkty_rekrutacyjne3[[#This Row],[GMP]]+punkty_rekrutacyjne3[[#This Row],[GJP]])/10</f>
        <v>30.3</v>
      </c>
      <c r="O302">
        <f t="shared" si="16"/>
        <v>4</v>
      </c>
      <c r="P302">
        <f t="shared" si="17"/>
        <v>0</v>
      </c>
      <c r="Q302">
        <f t="shared" si="18"/>
        <v>4</v>
      </c>
      <c r="R302">
        <f t="shared" si="19"/>
        <v>8</v>
      </c>
      <c r="S302" s="6">
        <f>SUM(punkty_rekrutacyjne3[[#This Row],[punkty za JP]:[GEO]])</f>
        <v>16</v>
      </c>
      <c r="T302" s="6">
        <f>IF(punkty_rekrutacyjne3[[#This Row],[Zachowanie]]=6, 2, 0)+punkty_rekrutacyjne3[[#This Row],[Osiagniecia]]</f>
        <v>2</v>
      </c>
      <c r="U302" s="7">
        <f>punkty_rekrutacyjne3[[#This Row],[punkty za gimnazjalny]]+punkty_rekrutacyjne3[[#This Row],[SUMA PUNKTOW ZA OCENY]]+punkty_rekrutacyjne3[[#This Row],[DODATKOWE]]</f>
        <v>48.3</v>
      </c>
    </row>
    <row r="303" spans="1:21" x14ac:dyDescent="0.35">
      <c r="A303" s="1" t="s">
        <v>432</v>
      </c>
      <c r="B303" s="1" t="s">
        <v>429</v>
      </c>
      <c r="C303">
        <v>8</v>
      </c>
      <c r="D303">
        <v>5</v>
      </c>
      <c r="E303" s="1">
        <v>5</v>
      </c>
      <c r="F303" s="1">
        <v>5</v>
      </c>
      <c r="G303" s="1">
        <v>4</v>
      </c>
      <c r="H303" s="1">
        <v>6</v>
      </c>
      <c r="I303">
        <v>65</v>
      </c>
      <c r="J303">
        <v>57</v>
      </c>
      <c r="K303">
        <v>24</v>
      </c>
      <c r="L303">
        <v>97</v>
      </c>
      <c r="M303">
        <v>47</v>
      </c>
      <c r="N303" s="6">
        <f>(punkty_rekrutacyjne3[[#This Row],[GHP]]+punkty_rekrutacyjne3[[#This Row],[GHH]]+punkty_rekrutacyjne3[[#This Row],[GMM]]+punkty_rekrutacyjne3[[#This Row],[GMP]]+punkty_rekrutacyjne3[[#This Row],[GJP]])/10</f>
        <v>29</v>
      </c>
      <c r="O303">
        <f t="shared" si="16"/>
        <v>8</v>
      </c>
      <c r="P303">
        <f t="shared" si="17"/>
        <v>8</v>
      </c>
      <c r="Q303">
        <f t="shared" si="18"/>
        <v>6</v>
      </c>
      <c r="R303">
        <f t="shared" si="19"/>
        <v>10</v>
      </c>
      <c r="S303" s="6">
        <f>SUM(punkty_rekrutacyjne3[[#This Row],[punkty za JP]:[GEO]])</f>
        <v>32</v>
      </c>
      <c r="T303" s="6">
        <f>IF(punkty_rekrutacyjne3[[#This Row],[Zachowanie]]=6, 2, 0)+punkty_rekrutacyjne3[[#This Row],[Osiagniecia]]</f>
        <v>8</v>
      </c>
      <c r="U303" s="7">
        <f>punkty_rekrutacyjne3[[#This Row],[punkty za gimnazjalny]]+punkty_rekrutacyjne3[[#This Row],[SUMA PUNKTOW ZA OCENY]]+punkty_rekrutacyjne3[[#This Row],[DODATKOWE]]</f>
        <v>69</v>
      </c>
    </row>
    <row r="304" spans="1:21" x14ac:dyDescent="0.35">
      <c r="A304" s="1" t="s">
        <v>433</v>
      </c>
      <c r="B304" s="1" t="s">
        <v>434</v>
      </c>
      <c r="C304">
        <v>5</v>
      </c>
      <c r="D304">
        <v>2</v>
      </c>
      <c r="E304" s="1">
        <v>6</v>
      </c>
      <c r="F304" s="1">
        <v>4</v>
      </c>
      <c r="G304" s="1">
        <v>5</v>
      </c>
      <c r="H304" s="1">
        <v>6</v>
      </c>
      <c r="I304">
        <v>35</v>
      </c>
      <c r="J304">
        <v>77</v>
      </c>
      <c r="K304">
        <v>82</v>
      </c>
      <c r="L304">
        <v>42</v>
      </c>
      <c r="M304">
        <v>17</v>
      </c>
      <c r="N304" s="6">
        <f>(punkty_rekrutacyjne3[[#This Row],[GHP]]+punkty_rekrutacyjne3[[#This Row],[GHH]]+punkty_rekrutacyjne3[[#This Row],[GMM]]+punkty_rekrutacyjne3[[#This Row],[GMP]]+punkty_rekrutacyjne3[[#This Row],[GJP]])/10</f>
        <v>25.3</v>
      </c>
      <c r="O304">
        <f t="shared" si="16"/>
        <v>10</v>
      </c>
      <c r="P304">
        <f t="shared" si="17"/>
        <v>6</v>
      </c>
      <c r="Q304">
        <f t="shared" si="18"/>
        <v>8</v>
      </c>
      <c r="R304">
        <f t="shared" si="19"/>
        <v>10</v>
      </c>
      <c r="S304" s="6">
        <f>SUM(punkty_rekrutacyjne3[[#This Row],[punkty za JP]:[GEO]])</f>
        <v>34</v>
      </c>
      <c r="T304" s="6">
        <f>IF(punkty_rekrutacyjne3[[#This Row],[Zachowanie]]=6, 2, 0)+punkty_rekrutacyjne3[[#This Row],[Osiagniecia]]</f>
        <v>5</v>
      </c>
      <c r="U304" s="7">
        <f>punkty_rekrutacyjne3[[#This Row],[punkty za gimnazjalny]]+punkty_rekrutacyjne3[[#This Row],[SUMA PUNKTOW ZA OCENY]]+punkty_rekrutacyjne3[[#This Row],[DODATKOWE]]</f>
        <v>64.3</v>
      </c>
    </row>
    <row r="305" spans="1:21" x14ac:dyDescent="0.35">
      <c r="A305" s="1" t="s">
        <v>435</v>
      </c>
      <c r="B305" s="1" t="s">
        <v>436</v>
      </c>
      <c r="C305">
        <v>3</v>
      </c>
      <c r="D305">
        <v>5</v>
      </c>
      <c r="E305" s="1">
        <v>5</v>
      </c>
      <c r="F305" s="1">
        <v>2</v>
      </c>
      <c r="G305" s="1">
        <v>3</v>
      </c>
      <c r="H305" s="1">
        <v>6</v>
      </c>
      <c r="I305">
        <v>47</v>
      </c>
      <c r="J305">
        <v>52</v>
      </c>
      <c r="K305">
        <v>43</v>
      </c>
      <c r="L305">
        <v>47</v>
      </c>
      <c r="M305">
        <v>3</v>
      </c>
      <c r="N305" s="6">
        <f>(punkty_rekrutacyjne3[[#This Row],[GHP]]+punkty_rekrutacyjne3[[#This Row],[GHH]]+punkty_rekrutacyjne3[[#This Row],[GMM]]+punkty_rekrutacyjne3[[#This Row],[GMP]]+punkty_rekrutacyjne3[[#This Row],[GJP]])/10</f>
        <v>19.2</v>
      </c>
      <c r="O305">
        <f t="shared" si="16"/>
        <v>8</v>
      </c>
      <c r="P305">
        <f t="shared" si="17"/>
        <v>0</v>
      </c>
      <c r="Q305">
        <f t="shared" si="18"/>
        <v>4</v>
      </c>
      <c r="R305">
        <f t="shared" si="19"/>
        <v>10</v>
      </c>
      <c r="S305" s="6">
        <f>SUM(punkty_rekrutacyjne3[[#This Row],[punkty za JP]:[GEO]])</f>
        <v>22</v>
      </c>
      <c r="T305" s="6">
        <f>IF(punkty_rekrutacyjne3[[#This Row],[Zachowanie]]=6, 2, 0)+punkty_rekrutacyjne3[[#This Row],[Osiagniecia]]</f>
        <v>3</v>
      </c>
      <c r="U305" s="7">
        <f>punkty_rekrutacyjne3[[#This Row],[punkty za gimnazjalny]]+punkty_rekrutacyjne3[[#This Row],[SUMA PUNKTOW ZA OCENY]]+punkty_rekrutacyjne3[[#This Row],[DODATKOWE]]</f>
        <v>44.2</v>
      </c>
    </row>
    <row r="306" spans="1:21" x14ac:dyDescent="0.35">
      <c r="A306" s="1" t="s">
        <v>437</v>
      </c>
      <c r="B306" s="1" t="s">
        <v>438</v>
      </c>
      <c r="C306">
        <v>5</v>
      </c>
      <c r="D306">
        <v>2</v>
      </c>
      <c r="E306" s="1">
        <v>6</v>
      </c>
      <c r="F306" s="1">
        <v>3</v>
      </c>
      <c r="G306" s="1">
        <v>3</v>
      </c>
      <c r="H306" s="1">
        <v>5</v>
      </c>
      <c r="I306">
        <v>69</v>
      </c>
      <c r="J306">
        <v>15</v>
      </c>
      <c r="K306">
        <v>39</v>
      </c>
      <c r="L306">
        <v>69</v>
      </c>
      <c r="M306">
        <v>39</v>
      </c>
      <c r="N306" s="6">
        <f>(punkty_rekrutacyjne3[[#This Row],[GHP]]+punkty_rekrutacyjne3[[#This Row],[GHH]]+punkty_rekrutacyjne3[[#This Row],[GMM]]+punkty_rekrutacyjne3[[#This Row],[GMP]]+punkty_rekrutacyjne3[[#This Row],[GJP]])/10</f>
        <v>23.1</v>
      </c>
      <c r="O306">
        <f t="shared" si="16"/>
        <v>10</v>
      </c>
      <c r="P306">
        <f t="shared" si="17"/>
        <v>4</v>
      </c>
      <c r="Q306">
        <f t="shared" si="18"/>
        <v>4</v>
      </c>
      <c r="R306">
        <f t="shared" si="19"/>
        <v>8</v>
      </c>
      <c r="S306" s="6">
        <f>SUM(punkty_rekrutacyjne3[[#This Row],[punkty za JP]:[GEO]])</f>
        <v>26</v>
      </c>
      <c r="T306" s="6">
        <f>IF(punkty_rekrutacyjne3[[#This Row],[Zachowanie]]=6, 2, 0)+punkty_rekrutacyjne3[[#This Row],[Osiagniecia]]</f>
        <v>5</v>
      </c>
      <c r="U306" s="7">
        <f>punkty_rekrutacyjne3[[#This Row],[punkty za gimnazjalny]]+punkty_rekrutacyjne3[[#This Row],[SUMA PUNKTOW ZA OCENY]]+punkty_rekrutacyjne3[[#This Row],[DODATKOWE]]</f>
        <v>54.1</v>
      </c>
    </row>
    <row r="307" spans="1:21" x14ac:dyDescent="0.35">
      <c r="A307" s="1" t="s">
        <v>439</v>
      </c>
      <c r="B307" s="1" t="s">
        <v>395</v>
      </c>
      <c r="C307">
        <v>0</v>
      </c>
      <c r="D307">
        <v>3</v>
      </c>
      <c r="E307" s="1">
        <v>6</v>
      </c>
      <c r="F307" s="1">
        <v>4</v>
      </c>
      <c r="G307" s="1">
        <v>3</v>
      </c>
      <c r="H307" s="1">
        <v>6</v>
      </c>
      <c r="I307">
        <v>35</v>
      </c>
      <c r="J307">
        <v>41</v>
      </c>
      <c r="K307">
        <v>92</v>
      </c>
      <c r="L307">
        <v>96</v>
      </c>
      <c r="M307">
        <v>19</v>
      </c>
      <c r="N307" s="6">
        <f>(punkty_rekrutacyjne3[[#This Row],[GHP]]+punkty_rekrutacyjne3[[#This Row],[GHH]]+punkty_rekrutacyjne3[[#This Row],[GMM]]+punkty_rekrutacyjne3[[#This Row],[GMP]]+punkty_rekrutacyjne3[[#This Row],[GJP]])/10</f>
        <v>28.3</v>
      </c>
      <c r="O307">
        <f t="shared" si="16"/>
        <v>10</v>
      </c>
      <c r="P307">
        <f t="shared" si="17"/>
        <v>6</v>
      </c>
      <c r="Q307">
        <f t="shared" si="18"/>
        <v>4</v>
      </c>
      <c r="R307">
        <f t="shared" si="19"/>
        <v>10</v>
      </c>
      <c r="S307" s="6">
        <f>SUM(punkty_rekrutacyjne3[[#This Row],[punkty za JP]:[GEO]])</f>
        <v>30</v>
      </c>
      <c r="T307" s="6">
        <f>IF(punkty_rekrutacyjne3[[#This Row],[Zachowanie]]=6, 2, 0)+punkty_rekrutacyjne3[[#This Row],[Osiagniecia]]</f>
        <v>0</v>
      </c>
      <c r="U307" s="7">
        <f>punkty_rekrutacyjne3[[#This Row],[punkty za gimnazjalny]]+punkty_rekrutacyjne3[[#This Row],[SUMA PUNKTOW ZA OCENY]]+punkty_rekrutacyjne3[[#This Row],[DODATKOWE]]</f>
        <v>58.3</v>
      </c>
    </row>
    <row r="308" spans="1:21" x14ac:dyDescent="0.35">
      <c r="A308" s="1" t="s">
        <v>440</v>
      </c>
      <c r="B308" s="1" t="s">
        <v>251</v>
      </c>
      <c r="C308">
        <v>1</v>
      </c>
      <c r="D308">
        <v>6</v>
      </c>
      <c r="E308" s="1">
        <v>6</v>
      </c>
      <c r="F308" s="1">
        <v>5</v>
      </c>
      <c r="G308" s="1">
        <v>3</v>
      </c>
      <c r="H308" s="1">
        <v>6</v>
      </c>
      <c r="I308">
        <v>8</v>
      </c>
      <c r="J308">
        <v>17</v>
      </c>
      <c r="K308">
        <v>37</v>
      </c>
      <c r="L308">
        <v>10</v>
      </c>
      <c r="M308">
        <v>56</v>
      </c>
      <c r="N308" s="6">
        <f>(punkty_rekrutacyjne3[[#This Row],[GHP]]+punkty_rekrutacyjne3[[#This Row],[GHH]]+punkty_rekrutacyjne3[[#This Row],[GMM]]+punkty_rekrutacyjne3[[#This Row],[GMP]]+punkty_rekrutacyjne3[[#This Row],[GJP]])/10</f>
        <v>12.8</v>
      </c>
      <c r="O308">
        <f t="shared" si="16"/>
        <v>10</v>
      </c>
      <c r="P308">
        <f t="shared" si="17"/>
        <v>8</v>
      </c>
      <c r="Q308">
        <f t="shared" si="18"/>
        <v>4</v>
      </c>
      <c r="R308">
        <f t="shared" si="19"/>
        <v>10</v>
      </c>
      <c r="S308" s="6">
        <f>SUM(punkty_rekrutacyjne3[[#This Row],[punkty za JP]:[GEO]])</f>
        <v>32</v>
      </c>
      <c r="T308" s="6">
        <f>IF(punkty_rekrutacyjne3[[#This Row],[Zachowanie]]=6, 2, 0)+punkty_rekrutacyjne3[[#This Row],[Osiagniecia]]</f>
        <v>3</v>
      </c>
      <c r="U308" s="7">
        <f>punkty_rekrutacyjne3[[#This Row],[punkty za gimnazjalny]]+punkty_rekrutacyjne3[[#This Row],[SUMA PUNKTOW ZA OCENY]]+punkty_rekrutacyjne3[[#This Row],[DODATKOWE]]</f>
        <v>47.8</v>
      </c>
    </row>
    <row r="309" spans="1:21" x14ac:dyDescent="0.35">
      <c r="A309" s="1" t="s">
        <v>441</v>
      </c>
      <c r="B309" s="1" t="s">
        <v>177</v>
      </c>
      <c r="C309">
        <v>2</v>
      </c>
      <c r="D309">
        <v>5</v>
      </c>
      <c r="E309" s="1">
        <v>6</v>
      </c>
      <c r="F309" s="1">
        <v>2</v>
      </c>
      <c r="G309" s="1">
        <v>5</v>
      </c>
      <c r="H309" s="1">
        <v>3</v>
      </c>
      <c r="I309">
        <v>44</v>
      </c>
      <c r="J309">
        <v>32</v>
      </c>
      <c r="K309">
        <v>4</v>
      </c>
      <c r="L309">
        <v>95</v>
      </c>
      <c r="M309">
        <v>55</v>
      </c>
      <c r="N309" s="6">
        <f>(punkty_rekrutacyjne3[[#This Row],[GHP]]+punkty_rekrutacyjne3[[#This Row],[GHH]]+punkty_rekrutacyjne3[[#This Row],[GMM]]+punkty_rekrutacyjne3[[#This Row],[GMP]]+punkty_rekrutacyjne3[[#This Row],[GJP]])/10</f>
        <v>23</v>
      </c>
      <c r="O309">
        <f t="shared" si="16"/>
        <v>10</v>
      </c>
      <c r="P309">
        <f t="shared" si="17"/>
        <v>0</v>
      </c>
      <c r="Q309">
        <f t="shared" si="18"/>
        <v>8</v>
      </c>
      <c r="R309">
        <f t="shared" si="19"/>
        <v>4</v>
      </c>
      <c r="S309" s="6">
        <f>SUM(punkty_rekrutacyjne3[[#This Row],[punkty za JP]:[GEO]])</f>
        <v>22</v>
      </c>
      <c r="T309" s="6">
        <f>IF(punkty_rekrutacyjne3[[#This Row],[Zachowanie]]=6, 2, 0)+punkty_rekrutacyjne3[[#This Row],[Osiagniecia]]</f>
        <v>2</v>
      </c>
      <c r="U309" s="7">
        <f>punkty_rekrutacyjne3[[#This Row],[punkty za gimnazjalny]]+punkty_rekrutacyjne3[[#This Row],[SUMA PUNKTOW ZA OCENY]]+punkty_rekrutacyjne3[[#This Row],[DODATKOWE]]</f>
        <v>47</v>
      </c>
    </row>
    <row r="310" spans="1:21" x14ac:dyDescent="0.35">
      <c r="A310" s="1" t="s">
        <v>442</v>
      </c>
      <c r="B310" s="1" t="s">
        <v>70</v>
      </c>
      <c r="C310">
        <v>0</v>
      </c>
      <c r="D310">
        <v>6</v>
      </c>
      <c r="E310" s="1">
        <v>4</v>
      </c>
      <c r="F310" s="1">
        <v>2</v>
      </c>
      <c r="G310" s="1">
        <v>4</v>
      </c>
      <c r="H310" s="1">
        <v>5</v>
      </c>
      <c r="I310">
        <v>72</v>
      </c>
      <c r="J310">
        <v>100</v>
      </c>
      <c r="K310">
        <v>96</v>
      </c>
      <c r="L310">
        <v>5</v>
      </c>
      <c r="M310">
        <v>41</v>
      </c>
      <c r="N310" s="6">
        <f>(punkty_rekrutacyjne3[[#This Row],[GHP]]+punkty_rekrutacyjne3[[#This Row],[GHH]]+punkty_rekrutacyjne3[[#This Row],[GMM]]+punkty_rekrutacyjne3[[#This Row],[GMP]]+punkty_rekrutacyjne3[[#This Row],[GJP]])/10</f>
        <v>31.4</v>
      </c>
      <c r="O310">
        <f t="shared" si="16"/>
        <v>6</v>
      </c>
      <c r="P310">
        <f t="shared" si="17"/>
        <v>0</v>
      </c>
      <c r="Q310">
        <f t="shared" si="18"/>
        <v>6</v>
      </c>
      <c r="R310">
        <f t="shared" si="19"/>
        <v>8</v>
      </c>
      <c r="S310" s="6">
        <f>SUM(punkty_rekrutacyjne3[[#This Row],[punkty za JP]:[GEO]])</f>
        <v>20</v>
      </c>
      <c r="T310" s="6">
        <f>IF(punkty_rekrutacyjne3[[#This Row],[Zachowanie]]=6, 2, 0)+punkty_rekrutacyjne3[[#This Row],[Osiagniecia]]</f>
        <v>2</v>
      </c>
      <c r="U310" s="7">
        <f>punkty_rekrutacyjne3[[#This Row],[punkty za gimnazjalny]]+punkty_rekrutacyjne3[[#This Row],[SUMA PUNKTOW ZA OCENY]]+punkty_rekrutacyjne3[[#This Row],[DODATKOWE]]</f>
        <v>53.4</v>
      </c>
    </row>
    <row r="311" spans="1:21" x14ac:dyDescent="0.35">
      <c r="A311" s="1" t="s">
        <v>443</v>
      </c>
      <c r="B311" s="1" t="s">
        <v>357</v>
      </c>
      <c r="C311">
        <v>2</v>
      </c>
      <c r="D311">
        <v>6</v>
      </c>
      <c r="E311" s="1">
        <v>6</v>
      </c>
      <c r="F311" s="1">
        <v>4</v>
      </c>
      <c r="G311" s="1">
        <v>6</v>
      </c>
      <c r="H311" s="1">
        <v>2</v>
      </c>
      <c r="I311">
        <v>68</v>
      </c>
      <c r="J311">
        <v>15</v>
      </c>
      <c r="K311">
        <v>53</v>
      </c>
      <c r="L311">
        <v>47</v>
      </c>
      <c r="M311">
        <v>8</v>
      </c>
      <c r="N311" s="6">
        <f>(punkty_rekrutacyjne3[[#This Row],[GHP]]+punkty_rekrutacyjne3[[#This Row],[GHH]]+punkty_rekrutacyjne3[[#This Row],[GMM]]+punkty_rekrutacyjne3[[#This Row],[GMP]]+punkty_rekrutacyjne3[[#This Row],[GJP]])/10</f>
        <v>19.100000000000001</v>
      </c>
      <c r="O311">
        <f t="shared" si="16"/>
        <v>10</v>
      </c>
      <c r="P311">
        <f t="shared" si="17"/>
        <v>6</v>
      </c>
      <c r="Q311">
        <f t="shared" si="18"/>
        <v>10</v>
      </c>
      <c r="R311">
        <f t="shared" si="19"/>
        <v>0</v>
      </c>
      <c r="S311" s="6">
        <f>SUM(punkty_rekrutacyjne3[[#This Row],[punkty za JP]:[GEO]])</f>
        <v>26</v>
      </c>
      <c r="T311" s="6">
        <f>IF(punkty_rekrutacyjne3[[#This Row],[Zachowanie]]=6, 2, 0)+punkty_rekrutacyjne3[[#This Row],[Osiagniecia]]</f>
        <v>4</v>
      </c>
      <c r="U311" s="7">
        <f>punkty_rekrutacyjne3[[#This Row],[punkty za gimnazjalny]]+punkty_rekrutacyjne3[[#This Row],[SUMA PUNKTOW ZA OCENY]]+punkty_rekrutacyjne3[[#This Row],[DODATKOWE]]</f>
        <v>49.1</v>
      </c>
    </row>
    <row r="312" spans="1:21" x14ac:dyDescent="0.35">
      <c r="A312" s="1" t="s">
        <v>444</v>
      </c>
      <c r="B312" s="1" t="s">
        <v>445</v>
      </c>
      <c r="C312">
        <v>0</v>
      </c>
      <c r="D312">
        <v>3</v>
      </c>
      <c r="E312" s="1">
        <v>5</v>
      </c>
      <c r="F312" s="1">
        <v>2</v>
      </c>
      <c r="G312" s="1">
        <v>3</v>
      </c>
      <c r="H312" s="1">
        <v>6</v>
      </c>
      <c r="I312">
        <v>33</v>
      </c>
      <c r="J312">
        <v>86</v>
      </c>
      <c r="K312">
        <v>90</v>
      </c>
      <c r="L312">
        <v>78</v>
      </c>
      <c r="M312">
        <v>15</v>
      </c>
      <c r="N312" s="6">
        <f>(punkty_rekrutacyjne3[[#This Row],[GHP]]+punkty_rekrutacyjne3[[#This Row],[GHH]]+punkty_rekrutacyjne3[[#This Row],[GMM]]+punkty_rekrutacyjne3[[#This Row],[GMP]]+punkty_rekrutacyjne3[[#This Row],[GJP]])/10</f>
        <v>30.2</v>
      </c>
      <c r="O312">
        <f t="shared" si="16"/>
        <v>8</v>
      </c>
      <c r="P312">
        <f t="shared" si="17"/>
        <v>0</v>
      </c>
      <c r="Q312">
        <f t="shared" si="18"/>
        <v>4</v>
      </c>
      <c r="R312">
        <f t="shared" si="19"/>
        <v>10</v>
      </c>
      <c r="S312" s="6">
        <f>SUM(punkty_rekrutacyjne3[[#This Row],[punkty za JP]:[GEO]])</f>
        <v>22</v>
      </c>
      <c r="T312" s="6">
        <f>IF(punkty_rekrutacyjne3[[#This Row],[Zachowanie]]=6, 2, 0)+punkty_rekrutacyjne3[[#This Row],[Osiagniecia]]</f>
        <v>0</v>
      </c>
      <c r="U312" s="7">
        <f>punkty_rekrutacyjne3[[#This Row],[punkty za gimnazjalny]]+punkty_rekrutacyjne3[[#This Row],[SUMA PUNKTOW ZA OCENY]]+punkty_rekrutacyjne3[[#This Row],[DODATKOWE]]</f>
        <v>52.2</v>
      </c>
    </row>
    <row r="313" spans="1:21" x14ac:dyDescent="0.35">
      <c r="A313" s="1" t="s">
        <v>446</v>
      </c>
      <c r="B313" s="1" t="s">
        <v>30</v>
      </c>
      <c r="C313">
        <v>3</v>
      </c>
      <c r="D313">
        <v>2</v>
      </c>
      <c r="E313" s="1">
        <v>5</v>
      </c>
      <c r="F313" s="1">
        <v>3</v>
      </c>
      <c r="G313" s="1">
        <v>3</v>
      </c>
      <c r="H313" s="1">
        <v>4</v>
      </c>
      <c r="I313">
        <v>95</v>
      </c>
      <c r="J313">
        <v>25</v>
      </c>
      <c r="K313">
        <v>48</v>
      </c>
      <c r="L313">
        <v>27</v>
      </c>
      <c r="M313">
        <v>23</v>
      </c>
      <c r="N313" s="6">
        <f>(punkty_rekrutacyjne3[[#This Row],[GHP]]+punkty_rekrutacyjne3[[#This Row],[GHH]]+punkty_rekrutacyjne3[[#This Row],[GMM]]+punkty_rekrutacyjne3[[#This Row],[GMP]]+punkty_rekrutacyjne3[[#This Row],[GJP]])/10</f>
        <v>21.8</v>
      </c>
      <c r="O313">
        <f t="shared" si="16"/>
        <v>8</v>
      </c>
      <c r="P313">
        <f t="shared" si="17"/>
        <v>4</v>
      </c>
      <c r="Q313">
        <f t="shared" si="18"/>
        <v>4</v>
      </c>
      <c r="R313">
        <f t="shared" si="19"/>
        <v>6</v>
      </c>
      <c r="S313" s="6">
        <f>SUM(punkty_rekrutacyjne3[[#This Row],[punkty za JP]:[GEO]])</f>
        <v>22</v>
      </c>
      <c r="T313" s="6">
        <f>IF(punkty_rekrutacyjne3[[#This Row],[Zachowanie]]=6, 2, 0)+punkty_rekrutacyjne3[[#This Row],[Osiagniecia]]</f>
        <v>3</v>
      </c>
      <c r="U313" s="7">
        <f>punkty_rekrutacyjne3[[#This Row],[punkty za gimnazjalny]]+punkty_rekrutacyjne3[[#This Row],[SUMA PUNKTOW ZA OCENY]]+punkty_rekrutacyjne3[[#This Row],[DODATKOWE]]</f>
        <v>46.8</v>
      </c>
    </row>
    <row r="314" spans="1:21" x14ac:dyDescent="0.35">
      <c r="A314" s="1" t="s">
        <v>400</v>
      </c>
      <c r="B314" s="1" t="s">
        <v>409</v>
      </c>
      <c r="C314">
        <v>0</v>
      </c>
      <c r="D314">
        <v>4</v>
      </c>
      <c r="E314" s="1">
        <v>5</v>
      </c>
      <c r="F314" s="1">
        <v>6</v>
      </c>
      <c r="G314" s="1">
        <v>3</v>
      </c>
      <c r="H314" s="1">
        <v>5</v>
      </c>
      <c r="I314">
        <v>66</v>
      </c>
      <c r="J314">
        <v>31</v>
      </c>
      <c r="K314">
        <v>5</v>
      </c>
      <c r="L314">
        <v>9</v>
      </c>
      <c r="M314">
        <v>38</v>
      </c>
      <c r="N314" s="6">
        <f>(punkty_rekrutacyjne3[[#This Row],[GHP]]+punkty_rekrutacyjne3[[#This Row],[GHH]]+punkty_rekrutacyjne3[[#This Row],[GMM]]+punkty_rekrutacyjne3[[#This Row],[GMP]]+punkty_rekrutacyjne3[[#This Row],[GJP]])/10</f>
        <v>14.9</v>
      </c>
      <c r="O314">
        <f t="shared" si="16"/>
        <v>8</v>
      </c>
      <c r="P314">
        <f t="shared" si="17"/>
        <v>10</v>
      </c>
      <c r="Q314">
        <f t="shared" si="18"/>
        <v>4</v>
      </c>
      <c r="R314">
        <f t="shared" si="19"/>
        <v>8</v>
      </c>
      <c r="S314" s="6">
        <f>SUM(punkty_rekrutacyjne3[[#This Row],[punkty za JP]:[GEO]])</f>
        <v>30</v>
      </c>
      <c r="T314" s="6">
        <f>IF(punkty_rekrutacyjne3[[#This Row],[Zachowanie]]=6, 2, 0)+punkty_rekrutacyjne3[[#This Row],[Osiagniecia]]</f>
        <v>0</v>
      </c>
      <c r="U314" s="7">
        <f>punkty_rekrutacyjne3[[#This Row],[punkty za gimnazjalny]]+punkty_rekrutacyjne3[[#This Row],[SUMA PUNKTOW ZA OCENY]]+punkty_rekrutacyjne3[[#This Row],[DODATKOWE]]</f>
        <v>44.9</v>
      </c>
    </row>
    <row r="315" spans="1:21" x14ac:dyDescent="0.35">
      <c r="A315" s="1" t="s">
        <v>447</v>
      </c>
      <c r="B315" s="1" t="s">
        <v>448</v>
      </c>
      <c r="C315">
        <v>0</v>
      </c>
      <c r="D315">
        <v>4</v>
      </c>
      <c r="E315" s="1">
        <v>4</v>
      </c>
      <c r="F315" s="1">
        <v>5</v>
      </c>
      <c r="G315" s="1">
        <v>4</v>
      </c>
      <c r="H315" s="1">
        <v>3</v>
      </c>
      <c r="I315">
        <v>82</v>
      </c>
      <c r="J315">
        <v>31</v>
      </c>
      <c r="K315">
        <v>77</v>
      </c>
      <c r="L315">
        <v>49</v>
      </c>
      <c r="M315">
        <v>81</v>
      </c>
      <c r="N315" s="6">
        <f>(punkty_rekrutacyjne3[[#This Row],[GHP]]+punkty_rekrutacyjne3[[#This Row],[GHH]]+punkty_rekrutacyjne3[[#This Row],[GMM]]+punkty_rekrutacyjne3[[#This Row],[GMP]]+punkty_rekrutacyjne3[[#This Row],[GJP]])/10</f>
        <v>32</v>
      </c>
      <c r="O315">
        <f t="shared" si="16"/>
        <v>6</v>
      </c>
      <c r="P315">
        <f t="shared" si="17"/>
        <v>8</v>
      </c>
      <c r="Q315">
        <f t="shared" si="18"/>
        <v>6</v>
      </c>
      <c r="R315">
        <f t="shared" si="19"/>
        <v>4</v>
      </c>
      <c r="S315" s="6">
        <f>SUM(punkty_rekrutacyjne3[[#This Row],[punkty za JP]:[GEO]])</f>
        <v>24</v>
      </c>
      <c r="T315" s="6">
        <f>IF(punkty_rekrutacyjne3[[#This Row],[Zachowanie]]=6, 2, 0)+punkty_rekrutacyjne3[[#This Row],[Osiagniecia]]</f>
        <v>0</v>
      </c>
      <c r="U315" s="7">
        <f>punkty_rekrutacyjne3[[#This Row],[punkty za gimnazjalny]]+punkty_rekrutacyjne3[[#This Row],[SUMA PUNKTOW ZA OCENY]]+punkty_rekrutacyjne3[[#This Row],[DODATKOWE]]</f>
        <v>56</v>
      </c>
    </row>
    <row r="316" spans="1:21" x14ac:dyDescent="0.35">
      <c r="A316" s="1" t="s">
        <v>449</v>
      </c>
      <c r="B316" s="1" t="s">
        <v>34</v>
      </c>
      <c r="C316">
        <v>5</v>
      </c>
      <c r="D316">
        <v>2</v>
      </c>
      <c r="E316" s="1">
        <v>3</v>
      </c>
      <c r="F316" s="1">
        <v>2</v>
      </c>
      <c r="G316" s="1">
        <v>4</v>
      </c>
      <c r="H316" s="1">
        <v>3</v>
      </c>
      <c r="I316">
        <v>53</v>
      </c>
      <c r="J316">
        <v>95</v>
      </c>
      <c r="K316">
        <v>23</v>
      </c>
      <c r="L316">
        <v>16</v>
      </c>
      <c r="M316">
        <v>90</v>
      </c>
      <c r="N316" s="6">
        <f>(punkty_rekrutacyjne3[[#This Row],[GHP]]+punkty_rekrutacyjne3[[#This Row],[GHH]]+punkty_rekrutacyjne3[[#This Row],[GMM]]+punkty_rekrutacyjne3[[#This Row],[GMP]]+punkty_rekrutacyjne3[[#This Row],[GJP]])/10</f>
        <v>27.7</v>
      </c>
      <c r="O316">
        <f t="shared" si="16"/>
        <v>4</v>
      </c>
      <c r="P316">
        <f t="shared" si="17"/>
        <v>0</v>
      </c>
      <c r="Q316">
        <f t="shared" si="18"/>
        <v>6</v>
      </c>
      <c r="R316">
        <f t="shared" si="19"/>
        <v>4</v>
      </c>
      <c r="S316" s="6">
        <f>SUM(punkty_rekrutacyjne3[[#This Row],[punkty za JP]:[GEO]])</f>
        <v>14</v>
      </c>
      <c r="T316" s="6">
        <f>IF(punkty_rekrutacyjne3[[#This Row],[Zachowanie]]=6, 2, 0)+punkty_rekrutacyjne3[[#This Row],[Osiagniecia]]</f>
        <v>5</v>
      </c>
      <c r="U316" s="7">
        <f>punkty_rekrutacyjne3[[#This Row],[punkty za gimnazjalny]]+punkty_rekrutacyjne3[[#This Row],[SUMA PUNKTOW ZA OCENY]]+punkty_rekrutacyjne3[[#This Row],[DODATKOWE]]</f>
        <v>46.7</v>
      </c>
    </row>
    <row r="317" spans="1:21" x14ac:dyDescent="0.35">
      <c r="A317" s="1" t="s">
        <v>450</v>
      </c>
      <c r="B317" s="1" t="s">
        <v>395</v>
      </c>
      <c r="C317">
        <v>7</v>
      </c>
      <c r="D317">
        <v>2</v>
      </c>
      <c r="E317" s="1">
        <v>4</v>
      </c>
      <c r="F317" s="1">
        <v>3</v>
      </c>
      <c r="G317" s="1">
        <v>4</v>
      </c>
      <c r="H317" s="1">
        <v>2</v>
      </c>
      <c r="I317">
        <v>58</v>
      </c>
      <c r="J317">
        <v>56</v>
      </c>
      <c r="K317">
        <v>47</v>
      </c>
      <c r="L317">
        <v>61</v>
      </c>
      <c r="M317">
        <v>69</v>
      </c>
      <c r="N317" s="6">
        <f>(punkty_rekrutacyjne3[[#This Row],[GHP]]+punkty_rekrutacyjne3[[#This Row],[GHH]]+punkty_rekrutacyjne3[[#This Row],[GMM]]+punkty_rekrutacyjne3[[#This Row],[GMP]]+punkty_rekrutacyjne3[[#This Row],[GJP]])/10</f>
        <v>29.1</v>
      </c>
      <c r="O317">
        <f t="shared" si="16"/>
        <v>6</v>
      </c>
      <c r="P317">
        <f t="shared" si="17"/>
        <v>4</v>
      </c>
      <c r="Q317">
        <f t="shared" si="18"/>
        <v>6</v>
      </c>
      <c r="R317">
        <f t="shared" si="19"/>
        <v>0</v>
      </c>
      <c r="S317" s="6">
        <f>SUM(punkty_rekrutacyjne3[[#This Row],[punkty za JP]:[GEO]])</f>
        <v>16</v>
      </c>
      <c r="T317" s="6">
        <f>IF(punkty_rekrutacyjne3[[#This Row],[Zachowanie]]=6, 2, 0)+punkty_rekrutacyjne3[[#This Row],[Osiagniecia]]</f>
        <v>7</v>
      </c>
      <c r="U317" s="7">
        <f>punkty_rekrutacyjne3[[#This Row],[punkty za gimnazjalny]]+punkty_rekrutacyjne3[[#This Row],[SUMA PUNKTOW ZA OCENY]]+punkty_rekrutacyjne3[[#This Row],[DODATKOWE]]</f>
        <v>52.1</v>
      </c>
    </row>
    <row r="318" spans="1:21" x14ac:dyDescent="0.35">
      <c r="A318" s="1" t="s">
        <v>163</v>
      </c>
      <c r="B318" s="1" t="s">
        <v>164</v>
      </c>
      <c r="C318">
        <v>6</v>
      </c>
      <c r="D318">
        <v>6</v>
      </c>
      <c r="E318" s="1">
        <v>4</v>
      </c>
      <c r="F318" s="1">
        <v>3</v>
      </c>
      <c r="G318" s="1">
        <v>2</v>
      </c>
      <c r="H318" s="1">
        <v>3</v>
      </c>
      <c r="I318">
        <v>88</v>
      </c>
      <c r="J318">
        <v>10</v>
      </c>
      <c r="K318">
        <v>92</v>
      </c>
      <c r="L318">
        <v>82</v>
      </c>
      <c r="M318">
        <v>2</v>
      </c>
      <c r="N318" s="6">
        <f>(punkty_rekrutacyjne3[[#This Row],[GHP]]+punkty_rekrutacyjne3[[#This Row],[GHH]]+punkty_rekrutacyjne3[[#This Row],[GMM]]+punkty_rekrutacyjne3[[#This Row],[GMP]]+punkty_rekrutacyjne3[[#This Row],[GJP]])/10</f>
        <v>27.4</v>
      </c>
      <c r="O318">
        <f t="shared" si="16"/>
        <v>6</v>
      </c>
      <c r="P318">
        <f t="shared" si="17"/>
        <v>4</v>
      </c>
      <c r="Q318">
        <f t="shared" si="18"/>
        <v>0</v>
      </c>
      <c r="R318">
        <f t="shared" si="19"/>
        <v>4</v>
      </c>
      <c r="S318" s="6">
        <f>SUM(punkty_rekrutacyjne3[[#This Row],[punkty za JP]:[GEO]])</f>
        <v>14</v>
      </c>
      <c r="T318" s="6">
        <f>IF(punkty_rekrutacyjne3[[#This Row],[Zachowanie]]=6, 2, 0)+punkty_rekrutacyjne3[[#This Row],[Osiagniecia]]</f>
        <v>8</v>
      </c>
      <c r="U318" s="7">
        <f>punkty_rekrutacyjne3[[#This Row],[punkty za gimnazjalny]]+punkty_rekrutacyjne3[[#This Row],[SUMA PUNKTOW ZA OCENY]]+punkty_rekrutacyjne3[[#This Row],[DODATKOWE]]</f>
        <v>49.4</v>
      </c>
    </row>
    <row r="319" spans="1:21" x14ac:dyDescent="0.35">
      <c r="A319" s="1" t="s">
        <v>451</v>
      </c>
      <c r="B319" s="1" t="s">
        <v>23</v>
      </c>
      <c r="C319">
        <v>6</v>
      </c>
      <c r="D319">
        <v>4</v>
      </c>
      <c r="E319" s="1">
        <v>2</v>
      </c>
      <c r="F319" s="1">
        <v>3</v>
      </c>
      <c r="G319" s="1">
        <v>5</v>
      </c>
      <c r="H319" s="1">
        <v>4</v>
      </c>
      <c r="I319">
        <v>50</v>
      </c>
      <c r="J319">
        <v>3</v>
      </c>
      <c r="K319">
        <v>27</v>
      </c>
      <c r="L319">
        <v>70</v>
      </c>
      <c r="M319">
        <v>25</v>
      </c>
      <c r="N319" s="6">
        <f>(punkty_rekrutacyjne3[[#This Row],[GHP]]+punkty_rekrutacyjne3[[#This Row],[GHH]]+punkty_rekrutacyjne3[[#This Row],[GMM]]+punkty_rekrutacyjne3[[#This Row],[GMP]]+punkty_rekrutacyjne3[[#This Row],[GJP]])/10</f>
        <v>17.5</v>
      </c>
      <c r="O319">
        <f t="shared" si="16"/>
        <v>0</v>
      </c>
      <c r="P319">
        <f t="shared" si="17"/>
        <v>4</v>
      </c>
      <c r="Q319">
        <f t="shared" si="18"/>
        <v>8</v>
      </c>
      <c r="R319">
        <f t="shared" si="19"/>
        <v>6</v>
      </c>
      <c r="S319" s="6">
        <f>SUM(punkty_rekrutacyjne3[[#This Row],[punkty za JP]:[GEO]])</f>
        <v>18</v>
      </c>
      <c r="T319" s="6">
        <f>IF(punkty_rekrutacyjne3[[#This Row],[Zachowanie]]=6, 2, 0)+punkty_rekrutacyjne3[[#This Row],[Osiagniecia]]</f>
        <v>6</v>
      </c>
      <c r="U319" s="7">
        <f>punkty_rekrutacyjne3[[#This Row],[punkty za gimnazjalny]]+punkty_rekrutacyjne3[[#This Row],[SUMA PUNKTOW ZA OCENY]]+punkty_rekrutacyjne3[[#This Row],[DODATKOWE]]</f>
        <v>41.5</v>
      </c>
    </row>
    <row r="320" spans="1:21" x14ac:dyDescent="0.35">
      <c r="A320" s="1" t="s">
        <v>283</v>
      </c>
      <c r="B320" s="1" t="s">
        <v>452</v>
      </c>
      <c r="C320">
        <v>8</v>
      </c>
      <c r="D320">
        <v>2</v>
      </c>
      <c r="E320" s="1">
        <v>5</v>
      </c>
      <c r="F320" s="1">
        <v>3</v>
      </c>
      <c r="G320" s="1">
        <v>2</v>
      </c>
      <c r="H320" s="1">
        <v>3</v>
      </c>
      <c r="I320">
        <v>93</v>
      </c>
      <c r="J320">
        <v>98</v>
      </c>
      <c r="K320">
        <v>43</v>
      </c>
      <c r="L320">
        <v>97</v>
      </c>
      <c r="M320">
        <v>90</v>
      </c>
      <c r="N320" s="6">
        <f>(punkty_rekrutacyjne3[[#This Row],[GHP]]+punkty_rekrutacyjne3[[#This Row],[GHH]]+punkty_rekrutacyjne3[[#This Row],[GMM]]+punkty_rekrutacyjne3[[#This Row],[GMP]]+punkty_rekrutacyjne3[[#This Row],[GJP]])/10</f>
        <v>42.1</v>
      </c>
      <c r="O320">
        <f t="shared" si="16"/>
        <v>8</v>
      </c>
      <c r="P320">
        <f t="shared" si="17"/>
        <v>4</v>
      </c>
      <c r="Q320">
        <f t="shared" si="18"/>
        <v>0</v>
      </c>
      <c r="R320">
        <f t="shared" si="19"/>
        <v>4</v>
      </c>
      <c r="S320" s="6">
        <f>SUM(punkty_rekrutacyjne3[[#This Row],[punkty za JP]:[GEO]])</f>
        <v>16</v>
      </c>
      <c r="T320" s="6">
        <f>IF(punkty_rekrutacyjne3[[#This Row],[Zachowanie]]=6, 2, 0)+punkty_rekrutacyjne3[[#This Row],[Osiagniecia]]</f>
        <v>8</v>
      </c>
      <c r="U320" s="7">
        <f>punkty_rekrutacyjne3[[#This Row],[punkty za gimnazjalny]]+punkty_rekrutacyjne3[[#This Row],[SUMA PUNKTOW ZA OCENY]]+punkty_rekrutacyjne3[[#This Row],[DODATKOWE]]</f>
        <v>66.099999999999994</v>
      </c>
    </row>
    <row r="321" spans="1:21" x14ac:dyDescent="0.35">
      <c r="A321" s="1" t="s">
        <v>453</v>
      </c>
      <c r="B321" s="1" t="s">
        <v>130</v>
      </c>
      <c r="C321">
        <v>6</v>
      </c>
      <c r="D321">
        <v>4</v>
      </c>
      <c r="E321" s="1">
        <v>4</v>
      </c>
      <c r="F321" s="1">
        <v>5</v>
      </c>
      <c r="G321" s="1">
        <v>2</v>
      </c>
      <c r="H321" s="1">
        <v>4</v>
      </c>
      <c r="I321">
        <v>41</v>
      </c>
      <c r="J321">
        <v>62</v>
      </c>
      <c r="K321">
        <v>60</v>
      </c>
      <c r="L321">
        <v>18</v>
      </c>
      <c r="M321">
        <v>83</v>
      </c>
      <c r="N321" s="6">
        <f>(punkty_rekrutacyjne3[[#This Row],[GHP]]+punkty_rekrutacyjne3[[#This Row],[GHH]]+punkty_rekrutacyjne3[[#This Row],[GMM]]+punkty_rekrutacyjne3[[#This Row],[GMP]]+punkty_rekrutacyjne3[[#This Row],[GJP]])/10</f>
        <v>26.4</v>
      </c>
      <c r="O321">
        <f t="shared" si="16"/>
        <v>6</v>
      </c>
      <c r="P321">
        <f t="shared" si="17"/>
        <v>8</v>
      </c>
      <c r="Q321">
        <f t="shared" si="18"/>
        <v>0</v>
      </c>
      <c r="R321">
        <f t="shared" si="19"/>
        <v>6</v>
      </c>
      <c r="S321" s="6">
        <f>SUM(punkty_rekrutacyjne3[[#This Row],[punkty za JP]:[GEO]])</f>
        <v>20</v>
      </c>
      <c r="T321" s="6">
        <f>IF(punkty_rekrutacyjne3[[#This Row],[Zachowanie]]=6, 2, 0)+punkty_rekrutacyjne3[[#This Row],[Osiagniecia]]</f>
        <v>6</v>
      </c>
      <c r="U321" s="7">
        <f>punkty_rekrutacyjne3[[#This Row],[punkty za gimnazjalny]]+punkty_rekrutacyjne3[[#This Row],[SUMA PUNKTOW ZA OCENY]]+punkty_rekrutacyjne3[[#This Row],[DODATKOWE]]</f>
        <v>52.4</v>
      </c>
    </row>
    <row r="322" spans="1:21" x14ac:dyDescent="0.35">
      <c r="A322" s="1" t="s">
        <v>454</v>
      </c>
      <c r="B322" s="1" t="s">
        <v>369</v>
      </c>
      <c r="C322">
        <v>3</v>
      </c>
      <c r="D322">
        <v>2</v>
      </c>
      <c r="E322" s="1">
        <v>3</v>
      </c>
      <c r="F322" s="1">
        <v>4</v>
      </c>
      <c r="G322" s="1">
        <v>2</v>
      </c>
      <c r="H322" s="1">
        <v>4</v>
      </c>
      <c r="I322">
        <v>90</v>
      </c>
      <c r="J322">
        <v>26</v>
      </c>
      <c r="K322">
        <v>50</v>
      </c>
      <c r="L322">
        <v>74</v>
      </c>
      <c r="M322">
        <v>53</v>
      </c>
      <c r="N322" s="6">
        <f>(punkty_rekrutacyjne3[[#This Row],[GHP]]+punkty_rekrutacyjne3[[#This Row],[GHH]]+punkty_rekrutacyjne3[[#This Row],[GMM]]+punkty_rekrutacyjne3[[#This Row],[GMP]]+punkty_rekrutacyjne3[[#This Row],[GJP]])/10</f>
        <v>29.3</v>
      </c>
      <c r="O322">
        <f t="shared" si="16"/>
        <v>4</v>
      </c>
      <c r="P322">
        <f t="shared" si="17"/>
        <v>6</v>
      </c>
      <c r="Q322">
        <f t="shared" si="18"/>
        <v>0</v>
      </c>
      <c r="R322">
        <f t="shared" si="19"/>
        <v>6</v>
      </c>
      <c r="S322" s="6">
        <f>SUM(punkty_rekrutacyjne3[[#This Row],[punkty za JP]:[GEO]])</f>
        <v>16</v>
      </c>
      <c r="T322" s="6">
        <f>IF(punkty_rekrutacyjne3[[#This Row],[Zachowanie]]=6, 2, 0)+punkty_rekrutacyjne3[[#This Row],[Osiagniecia]]</f>
        <v>3</v>
      </c>
      <c r="U322" s="7">
        <f>punkty_rekrutacyjne3[[#This Row],[punkty za gimnazjalny]]+punkty_rekrutacyjne3[[#This Row],[SUMA PUNKTOW ZA OCENY]]+punkty_rekrutacyjne3[[#This Row],[DODATKOWE]]</f>
        <v>48.3</v>
      </c>
    </row>
    <row r="323" spans="1:21" x14ac:dyDescent="0.35">
      <c r="A323" s="1" t="s">
        <v>455</v>
      </c>
      <c r="B323" s="1" t="s">
        <v>369</v>
      </c>
      <c r="C323">
        <v>4</v>
      </c>
      <c r="D323">
        <v>4</v>
      </c>
      <c r="E323" s="1">
        <v>3</v>
      </c>
      <c r="F323" s="1">
        <v>2</v>
      </c>
      <c r="G323" s="1">
        <v>3</v>
      </c>
      <c r="H323" s="1">
        <v>2</v>
      </c>
      <c r="I323">
        <v>31</v>
      </c>
      <c r="J323">
        <v>59</v>
      </c>
      <c r="K323">
        <v>7</v>
      </c>
      <c r="L323">
        <v>38</v>
      </c>
      <c r="M323">
        <v>24</v>
      </c>
      <c r="N323" s="6">
        <f>(punkty_rekrutacyjne3[[#This Row],[GHP]]+punkty_rekrutacyjne3[[#This Row],[GHH]]+punkty_rekrutacyjne3[[#This Row],[GMM]]+punkty_rekrutacyjne3[[#This Row],[GMP]]+punkty_rekrutacyjne3[[#This Row],[GJP]])/10</f>
        <v>15.9</v>
      </c>
      <c r="O323">
        <f t="shared" ref="O323:O386" si="20">VLOOKUP(E323,$X$4:$Y$9,2,0)</f>
        <v>4</v>
      </c>
      <c r="P323">
        <f t="shared" ref="P323:P386" si="21">VLOOKUP(F323,$X$4:$Y$9,2,0)</f>
        <v>0</v>
      </c>
      <c r="Q323">
        <f t="shared" ref="Q323:Q386" si="22">VLOOKUP(G323,$X$4:$Y$9,2,0)</f>
        <v>4</v>
      </c>
      <c r="R323">
        <f t="shared" ref="R323:R386" si="23">VLOOKUP(H323,$X$4:$Y$9,2,0)</f>
        <v>0</v>
      </c>
      <c r="S323" s="6">
        <f>SUM(punkty_rekrutacyjne3[[#This Row],[punkty za JP]:[GEO]])</f>
        <v>8</v>
      </c>
      <c r="T323" s="6">
        <f>IF(punkty_rekrutacyjne3[[#This Row],[Zachowanie]]=6, 2, 0)+punkty_rekrutacyjne3[[#This Row],[Osiagniecia]]</f>
        <v>4</v>
      </c>
      <c r="U323" s="7">
        <f>punkty_rekrutacyjne3[[#This Row],[punkty za gimnazjalny]]+punkty_rekrutacyjne3[[#This Row],[SUMA PUNKTOW ZA OCENY]]+punkty_rekrutacyjne3[[#This Row],[DODATKOWE]]</f>
        <v>27.9</v>
      </c>
    </row>
    <row r="324" spans="1:21" x14ac:dyDescent="0.35">
      <c r="A324" s="1" t="s">
        <v>456</v>
      </c>
      <c r="B324" s="1" t="s">
        <v>159</v>
      </c>
      <c r="C324">
        <v>6</v>
      </c>
      <c r="D324">
        <v>6</v>
      </c>
      <c r="E324" s="1">
        <v>6</v>
      </c>
      <c r="F324" s="1">
        <v>2</v>
      </c>
      <c r="G324" s="1">
        <v>3</v>
      </c>
      <c r="H324" s="1">
        <v>2</v>
      </c>
      <c r="I324">
        <v>56</v>
      </c>
      <c r="J324">
        <v>34</v>
      </c>
      <c r="K324">
        <v>52</v>
      </c>
      <c r="L324">
        <v>30</v>
      </c>
      <c r="M324">
        <v>94</v>
      </c>
      <c r="N324" s="6">
        <f>(punkty_rekrutacyjne3[[#This Row],[GHP]]+punkty_rekrutacyjne3[[#This Row],[GHH]]+punkty_rekrutacyjne3[[#This Row],[GMM]]+punkty_rekrutacyjne3[[#This Row],[GMP]]+punkty_rekrutacyjne3[[#This Row],[GJP]])/10</f>
        <v>26.6</v>
      </c>
      <c r="O324">
        <f t="shared" si="20"/>
        <v>10</v>
      </c>
      <c r="P324">
        <f t="shared" si="21"/>
        <v>0</v>
      </c>
      <c r="Q324">
        <f t="shared" si="22"/>
        <v>4</v>
      </c>
      <c r="R324">
        <f t="shared" si="23"/>
        <v>0</v>
      </c>
      <c r="S324" s="6">
        <f>SUM(punkty_rekrutacyjne3[[#This Row],[punkty za JP]:[GEO]])</f>
        <v>14</v>
      </c>
      <c r="T324" s="6">
        <f>IF(punkty_rekrutacyjne3[[#This Row],[Zachowanie]]=6, 2, 0)+punkty_rekrutacyjne3[[#This Row],[Osiagniecia]]</f>
        <v>8</v>
      </c>
      <c r="U324" s="7">
        <f>punkty_rekrutacyjne3[[#This Row],[punkty za gimnazjalny]]+punkty_rekrutacyjne3[[#This Row],[SUMA PUNKTOW ZA OCENY]]+punkty_rekrutacyjne3[[#This Row],[DODATKOWE]]</f>
        <v>48.6</v>
      </c>
    </row>
    <row r="325" spans="1:21" x14ac:dyDescent="0.35">
      <c r="A325" s="1" t="s">
        <v>457</v>
      </c>
      <c r="B325" s="1" t="s">
        <v>409</v>
      </c>
      <c r="C325">
        <v>0</v>
      </c>
      <c r="D325">
        <v>3</v>
      </c>
      <c r="E325" s="1">
        <v>6</v>
      </c>
      <c r="F325" s="1">
        <v>4</v>
      </c>
      <c r="G325" s="1">
        <v>6</v>
      </c>
      <c r="H325" s="1">
        <v>3</v>
      </c>
      <c r="I325">
        <v>13</v>
      </c>
      <c r="J325">
        <v>42</v>
      </c>
      <c r="K325">
        <v>23</v>
      </c>
      <c r="L325">
        <v>14</v>
      </c>
      <c r="M325">
        <v>73</v>
      </c>
      <c r="N325" s="6">
        <f>(punkty_rekrutacyjne3[[#This Row],[GHP]]+punkty_rekrutacyjne3[[#This Row],[GHH]]+punkty_rekrutacyjne3[[#This Row],[GMM]]+punkty_rekrutacyjne3[[#This Row],[GMP]]+punkty_rekrutacyjne3[[#This Row],[GJP]])/10</f>
        <v>16.5</v>
      </c>
      <c r="O325">
        <f t="shared" si="20"/>
        <v>10</v>
      </c>
      <c r="P325">
        <f t="shared" si="21"/>
        <v>6</v>
      </c>
      <c r="Q325">
        <f t="shared" si="22"/>
        <v>10</v>
      </c>
      <c r="R325">
        <f t="shared" si="23"/>
        <v>4</v>
      </c>
      <c r="S325" s="6">
        <f>SUM(punkty_rekrutacyjne3[[#This Row],[punkty za JP]:[GEO]])</f>
        <v>30</v>
      </c>
      <c r="T325" s="6">
        <f>IF(punkty_rekrutacyjne3[[#This Row],[Zachowanie]]=6, 2, 0)+punkty_rekrutacyjne3[[#This Row],[Osiagniecia]]</f>
        <v>0</v>
      </c>
      <c r="U325" s="7">
        <f>punkty_rekrutacyjne3[[#This Row],[punkty za gimnazjalny]]+punkty_rekrutacyjne3[[#This Row],[SUMA PUNKTOW ZA OCENY]]+punkty_rekrutacyjne3[[#This Row],[DODATKOWE]]</f>
        <v>46.5</v>
      </c>
    </row>
    <row r="326" spans="1:21" x14ac:dyDescent="0.35">
      <c r="A326" s="1" t="s">
        <v>458</v>
      </c>
      <c r="B326" s="1" t="s">
        <v>74</v>
      </c>
      <c r="C326">
        <v>2</v>
      </c>
      <c r="D326">
        <v>3</v>
      </c>
      <c r="E326" s="1">
        <v>6</v>
      </c>
      <c r="F326" s="1">
        <v>6</v>
      </c>
      <c r="G326" s="1">
        <v>4</v>
      </c>
      <c r="H326" s="1">
        <v>4</v>
      </c>
      <c r="I326">
        <v>61</v>
      </c>
      <c r="J326">
        <v>3</v>
      </c>
      <c r="K326">
        <v>88</v>
      </c>
      <c r="L326">
        <v>72</v>
      </c>
      <c r="M326">
        <v>84</v>
      </c>
      <c r="N326" s="6">
        <f>(punkty_rekrutacyjne3[[#This Row],[GHP]]+punkty_rekrutacyjne3[[#This Row],[GHH]]+punkty_rekrutacyjne3[[#This Row],[GMM]]+punkty_rekrutacyjne3[[#This Row],[GMP]]+punkty_rekrutacyjne3[[#This Row],[GJP]])/10</f>
        <v>30.8</v>
      </c>
      <c r="O326">
        <f t="shared" si="20"/>
        <v>10</v>
      </c>
      <c r="P326">
        <f t="shared" si="21"/>
        <v>10</v>
      </c>
      <c r="Q326">
        <f t="shared" si="22"/>
        <v>6</v>
      </c>
      <c r="R326">
        <f t="shared" si="23"/>
        <v>6</v>
      </c>
      <c r="S326" s="6">
        <f>SUM(punkty_rekrutacyjne3[[#This Row],[punkty za JP]:[GEO]])</f>
        <v>32</v>
      </c>
      <c r="T326" s="6">
        <f>IF(punkty_rekrutacyjne3[[#This Row],[Zachowanie]]=6, 2, 0)+punkty_rekrutacyjne3[[#This Row],[Osiagniecia]]</f>
        <v>2</v>
      </c>
      <c r="U326" s="7">
        <f>punkty_rekrutacyjne3[[#This Row],[punkty za gimnazjalny]]+punkty_rekrutacyjne3[[#This Row],[SUMA PUNKTOW ZA OCENY]]+punkty_rekrutacyjne3[[#This Row],[DODATKOWE]]</f>
        <v>64.8</v>
      </c>
    </row>
    <row r="327" spans="1:21" x14ac:dyDescent="0.35">
      <c r="A327" s="1" t="s">
        <v>459</v>
      </c>
      <c r="B327" s="1" t="s">
        <v>130</v>
      </c>
      <c r="C327">
        <v>6</v>
      </c>
      <c r="D327">
        <v>4</v>
      </c>
      <c r="E327" s="1">
        <v>4</v>
      </c>
      <c r="F327" s="1">
        <v>2</v>
      </c>
      <c r="G327" s="1">
        <v>4</v>
      </c>
      <c r="H327" s="1">
        <v>2</v>
      </c>
      <c r="I327">
        <v>30</v>
      </c>
      <c r="J327">
        <v>28</v>
      </c>
      <c r="K327">
        <v>30</v>
      </c>
      <c r="L327">
        <v>66</v>
      </c>
      <c r="M327">
        <v>98</v>
      </c>
      <c r="N327" s="6">
        <f>(punkty_rekrutacyjne3[[#This Row],[GHP]]+punkty_rekrutacyjne3[[#This Row],[GHH]]+punkty_rekrutacyjne3[[#This Row],[GMM]]+punkty_rekrutacyjne3[[#This Row],[GMP]]+punkty_rekrutacyjne3[[#This Row],[GJP]])/10</f>
        <v>25.2</v>
      </c>
      <c r="O327">
        <f t="shared" si="20"/>
        <v>6</v>
      </c>
      <c r="P327">
        <f t="shared" si="21"/>
        <v>0</v>
      </c>
      <c r="Q327">
        <f t="shared" si="22"/>
        <v>6</v>
      </c>
      <c r="R327">
        <f t="shared" si="23"/>
        <v>0</v>
      </c>
      <c r="S327" s="6">
        <f>SUM(punkty_rekrutacyjne3[[#This Row],[punkty za JP]:[GEO]])</f>
        <v>12</v>
      </c>
      <c r="T327" s="6">
        <f>IF(punkty_rekrutacyjne3[[#This Row],[Zachowanie]]=6, 2, 0)+punkty_rekrutacyjne3[[#This Row],[Osiagniecia]]</f>
        <v>6</v>
      </c>
      <c r="U327" s="7">
        <f>punkty_rekrutacyjne3[[#This Row],[punkty za gimnazjalny]]+punkty_rekrutacyjne3[[#This Row],[SUMA PUNKTOW ZA OCENY]]+punkty_rekrutacyjne3[[#This Row],[DODATKOWE]]</f>
        <v>43.2</v>
      </c>
    </row>
    <row r="328" spans="1:21" x14ac:dyDescent="0.35">
      <c r="A328" s="1" t="s">
        <v>460</v>
      </c>
      <c r="B328" s="1" t="s">
        <v>130</v>
      </c>
      <c r="C328">
        <v>4</v>
      </c>
      <c r="D328">
        <v>4</v>
      </c>
      <c r="E328" s="1">
        <v>4</v>
      </c>
      <c r="F328" s="1">
        <v>6</v>
      </c>
      <c r="G328" s="1">
        <v>6</v>
      </c>
      <c r="H328" s="1">
        <v>2</v>
      </c>
      <c r="I328">
        <v>80</v>
      </c>
      <c r="J328">
        <v>75</v>
      </c>
      <c r="K328">
        <v>57</v>
      </c>
      <c r="L328">
        <v>43</v>
      </c>
      <c r="M328">
        <v>92</v>
      </c>
      <c r="N328" s="6">
        <f>(punkty_rekrutacyjne3[[#This Row],[GHP]]+punkty_rekrutacyjne3[[#This Row],[GHH]]+punkty_rekrutacyjne3[[#This Row],[GMM]]+punkty_rekrutacyjne3[[#This Row],[GMP]]+punkty_rekrutacyjne3[[#This Row],[GJP]])/10</f>
        <v>34.700000000000003</v>
      </c>
      <c r="O328">
        <f t="shared" si="20"/>
        <v>6</v>
      </c>
      <c r="P328">
        <f t="shared" si="21"/>
        <v>10</v>
      </c>
      <c r="Q328">
        <f t="shared" si="22"/>
        <v>10</v>
      </c>
      <c r="R328">
        <f t="shared" si="23"/>
        <v>0</v>
      </c>
      <c r="S328" s="6">
        <f>SUM(punkty_rekrutacyjne3[[#This Row],[punkty za JP]:[GEO]])</f>
        <v>26</v>
      </c>
      <c r="T328" s="6">
        <f>IF(punkty_rekrutacyjne3[[#This Row],[Zachowanie]]=6, 2, 0)+punkty_rekrutacyjne3[[#This Row],[Osiagniecia]]</f>
        <v>4</v>
      </c>
      <c r="U328" s="7">
        <f>punkty_rekrutacyjne3[[#This Row],[punkty za gimnazjalny]]+punkty_rekrutacyjne3[[#This Row],[SUMA PUNKTOW ZA OCENY]]+punkty_rekrutacyjne3[[#This Row],[DODATKOWE]]</f>
        <v>64.7</v>
      </c>
    </row>
    <row r="329" spans="1:21" x14ac:dyDescent="0.35">
      <c r="A329" s="1" t="s">
        <v>461</v>
      </c>
      <c r="B329" s="1" t="s">
        <v>28</v>
      </c>
      <c r="C329">
        <v>2</v>
      </c>
      <c r="D329">
        <v>4</v>
      </c>
      <c r="E329" s="1">
        <v>5</v>
      </c>
      <c r="F329" s="1">
        <v>2</v>
      </c>
      <c r="G329" s="1">
        <v>5</v>
      </c>
      <c r="H329" s="1">
        <v>2</v>
      </c>
      <c r="I329">
        <v>26</v>
      </c>
      <c r="J329">
        <v>69</v>
      </c>
      <c r="K329">
        <v>46</v>
      </c>
      <c r="L329">
        <v>57</v>
      </c>
      <c r="M329">
        <v>91</v>
      </c>
      <c r="N329" s="6">
        <f>(punkty_rekrutacyjne3[[#This Row],[GHP]]+punkty_rekrutacyjne3[[#This Row],[GHH]]+punkty_rekrutacyjne3[[#This Row],[GMM]]+punkty_rekrutacyjne3[[#This Row],[GMP]]+punkty_rekrutacyjne3[[#This Row],[GJP]])/10</f>
        <v>28.9</v>
      </c>
      <c r="O329">
        <f t="shared" si="20"/>
        <v>8</v>
      </c>
      <c r="P329">
        <f t="shared" si="21"/>
        <v>0</v>
      </c>
      <c r="Q329">
        <f t="shared" si="22"/>
        <v>8</v>
      </c>
      <c r="R329">
        <f t="shared" si="23"/>
        <v>0</v>
      </c>
      <c r="S329" s="6">
        <f>SUM(punkty_rekrutacyjne3[[#This Row],[punkty za JP]:[GEO]])</f>
        <v>16</v>
      </c>
      <c r="T329" s="6">
        <f>IF(punkty_rekrutacyjne3[[#This Row],[Zachowanie]]=6, 2, 0)+punkty_rekrutacyjne3[[#This Row],[Osiagniecia]]</f>
        <v>2</v>
      </c>
      <c r="U329" s="7">
        <f>punkty_rekrutacyjne3[[#This Row],[punkty za gimnazjalny]]+punkty_rekrutacyjne3[[#This Row],[SUMA PUNKTOW ZA OCENY]]+punkty_rekrutacyjne3[[#This Row],[DODATKOWE]]</f>
        <v>46.9</v>
      </c>
    </row>
    <row r="330" spans="1:21" x14ac:dyDescent="0.35">
      <c r="A330" s="1" t="s">
        <v>462</v>
      </c>
      <c r="B330" s="1" t="s">
        <v>463</v>
      </c>
      <c r="C330">
        <v>4</v>
      </c>
      <c r="D330">
        <v>3</v>
      </c>
      <c r="E330" s="1">
        <v>5</v>
      </c>
      <c r="F330" s="1">
        <v>5</v>
      </c>
      <c r="G330" s="1">
        <v>3</v>
      </c>
      <c r="H330" s="1">
        <v>3</v>
      </c>
      <c r="I330">
        <v>5</v>
      </c>
      <c r="J330">
        <v>44</v>
      </c>
      <c r="K330">
        <v>37</v>
      </c>
      <c r="L330">
        <v>5</v>
      </c>
      <c r="M330">
        <v>62</v>
      </c>
      <c r="N330" s="6">
        <f>(punkty_rekrutacyjne3[[#This Row],[GHP]]+punkty_rekrutacyjne3[[#This Row],[GHH]]+punkty_rekrutacyjne3[[#This Row],[GMM]]+punkty_rekrutacyjne3[[#This Row],[GMP]]+punkty_rekrutacyjne3[[#This Row],[GJP]])/10</f>
        <v>15.3</v>
      </c>
      <c r="O330">
        <f t="shared" si="20"/>
        <v>8</v>
      </c>
      <c r="P330">
        <f t="shared" si="21"/>
        <v>8</v>
      </c>
      <c r="Q330">
        <f t="shared" si="22"/>
        <v>4</v>
      </c>
      <c r="R330">
        <f t="shared" si="23"/>
        <v>4</v>
      </c>
      <c r="S330" s="6">
        <f>SUM(punkty_rekrutacyjne3[[#This Row],[punkty za JP]:[GEO]])</f>
        <v>24</v>
      </c>
      <c r="T330" s="6">
        <f>IF(punkty_rekrutacyjne3[[#This Row],[Zachowanie]]=6, 2, 0)+punkty_rekrutacyjne3[[#This Row],[Osiagniecia]]</f>
        <v>4</v>
      </c>
      <c r="U330" s="7">
        <f>punkty_rekrutacyjne3[[#This Row],[punkty za gimnazjalny]]+punkty_rekrutacyjne3[[#This Row],[SUMA PUNKTOW ZA OCENY]]+punkty_rekrutacyjne3[[#This Row],[DODATKOWE]]</f>
        <v>43.3</v>
      </c>
    </row>
    <row r="331" spans="1:21" x14ac:dyDescent="0.35">
      <c r="A331" s="1" t="s">
        <v>464</v>
      </c>
      <c r="B331" s="1" t="s">
        <v>445</v>
      </c>
      <c r="C331">
        <v>6</v>
      </c>
      <c r="D331">
        <v>3</v>
      </c>
      <c r="E331" s="1">
        <v>5</v>
      </c>
      <c r="F331" s="1">
        <v>5</v>
      </c>
      <c r="G331" s="1">
        <v>2</v>
      </c>
      <c r="H331" s="1">
        <v>6</v>
      </c>
      <c r="I331">
        <v>56</v>
      </c>
      <c r="J331">
        <v>90</v>
      </c>
      <c r="K331">
        <v>35</v>
      </c>
      <c r="L331">
        <v>68</v>
      </c>
      <c r="M331">
        <v>48</v>
      </c>
      <c r="N331" s="6">
        <f>(punkty_rekrutacyjne3[[#This Row],[GHP]]+punkty_rekrutacyjne3[[#This Row],[GHH]]+punkty_rekrutacyjne3[[#This Row],[GMM]]+punkty_rekrutacyjne3[[#This Row],[GMP]]+punkty_rekrutacyjne3[[#This Row],[GJP]])/10</f>
        <v>29.7</v>
      </c>
      <c r="O331">
        <f t="shared" si="20"/>
        <v>8</v>
      </c>
      <c r="P331">
        <f t="shared" si="21"/>
        <v>8</v>
      </c>
      <c r="Q331">
        <f t="shared" si="22"/>
        <v>0</v>
      </c>
      <c r="R331">
        <f t="shared" si="23"/>
        <v>10</v>
      </c>
      <c r="S331" s="6">
        <f>SUM(punkty_rekrutacyjne3[[#This Row],[punkty za JP]:[GEO]])</f>
        <v>26</v>
      </c>
      <c r="T331" s="6">
        <f>IF(punkty_rekrutacyjne3[[#This Row],[Zachowanie]]=6, 2, 0)+punkty_rekrutacyjne3[[#This Row],[Osiagniecia]]</f>
        <v>6</v>
      </c>
      <c r="U331" s="7">
        <f>punkty_rekrutacyjne3[[#This Row],[punkty za gimnazjalny]]+punkty_rekrutacyjne3[[#This Row],[SUMA PUNKTOW ZA OCENY]]+punkty_rekrutacyjne3[[#This Row],[DODATKOWE]]</f>
        <v>61.7</v>
      </c>
    </row>
    <row r="332" spans="1:21" x14ac:dyDescent="0.35">
      <c r="A332" s="1" t="s">
        <v>465</v>
      </c>
      <c r="B332" s="1" t="s">
        <v>239</v>
      </c>
      <c r="C332">
        <v>4</v>
      </c>
      <c r="D332">
        <v>3</v>
      </c>
      <c r="E332" s="1">
        <v>6</v>
      </c>
      <c r="F332" s="1">
        <v>2</v>
      </c>
      <c r="G332" s="1">
        <v>3</v>
      </c>
      <c r="H332" s="1">
        <v>3</v>
      </c>
      <c r="I332">
        <v>7</v>
      </c>
      <c r="J332">
        <v>15</v>
      </c>
      <c r="K332">
        <v>62</v>
      </c>
      <c r="L332">
        <v>9</v>
      </c>
      <c r="M332">
        <v>43</v>
      </c>
      <c r="N332" s="6">
        <f>(punkty_rekrutacyjne3[[#This Row],[GHP]]+punkty_rekrutacyjne3[[#This Row],[GHH]]+punkty_rekrutacyjne3[[#This Row],[GMM]]+punkty_rekrutacyjne3[[#This Row],[GMP]]+punkty_rekrutacyjne3[[#This Row],[GJP]])/10</f>
        <v>13.6</v>
      </c>
      <c r="O332">
        <f t="shared" si="20"/>
        <v>10</v>
      </c>
      <c r="P332">
        <f t="shared" si="21"/>
        <v>0</v>
      </c>
      <c r="Q332">
        <f t="shared" si="22"/>
        <v>4</v>
      </c>
      <c r="R332">
        <f t="shared" si="23"/>
        <v>4</v>
      </c>
      <c r="S332" s="6">
        <f>SUM(punkty_rekrutacyjne3[[#This Row],[punkty za JP]:[GEO]])</f>
        <v>18</v>
      </c>
      <c r="T332" s="6">
        <f>IF(punkty_rekrutacyjne3[[#This Row],[Zachowanie]]=6, 2, 0)+punkty_rekrutacyjne3[[#This Row],[Osiagniecia]]</f>
        <v>4</v>
      </c>
      <c r="U332" s="7">
        <f>punkty_rekrutacyjne3[[#This Row],[punkty za gimnazjalny]]+punkty_rekrutacyjne3[[#This Row],[SUMA PUNKTOW ZA OCENY]]+punkty_rekrutacyjne3[[#This Row],[DODATKOWE]]</f>
        <v>35.6</v>
      </c>
    </row>
    <row r="333" spans="1:21" x14ac:dyDescent="0.35">
      <c r="A333" s="1" t="s">
        <v>466</v>
      </c>
      <c r="B333" s="1" t="s">
        <v>16</v>
      </c>
      <c r="C333">
        <v>3</v>
      </c>
      <c r="D333">
        <v>6</v>
      </c>
      <c r="E333" s="1">
        <v>6</v>
      </c>
      <c r="F333" s="1">
        <v>6</v>
      </c>
      <c r="G333" s="1">
        <v>4</v>
      </c>
      <c r="H333" s="1">
        <v>5</v>
      </c>
      <c r="I333">
        <v>27</v>
      </c>
      <c r="J333">
        <v>73</v>
      </c>
      <c r="K333">
        <v>63</v>
      </c>
      <c r="L333">
        <v>14</v>
      </c>
      <c r="M333">
        <v>72</v>
      </c>
      <c r="N333" s="6">
        <f>(punkty_rekrutacyjne3[[#This Row],[GHP]]+punkty_rekrutacyjne3[[#This Row],[GHH]]+punkty_rekrutacyjne3[[#This Row],[GMM]]+punkty_rekrutacyjne3[[#This Row],[GMP]]+punkty_rekrutacyjne3[[#This Row],[GJP]])/10</f>
        <v>24.9</v>
      </c>
      <c r="O333">
        <f t="shared" si="20"/>
        <v>10</v>
      </c>
      <c r="P333">
        <f t="shared" si="21"/>
        <v>10</v>
      </c>
      <c r="Q333">
        <f t="shared" si="22"/>
        <v>6</v>
      </c>
      <c r="R333">
        <f t="shared" si="23"/>
        <v>8</v>
      </c>
      <c r="S333" s="6">
        <f>SUM(punkty_rekrutacyjne3[[#This Row],[punkty za JP]:[GEO]])</f>
        <v>34</v>
      </c>
      <c r="T333" s="6">
        <f>IF(punkty_rekrutacyjne3[[#This Row],[Zachowanie]]=6, 2, 0)+punkty_rekrutacyjne3[[#This Row],[Osiagniecia]]</f>
        <v>5</v>
      </c>
      <c r="U333" s="7">
        <f>punkty_rekrutacyjne3[[#This Row],[punkty za gimnazjalny]]+punkty_rekrutacyjne3[[#This Row],[SUMA PUNKTOW ZA OCENY]]+punkty_rekrutacyjne3[[#This Row],[DODATKOWE]]</f>
        <v>63.9</v>
      </c>
    </row>
    <row r="334" spans="1:21" x14ac:dyDescent="0.35">
      <c r="A334" s="1" t="s">
        <v>467</v>
      </c>
      <c r="B334" s="1" t="s">
        <v>395</v>
      </c>
      <c r="C334">
        <v>1</v>
      </c>
      <c r="D334">
        <v>6</v>
      </c>
      <c r="E334" s="1">
        <v>5</v>
      </c>
      <c r="F334" s="1">
        <v>2</v>
      </c>
      <c r="G334" s="1">
        <v>2</v>
      </c>
      <c r="H334" s="1">
        <v>3</v>
      </c>
      <c r="I334">
        <v>70</v>
      </c>
      <c r="J334">
        <v>59</v>
      </c>
      <c r="K334">
        <v>15</v>
      </c>
      <c r="L334">
        <v>13</v>
      </c>
      <c r="M334">
        <v>66</v>
      </c>
      <c r="N334" s="6">
        <f>(punkty_rekrutacyjne3[[#This Row],[GHP]]+punkty_rekrutacyjne3[[#This Row],[GHH]]+punkty_rekrutacyjne3[[#This Row],[GMM]]+punkty_rekrutacyjne3[[#This Row],[GMP]]+punkty_rekrutacyjne3[[#This Row],[GJP]])/10</f>
        <v>22.3</v>
      </c>
      <c r="O334">
        <f t="shared" si="20"/>
        <v>8</v>
      </c>
      <c r="P334">
        <f t="shared" si="21"/>
        <v>0</v>
      </c>
      <c r="Q334">
        <f t="shared" si="22"/>
        <v>0</v>
      </c>
      <c r="R334">
        <f t="shared" si="23"/>
        <v>4</v>
      </c>
      <c r="S334" s="6">
        <f>SUM(punkty_rekrutacyjne3[[#This Row],[punkty za JP]:[GEO]])</f>
        <v>12</v>
      </c>
      <c r="T334" s="6">
        <f>IF(punkty_rekrutacyjne3[[#This Row],[Zachowanie]]=6, 2, 0)+punkty_rekrutacyjne3[[#This Row],[Osiagniecia]]</f>
        <v>3</v>
      </c>
      <c r="U334" s="7">
        <f>punkty_rekrutacyjne3[[#This Row],[punkty za gimnazjalny]]+punkty_rekrutacyjne3[[#This Row],[SUMA PUNKTOW ZA OCENY]]+punkty_rekrutacyjne3[[#This Row],[DODATKOWE]]</f>
        <v>37.299999999999997</v>
      </c>
    </row>
    <row r="335" spans="1:21" x14ac:dyDescent="0.35">
      <c r="A335" s="1" t="s">
        <v>468</v>
      </c>
      <c r="B335" s="1" t="s">
        <v>164</v>
      </c>
      <c r="C335">
        <v>5</v>
      </c>
      <c r="D335">
        <v>3</v>
      </c>
      <c r="E335" s="1">
        <v>5</v>
      </c>
      <c r="F335" s="1">
        <v>3</v>
      </c>
      <c r="G335" s="1">
        <v>5</v>
      </c>
      <c r="H335" s="1">
        <v>3</v>
      </c>
      <c r="I335">
        <v>52</v>
      </c>
      <c r="J335">
        <v>65</v>
      </c>
      <c r="K335">
        <v>48</v>
      </c>
      <c r="L335">
        <v>58</v>
      </c>
      <c r="M335">
        <v>48</v>
      </c>
      <c r="N335" s="6">
        <f>(punkty_rekrutacyjne3[[#This Row],[GHP]]+punkty_rekrutacyjne3[[#This Row],[GHH]]+punkty_rekrutacyjne3[[#This Row],[GMM]]+punkty_rekrutacyjne3[[#This Row],[GMP]]+punkty_rekrutacyjne3[[#This Row],[GJP]])/10</f>
        <v>27.1</v>
      </c>
      <c r="O335">
        <f t="shared" si="20"/>
        <v>8</v>
      </c>
      <c r="P335">
        <f t="shared" si="21"/>
        <v>4</v>
      </c>
      <c r="Q335">
        <f t="shared" si="22"/>
        <v>8</v>
      </c>
      <c r="R335">
        <f t="shared" si="23"/>
        <v>4</v>
      </c>
      <c r="S335" s="6">
        <f>SUM(punkty_rekrutacyjne3[[#This Row],[punkty za JP]:[GEO]])</f>
        <v>24</v>
      </c>
      <c r="T335" s="6">
        <f>IF(punkty_rekrutacyjne3[[#This Row],[Zachowanie]]=6, 2, 0)+punkty_rekrutacyjne3[[#This Row],[Osiagniecia]]</f>
        <v>5</v>
      </c>
      <c r="U335" s="7">
        <f>punkty_rekrutacyjne3[[#This Row],[punkty za gimnazjalny]]+punkty_rekrutacyjne3[[#This Row],[SUMA PUNKTOW ZA OCENY]]+punkty_rekrutacyjne3[[#This Row],[DODATKOWE]]</f>
        <v>56.1</v>
      </c>
    </row>
    <row r="336" spans="1:21" x14ac:dyDescent="0.35">
      <c r="A336" s="1" t="s">
        <v>469</v>
      </c>
      <c r="B336" s="1" t="s">
        <v>130</v>
      </c>
      <c r="C336">
        <v>5</v>
      </c>
      <c r="D336">
        <v>2</v>
      </c>
      <c r="E336" s="1">
        <v>2</v>
      </c>
      <c r="F336" s="1">
        <v>2</v>
      </c>
      <c r="G336" s="1">
        <v>4</v>
      </c>
      <c r="H336" s="1">
        <v>2</v>
      </c>
      <c r="I336">
        <v>27</v>
      </c>
      <c r="J336">
        <v>64</v>
      </c>
      <c r="K336">
        <v>22</v>
      </c>
      <c r="L336">
        <v>32</v>
      </c>
      <c r="M336">
        <v>91</v>
      </c>
      <c r="N336" s="6">
        <f>(punkty_rekrutacyjne3[[#This Row],[GHP]]+punkty_rekrutacyjne3[[#This Row],[GHH]]+punkty_rekrutacyjne3[[#This Row],[GMM]]+punkty_rekrutacyjne3[[#This Row],[GMP]]+punkty_rekrutacyjne3[[#This Row],[GJP]])/10</f>
        <v>23.6</v>
      </c>
      <c r="O336">
        <f t="shared" si="20"/>
        <v>0</v>
      </c>
      <c r="P336">
        <f t="shared" si="21"/>
        <v>0</v>
      </c>
      <c r="Q336">
        <f t="shared" si="22"/>
        <v>6</v>
      </c>
      <c r="R336">
        <f t="shared" si="23"/>
        <v>0</v>
      </c>
      <c r="S336" s="6">
        <f>SUM(punkty_rekrutacyjne3[[#This Row],[punkty za JP]:[GEO]])</f>
        <v>6</v>
      </c>
      <c r="T336" s="6">
        <f>IF(punkty_rekrutacyjne3[[#This Row],[Zachowanie]]=6, 2, 0)+punkty_rekrutacyjne3[[#This Row],[Osiagniecia]]</f>
        <v>5</v>
      </c>
      <c r="U336" s="7">
        <f>punkty_rekrutacyjne3[[#This Row],[punkty za gimnazjalny]]+punkty_rekrutacyjne3[[#This Row],[SUMA PUNKTOW ZA OCENY]]+punkty_rekrutacyjne3[[#This Row],[DODATKOWE]]</f>
        <v>34.6</v>
      </c>
    </row>
    <row r="337" spans="1:21" x14ac:dyDescent="0.35">
      <c r="A337" s="1" t="s">
        <v>470</v>
      </c>
      <c r="B337" s="1" t="s">
        <v>32</v>
      </c>
      <c r="C337">
        <v>1</v>
      </c>
      <c r="D337">
        <v>3</v>
      </c>
      <c r="E337" s="1">
        <v>3</v>
      </c>
      <c r="F337" s="1">
        <v>2</v>
      </c>
      <c r="G337" s="1">
        <v>5</v>
      </c>
      <c r="H337" s="1">
        <v>2</v>
      </c>
      <c r="I337">
        <v>84</v>
      </c>
      <c r="J337">
        <v>92</v>
      </c>
      <c r="K337">
        <v>92</v>
      </c>
      <c r="L337">
        <v>81</v>
      </c>
      <c r="M337">
        <v>68</v>
      </c>
      <c r="N337" s="6">
        <f>(punkty_rekrutacyjne3[[#This Row],[GHP]]+punkty_rekrutacyjne3[[#This Row],[GHH]]+punkty_rekrutacyjne3[[#This Row],[GMM]]+punkty_rekrutacyjne3[[#This Row],[GMP]]+punkty_rekrutacyjne3[[#This Row],[GJP]])/10</f>
        <v>41.7</v>
      </c>
      <c r="O337">
        <f t="shared" si="20"/>
        <v>4</v>
      </c>
      <c r="P337">
        <f t="shared" si="21"/>
        <v>0</v>
      </c>
      <c r="Q337">
        <f t="shared" si="22"/>
        <v>8</v>
      </c>
      <c r="R337">
        <f t="shared" si="23"/>
        <v>0</v>
      </c>
      <c r="S337" s="6">
        <f>SUM(punkty_rekrutacyjne3[[#This Row],[punkty za JP]:[GEO]])</f>
        <v>12</v>
      </c>
      <c r="T337" s="6">
        <f>IF(punkty_rekrutacyjne3[[#This Row],[Zachowanie]]=6, 2, 0)+punkty_rekrutacyjne3[[#This Row],[Osiagniecia]]</f>
        <v>1</v>
      </c>
      <c r="U337" s="7">
        <f>punkty_rekrutacyjne3[[#This Row],[punkty za gimnazjalny]]+punkty_rekrutacyjne3[[#This Row],[SUMA PUNKTOW ZA OCENY]]+punkty_rekrutacyjne3[[#This Row],[DODATKOWE]]</f>
        <v>54.7</v>
      </c>
    </row>
    <row r="338" spans="1:21" x14ac:dyDescent="0.35">
      <c r="A338" s="1" t="s">
        <v>471</v>
      </c>
      <c r="B338" s="1" t="s">
        <v>340</v>
      </c>
      <c r="C338">
        <v>4</v>
      </c>
      <c r="D338">
        <v>5</v>
      </c>
      <c r="E338" s="1">
        <v>4</v>
      </c>
      <c r="F338" s="1">
        <v>4</v>
      </c>
      <c r="G338" s="1">
        <v>2</v>
      </c>
      <c r="H338" s="1">
        <v>6</v>
      </c>
      <c r="I338">
        <v>75</v>
      </c>
      <c r="J338">
        <v>22</v>
      </c>
      <c r="K338">
        <v>91</v>
      </c>
      <c r="L338">
        <v>31</v>
      </c>
      <c r="M338">
        <v>93</v>
      </c>
      <c r="N338" s="6">
        <f>(punkty_rekrutacyjne3[[#This Row],[GHP]]+punkty_rekrutacyjne3[[#This Row],[GHH]]+punkty_rekrutacyjne3[[#This Row],[GMM]]+punkty_rekrutacyjne3[[#This Row],[GMP]]+punkty_rekrutacyjne3[[#This Row],[GJP]])/10</f>
        <v>31.2</v>
      </c>
      <c r="O338">
        <f t="shared" si="20"/>
        <v>6</v>
      </c>
      <c r="P338">
        <f t="shared" si="21"/>
        <v>6</v>
      </c>
      <c r="Q338">
        <f t="shared" si="22"/>
        <v>0</v>
      </c>
      <c r="R338">
        <f t="shared" si="23"/>
        <v>10</v>
      </c>
      <c r="S338" s="6">
        <f>SUM(punkty_rekrutacyjne3[[#This Row],[punkty za JP]:[GEO]])</f>
        <v>22</v>
      </c>
      <c r="T338" s="6">
        <f>IF(punkty_rekrutacyjne3[[#This Row],[Zachowanie]]=6, 2, 0)+punkty_rekrutacyjne3[[#This Row],[Osiagniecia]]</f>
        <v>4</v>
      </c>
      <c r="U338" s="7">
        <f>punkty_rekrutacyjne3[[#This Row],[punkty za gimnazjalny]]+punkty_rekrutacyjne3[[#This Row],[SUMA PUNKTOW ZA OCENY]]+punkty_rekrutacyjne3[[#This Row],[DODATKOWE]]</f>
        <v>57.2</v>
      </c>
    </row>
    <row r="339" spans="1:21" x14ac:dyDescent="0.35">
      <c r="A339" s="1" t="s">
        <v>472</v>
      </c>
      <c r="B339" s="1" t="s">
        <v>70</v>
      </c>
      <c r="C339">
        <v>2</v>
      </c>
      <c r="D339">
        <v>4</v>
      </c>
      <c r="E339" s="1">
        <v>4</v>
      </c>
      <c r="F339" s="1">
        <v>6</v>
      </c>
      <c r="G339" s="1">
        <v>5</v>
      </c>
      <c r="H339" s="1">
        <v>4</v>
      </c>
      <c r="I339">
        <v>35</v>
      </c>
      <c r="J339">
        <v>77</v>
      </c>
      <c r="K339">
        <v>81</v>
      </c>
      <c r="L339">
        <v>17</v>
      </c>
      <c r="M339">
        <v>27</v>
      </c>
      <c r="N339" s="6">
        <f>(punkty_rekrutacyjne3[[#This Row],[GHP]]+punkty_rekrutacyjne3[[#This Row],[GHH]]+punkty_rekrutacyjne3[[#This Row],[GMM]]+punkty_rekrutacyjne3[[#This Row],[GMP]]+punkty_rekrutacyjne3[[#This Row],[GJP]])/10</f>
        <v>23.7</v>
      </c>
      <c r="O339">
        <f t="shared" si="20"/>
        <v>6</v>
      </c>
      <c r="P339">
        <f t="shared" si="21"/>
        <v>10</v>
      </c>
      <c r="Q339">
        <f t="shared" si="22"/>
        <v>8</v>
      </c>
      <c r="R339">
        <f t="shared" si="23"/>
        <v>6</v>
      </c>
      <c r="S339" s="6">
        <f>SUM(punkty_rekrutacyjne3[[#This Row],[punkty za JP]:[GEO]])</f>
        <v>30</v>
      </c>
      <c r="T339" s="6">
        <f>IF(punkty_rekrutacyjne3[[#This Row],[Zachowanie]]=6, 2, 0)+punkty_rekrutacyjne3[[#This Row],[Osiagniecia]]</f>
        <v>2</v>
      </c>
      <c r="U339" s="7">
        <f>punkty_rekrutacyjne3[[#This Row],[punkty za gimnazjalny]]+punkty_rekrutacyjne3[[#This Row],[SUMA PUNKTOW ZA OCENY]]+punkty_rekrutacyjne3[[#This Row],[DODATKOWE]]</f>
        <v>55.7</v>
      </c>
    </row>
    <row r="340" spans="1:21" x14ac:dyDescent="0.35">
      <c r="A340" s="1" t="s">
        <v>473</v>
      </c>
      <c r="B340" s="1" t="s">
        <v>55</v>
      </c>
      <c r="C340">
        <v>7</v>
      </c>
      <c r="D340">
        <v>5</v>
      </c>
      <c r="E340" s="1">
        <v>4</v>
      </c>
      <c r="F340" s="1">
        <v>3</v>
      </c>
      <c r="G340" s="1">
        <v>3</v>
      </c>
      <c r="H340" s="1">
        <v>2</v>
      </c>
      <c r="I340">
        <v>2</v>
      </c>
      <c r="J340">
        <v>88</v>
      </c>
      <c r="K340">
        <v>61</v>
      </c>
      <c r="L340">
        <v>2</v>
      </c>
      <c r="M340">
        <v>49</v>
      </c>
      <c r="N340" s="6">
        <f>(punkty_rekrutacyjne3[[#This Row],[GHP]]+punkty_rekrutacyjne3[[#This Row],[GHH]]+punkty_rekrutacyjne3[[#This Row],[GMM]]+punkty_rekrutacyjne3[[#This Row],[GMP]]+punkty_rekrutacyjne3[[#This Row],[GJP]])/10</f>
        <v>20.2</v>
      </c>
      <c r="O340">
        <f t="shared" si="20"/>
        <v>6</v>
      </c>
      <c r="P340">
        <f t="shared" si="21"/>
        <v>4</v>
      </c>
      <c r="Q340">
        <f t="shared" si="22"/>
        <v>4</v>
      </c>
      <c r="R340">
        <f t="shared" si="23"/>
        <v>0</v>
      </c>
      <c r="S340" s="6">
        <f>SUM(punkty_rekrutacyjne3[[#This Row],[punkty za JP]:[GEO]])</f>
        <v>14</v>
      </c>
      <c r="T340" s="6">
        <f>IF(punkty_rekrutacyjne3[[#This Row],[Zachowanie]]=6, 2, 0)+punkty_rekrutacyjne3[[#This Row],[Osiagniecia]]</f>
        <v>7</v>
      </c>
      <c r="U340" s="7">
        <f>punkty_rekrutacyjne3[[#This Row],[punkty za gimnazjalny]]+punkty_rekrutacyjne3[[#This Row],[SUMA PUNKTOW ZA OCENY]]+punkty_rekrutacyjne3[[#This Row],[DODATKOWE]]</f>
        <v>41.2</v>
      </c>
    </row>
    <row r="341" spans="1:21" x14ac:dyDescent="0.35">
      <c r="A341" s="1" t="s">
        <v>474</v>
      </c>
      <c r="B341" s="1" t="s">
        <v>197</v>
      </c>
      <c r="C341">
        <v>7</v>
      </c>
      <c r="D341">
        <v>6</v>
      </c>
      <c r="E341" s="1">
        <v>5</v>
      </c>
      <c r="F341" s="1">
        <v>3</v>
      </c>
      <c r="G341" s="1">
        <v>3</v>
      </c>
      <c r="H341" s="1">
        <v>3</v>
      </c>
      <c r="I341">
        <v>71</v>
      </c>
      <c r="J341">
        <v>55</v>
      </c>
      <c r="K341">
        <v>33</v>
      </c>
      <c r="L341">
        <v>97</v>
      </c>
      <c r="M341">
        <v>73</v>
      </c>
      <c r="N341" s="6">
        <f>(punkty_rekrutacyjne3[[#This Row],[GHP]]+punkty_rekrutacyjne3[[#This Row],[GHH]]+punkty_rekrutacyjne3[[#This Row],[GMM]]+punkty_rekrutacyjne3[[#This Row],[GMP]]+punkty_rekrutacyjne3[[#This Row],[GJP]])/10</f>
        <v>32.9</v>
      </c>
      <c r="O341">
        <f t="shared" si="20"/>
        <v>8</v>
      </c>
      <c r="P341">
        <f t="shared" si="21"/>
        <v>4</v>
      </c>
      <c r="Q341">
        <f t="shared" si="22"/>
        <v>4</v>
      </c>
      <c r="R341">
        <f t="shared" si="23"/>
        <v>4</v>
      </c>
      <c r="S341" s="6">
        <f>SUM(punkty_rekrutacyjne3[[#This Row],[punkty za JP]:[GEO]])</f>
        <v>20</v>
      </c>
      <c r="T341" s="6">
        <f>IF(punkty_rekrutacyjne3[[#This Row],[Zachowanie]]=6, 2, 0)+punkty_rekrutacyjne3[[#This Row],[Osiagniecia]]</f>
        <v>9</v>
      </c>
      <c r="U341" s="7">
        <f>punkty_rekrutacyjne3[[#This Row],[punkty za gimnazjalny]]+punkty_rekrutacyjne3[[#This Row],[SUMA PUNKTOW ZA OCENY]]+punkty_rekrutacyjne3[[#This Row],[DODATKOWE]]</f>
        <v>61.9</v>
      </c>
    </row>
    <row r="342" spans="1:21" x14ac:dyDescent="0.35">
      <c r="A342" s="1" t="s">
        <v>475</v>
      </c>
      <c r="B342" s="1" t="s">
        <v>232</v>
      </c>
      <c r="C342">
        <v>5</v>
      </c>
      <c r="D342">
        <v>5</v>
      </c>
      <c r="E342" s="1">
        <v>6</v>
      </c>
      <c r="F342" s="1">
        <v>4</v>
      </c>
      <c r="G342" s="1">
        <v>5</v>
      </c>
      <c r="H342" s="1">
        <v>5</v>
      </c>
      <c r="I342">
        <v>53</v>
      </c>
      <c r="J342">
        <v>97</v>
      </c>
      <c r="K342">
        <v>28</v>
      </c>
      <c r="L342">
        <v>88</v>
      </c>
      <c r="M342">
        <v>87</v>
      </c>
      <c r="N342" s="6">
        <f>(punkty_rekrutacyjne3[[#This Row],[GHP]]+punkty_rekrutacyjne3[[#This Row],[GHH]]+punkty_rekrutacyjne3[[#This Row],[GMM]]+punkty_rekrutacyjne3[[#This Row],[GMP]]+punkty_rekrutacyjne3[[#This Row],[GJP]])/10</f>
        <v>35.299999999999997</v>
      </c>
      <c r="O342">
        <f t="shared" si="20"/>
        <v>10</v>
      </c>
      <c r="P342">
        <f t="shared" si="21"/>
        <v>6</v>
      </c>
      <c r="Q342">
        <f t="shared" si="22"/>
        <v>8</v>
      </c>
      <c r="R342">
        <f t="shared" si="23"/>
        <v>8</v>
      </c>
      <c r="S342" s="6">
        <f>SUM(punkty_rekrutacyjne3[[#This Row],[punkty za JP]:[GEO]])</f>
        <v>32</v>
      </c>
      <c r="T342" s="6">
        <f>IF(punkty_rekrutacyjne3[[#This Row],[Zachowanie]]=6, 2, 0)+punkty_rekrutacyjne3[[#This Row],[Osiagniecia]]</f>
        <v>5</v>
      </c>
      <c r="U342" s="7">
        <f>punkty_rekrutacyjne3[[#This Row],[punkty za gimnazjalny]]+punkty_rekrutacyjne3[[#This Row],[SUMA PUNKTOW ZA OCENY]]+punkty_rekrutacyjne3[[#This Row],[DODATKOWE]]</f>
        <v>72.3</v>
      </c>
    </row>
    <row r="343" spans="1:21" x14ac:dyDescent="0.35">
      <c r="A343" s="1" t="s">
        <v>476</v>
      </c>
      <c r="B343" s="1" t="s">
        <v>477</v>
      </c>
      <c r="C343">
        <v>0</v>
      </c>
      <c r="D343">
        <v>5</v>
      </c>
      <c r="E343" s="1">
        <v>5</v>
      </c>
      <c r="F343" s="1">
        <v>3</v>
      </c>
      <c r="G343" s="1">
        <v>4</v>
      </c>
      <c r="H343" s="1">
        <v>4</v>
      </c>
      <c r="I343">
        <v>73</v>
      </c>
      <c r="J343">
        <v>67</v>
      </c>
      <c r="K343">
        <v>18</v>
      </c>
      <c r="L343">
        <v>84</v>
      </c>
      <c r="M343">
        <v>75</v>
      </c>
      <c r="N343" s="6">
        <f>(punkty_rekrutacyjne3[[#This Row],[GHP]]+punkty_rekrutacyjne3[[#This Row],[GHH]]+punkty_rekrutacyjne3[[#This Row],[GMM]]+punkty_rekrutacyjne3[[#This Row],[GMP]]+punkty_rekrutacyjne3[[#This Row],[GJP]])/10</f>
        <v>31.7</v>
      </c>
      <c r="O343">
        <f t="shared" si="20"/>
        <v>8</v>
      </c>
      <c r="P343">
        <f t="shared" si="21"/>
        <v>4</v>
      </c>
      <c r="Q343">
        <f t="shared" si="22"/>
        <v>6</v>
      </c>
      <c r="R343">
        <f t="shared" si="23"/>
        <v>6</v>
      </c>
      <c r="S343" s="6">
        <f>SUM(punkty_rekrutacyjne3[[#This Row],[punkty za JP]:[GEO]])</f>
        <v>24</v>
      </c>
      <c r="T343" s="6">
        <f>IF(punkty_rekrutacyjne3[[#This Row],[Zachowanie]]=6, 2, 0)+punkty_rekrutacyjne3[[#This Row],[Osiagniecia]]</f>
        <v>0</v>
      </c>
      <c r="U343" s="7">
        <f>punkty_rekrutacyjne3[[#This Row],[punkty za gimnazjalny]]+punkty_rekrutacyjne3[[#This Row],[SUMA PUNKTOW ZA OCENY]]+punkty_rekrutacyjne3[[#This Row],[DODATKOWE]]</f>
        <v>55.7</v>
      </c>
    </row>
    <row r="344" spans="1:21" x14ac:dyDescent="0.35">
      <c r="A344" s="1" t="s">
        <v>478</v>
      </c>
      <c r="B344" s="1" t="s">
        <v>101</v>
      </c>
      <c r="C344">
        <v>3</v>
      </c>
      <c r="D344">
        <v>6</v>
      </c>
      <c r="E344" s="1">
        <v>2</v>
      </c>
      <c r="F344" s="1">
        <v>2</v>
      </c>
      <c r="G344" s="1">
        <v>5</v>
      </c>
      <c r="H344" s="1">
        <v>2</v>
      </c>
      <c r="I344">
        <v>97</v>
      </c>
      <c r="J344">
        <v>40</v>
      </c>
      <c r="K344">
        <v>41</v>
      </c>
      <c r="L344">
        <v>46</v>
      </c>
      <c r="M344">
        <v>59</v>
      </c>
      <c r="N344" s="6">
        <f>(punkty_rekrutacyjne3[[#This Row],[GHP]]+punkty_rekrutacyjne3[[#This Row],[GHH]]+punkty_rekrutacyjne3[[#This Row],[GMM]]+punkty_rekrutacyjne3[[#This Row],[GMP]]+punkty_rekrutacyjne3[[#This Row],[GJP]])/10</f>
        <v>28.3</v>
      </c>
      <c r="O344">
        <f t="shared" si="20"/>
        <v>0</v>
      </c>
      <c r="P344">
        <f t="shared" si="21"/>
        <v>0</v>
      </c>
      <c r="Q344">
        <f t="shared" si="22"/>
        <v>8</v>
      </c>
      <c r="R344">
        <f t="shared" si="23"/>
        <v>0</v>
      </c>
      <c r="S344" s="6">
        <f>SUM(punkty_rekrutacyjne3[[#This Row],[punkty za JP]:[GEO]])</f>
        <v>8</v>
      </c>
      <c r="T344" s="6">
        <f>IF(punkty_rekrutacyjne3[[#This Row],[Zachowanie]]=6, 2, 0)+punkty_rekrutacyjne3[[#This Row],[Osiagniecia]]</f>
        <v>5</v>
      </c>
      <c r="U344" s="7">
        <f>punkty_rekrutacyjne3[[#This Row],[punkty za gimnazjalny]]+punkty_rekrutacyjne3[[#This Row],[SUMA PUNKTOW ZA OCENY]]+punkty_rekrutacyjne3[[#This Row],[DODATKOWE]]</f>
        <v>41.3</v>
      </c>
    </row>
    <row r="345" spans="1:21" x14ac:dyDescent="0.35">
      <c r="A345" s="1" t="s">
        <v>479</v>
      </c>
      <c r="B345" s="1" t="s">
        <v>30</v>
      </c>
      <c r="C345">
        <v>7</v>
      </c>
      <c r="D345">
        <v>4</v>
      </c>
      <c r="E345" s="1">
        <v>4</v>
      </c>
      <c r="F345" s="1">
        <v>6</v>
      </c>
      <c r="G345" s="1">
        <v>5</v>
      </c>
      <c r="H345" s="1">
        <v>5</v>
      </c>
      <c r="I345">
        <v>10</v>
      </c>
      <c r="J345">
        <v>32</v>
      </c>
      <c r="K345">
        <v>73</v>
      </c>
      <c r="L345">
        <v>96</v>
      </c>
      <c r="M345">
        <v>29</v>
      </c>
      <c r="N345" s="6">
        <f>(punkty_rekrutacyjne3[[#This Row],[GHP]]+punkty_rekrutacyjne3[[#This Row],[GHH]]+punkty_rekrutacyjne3[[#This Row],[GMM]]+punkty_rekrutacyjne3[[#This Row],[GMP]]+punkty_rekrutacyjne3[[#This Row],[GJP]])/10</f>
        <v>24</v>
      </c>
      <c r="O345">
        <f t="shared" si="20"/>
        <v>6</v>
      </c>
      <c r="P345">
        <f t="shared" si="21"/>
        <v>10</v>
      </c>
      <c r="Q345">
        <f t="shared" si="22"/>
        <v>8</v>
      </c>
      <c r="R345">
        <f t="shared" si="23"/>
        <v>8</v>
      </c>
      <c r="S345" s="6">
        <f>SUM(punkty_rekrutacyjne3[[#This Row],[punkty za JP]:[GEO]])</f>
        <v>32</v>
      </c>
      <c r="T345" s="6">
        <f>IF(punkty_rekrutacyjne3[[#This Row],[Zachowanie]]=6, 2, 0)+punkty_rekrutacyjne3[[#This Row],[Osiagniecia]]</f>
        <v>7</v>
      </c>
      <c r="U345" s="7">
        <f>punkty_rekrutacyjne3[[#This Row],[punkty za gimnazjalny]]+punkty_rekrutacyjne3[[#This Row],[SUMA PUNKTOW ZA OCENY]]+punkty_rekrutacyjne3[[#This Row],[DODATKOWE]]</f>
        <v>63</v>
      </c>
    </row>
    <row r="346" spans="1:21" x14ac:dyDescent="0.35">
      <c r="A346" s="1" t="s">
        <v>480</v>
      </c>
      <c r="B346" s="1" t="s">
        <v>477</v>
      </c>
      <c r="C346">
        <v>3</v>
      </c>
      <c r="D346">
        <v>2</v>
      </c>
      <c r="E346" s="1">
        <v>5</v>
      </c>
      <c r="F346" s="1">
        <v>5</v>
      </c>
      <c r="G346" s="1">
        <v>4</v>
      </c>
      <c r="H346" s="1">
        <v>5</v>
      </c>
      <c r="I346">
        <v>91</v>
      </c>
      <c r="J346">
        <v>53</v>
      </c>
      <c r="K346">
        <v>13</v>
      </c>
      <c r="L346">
        <v>58</v>
      </c>
      <c r="M346">
        <v>75</v>
      </c>
      <c r="N346" s="6">
        <f>(punkty_rekrutacyjne3[[#This Row],[GHP]]+punkty_rekrutacyjne3[[#This Row],[GHH]]+punkty_rekrutacyjne3[[#This Row],[GMM]]+punkty_rekrutacyjne3[[#This Row],[GMP]]+punkty_rekrutacyjne3[[#This Row],[GJP]])/10</f>
        <v>29</v>
      </c>
      <c r="O346">
        <f t="shared" si="20"/>
        <v>8</v>
      </c>
      <c r="P346">
        <f t="shared" si="21"/>
        <v>8</v>
      </c>
      <c r="Q346">
        <f t="shared" si="22"/>
        <v>6</v>
      </c>
      <c r="R346">
        <f t="shared" si="23"/>
        <v>8</v>
      </c>
      <c r="S346" s="6">
        <f>SUM(punkty_rekrutacyjne3[[#This Row],[punkty za JP]:[GEO]])</f>
        <v>30</v>
      </c>
      <c r="T346" s="6">
        <f>IF(punkty_rekrutacyjne3[[#This Row],[Zachowanie]]=6, 2, 0)+punkty_rekrutacyjne3[[#This Row],[Osiagniecia]]</f>
        <v>3</v>
      </c>
      <c r="U346" s="7">
        <f>punkty_rekrutacyjne3[[#This Row],[punkty za gimnazjalny]]+punkty_rekrutacyjne3[[#This Row],[SUMA PUNKTOW ZA OCENY]]+punkty_rekrutacyjne3[[#This Row],[DODATKOWE]]</f>
        <v>62</v>
      </c>
    </row>
    <row r="347" spans="1:21" x14ac:dyDescent="0.35">
      <c r="A347" s="1" t="s">
        <v>481</v>
      </c>
      <c r="B347" s="1" t="s">
        <v>61</v>
      </c>
      <c r="C347">
        <v>5</v>
      </c>
      <c r="D347">
        <v>4</v>
      </c>
      <c r="E347" s="1">
        <v>6</v>
      </c>
      <c r="F347" s="1">
        <v>5</v>
      </c>
      <c r="G347" s="1">
        <v>2</v>
      </c>
      <c r="H347" s="1">
        <v>3</v>
      </c>
      <c r="I347">
        <v>21</v>
      </c>
      <c r="J347">
        <v>48</v>
      </c>
      <c r="K347">
        <v>45</v>
      </c>
      <c r="L347">
        <v>1</v>
      </c>
      <c r="M347">
        <v>51</v>
      </c>
      <c r="N347" s="6">
        <f>(punkty_rekrutacyjne3[[#This Row],[GHP]]+punkty_rekrutacyjne3[[#This Row],[GHH]]+punkty_rekrutacyjne3[[#This Row],[GMM]]+punkty_rekrutacyjne3[[#This Row],[GMP]]+punkty_rekrutacyjne3[[#This Row],[GJP]])/10</f>
        <v>16.600000000000001</v>
      </c>
      <c r="O347">
        <f t="shared" si="20"/>
        <v>10</v>
      </c>
      <c r="P347">
        <f t="shared" si="21"/>
        <v>8</v>
      </c>
      <c r="Q347">
        <f t="shared" si="22"/>
        <v>0</v>
      </c>
      <c r="R347">
        <f t="shared" si="23"/>
        <v>4</v>
      </c>
      <c r="S347" s="6">
        <f>SUM(punkty_rekrutacyjne3[[#This Row],[punkty za JP]:[GEO]])</f>
        <v>22</v>
      </c>
      <c r="T347" s="6">
        <f>IF(punkty_rekrutacyjne3[[#This Row],[Zachowanie]]=6, 2, 0)+punkty_rekrutacyjne3[[#This Row],[Osiagniecia]]</f>
        <v>5</v>
      </c>
      <c r="U347" s="7">
        <f>punkty_rekrutacyjne3[[#This Row],[punkty za gimnazjalny]]+punkty_rekrutacyjne3[[#This Row],[SUMA PUNKTOW ZA OCENY]]+punkty_rekrutacyjne3[[#This Row],[DODATKOWE]]</f>
        <v>43.6</v>
      </c>
    </row>
    <row r="348" spans="1:21" x14ac:dyDescent="0.35">
      <c r="A348" s="1" t="s">
        <v>482</v>
      </c>
      <c r="B348" s="1" t="s">
        <v>311</v>
      </c>
      <c r="C348">
        <v>2</v>
      </c>
      <c r="D348">
        <v>2</v>
      </c>
      <c r="E348" s="1">
        <v>5</v>
      </c>
      <c r="F348" s="1">
        <v>2</v>
      </c>
      <c r="G348" s="1">
        <v>4</v>
      </c>
      <c r="H348" s="1">
        <v>4</v>
      </c>
      <c r="I348">
        <v>83</v>
      </c>
      <c r="J348">
        <v>28</v>
      </c>
      <c r="K348">
        <v>43</v>
      </c>
      <c r="L348">
        <v>19</v>
      </c>
      <c r="M348">
        <v>83</v>
      </c>
      <c r="N348" s="6">
        <f>(punkty_rekrutacyjne3[[#This Row],[GHP]]+punkty_rekrutacyjne3[[#This Row],[GHH]]+punkty_rekrutacyjne3[[#This Row],[GMM]]+punkty_rekrutacyjne3[[#This Row],[GMP]]+punkty_rekrutacyjne3[[#This Row],[GJP]])/10</f>
        <v>25.6</v>
      </c>
      <c r="O348">
        <f t="shared" si="20"/>
        <v>8</v>
      </c>
      <c r="P348">
        <f t="shared" si="21"/>
        <v>0</v>
      </c>
      <c r="Q348">
        <f t="shared" si="22"/>
        <v>6</v>
      </c>
      <c r="R348">
        <f t="shared" si="23"/>
        <v>6</v>
      </c>
      <c r="S348" s="6">
        <f>SUM(punkty_rekrutacyjne3[[#This Row],[punkty za JP]:[GEO]])</f>
        <v>20</v>
      </c>
      <c r="T348" s="6">
        <f>IF(punkty_rekrutacyjne3[[#This Row],[Zachowanie]]=6, 2, 0)+punkty_rekrutacyjne3[[#This Row],[Osiagniecia]]</f>
        <v>2</v>
      </c>
      <c r="U348" s="7">
        <f>punkty_rekrutacyjne3[[#This Row],[punkty za gimnazjalny]]+punkty_rekrutacyjne3[[#This Row],[SUMA PUNKTOW ZA OCENY]]+punkty_rekrutacyjne3[[#This Row],[DODATKOWE]]</f>
        <v>47.6</v>
      </c>
    </row>
    <row r="349" spans="1:21" x14ac:dyDescent="0.35">
      <c r="A349" s="1" t="s">
        <v>483</v>
      </c>
      <c r="B349" s="1" t="s">
        <v>133</v>
      </c>
      <c r="C349">
        <v>2</v>
      </c>
      <c r="D349">
        <v>4</v>
      </c>
      <c r="E349" s="1">
        <v>4</v>
      </c>
      <c r="F349" s="1">
        <v>3</v>
      </c>
      <c r="G349" s="1">
        <v>3</v>
      </c>
      <c r="H349" s="1">
        <v>6</v>
      </c>
      <c r="I349">
        <v>97</v>
      </c>
      <c r="J349">
        <v>80</v>
      </c>
      <c r="K349">
        <v>54</v>
      </c>
      <c r="L349">
        <v>78</v>
      </c>
      <c r="M349">
        <v>43</v>
      </c>
      <c r="N349" s="6">
        <f>(punkty_rekrutacyjne3[[#This Row],[GHP]]+punkty_rekrutacyjne3[[#This Row],[GHH]]+punkty_rekrutacyjne3[[#This Row],[GMM]]+punkty_rekrutacyjne3[[#This Row],[GMP]]+punkty_rekrutacyjne3[[#This Row],[GJP]])/10</f>
        <v>35.200000000000003</v>
      </c>
      <c r="O349">
        <f t="shared" si="20"/>
        <v>6</v>
      </c>
      <c r="P349">
        <f t="shared" si="21"/>
        <v>4</v>
      </c>
      <c r="Q349">
        <f t="shared" si="22"/>
        <v>4</v>
      </c>
      <c r="R349">
        <f t="shared" si="23"/>
        <v>10</v>
      </c>
      <c r="S349" s="6">
        <f>SUM(punkty_rekrutacyjne3[[#This Row],[punkty za JP]:[GEO]])</f>
        <v>24</v>
      </c>
      <c r="T349" s="6">
        <f>IF(punkty_rekrutacyjne3[[#This Row],[Zachowanie]]=6, 2, 0)+punkty_rekrutacyjne3[[#This Row],[Osiagniecia]]</f>
        <v>2</v>
      </c>
      <c r="U349" s="7">
        <f>punkty_rekrutacyjne3[[#This Row],[punkty za gimnazjalny]]+punkty_rekrutacyjne3[[#This Row],[SUMA PUNKTOW ZA OCENY]]+punkty_rekrutacyjne3[[#This Row],[DODATKOWE]]</f>
        <v>61.2</v>
      </c>
    </row>
    <row r="350" spans="1:21" x14ac:dyDescent="0.35">
      <c r="A350" s="1" t="s">
        <v>484</v>
      </c>
      <c r="B350" s="1" t="s">
        <v>101</v>
      </c>
      <c r="C350">
        <v>2</v>
      </c>
      <c r="D350">
        <v>5</v>
      </c>
      <c r="E350" s="1">
        <v>2</v>
      </c>
      <c r="F350" s="1">
        <v>3</v>
      </c>
      <c r="G350" s="1">
        <v>5</v>
      </c>
      <c r="H350" s="1">
        <v>2</v>
      </c>
      <c r="I350">
        <v>26</v>
      </c>
      <c r="J350">
        <v>31</v>
      </c>
      <c r="K350">
        <v>88</v>
      </c>
      <c r="L350">
        <v>98</v>
      </c>
      <c r="M350">
        <v>45</v>
      </c>
      <c r="N350" s="6">
        <f>(punkty_rekrutacyjne3[[#This Row],[GHP]]+punkty_rekrutacyjne3[[#This Row],[GHH]]+punkty_rekrutacyjne3[[#This Row],[GMM]]+punkty_rekrutacyjne3[[#This Row],[GMP]]+punkty_rekrutacyjne3[[#This Row],[GJP]])/10</f>
        <v>28.8</v>
      </c>
      <c r="O350">
        <f t="shared" si="20"/>
        <v>0</v>
      </c>
      <c r="P350">
        <f t="shared" si="21"/>
        <v>4</v>
      </c>
      <c r="Q350">
        <f t="shared" si="22"/>
        <v>8</v>
      </c>
      <c r="R350">
        <f t="shared" si="23"/>
        <v>0</v>
      </c>
      <c r="S350" s="6">
        <f>SUM(punkty_rekrutacyjne3[[#This Row],[punkty za JP]:[GEO]])</f>
        <v>12</v>
      </c>
      <c r="T350" s="6">
        <f>IF(punkty_rekrutacyjne3[[#This Row],[Zachowanie]]=6, 2, 0)+punkty_rekrutacyjne3[[#This Row],[Osiagniecia]]</f>
        <v>2</v>
      </c>
      <c r="U350" s="7">
        <f>punkty_rekrutacyjne3[[#This Row],[punkty za gimnazjalny]]+punkty_rekrutacyjne3[[#This Row],[SUMA PUNKTOW ZA OCENY]]+punkty_rekrutacyjne3[[#This Row],[DODATKOWE]]</f>
        <v>42.8</v>
      </c>
    </row>
    <row r="351" spans="1:21" x14ac:dyDescent="0.35">
      <c r="A351" s="1" t="s">
        <v>485</v>
      </c>
      <c r="B351" s="1" t="s">
        <v>58</v>
      </c>
      <c r="C351">
        <v>7</v>
      </c>
      <c r="D351">
        <v>6</v>
      </c>
      <c r="E351" s="1">
        <v>4</v>
      </c>
      <c r="F351" s="1">
        <v>5</v>
      </c>
      <c r="G351" s="1">
        <v>4</v>
      </c>
      <c r="H351" s="1">
        <v>3</v>
      </c>
      <c r="I351">
        <v>17</v>
      </c>
      <c r="J351">
        <v>54</v>
      </c>
      <c r="K351">
        <v>78</v>
      </c>
      <c r="L351">
        <v>68</v>
      </c>
      <c r="M351">
        <v>41</v>
      </c>
      <c r="N351" s="6">
        <f>(punkty_rekrutacyjne3[[#This Row],[GHP]]+punkty_rekrutacyjne3[[#This Row],[GHH]]+punkty_rekrutacyjne3[[#This Row],[GMM]]+punkty_rekrutacyjne3[[#This Row],[GMP]]+punkty_rekrutacyjne3[[#This Row],[GJP]])/10</f>
        <v>25.8</v>
      </c>
      <c r="O351">
        <f t="shared" si="20"/>
        <v>6</v>
      </c>
      <c r="P351">
        <f t="shared" si="21"/>
        <v>8</v>
      </c>
      <c r="Q351">
        <f t="shared" si="22"/>
        <v>6</v>
      </c>
      <c r="R351">
        <f t="shared" si="23"/>
        <v>4</v>
      </c>
      <c r="S351" s="6">
        <f>SUM(punkty_rekrutacyjne3[[#This Row],[punkty za JP]:[GEO]])</f>
        <v>24</v>
      </c>
      <c r="T351" s="6">
        <f>IF(punkty_rekrutacyjne3[[#This Row],[Zachowanie]]=6, 2, 0)+punkty_rekrutacyjne3[[#This Row],[Osiagniecia]]</f>
        <v>9</v>
      </c>
      <c r="U351" s="7">
        <f>punkty_rekrutacyjne3[[#This Row],[punkty za gimnazjalny]]+punkty_rekrutacyjne3[[#This Row],[SUMA PUNKTOW ZA OCENY]]+punkty_rekrutacyjne3[[#This Row],[DODATKOWE]]</f>
        <v>58.8</v>
      </c>
    </row>
    <row r="352" spans="1:21" x14ac:dyDescent="0.35">
      <c r="A352" s="1" t="s">
        <v>486</v>
      </c>
      <c r="B352" s="1" t="s">
        <v>70</v>
      </c>
      <c r="C352">
        <v>0</v>
      </c>
      <c r="D352">
        <v>2</v>
      </c>
      <c r="E352" s="1">
        <v>5</v>
      </c>
      <c r="F352" s="1">
        <v>3</v>
      </c>
      <c r="G352" s="1">
        <v>6</v>
      </c>
      <c r="H352" s="1">
        <v>6</v>
      </c>
      <c r="I352">
        <v>5</v>
      </c>
      <c r="J352">
        <v>93</v>
      </c>
      <c r="K352">
        <v>4</v>
      </c>
      <c r="L352">
        <v>59</v>
      </c>
      <c r="M352">
        <v>71</v>
      </c>
      <c r="N352" s="6">
        <f>(punkty_rekrutacyjne3[[#This Row],[GHP]]+punkty_rekrutacyjne3[[#This Row],[GHH]]+punkty_rekrutacyjne3[[#This Row],[GMM]]+punkty_rekrutacyjne3[[#This Row],[GMP]]+punkty_rekrutacyjne3[[#This Row],[GJP]])/10</f>
        <v>23.2</v>
      </c>
      <c r="O352">
        <f t="shared" si="20"/>
        <v>8</v>
      </c>
      <c r="P352">
        <f t="shared" si="21"/>
        <v>4</v>
      </c>
      <c r="Q352">
        <f t="shared" si="22"/>
        <v>10</v>
      </c>
      <c r="R352">
        <f t="shared" si="23"/>
        <v>10</v>
      </c>
      <c r="S352" s="6">
        <f>SUM(punkty_rekrutacyjne3[[#This Row],[punkty za JP]:[GEO]])</f>
        <v>32</v>
      </c>
      <c r="T352" s="6">
        <f>IF(punkty_rekrutacyjne3[[#This Row],[Zachowanie]]=6, 2, 0)+punkty_rekrutacyjne3[[#This Row],[Osiagniecia]]</f>
        <v>0</v>
      </c>
      <c r="U352" s="7">
        <f>punkty_rekrutacyjne3[[#This Row],[punkty za gimnazjalny]]+punkty_rekrutacyjne3[[#This Row],[SUMA PUNKTOW ZA OCENY]]+punkty_rekrutacyjne3[[#This Row],[DODATKOWE]]</f>
        <v>55.2</v>
      </c>
    </row>
    <row r="353" spans="1:21" x14ac:dyDescent="0.35">
      <c r="A353" s="1" t="s">
        <v>487</v>
      </c>
      <c r="B353" s="1" t="s">
        <v>76</v>
      </c>
      <c r="C353">
        <v>3</v>
      </c>
      <c r="D353">
        <v>5</v>
      </c>
      <c r="E353" s="1">
        <v>3</v>
      </c>
      <c r="F353" s="1">
        <v>3</v>
      </c>
      <c r="G353" s="1">
        <v>6</v>
      </c>
      <c r="H353" s="1">
        <v>4</v>
      </c>
      <c r="I353">
        <v>78</v>
      </c>
      <c r="J353">
        <v>80</v>
      </c>
      <c r="K353">
        <v>56</v>
      </c>
      <c r="L353">
        <v>31</v>
      </c>
      <c r="M353">
        <v>81</v>
      </c>
      <c r="N353" s="6">
        <f>(punkty_rekrutacyjne3[[#This Row],[GHP]]+punkty_rekrutacyjne3[[#This Row],[GHH]]+punkty_rekrutacyjne3[[#This Row],[GMM]]+punkty_rekrutacyjne3[[#This Row],[GMP]]+punkty_rekrutacyjne3[[#This Row],[GJP]])/10</f>
        <v>32.6</v>
      </c>
      <c r="O353">
        <f t="shared" si="20"/>
        <v>4</v>
      </c>
      <c r="P353">
        <f t="shared" si="21"/>
        <v>4</v>
      </c>
      <c r="Q353">
        <f t="shared" si="22"/>
        <v>10</v>
      </c>
      <c r="R353">
        <f t="shared" si="23"/>
        <v>6</v>
      </c>
      <c r="S353" s="6">
        <f>SUM(punkty_rekrutacyjne3[[#This Row],[punkty za JP]:[GEO]])</f>
        <v>24</v>
      </c>
      <c r="T353" s="6">
        <f>IF(punkty_rekrutacyjne3[[#This Row],[Zachowanie]]=6, 2, 0)+punkty_rekrutacyjne3[[#This Row],[Osiagniecia]]</f>
        <v>3</v>
      </c>
      <c r="U353" s="7">
        <f>punkty_rekrutacyjne3[[#This Row],[punkty za gimnazjalny]]+punkty_rekrutacyjne3[[#This Row],[SUMA PUNKTOW ZA OCENY]]+punkty_rekrutacyjne3[[#This Row],[DODATKOWE]]</f>
        <v>59.6</v>
      </c>
    </row>
    <row r="354" spans="1:21" x14ac:dyDescent="0.35">
      <c r="A354" s="1" t="s">
        <v>488</v>
      </c>
      <c r="B354" s="1" t="s">
        <v>489</v>
      </c>
      <c r="C354">
        <v>6</v>
      </c>
      <c r="D354">
        <v>6</v>
      </c>
      <c r="E354" s="1">
        <v>6</v>
      </c>
      <c r="F354" s="1">
        <v>4</v>
      </c>
      <c r="G354" s="1">
        <v>6</v>
      </c>
      <c r="H354" s="1">
        <v>4</v>
      </c>
      <c r="I354">
        <v>64</v>
      </c>
      <c r="J354">
        <v>18</v>
      </c>
      <c r="K354">
        <v>23</v>
      </c>
      <c r="L354">
        <v>81</v>
      </c>
      <c r="M354">
        <v>18</v>
      </c>
      <c r="N354" s="6">
        <f>(punkty_rekrutacyjne3[[#This Row],[GHP]]+punkty_rekrutacyjne3[[#This Row],[GHH]]+punkty_rekrutacyjne3[[#This Row],[GMM]]+punkty_rekrutacyjne3[[#This Row],[GMP]]+punkty_rekrutacyjne3[[#This Row],[GJP]])/10</f>
        <v>20.399999999999999</v>
      </c>
      <c r="O354">
        <f t="shared" si="20"/>
        <v>10</v>
      </c>
      <c r="P354">
        <f t="shared" si="21"/>
        <v>6</v>
      </c>
      <c r="Q354">
        <f t="shared" si="22"/>
        <v>10</v>
      </c>
      <c r="R354">
        <f t="shared" si="23"/>
        <v>6</v>
      </c>
      <c r="S354" s="6">
        <f>SUM(punkty_rekrutacyjne3[[#This Row],[punkty za JP]:[GEO]])</f>
        <v>32</v>
      </c>
      <c r="T354" s="6">
        <f>IF(punkty_rekrutacyjne3[[#This Row],[Zachowanie]]=6, 2, 0)+punkty_rekrutacyjne3[[#This Row],[Osiagniecia]]</f>
        <v>8</v>
      </c>
      <c r="U354" s="7">
        <f>punkty_rekrutacyjne3[[#This Row],[punkty za gimnazjalny]]+punkty_rekrutacyjne3[[#This Row],[SUMA PUNKTOW ZA OCENY]]+punkty_rekrutacyjne3[[#This Row],[DODATKOWE]]</f>
        <v>60.4</v>
      </c>
    </row>
    <row r="355" spans="1:21" x14ac:dyDescent="0.35">
      <c r="A355" s="1" t="s">
        <v>490</v>
      </c>
      <c r="B355" s="1" t="s">
        <v>38</v>
      </c>
      <c r="C355">
        <v>2</v>
      </c>
      <c r="D355">
        <v>4</v>
      </c>
      <c r="E355" s="1">
        <v>3</v>
      </c>
      <c r="F355" s="1">
        <v>5</v>
      </c>
      <c r="G355" s="1">
        <v>2</v>
      </c>
      <c r="H355" s="1">
        <v>3</v>
      </c>
      <c r="I355">
        <v>96</v>
      </c>
      <c r="J355">
        <v>32</v>
      </c>
      <c r="K355">
        <v>73</v>
      </c>
      <c r="L355">
        <v>7</v>
      </c>
      <c r="M355">
        <v>74</v>
      </c>
      <c r="N355" s="6">
        <f>(punkty_rekrutacyjne3[[#This Row],[GHP]]+punkty_rekrutacyjne3[[#This Row],[GHH]]+punkty_rekrutacyjne3[[#This Row],[GMM]]+punkty_rekrutacyjne3[[#This Row],[GMP]]+punkty_rekrutacyjne3[[#This Row],[GJP]])/10</f>
        <v>28.2</v>
      </c>
      <c r="O355">
        <f t="shared" si="20"/>
        <v>4</v>
      </c>
      <c r="P355">
        <f t="shared" si="21"/>
        <v>8</v>
      </c>
      <c r="Q355">
        <f t="shared" si="22"/>
        <v>0</v>
      </c>
      <c r="R355">
        <f t="shared" si="23"/>
        <v>4</v>
      </c>
      <c r="S355" s="6">
        <f>SUM(punkty_rekrutacyjne3[[#This Row],[punkty za JP]:[GEO]])</f>
        <v>16</v>
      </c>
      <c r="T355" s="6">
        <f>IF(punkty_rekrutacyjne3[[#This Row],[Zachowanie]]=6, 2, 0)+punkty_rekrutacyjne3[[#This Row],[Osiagniecia]]</f>
        <v>2</v>
      </c>
      <c r="U355" s="7">
        <f>punkty_rekrutacyjne3[[#This Row],[punkty za gimnazjalny]]+punkty_rekrutacyjne3[[#This Row],[SUMA PUNKTOW ZA OCENY]]+punkty_rekrutacyjne3[[#This Row],[DODATKOWE]]</f>
        <v>46.2</v>
      </c>
    </row>
    <row r="356" spans="1:21" x14ac:dyDescent="0.35">
      <c r="A356" s="1" t="s">
        <v>491</v>
      </c>
      <c r="B356" s="1" t="s">
        <v>340</v>
      </c>
      <c r="C356">
        <v>6</v>
      </c>
      <c r="D356">
        <v>6</v>
      </c>
      <c r="E356" s="1">
        <v>5</v>
      </c>
      <c r="F356" s="1">
        <v>5</v>
      </c>
      <c r="G356" s="1">
        <v>3</v>
      </c>
      <c r="H356" s="1">
        <v>6</v>
      </c>
      <c r="I356">
        <v>85</v>
      </c>
      <c r="J356">
        <v>35</v>
      </c>
      <c r="K356">
        <v>70</v>
      </c>
      <c r="L356">
        <v>99</v>
      </c>
      <c r="M356">
        <v>85</v>
      </c>
      <c r="N356" s="6">
        <f>(punkty_rekrutacyjne3[[#This Row],[GHP]]+punkty_rekrutacyjne3[[#This Row],[GHH]]+punkty_rekrutacyjne3[[#This Row],[GMM]]+punkty_rekrutacyjne3[[#This Row],[GMP]]+punkty_rekrutacyjne3[[#This Row],[GJP]])/10</f>
        <v>37.4</v>
      </c>
      <c r="O356">
        <f t="shared" si="20"/>
        <v>8</v>
      </c>
      <c r="P356">
        <f t="shared" si="21"/>
        <v>8</v>
      </c>
      <c r="Q356">
        <f t="shared" si="22"/>
        <v>4</v>
      </c>
      <c r="R356">
        <f t="shared" si="23"/>
        <v>10</v>
      </c>
      <c r="S356" s="6">
        <f>SUM(punkty_rekrutacyjne3[[#This Row],[punkty za JP]:[GEO]])</f>
        <v>30</v>
      </c>
      <c r="T356" s="6">
        <f>IF(punkty_rekrutacyjne3[[#This Row],[Zachowanie]]=6, 2, 0)+punkty_rekrutacyjne3[[#This Row],[Osiagniecia]]</f>
        <v>8</v>
      </c>
      <c r="U356" s="7">
        <f>punkty_rekrutacyjne3[[#This Row],[punkty za gimnazjalny]]+punkty_rekrutacyjne3[[#This Row],[SUMA PUNKTOW ZA OCENY]]+punkty_rekrutacyjne3[[#This Row],[DODATKOWE]]</f>
        <v>75.400000000000006</v>
      </c>
    </row>
    <row r="357" spans="1:21" x14ac:dyDescent="0.35">
      <c r="A357" s="1" t="s">
        <v>492</v>
      </c>
      <c r="B357" s="1" t="s">
        <v>90</v>
      </c>
      <c r="C357">
        <v>4</v>
      </c>
      <c r="D357">
        <v>2</v>
      </c>
      <c r="E357" s="1">
        <v>4</v>
      </c>
      <c r="F357" s="1">
        <v>5</v>
      </c>
      <c r="G357" s="1">
        <v>4</v>
      </c>
      <c r="H357" s="1">
        <v>2</v>
      </c>
      <c r="I357">
        <v>17</v>
      </c>
      <c r="J357">
        <v>17</v>
      </c>
      <c r="K357">
        <v>92</v>
      </c>
      <c r="L357">
        <v>6</v>
      </c>
      <c r="M357">
        <v>64</v>
      </c>
      <c r="N357" s="6">
        <f>(punkty_rekrutacyjne3[[#This Row],[GHP]]+punkty_rekrutacyjne3[[#This Row],[GHH]]+punkty_rekrutacyjne3[[#This Row],[GMM]]+punkty_rekrutacyjne3[[#This Row],[GMP]]+punkty_rekrutacyjne3[[#This Row],[GJP]])/10</f>
        <v>19.600000000000001</v>
      </c>
      <c r="O357">
        <f t="shared" si="20"/>
        <v>6</v>
      </c>
      <c r="P357">
        <f t="shared" si="21"/>
        <v>8</v>
      </c>
      <c r="Q357">
        <f t="shared" si="22"/>
        <v>6</v>
      </c>
      <c r="R357">
        <f t="shared" si="23"/>
        <v>0</v>
      </c>
      <c r="S357" s="6">
        <f>SUM(punkty_rekrutacyjne3[[#This Row],[punkty za JP]:[GEO]])</f>
        <v>20</v>
      </c>
      <c r="T357" s="6">
        <f>IF(punkty_rekrutacyjne3[[#This Row],[Zachowanie]]=6, 2, 0)+punkty_rekrutacyjne3[[#This Row],[Osiagniecia]]</f>
        <v>4</v>
      </c>
      <c r="U357" s="7">
        <f>punkty_rekrutacyjne3[[#This Row],[punkty za gimnazjalny]]+punkty_rekrutacyjne3[[#This Row],[SUMA PUNKTOW ZA OCENY]]+punkty_rekrutacyjne3[[#This Row],[DODATKOWE]]</f>
        <v>43.6</v>
      </c>
    </row>
    <row r="358" spans="1:21" x14ac:dyDescent="0.35">
      <c r="A358" s="1" t="s">
        <v>493</v>
      </c>
      <c r="B358" s="1" t="s">
        <v>180</v>
      </c>
      <c r="C358">
        <v>4</v>
      </c>
      <c r="D358">
        <v>2</v>
      </c>
      <c r="E358" s="1">
        <v>4</v>
      </c>
      <c r="F358" s="1">
        <v>2</v>
      </c>
      <c r="G358" s="1">
        <v>5</v>
      </c>
      <c r="H358" s="1">
        <v>4</v>
      </c>
      <c r="I358">
        <v>62</v>
      </c>
      <c r="J358">
        <v>3</v>
      </c>
      <c r="K358">
        <v>84</v>
      </c>
      <c r="L358">
        <v>48</v>
      </c>
      <c r="M358">
        <v>94</v>
      </c>
      <c r="N358" s="6">
        <f>(punkty_rekrutacyjne3[[#This Row],[GHP]]+punkty_rekrutacyjne3[[#This Row],[GHH]]+punkty_rekrutacyjne3[[#This Row],[GMM]]+punkty_rekrutacyjne3[[#This Row],[GMP]]+punkty_rekrutacyjne3[[#This Row],[GJP]])/10</f>
        <v>29.1</v>
      </c>
      <c r="O358">
        <f t="shared" si="20"/>
        <v>6</v>
      </c>
      <c r="P358">
        <f t="shared" si="21"/>
        <v>0</v>
      </c>
      <c r="Q358">
        <f t="shared" si="22"/>
        <v>8</v>
      </c>
      <c r="R358">
        <f t="shared" si="23"/>
        <v>6</v>
      </c>
      <c r="S358" s="6">
        <f>SUM(punkty_rekrutacyjne3[[#This Row],[punkty za JP]:[GEO]])</f>
        <v>20</v>
      </c>
      <c r="T358" s="6">
        <f>IF(punkty_rekrutacyjne3[[#This Row],[Zachowanie]]=6, 2, 0)+punkty_rekrutacyjne3[[#This Row],[Osiagniecia]]</f>
        <v>4</v>
      </c>
      <c r="U358" s="7">
        <f>punkty_rekrutacyjne3[[#This Row],[punkty za gimnazjalny]]+punkty_rekrutacyjne3[[#This Row],[SUMA PUNKTOW ZA OCENY]]+punkty_rekrutacyjne3[[#This Row],[DODATKOWE]]</f>
        <v>53.1</v>
      </c>
    </row>
    <row r="359" spans="1:21" x14ac:dyDescent="0.35">
      <c r="A359" s="1" t="s">
        <v>494</v>
      </c>
      <c r="B359" s="1" t="s">
        <v>495</v>
      </c>
      <c r="C359">
        <v>4</v>
      </c>
      <c r="D359">
        <v>5</v>
      </c>
      <c r="E359" s="1">
        <v>5</v>
      </c>
      <c r="F359" s="1">
        <v>6</v>
      </c>
      <c r="G359" s="1">
        <v>2</v>
      </c>
      <c r="H359" s="1">
        <v>3</v>
      </c>
      <c r="I359">
        <v>35</v>
      </c>
      <c r="J359">
        <v>49</v>
      </c>
      <c r="K359">
        <v>59</v>
      </c>
      <c r="L359">
        <v>44</v>
      </c>
      <c r="M359">
        <v>68</v>
      </c>
      <c r="N359" s="6">
        <f>(punkty_rekrutacyjne3[[#This Row],[GHP]]+punkty_rekrutacyjne3[[#This Row],[GHH]]+punkty_rekrutacyjne3[[#This Row],[GMM]]+punkty_rekrutacyjne3[[#This Row],[GMP]]+punkty_rekrutacyjne3[[#This Row],[GJP]])/10</f>
        <v>25.5</v>
      </c>
      <c r="O359">
        <f t="shared" si="20"/>
        <v>8</v>
      </c>
      <c r="P359">
        <f t="shared" si="21"/>
        <v>10</v>
      </c>
      <c r="Q359">
        <f t="shared" si="22"/>
        <v>0</v>
      </c>
      <c r="R359">
        <f t="shared" si="23"/>
        <v>4</v>
      </c>
      <c r="S359" s="6">
        <f>SUM(punkty_rekrutacyjne3[[#This Row],[punkty za JP]:[GEO]])</f>
        <v>22</v>
      </c>
      <c r="T359" s="6">
        <f>IF(punkty_rekrutacyjne3[[#This Row],[Zachowanie]]=6, 2, 0)+punkty_rekrutacyjne3[[#This Row],[Osiagniecia]]</f>
        <v>4</v>
      </c>
      <c r="U359" s="7">
        <f>punkty_rekrutacyjne3[[#This Row],[punkty za gimnazjalny]]+punkty_rekrutacyjne3[[#This Row],[SUMA PUNKTOW ZA OCENY]]+punkty_rekrutacyjne3[[#This Row],[DODATKOWE]]</f>
        <v>51.5</v>
      </c>
    </row>
    <row r="360" spans="1:21" x14ac:dyDescent="0.35">
      <c r="A360" s="1" t="s">
        <v>496</v>
      </c>
      <c r="B360" s="1" t="s">
        <v>369</v>
      </c>
      <c r="C360">
        <v>7</v>
      </c>
      <c r="D360">
        <v>3</v>
      </c>
      <c r="E360" s="1">
        <v>6</v>
      </c>
      <c r="F360" s="1">
        <v>2</v>
      </c>
      <c r="G360" s="1">
        <v>6</v>
      </c>
      <c r="H360" s="1">
        <v>5</v>
      </c>
      <c r="I360">
        <v>20</v>
      </c>
      <c r="J360">
        <v>58</v>
      </c>
      <c r="K360">
        <v>93</v>
      </c>
      <c r="L360">
        <v>53</v>
      </c>
      <c r="M360">
        <v>35</v>
      </c>
      <c r="N360" s="6">
        <f>(punkty_rekrutacyjne3[[#This Row],[GHP]]+punkty_rekrutacyjne3[[#This Row],[GHH]]+punkty_rekrutacyjne3[[#This Row],[GMM]]+punkty_rekrutacyjne3[[#This Row],[GMP]]+punkty_rekrutacyjne3[[#This Row],[GJP]])/10</f>
        <v>25.9</v>
      </c>
      <c r="O360">
        <f t="shared" si="20"/>
        <v>10</v>
      </c>
      <c r="P360">
        <f t="shared" si="21"/>
        <v>0</v>
      </c>
      <c r="Q360">
        <f t="shared" si="22"/>
        <v>10</v>
      </c>
      <c r="R360">
        <f t="shared" si="23"/>
        <v>8</v>
      </c>
      <c r="S360" s="6">
        <f>SUM(punkty_rekrutacyjne3[[#This Row],[punkty za JP]:[GEO]])</f>
        <v>28</v>
      </c>
      <c r="T360" s="6">
        <f>IF(punkty_rekrutacyjne3[[#This Row],[Zachowanie]]=6, 2, 0)+punkty_rekrutacyjne3[[#This Row],[Osiagniecia]]</f>
        <v>7</v>
      </c>
      <c r="U360" s="7">
        <f>punkty_rekrutacyjne3[[#This Row],[punkty za gimnazjalny]]+punkty_rekrutacyjne3[[#This Row],[SUMA PUNKTOW ZA OCENY]]+punkty_rekrutacyjne3[[#This Row],[DODATKOWE]]</f>
        <v>60.9</v>
      </c>
    </row>
    <row r="361" spans="1:21" x14ac:dyDescent="0.35">
      <c r="A361" s="1" t="s">
        <v>497</v>
      </c>
      <c r="B361" s="1" t="s">
        <v>498</v>
      </c>
      <c r="C361">
        <v>5</v>
      </c>
      <c r="D361">
        <v>6</v>
      </c>
      <c r="E361" s="1">
        <v>2</v>
      </c>
      <c r="F361" s="1">
        <v>3</v>
      </c>
      <c r="G361" s="1">
        <v>4</v>
      </c>
      <c r="H361" s="1">
        <v>3</v>
      </c>
      <c r="I361">
        <v>2</v>
      </c>
      <c r="J361">
        <v>97</v>
      </c>
      <c r="K361">
        <v>14</v>
      </c>
      <c r="L361">
        <v>81</v>
      </c>
      <c r="M361">
        <v>38</v>
      </c>
      <c r="N361" s="6">
        <f>(punkty_rekrutacyjne3[[#This Row],[GHP]]+punkty_rekrutacyjne3[[#This Row],[GHH]]+punkty_rekrutacyjne3[[#This Row],[GMM]]+punkty_rekrutacyjne3[[#This Row],[GMP]]+punkty_rekrutacyjne3[[#This Row],[GJP]])/10</f>
        <v>23.2</v>
      </c>
      <c r="O361">
        <f t="shared" si="20"/>
        <v>0</v>
      </c>
      <c r="P361">
        <f t="shared" si="21"/>
        <v>4</v>
      </c>
      <c r="Q361">
        <f t="shared" si="22"/>
        <v>6</v>
      </c>
      <c r="R361">
        <f t="shared" si="23"/>
        <v>4</v>
      </c>
      <c r="S361" s="6">
        <f>SUM(punkty_rekrutacyjne3[[#This Row],[punkty za JP]:[GEO]])</f>
        <v>14</v>
      </c>
      <c r="T361" s="6">
        <f>IF(punkty_rekrutacyjne3[[#This Row],[Zachowanie]]=6, 2, 0)+punkty_rekrutacyjne3[[#This Row],[Osiagniecia]]</f>
        <v>7</v>
      </c>
      <c r="U361" s="7">
        <f>punkty_rekrutacyjne3[[#This Row],[punkty za gimnazjalny]]+punkty_rekrutacyjne3[[#This Row],[SUMA PUNKTOW ZA OCENY]]+punkty_rekrutacyjne3[[#This Row],[DODATKOWE]]</f>
        <v>44.2</v>
      </c>
    </row>
    <row r="362" spans="1:21" x14ac:dyDescent="0.35">
      <c r="A362" s="1" t="s">
        <v>499</v>
      </c>
      <c r="B362" s="1" t="s">
        <v>498</v>
      </c>
      <c r="C362">
        <v>4</v>
      </c>
      <c r="D362">
        <v>6</v>
      </c>
      <c r="E362" s="1">
        <v>2</v>
      </c>
      <c r="F362" s="1">
        <v>6</v>
      </c>
      <c r="G362" s="1">
        <v>4</v>
      </c>
      <c r="H362" s="1">
        <v>5</v>
      </c>
      <c r="I362">
        <v>98</v>
      </c>
      <c r="J362">
        <v>42</v>
      </c>
      <c r="K362">
        <v>49</v>
      </c>
      <c r="L362">
        <v>83</v>
      </c>
      <c r="M362">
        <v>32</v>
      </c>
      <c r="N362" s="6">
        <f>(punkty_rekrutacyjne3[[#This Row],[GHP]]+punkty_rekrutacyjne3[[#This Row],[GHH]]+punkty_rekrutacyjne3[[#This Row],[GMM]]+punkty_rekrutacyjne3[[#This Row],[GMP]]+punkty_rekrutacyjne3[[#This Row],[GJP]])/10</f>
        <v>30.4</v>
      </c>
      <c r="O362">
        <f t="shared" si="20"/>
        <v>0</v>
      </c>
      <c r="P362">
        <f t="shared" si="21"/>
        <v>10</v>
      </c>
      <c r="Q362">
        <f t="shared" si="22"/>
        <v>6</v>
      </c>
      <c r="R362">
        <f t="shared" si="23"/>
        <v>8</v>
      </c>
      <c r="S362" s="6">
        <f>SUM(punkty_rekrutacyjne3[[#This Row],[punkty za JP]:[GEO]])</f>
        <v>24</v>
      </c>
      <c r="T362" s="6">
        <f>IF(punkty_rekrutacyjne3[[#This Row],[Zachowanie]]=6, 2, 0)+punkty_rekrutacyjne3[[#This Row],[Osiagniecia]]</f>
        <v>6</v>
      </c>
      <c r="U362" s="7">
        <f>punkty_rekrutacyjne3[[#This Row],[punkty za gimnazjalny]]+punkty_rekrutacyjne3[[#This Row],[SUMA PUNKTOW ZA OCENY]]+punkty_rekrutacyjne3[[#This Row],[DODATKOWE]]</f>
        <v>60.4</v>
      </c>
    </row>
    <row r="363" spans="1:21" x14ac:dyDescent="0.35">
      <c r="A363" s="1" t="s">
        <v>500</v>
      </c>
      <c r="B363" s="1" t="s">
        <v>121</v>
      </c>
      <c r="C363">
        <v>7</v>
      </c>
      <c r="D363">
        <v>5</v>
      </c>
      <c r="E363" s="1">
        <v>5</v>
      </c>
      <c r="F363" s="1">
        <v>4</v>
      </c>
      <c r="G363" s="1">
        <v>5</v>
      </c>
      <c r="H363" s="1">
        <v>6</v>
      </c>
      <c r="I363">
        <v>97</v>
      </c>
      <c r="J363">
        <v>45</v>
      </c>
      <c r="K363">
        <v>42</v>
      </c>
      <c r="L363">
        <v>25</v>
      </c>
      <c r="M363">
        <v>51</v>
      </c>
      <c r="N363" s="6">
        <f>(punkty_rekrutacyjne3[[#This Row],[GHP]]+punkty_rekrutacyjne3[[#This Row],[GHH]]+punkty_rekrutacyjne3[[#This Row],[GMM]]+punkty_rekrutacyjne3[[#This Row],[GMP]]+punkty_rekrutacyjne3[[#This Row],[GJP]])/10</f>
        <v>26</v>
      </c>
      <c r="O363">
        <f t="shared" si="20"/>
        <v>8</v>
      </c>
      <c r="P363">
        <f t="shared" si="21"/>
        <v>6</v>
      </c>
      <c r="Q363">
        <f t="shared" si="22"/>
        <v>8</v>
      </c>
      <c r="R363">
        <f t="shared" si="23"/>
        <v>10</v>
      </c>
      <c r="S363" s="6">
        <f>SUM(punkty_rekrutacyjne3[[#This Row],[punkty za JP]:[GEO]])</f>
        <v>32</v>
      </c>
      <c r="T363" s="6">
        <f>IF(punkty_rekrutacyjne3[[#This Row],[Zachowanie]]=6, 2, 0)+punkty_rekrutacyjne3[[#This Row],[Osiagniecia]]</f>
        <v>7</v>
      </c>
      <c r="U363" s="7">
        <f>punkty_rekrutacyjne3[[#This Row],[punkty za gimnazjalny]]+punkty_rekrutacyjne3[[#This Row],[SUMA PUNKTOW ZA OCENY]]+punkty_rekrutacyjne3[[#This Row],[DODATKOWE]]</f>
        <v>65</v>
      </c>
    </row>
    <row r="364" spans="1:21" x14ac:dyDescent="0.35">
      <c r="A364" s="1" t="s">
        <v>501</v>
      </c>
      <c r="B364" s="1" t="s">
        <v>18</v>
      </c>
      <c r="C364">
        <v>8</v>
      </c>
      <c r="D364">
        <v>3</v>
      </c>
      <c r="E364" s="1">
        <v>2</v>
      </c>
      <c r="F364" s="1">
        <v>2</v>
      </c>
      <c r="G364" s="1">
        <v>4</v>
      </c>
      <c r="H364" s="1">
        <v>2</v>
      </c>
      <c r="I364">
        <v>54</v>
      </c>
      <c r="J364">
        <v>48</v>
      </c>
      <c r="K364">
        <v>35</v>
      </c>
      <c r="L364">
        <v>28</v>
      </c>
      <c r="M364">
        <v>35</v>
      </c>
      <c r="N364" s="6">
        <f>(punkty_rekrutacyjne3[[#This Row],[GHP]]+punkty_rekrutacyjne3[[#This Row],[GHH]]+punkty_rekrutacyjne3[[#This Row],[GMM]]+punkty_rekrutacyjne3[[#This Row],[GMP]]+punkty_rekrutacyjne3[[#This Row],[GJP]])/10</f>
        <v>20</v>
      </c>
      <c r="O364">
        <f t="shared" si="20"/>
        <v>0</v>
      </c>
      <c r="P364">
        <f t="shared" si="21"/>
        <v>0</v>
      </c>
      <c r="Q364">
        <f t="shared" si="22"/>
        <v>6</v>
      </c>
      <c r="R364">
        <f t="shared" si="23"/>
        <v>0</v>
      </c>
      <c r="S364" s="6">
        <f>SUM(punkty_rekrutacyjne3[[#This Row],[punkty za JP]:[GEO]])</f>
        <v>6</v>
      </c>
      <c r="T364" s="6">
        <f>IF(punkty_rekrutacyjne3[[#This Row],[Zachowanie]]=6, 2, 0)+punkty_rekrutacyjne3[[#This Row],[Osiagniecia]]</f>
        <v>8</v>
      </c>
      <c r="U364" s="7">
        <f>punkty_rekrutacyjne3[[#This Row],[punkty za gimnazjalny]]+punkty_rekrutacyjne3[[#This Row],[SUMA PUNKTOW ZA OCENY]]+punkty_rekrutacyjne3[[#This Row],[DODATKOWE]]</f>
        <v>34</v>
      </c>
    </row>
    <row r="365" spans="1:21" x14ac:dyDescent="0.35">
      <c r="A365" s="1" t="s">
        <v>502</v>
      </c>
      <c r="B365" s="1" t="s">
        <v>503</v>
      </c>
      <c r="C365">
        <v>5</v>
      </c>
      <c r="D365">
        <v>2</v>
      </c>
      <c r="E365" s="1">
        <v>6</v>
      </c>
      <c r="F365" s="1">
        <v>3</v>
      </c>
      <c r="G365" s="1">
        <v>2</v>
      </c>
      <c r="H365" s="1">
        <v>5</v>
      </c>
      <c r="I365">
        <v>35</v>
      </c>
      <c r="J365">
        <v>56</v>
      </c>
      <c r="K365">
        <v>6</v>
      </c>
      <c r="L365">
        <v>84</v>
      </c>
      <c r="M365">
        <v>54</v>
      </c>
      <c r="N365" s="6">
        <f>(punkty_rekrutacyjne3[[#This Row],[GHP]]+punkty_rekrutacyjne3[[#This Row],[GHH]]+punkty_rekrutacyjne3[[#This Row],[GMM]]+punkty_rekrutacyjne3[[#This Row],[GMP]]+punkty_rekrutacyjne3[[#This Row],[GJP]])/10</f>
        <v>23.5</v>
      </c>
      <c r="O365">
        <f t="shared" si="20"/>
        <v>10</v>
      </c>
      <c r="P365">
        <f t="shared" si="21"/>
        <v>4</v>
      </c>
      <c r="Q365">
        <f t="shared" si="22"/>
        <v>0</v>
      </c>
      <c r="R365">
        <f t="shared" si="23"/>
        <v>8</v>
      </c>
      <c r="S365" s="6">
        <f>SUM(punkty_rekrutacyjne3[[#This Row],[punkty za JP]:[GEO]])</f>
        <v>22</v>
      </c>
      <c r="T365" s="6">
        <f>IF(punkty_rekrutacyjne3[[#This Row],[Zachowanie]]=6, 2, 0)+punkty_rekrutacyjne3[[#This Row],[Osiagniecia]]</f>
        <v>5</v>
      </c>
      <c r="U365" s="7">
        <f>punkty_rekrutacyjne3[[#This Row],[punkty za gimnazjalny]]+punkty_rekrutacyjne3[[#This Row],[SUMA PUNKTOW ZA OCENY]]+punkty_rekrutacyjne3[[#This Row],[DODATKOWE]]</f>
        <v>50.5</v>
      </c>
    </row>
    <row r="366" spans="1:21" x14ac:dyDescent="0.35">
      <c r="A366" s="1" t="s">
        <v>504</v>
      </c>
      <c r="B366" s="1" t="s">
        <v>367</v>
      </c>
      <c r="C366">
        <v>0</v>
      </c>
      <c r="D366">
        <v>2</v>
      </c>
      <c r="E366" s="1">
        <v>5</v>
      </c>
      <c r="F366" s="1">
        <v>6</v>
      </c>
      <c r="G366" s="1">
        <v>6</v>
      </c>
      <c r="H366" s="1">
        <v>3</v>
      </c>
      <c r="I366">
        <v>36</v>
      </c>
      <c r="J366">
        <v>94</v>
      </c>
      <c r="K366">
        <v>52</v>
      </c>
      <c r="L366">
        <v>50</v>
      </c>
      <c r="M366">
        <v>57</v>
      </c>
      <c r="N366" s="6">
        <f>(punkty_rekrutacyjne3[[#This Row],[GHP]]+punkty_rekrutacyjne3[[#This Row],[GHH]]+punkty_rekrutacyjne3[[#This Row],[GMM]]+punkty_rekrutacyjne3[[#This Row],[GMP]]+punkty_rekrutacyjne3[[#This Row],[GJP]])/10</f>
        <v>28.9</v>
      </c>
      <c r="O366">
        <f t="shared" si="20"/>
        <v>8</v>
      </c>
      <c r="P366">
        <f t="shared" si="21"/>
        <v>10</v>
      </c>
      <c r="Q366">
        <f t="shared" si="22"/>
        <v>10</v>
      </c>
      <c r="R366">
        <f t="shared" si="23"/>
        <v>4</v>
      </c>
      <c r="S366" s="6">
        <f>SUM(punkty_rekrutacyjne3[[#This Row],[punkty za JP]:[GEO]])</f>
        <v>32</v>
      </c>
      <c r="T366" s="6">
        <f>IF(punkty_rekrutacyjne3[[#This Row],[Zachowanie]]=6, 2, 0)+punkty_rekrutacyjne3[[#This Row],[Osiagniecia]]</f>
        <v>0</v>
      </c>
      <c r="U366" s="7">
        <f>punkty_rekrutacyjne3[[#This Row],[punkty za gimnazjalny]]+punkty_rekrutacyjne3[[#This Row],[SUMA PUNKTOW ZA OCENY]]+punkty_rekrutacyjne3[[#This Row],[DODATKOWE]]</f>
        <v>60.9</v>
      </c>
    </row>
    <row r="367" spans="1:21" x14ac:dyDescent="0.35">
      <c r="A367" s="1" t="s">
        <v>505</v>
      </c>
      <c r="B367" s="1" t="s">
        <v>506</v>
      </c>
      <c r="C367">
        <v>2</v>
      </c>
      <c r="D367">
        <v>3</v>
      </c>
      <c r="E367" s="1">
        <v>2</v>
      </c>
      <c r="F367" s="1">
        <v>2</v>
      </c>
      <c r="G367" s="1">
        <v>5</v>
      </c>
      <c r="H367" s="1">
        <v>6</v>
      </c>
      <c r="I367">
        <v>100</v>
      </c>
      <c r="J367">
        <v>48</v>
      </c>
      <c r="K367">
        <v>88</v>
      </c>
      <c r="L367">
        <v>48</v>
      </c>
      <c r="M367">
        <v>8</v>
      </c>
      <c r="N367" s="6">
        <f>(punkty_rekrutacyjne3[[#This Row],[GHP]]+punkty_rekrutacyjne3[[#This Row],[GHH]]+punkty_rekrutacyjne3[[#This Row],[GMM]]+punkty_rekrutacyjne3[[#This Row],[GMP]]+punkty_rekrutacyjne3[[#This Row],[GJP]])/10</f>
        <v>29.2</v>
      </c>
      <c r="O367">
        <f t="shared" si="20"/>
        <v>0</v>
      </c>
      <c r="P367">
        <f t="shared" si="21"/>
        <v>0</v>
      </c>
      <c r="Q367">
        <f t="shared" si="22"/>
        <v>8</v>
      </c>
      <c r="R367">
        <f t="shared" si="23"/>
        <v>10</v>
      </c>
      <c r="S367" s="6">
        <f>SUM(punkty_rekrutacyjne3[[#This Row],[punkty za JP]:[GEO]])</f>
        <v>18</v>
      </c>
      <c r="T367" s="6">
        <f>IF(punkty_rekrutacyjne3[[#This Row],[Zachowanie]]=6, 2, 0)+punkty_rekrutacyjne3[[#This Row],[Osiagniecia]]</f>
        <v>2</v>
      </c>
      <c r="U367" s="7">
        <f>punkty_rekrutacyjne3[[#This Row],[punkty za gimnazjalny]]+punkty_rekrutacyjne3[[#This Row],[SUMA PUNKTOW ZA OCENY]]+punkty_rekrutacyjne3[[#This Row],[DODATKOWE]]</f>
        <v>49.2</v>
      </c>
    </row>
    <row r="368" spans="1:21" x14ac:dyDescent="0.35">
      <c r="A368" s="1" t="s">
        <v>507</v>
      </c>
      <c r="B368" s="1" t="s">
        <v>508</v>
      </c>
      <c r="C368">
        <v>1</v>
      </c>
      <c r="D368">
        <v>3</v>
      </c>
      <c r="E368" s="1">
        <v>4</v>
      </c>
      <c r="F368" s="1">
        <v>3</v>
      </c>
      <c r="G368" s="1">
        <v>5</v>
      </c>
      <c r="H368" s="1">
        <v>6</v>
      </c>
      <c r="I368">
        <v>89</v>
      </c>
      <c r="J368">
        <v>70</v>
      </c>
      <c r="K368">
        <v>58</v>
      </c>
      <c r="L368">
        <v>39</v>
      </c>
      <c r="M368">
        <v>43</v>
      </c>
      <c r="N368" s="6">
        <f>(punkty_rekrutacyjne3[[#This Row],[GHP]]+punkty_rekrutacyjne3[[#This Row],[GHH]]+punkty_rekrutacyjne3[[#This Row],[GMM]]+punkty_rekrutacyjne3[[#This Row],[GMP]]+punkty_rekrutacyjne3[[#This Row],[GJP]])/10</f>
        <v>29.9</v>
      </c>
      <c r="O368">
        <f t="shared" si="20"/>
        <v>6</v>
      </c>
      <c r="P368">
        <f t="shared" si="21"/>
        <v>4</v>
      </c>
      <c r="Q368">
        <f t="shared" si="22"/>
        <v>8</v>
      </c>
      <c r="R368">
        <f t="shared" si="23"/>
        <v>10</v>
      </c>
      <c r="S368" s="6">
        <f>SUM(punkty_rekrutacyjne3[[#This Row],[punkty za JP]:[GEO]])</f>
        <v>28</v>
      </c>
      <c r="T368" s="6">
        <f>IF(punkty_rekrutacyjne3[[#This Row],[Zachowanie]]=6, 2, 0)+punkty_rekrutacyjne3[[#This Row],[Osiagniecia]]</f>
        <v>1</v>
      </c>
      <c r="U368" s="7">
        <f>punkty_rekrutacyjne3[[#This Row],[punkty za gimnazjalny]]+punkty_rekrutacyjne3[[#This Row],[SUMA PUNKTOW ZA OCENY]]+punkty_rekrutacyjne3[[#This Row],[DODATKOWE]]</f>
        <v>58.9</v>
      </c>
    </row>
    <row r="369" spans="1:21" x14ac:dyDescent="0.35">
      <c r="A369" s="1" t="s">
        <v>509</v>
      </c>
      <c r="B369" s="1" t="s">
        <v>188</v>
      </c>
      <c r="C369">
        <v>0</v>
      </c>
      <c r="D369">
        <v>6</v>
      </c>
      <c r="E369" s="1">
        <v>2</v>
      </c>
      <c r="F369" s="1">
        <v>2</v>
      </c>
      <c r="G369" s="1">
        <v>6</v>
      </c>
      <c r="H369" s="1">
        <v>2</v>
      </c>
      <c r="I369">
        <v>21</v>
      </c>
      <c r="J369">
        <v>80</v>
      </c>
      <c r="K369">
        <v>59</v>
      </c>
      <c r="L369">
        <v>35</v>
      </c>
      <c r="M369">
        <v>12</v>
      </c>
      <c r="N369" s="6">
        <f>(punkty_rekrutacyjne3[[#This Row],[GHP]]+punkty_rekrutacyjne3[[#This Row],[GHH]]+punkty_rekrutacyjne3[[#This Row],[GMM]]+punkty_rekrutacyjne3[[#This Row],[GMP]]+punkty_rekrutacyjne3[[#This Row],[GJP]])/10</f>
        <v>20.7</v>
      </c>
      <c r="O369">
        <f t="shared" si="20"/>
        <v>0</v>
      </c>
      <c r="P369">
        <f t="shared" si="21"/>
        <v>0</v>
      </c>
      <c r="Q369">
        <f t="shared" si="22"/>
        <v>10</v>
      </c>
      <c r="R369">
        <f t="shared" si="23"/>
        <v>0</v>
      </c>
      <c r="S369" s="6">
        <f>SUM(punkty_rekrutacyjne3[[#This Row],[punkty za JP]:[GEO]])</f>
        <v>10</v>
      </c>
      <c r="T369" s="6">
        <f>IF(punkty_rekrutacyjne3[[#This Row],[Zachowanie]]=6, 2, 0)+punkty_rekrutacyjne3[[#This Row],[Osiagniecia]]</f>
        <v>2</v>
      </c>
      <c r="U369" s="7">
        <f>punkty_rekrutacyjne3[[#This Row],[punkty za gimnazjalny]]+punkty_rekrutacyjne3[[#This Row],[SUMA PUNKTOW ZA OCENY]]+punkty_rekrutacyjne3[[#This Row],[DODATKOWE]]</f>
        <v>32.700000000000003</v>
      </c>
    </row>
    <row r="370" spans="1:21" x14ac:dyDescent="0.35">
      <c r="A370" s="1" t="s">
        <v>510</v>
      </c>
      <c r="B370" s="1" t="s">
        <v>188</v>
      </c>
      <c r="C370">
        <v>1</v>
      </c>
      <c r="D370">
        <v>3</v>
      </c>
      <c r="E370" s="1">
        <v>2</v>
      </c>
      <c r="F370" s="1">
        <v>5</v>
      </c>
      <c r="G370" s="1">
        <v>4</v>
      </c>
      <c r="H370" s="1">
        <v>4</v>
      </c>
      <c r="I370">
        <v>38</v>
      </c>
      <c r="J370">
        <v>5</v>
      </c>
      <c r="K370">
        <v>69</v>
      </c>
      <c r="L370">
        <v>94</v>
      </c>
      <c r="M370">
        <v>25</v>
      </c>
      <c r="N370" s="6">
        <f>(punkty_rekrutacyjne3[[#This Row],[GHP]]+punkty_rekrutacyjne3[[#This Row],[GHH]]+punkty_rekrutacyjne3[[#This Row],[GMM]]+punkty_rekrutacyjne3[[#This Row],[GMP]]+punkty_rekrutacyjne3[[#This Row],[GJP]])/10</f>
        <v>23.1</v>
      </c>
      <c r="O370">
        <f t="shared" si="20"/>
        <v>0</v>
      </c>
      <c r="P370">
        <f t="shared" si="21"/>
        <v>8</v>
      </c>
      <c r="Q370">
        <f t="shared" si="22"/>
        <v>6</v>
      </c>
      <c r="R370">
        <f t="shared" si="23"/>
        <v>6</v>
      </c>
      <c r="S370" s="6">
        <f>SUM(punkty_rekrutacyjne3[[#This Row],[punkty za JP]:[GEO]])</f>
        <v>20</v>
      </c>
      <c r="T370" s="6">
        <f>IF(punkty_rekrutacyjne3[[#This Row],[Zachowanie]]=6, 2, 0)+punkty_rekrutacyjne3[[#This Row],[Osiagniecia]]</f>
        <v>1</v>
      </c>
      <c r="U370" s="7">
        <f>punkty_rekrutacyjne3[[#This Row],[punkty za gimnazjalny]]+punkty_rekrutacyjne3[[#This Row],[SUMA PUNKTOW ZA OCENY]]+punkty_rekrutacyjne3[[#This Row],[DODATKOWE]]</f>
        <v>44.1</v>
      </c>
    </row>
    <row r="371" spans="1:21" x14ac:dyDescent="0.35">
      <c r="A371" s="1" t="s">
        <v>511</v>
      </c>
      <c r="B371" s="1" t="s">
        <v>311</v>
      </c>
      <c r="C371">
        <v>8</v>
      </c>
      <c r="D371">
        <v>4</v>
      </c>
      <c r="E371" s="1">
        <v>5</v>
      </c>
      <c r="F371" s="1">
        <v>4</v>
      </c>
      <c r="G371" s="1">
        <v>5</v>
      </c>
      <c r="H371" s="1">
        <v>3</v>
      </c>
      <c r="I371">
        <v>24</v>
      </c>
      <c r="J371">
        <v>47</v>
      </c>
      <c r="K371">
        <v>99</v>
      </c>
      <c r="L371">
        <v>64</v>
      </c>
      <c r="M371">
        <v>11</v>
      </c>
      <c r="N371" s="6">
        <f>(punkty_rekrutacyjne3[[#This Row],[GHP]]+punkty_rekrutacyjne3[[#This Row],[GHH]]+punkty_rekrutacyjne3[[#This Row],[GMM]]+punkty_rekrutacyjne3[[#This Row],[GMP]]+punkty_rekrutacyjne3[[#This Row],[GJP]])/10</f>
        <v>24.5</v>
      </c>
      <c r="O371">
        <f t="shared" si="20"/>
        <v>8</v>
      </c>
      <c r="P371">
        <f t="shared" si="21"/>
        <v>6</v>
      </c>
      <c r="Q371">
        <f t="shared" si="22"/>
        <v>8</v>
      </c>
      <c r="R371">
        <f t="shared" si="23"/>
        <v>4</v>
      </c>
      <c r="S371" s="6">
        <f>SUM(punkty_rekrutacyjne3[[#This Row],[punkty za JP]:[GEO]])</f>
        <v>26</v>
      </c>
      <c r="T371" s="6">
        <f>IF(punkty_rekrutacyjne3[[#This Row],[Zachowanie]]=6, 2, 0)+punkty_rekrutacyjne3[[#This Row],[Osiagniecia]]</f>
        <v>8</v>
      </c>
      <c r="U371" s="7">
        <f>punkty_rekrutacyjne3[[#This Row],[punkty za gimnazjalny]]+punkty_rekrutacyjne3[[#This Row],[SUMA PUNKTOW ZA OCENY]]+punkty_rekrutacyjne3[[#This Row],[DODATKOWE]]</f>
        <v>58.5</v>
      </c>
    </row>
    <row r="372" spans="1:21" x14ac:dyDescent="0.35">
      <c r="A372" s="1" t="s">
        <v>512</v>
      </c>
      <c r="B372" s="1" t="s">
        <v>311</v>
      </c>
      <c r="C372">
        <v>3</v>
      </c>
      <c r="D372">
        <v>5</v>
      </c>
      <c r="E372" s="1">
        <v>2</v>
      </c>
      <c r="F372" s="1">
        <v>4</v>
      </c>
      <c r="G372" s="1">
        <v>5</v>
      </c>
      <c r="H372" s="1">
        <v>4</v>
      </c>
      <c r="I372">
        <v>48</v>
      </c>
      <c r="J372">
        <v>100</v>
      </c>
      <c r="K372">
        <v>7</v>
      </c>
      <c r="L372">
        <v>64</v>
      </c>
      <c r="M372">
        <v>74</v>
      </c>
      <c r="N372" s="6">
        <f>(punkty_rekrutacyjne3[[#This Row],[GHP]]+punkty_rekrutacyjne3[[#This Row],[GHH]]+punkty_rekrutacyjne3[[#This Row],[GMM]]+punkty_rekrutacyjne3[[#This Row],[GMP]]+punkty_rekrutacyjne3[[#This Row],[GJP]])/10</f>
        <v>29.3</v>
      </c>
      <c r="O372">
        <f t="shared" si="20"/>
        <v>0</v>
      </c>
      <c r="P372">
        <f t="shared" si="21"/>
        <v>6</v>
      </c>
      <c r="Q372">
        <f t="shared" si="22"/>
        <v>8</v>
      </c>
      <c r="R372">
        <f t="shared" si="23"/>
        <v>6</v>
      </c>
      <c r="S372" s="6">
        <f>SUM(punkty_rekrutacyjne3[[#This Row],[punkty za JP]:[GEO]])</f>
        <v>20</v>
      </c>
      <c r="T372" s="6">
        <f>IF(punkty_rekrutacyjne3[[#This Row],[Zachowanie]]=6, 2, 0)+punkty_rekrutacyjne3[[#This Row],[Osiagniecia]]</f>
        <v>3</v>
      </c>
      <c r="U372" s="7">
        <f>punkty_rekrutacyjne3[[#This Row],[punkty za gimnazjalny]]+punkty_rekrutacyjne3[[#This Row],[SUMA PUNKTOW ZA OCENY]]+punkty_rekrutacyjne3[[#This Row],[DODATKOWE]]</f>
        <v>52.3</v>
      </c>
    </row>
    <row r="373" spans="1:21" x14ac:dyDescent="0.35">
      <c r="A373" s="1" t="s">
        <v>308</v>
      </c>
      <c r="B373" s="1" t="s">
        <v>30</v>
      </c>
      <c r="C373">
        <v>8</v>
      </c>
      <c r="D373">
        <v>3</v>
      </c>
      <c r="E373" s="1">
        <v>5</v>
      </c>
      <c r="F373" s="1">
        <v>2</v>
      </c>
      <c r="G373" s="1">
        <v>4</v>
      </c>
      <c r="H373" s="1">
        <v>6</v>
      </c>
      <c r="I373">
        <v>46</v>
      </c>
      <c r="J373">
        <v>88</v>
      </c>
      <c r="K373">
        <v>1</v>
      </c>
      <c r="L373">
        <v>49</v>
      </c>
      <c r="M373">
        <v>84</v>
      </c>
      <c r="N373" s="6">
        <f>(punkty_rekrutacyjne3[[#This Row],[GHP]]+punkty_rekrutacyjne3[[#This Row],[GHH]]+punkty_rekrutacyjne3[[#This Row],[GMM]]+punkty_rekrutacyjne3[[#This Row],[GMP]]+punkty_rekrutacyjne3[[#This Row],[GJP]])/10</f>
        <v>26.8</v>
      </c>
      <c r="O373">
        <f t="shared" si="20"/>
        <v>8</v>
      </c>
      <c r="P373">
        <f t="shared" si="21"/>
        <v>0</v>
      </c>
      <c r="Q373">
        <f t="shared" si="22"/>
        <v>6</v>
      </c>
      <c r="R373">
        <f t="shared" si="23"/>
        <v>10</v>
      </c>
      <c r="S373" s="6">
        <f>SUM(punkty_rekrutacyjne3[[#This Row],[punkty za JP]:[GEO]])</f>
        <v>24</v>
      </c>
      <c r="T373" s="6">
        <f>IF(punkty_rekrutacyjne3[[#This Row],[Zachowanie]]=6, 2, 0)+punkty_rekrutacyjne3[[#This Row],[Osiagniecia]]</f>
        <v>8</v>
      </c>
      <c r="U373" s="7">
        <f>punkty_rekrutacyjne3[[#This Row],[punkty za gimnazjalny]]+punkty_rekrutacyjne3[[#This Row],[SUMA PUNKTOW ZA OCENY]]+punkty_rekrutacyjne3[[#This Row],[DODATKOWE]]</f>
        <v>58.8</v>
      </c>
    </row>
    <row r="374" spans="1:21" x14ac:dyDescent="0.35">
      <c r="A374" s="1" t="s">
        <v>69</v>
      </c>
      <c r="B374" s="1" t="s">
        <v>70</v>
      </c>
      <c r="C374">
        <v>3</v>
      </c>
      <c r="D374">
        <v>5</v>
      </c>
      <c r="E374" s="1">
        <v>4</v>
      </c>
      <c r="F374" s="1">
        <v>4</v>
      </c>
      <c r="G374" s="1">
        <v>6</v>
      </c>
      <c r="H374" s="1">
        <v>4</v>
      </c>
      <c r="I374">
        <v>77</v>
      </c>
      <c r="J374">
        <v>80</v>
      </c>
      <c r="K374">
        <v>44</v>
      </c>
      <c r="L374">
        <v>96</v>
      </c>
      <c r="M374">
        <v>10</v>
      </c>
      <c r="N374" s="6">
        <f>(punkty_rekrutacyjne3[[#This Row],[GHP]]+punkty_rekrutacyjne3[[#This Row],[GHH]]+punkty_rekrutacyjne3[[#This Row],[GMM]]+punkty_rekrutacyjne3[[#This Row],[GMP]]+punkty_rekrutacyjne3[[#This Row],[GJP]])/10</f>
        <v>30.7</v>
      </c>
      <c r="O374">
        <f t="shared" si="20"/>
        <v>6</v>
      </c>
      <c r="P374">
        <f t="shared" si="21"/>
        <v>6</v>
      </c>
      <c r="Q374">
        <f t="shared" si="22"/>
        <v>10</v>
      </c>
      <c r="R374">
        <f t="shared" si="23"/>
        <v>6</v>
      </c>
      <c r="S374" s="6">
        <f>SUM(punkty_rekrutacyjne3[[#This Row],[punkty za JP]:[GEO]])</f>
        <v>28</v>
      </c>
      <c r="T374" s="6">
        <f>IF(punkty_rekrutacyjne3[[#This Row],[Zachowanie]]=6, 2, 0)+punkty_rekrutacyjne3[[#This Row],[Osiagniecia]]</f>
        <v>3</v>
      </c>
      <c r="U374" s="7">
        <f>punkty_rekrutacyjne3[[#This Row],[punkty za gimnazjalny]]+punkty_rekrutacyjne3[[#This Row],[SUMA PUNKTOW ZA OCENY]]+punkty_rekrutacyjne3[[#This Row],[DODATKOWE]]</f>
        <v>61.7</v>
      </c>
    </row>
    <row r="375" spans="1:21" x14ac:dyDescent="0.35">
      <c r="A375" s="1" t="s">
        <v>513</v>
      </c>
      <c r="B375" s="1" t="s">
        <v>48</v>
      </c>
      <c r="C375">
        <v>8</v>
      </c>
      <c r="D375">
        <v>3</v>
      </c>
      <c r="E375" s="1">
        <v>5</v>
      </c>
      <c r="F375" s="1">
        <v>3</v>
      </c>
      <c r="G375" s="1">
        <v>5</v>
      </c>
      <c r="H375" s="1">
        <v>3</v>
      </c>
      <c r="I375">
        <v>28</v>
      </c>
      <c r="J375">
        <v>5</v>
      </c>
      <c r="K375">
        <v>29</v>
      </c>
      <c r="L375">
        <v>7</v>
      </c>
      <c r="M375">
        <v>19</v>
      </c>
      <c r="N375" s="6">
        <f>(punkty_rekrutacyjne3[[#This Row],[GHP]]+punkty_rekrutacyjne3[[#This Row],[GHH]]+punkty_rekrutacyjne3[[#This Row],[GMM]]+punkty_rekrutacyjne3[[#This Row],[GMP]]+punkty_rekrutacyjne3[[#This Row],[GJP]])/10</f>
        <v>8.8000000000000007</v>
      </c>
      <c r="O375">
        <f t="shared" si="20"/>
        <v>8</v>
      </c>
      <c r="P375">
        <f t="shared" si="21"/>
        <v>4</v>
      </c>
      <c r="Q375">
        <f t="shared" si="22"/>
        <v>8</v>
      </c>
      <c r="R375">
        <f t="shared" si="23"/>
        <v>4</v>
      </c>
      <c r="S375" s="6">
        <f>SUM(punkty_rekrutacyjne3[[#This Row],[punkty za JP]:[GEO]])</f>
        <v>24</v>
      </c>
      <c r="T375" s="6">
        <f>IF(punkty_rekrutacyjne3[[#This Row],[Zachowanie]]=6, 2, 0)+punkty_rekrutacyjne3[[#This Row],[Osiagniecia]]</f>
        <v>8</v>
      </c>
      <c r="U375" s="7">
        <f>punkty_rekrutacyjne3[[#This Row],[punkty za gimnazjalny]]+punkty_rekrutacyjne3[[#This Row],[SUMA PUNKTOW ZA OCENY]]+punkty_rekrutacyjne3[[#This Row],[DODATKOWE]]</f>
        <v>40.799999999999997</v>
      </c>
    </row>
    <row r="376" spans="1:21" x14ac:dyDescent="0.35">
      <c r="A376" s="1" t="s">
        <v>514</v>
      </c>
      <c r="B376" s="1" t="s">
        <v>38</v>
      </c>
      <c r="C376">
        <v>0</v>
      </c>
      <c r="D376">
        <v>5</v>
      </c>
      <c r="E376" s="1">
        <v>5</v>
      </c>
      <c r="F376" s="1">
        <v>4</v>
      </c>
      <c r="G376" s="1">
        <v>5</v>
      </c>
      <c r="H376" s="1">
        <v>5</v>
      </c>
      <c r="I376">
        <v>100</v>
      </c>
      <c r="J376">
        <v>100</v>
      </c>
      <c r="K376">
        <v>68</v>
      </c>
      <c r="L376">
        <v>69</v>
      </c>
      <c r="M376">
        <v>46</v>
      </c>
      <c r="N376" s="6">
        <f>(punkty_rekrutacyjne3[[#This Row],[GHP]]+punkty_rekrutacyjne3[[#This Row],[GHH]]+punkty_rekrutacyjne3[[#This Row],[GMM]]+punkty_rekrutacyjne3[[#This Row],[GMP]]+punkty_rekrutacyjne3[[#This Row],[GJP]])/10</f>
        <v>38.299999999999997</v>
      </c>
      <c r="O376">
        <f t="shared" si="20"/>
        <v>8</v>
      </c>
      <c r="P376">
        <f t="shared" si="21"/>
        <v>6</v>
      </c>
      <c r="Q376">
        <f t="shared" si="22"/>
        <v>8</v>
      </c>
      <c r="R376">
        <f t="shared" si="23"/>
        <v>8</v>
      </c>
      <c r="S376" s="6">
        <f>SUM(punkty_rekrutacyjne3[[#This Row],[punkty za JP]:[GEO]])</f>
        <v>30</v>
      </c>
      <c r="T376" s="6">
        <f>IF(punkty_rekrutacyjne3[[#This Row],[Zachowanie]]=6, 2, 0)+punkty_rekrutacyjne3[[#This Row],[Osiagniecia]]</f>
        <v>0</v>
      </c>
      <c r="U376" s="7">
        <f>punkty_rekrutacyjne3[[#This Row],[punkty za gimnazjalny]]+punkty_rekrutacyjne3[[#This Row],[SUMA PUNKTOW ZA OCENY]]+punkty_rekrutacyjne3[[#This Row],[DODATKOWE]]</f>
        <v>68.3</v>
      </c>
    </row>
    <row r="377" spans="1:21" x14ac:dyDescent="0.35">
      <c r="A377" s="1" t="s">
        <v>411</v>
      </c>
      <c r="B377" s="1" t="s">
        <v>515</v>
      </c>
      <c r="C377">
        <v>0</v>
      </c>
      <c r="D377">
        <v>6</v>
      </c>
      <c r="E377" s="1">
        <v>6</v>
      </c>
      <c r="F377" s="1">
        <v>3</v>
      </c>
      <c r="G377" s="1">
        <v>4</v>
      </c>
      <c r="H377" s="1">
        <v>3</v>
      </c>
      <c r="I377">
        <v>86</v>
      </c>
      <c r="J377">
        <v>20</v>
      </c>
      <c r="K377">
        <v>40</v>
      </c>
      <c r="L377">
        <v>37</v>
      </c>
      <c r="M377">
        <v>24</v>
      </c>
      <c r="N377" s="6">
        <f>(punkty_rekrutacyjne3[[#This Row],[GHP]]+punkty_rekrutacyjne3[[#This Row],[GHH]]+punkty_rekrutacyjne3[[#This Row],[GMM]]+punkty_rekrutacyjne3[[#This Row],[GMP]]+punkty_rekrutacyjne3[[#This Row],[GJP]])/10</f>
        <v>20.7</v>
      </c>
      <c r="O377">
        <f t="shared" si="20"/>
        <v>10</v>
      </c>
      <c r="P377">
        <f t="shared" si="21"/>
        <v>4</v>
      </c>
      <c r="Q377">
        <f t="shared" si="22"/>
        <v>6</v>
      </c>
      <c r="R377">
        <f t="shared" si="23"/>
        <v>4</v>
      </c>
      <c r="S377" s="6">
        <f>SUM(punkty_rekrutacyjne3[[#This Row],[punkty za JP]:[GEO]])</f>
        <v>24</v>
      </c>
      <c r="T377" s="6">
        <f>IF(punkty_rekrutacyjne3[[#This Row],[Zachowanie]]=6, 2, 0)+punkty_rekrutacyjne3[[#This Row],[Osiagniecia]]</f>
        <v>2</v>
      </c>
      <c r="U377" s="7">
        <f>punkty_rekrutacyjne3[[#This Row],[punkty za gimnazjalny]]+punkty_rekrutacyjne3[[#This Row],[SUMA PUNKTOW ZA OCENY]]+punkty_rekrutacyjne3[[#This Row],[DODATKOWE]]</f>
        <v>46.7</v>
      </c>
    </row>
    <row r="378" spans="1:21" x14ac:dyDescent="0.35">
      <c r="A378" s="1" t="s">
        <v>516</v>
      </c>
      <c r="B378" s="1" t="s">
        <v>16</v>
      </c>
      <c r="C378">
        <v>8</v>
      </c>
      <c r="D378">
        <v>2</v>
      </c>
      <c r="E378" s="1">
        <v>4</v>
      </c>
      <c r="F378" s="1">
        <v>3</v>
      </c>
      <c r="G378" s="1">
        <v>2</v>
      </c>
      <c r="H378" s="1">
        <v>4</v>
      </c>
      <c r="I378">
        <v>37</v>
      </c>
      <c r="J378">
        <v>45</v>
      </c>
      <c r="K378">
        <v>53</v>
      </c>
      <c r="L378">
        <v>100</v>
      </c>
      <c r="M378">
        <v>63</v>
      </c>
      <c r="N378" s="6">
        <f>(punkty_rekrutacyjne3[[#This Row],[GHP]]+punkty_rekrutacyjne3[[#This Row],[GHH]]+punkty_rekrutacyjne3[[#This Row],[GMM]]+punkty_rekrutacyjne3[[#This Row],[GMP]]+punkty_rekrutacyjne3[[#This Row],[GJP]])/10</f>
        <v>29.8</v>
      </c>
      <c r="O378">
        <f t="shared" si="20"/>
        <v>6</v>
      </c>
      <c r="P378">
        <f t="shared" si="21"/>
        <v>4</v>
      </c>
      <c r="Q378">
        <f t="shared" si="22"/>
        <v>0</v>
      </c>
      <c r="R378">
        <f t="shared" si="23"/>
        <v>6</v>
      </c>
      <c r="S378" s="6">
        <f>SUM(punkty_rekrutacyjne3[[#This Row],[punkty za JP]:[GEO]])</f>
        <v>16</v>
      </c>
      <c r="T378" s="6">
        <f>IF(punkty_rekrutacyjne3[[#This Row],[Zachowanie]]=6, 2, 0)+punkty_rekrutacyjne3[[#This Row],[Osiagniecia]]</f>
        <v>8</v>
      </c>
      <c r="U378" s="7">
        <f>punkty_rekrutacyjne3[[#This Row],[punkty za gimnazjalny]]+punkty_rekrutacyjne3[[#This Row],[SUMA PUNKTOW ZA OCENY]]+punkty_rekrutacyjne3[[#This Row],[DODATKOWE]]</f>
        <v>53.8</v>
      </c>
    </row>
    <row r="379" spans="1:21" x14ac:dyDescent="0.35">
      <c r="A379" s="1" t="s">
        <v>517</v>
      </c>
      <c r="B379" s="1" t="s">
        <v>518</v>
      </c>
      <c r="C379">
        <v>5</v>
      </c>
      <c r="D379">
        <v>2</v>
      </c>
      <c r="E379" s="1">
        <v>4</v>
      </c>
      <c r="F379" s="1">
        <v>5</v>
      </c>
      <c r="G379" s="1">
        <v>2</v>
      </c>
      <c r="H379" s="1">
        <v>4</v>
      </c>
      <c r="I379">
        <v>63</v>
      </c>
      <c r="J379">
        <v>100</v>
      </c>
      <c r="K379">
        <v>26</v>
      </c>
      <c r="L379">
        <v>46</v>
      </c>
      <c r="M379">
        <v>85</v>
      </c>
      <c r="N379" s="6">
        <f>(punkty_rekrutacyjne3[[#This Row],[GHP]]+punkty_rekrutacyjne3[[#This Row],[GHH]]+punkty_rekrutacyjne3[[#This Row],[GMM]]+punkty_rekrutacyjne3[[#This Row],[GMP]]+punkty_rekrutacyjne3[[#This Row],[GJP]])/10</f>
        <v>32</v>
      </c>
      <c r="O379">
        <f t="shared" si="20"/>
        <v>6</v>
      </c>
      <c r="P379">
        <f t="shared" si="21"/>
        <v>8</v>
      </c>
      <c r="Q379">
        <f t="shared" si="22"/>
        <v>0</v>
      </c>
      <c r="R379">
        <f t="shared" si="23"/>
        <v>6</v>
      </c>
      <c r="S379" s="6">
        <f>SUM(punkty_rekrutacyjne3[[#This Row],[punkty za JP]:[GEO]])</f>
        <v>20</v>
      </c>
      <c r="T379" s="6">
        <f>IF(punkty_rekrutacyjne3[[#This Row],[Zachowanie]]=6, 2, 0)+punkty_rekrutacyjne3[[#This Row],[Osiagniecia]]</f>
        <v>5</v>
      </c>
      <c r="U379" s="7">
        <f>punkty_rekrutacyjne3[[#This Row],[punkty za gimnazjalny]]+punkty_rekrutacyjne3[[#This Row],[SUMA PUNKTOW ZA OCENY]]+punkty_rekrutacyjne3[[#This Row],[DODATKOWE]]</f>
        <v>57</v>
      </c>
    </row>
    <row r="380" spans="1:21" x14ac:dyDescent="0.35">
      <c r="A380" s="1" t="s">
        <v>519</v>
      </c>
      <c r="B380" s="1" t="s">
        <v>520</v>
      </c>
      <c r="C380">
        <v>3</v>
      </c>
      <c r="D380">
        <v>3</v>
      </c>
      <c r="E380" s="1">
        <v>3</v>
      </c>
      <c r="F380" s="1">
        <v>6</v>
      </c>
      <c r="G380" s="1">
        <v>3</v>
      </c>
      <c r="H380" s="1">
        <v>2</v>
      </c>
      <c r="I380">
        <v>62</v>
      </c>
      <c r="J380">
        <v>92</v>
      </c>
      <c r="K380">
        <v>75</v>
      </c>
      <c r="L380">
        <v>30</v>
      </c>
      <c r="M380">
        <v>86</v>
      </c>
      <c r="N380" s="6">
        <f>(punkty_rekrutacyjne3[[#This Row],[GHP]]+punkty_rekrutacyjne3[[#This Row],[GHH]]+punkty_rekrutacyjne3[[#This Row],[GMM]]+punkty_rekrutacyjne3[[#This Row],[GMP]]+punkty_rekrutacyjne3[[#This Row],[GJP]])/10</f>
        <v>34.5</v>
      </c>
      <c r="O380">
        <f t="shared" si="20"/>
        <v>4</v>
      </c>
      <c r="P380">
        <f t="shared" si="21"/>
        <v>10</v>
      </c>
      <c r="Q380">
        <f t="shared" si="22"/>
        <v>4</v>
      </c>
      <c r="R380">
        <f t="shared" si="23"/>
        <v>0</v>
      </c>
      <c r="S380" s="6">
        <f>SUM(punkty_rekrutacyjne3[[#This Row],[punkty za JP]:[GEO]])</f>
        <v>18</v>
      </c>
      <c r="T380" s="6">
        <f>IF(punkty_rekrutacyjne3[[#This Row],[Zachowanie]]=6, 2, 0)+punkty_rekrutacyjne3[[#This Row],[Osiagniecia]]</f>
        <v>3</v>
      </c>
      <c r="U380" s="7">
        <f>punkty_rekrutacyjne3[[#This Row],[punkty za gimnazjalny]]+punkty_rekrutacyjne3[[#This Row],[SUMA PUNKTOW ZA OCENY]]+punkty_rekrutacyjne3[[#This Row],[DODATKOWE]]</f>
        <v>55.5</v>
      </c>
    </row>
    <row r="381" spans="1:21" x14ac:dyDescent="0.35">
      <c r="A381" s="1" t="s">
        <v>521</v>
      </c>
      <c r="B381" s="1" t="s">
        <v>43</v>
      </c>
      <c r="C381">
        <v>6</v>
      </c>
      <c r="D381">
        <v>4</v>
      </c>
      <c r="E381" s="1">
        <v>2</v>
      </c>
      <c r="F381" s="1">
        <v>4</v>
      </c>
      <c r="G381" s="1">
        <v>4</v>
      </c>
      <c r="H381" s="1">
        <v>6</v>
      </c>
      <c r="I381">
        <v>16</v>
      </c>
      <c r="J381">
        <v>19</v>
      </c>
      <c r="K381">
        <v>66</v>
      </c>
      <c r="L381">
        <v>96</v>
      </c>
      <c r="M381">
        <v>61</v>
      </c>
      <c r="N381" s="6">
        <f>(punkty_rekrutacyjne3[[#This Row],[GHP]]+punkty_rekrutacyjne3[[#This Row],[GHH]]+punkty_rekrutacyjne3[[#This Row],[GMM]]+punkty_rekrutacyjne3[[#This Row],[GMP]]+punkty_rekrutacyjne3[[#This Row],[GJP]])/10</f>
        <v>25.8</v>
      </c>
      <c r="O381">
        <f t="shared" si="20"/>
        <v>0</v>
      </c>
      <c r="P381">
        <f t="shared" si="21"/>
        <v>6</v>
      </c>
      <c r="Q381">
        <f t="shared" si="22"/>
        <v>6</v>
      </c>
      <c r="R381">
        <f t="shared" si="23"/>
        <v>10</v>
      </c>
      <c r="S381" s="6">
        <f>SUM(punkty_rekrutacyjne3[[#This Row],[punkty za JP]:[GEO]])</f>
        <v>22</v>
      </c>
      <c r="T381" s="6">
        <f>IF(punkty_rekrutacyjne3[[#This Row],[Zachowanie]]=6, 2, 0)+punkty_rekrutacyjne3[[#This Row],[Osiagniecia]]</f>
        <v>6</v>
      </c>
      <c r="U381" s="7">
        <f>punkty_rekrutacyjne3[[#This Row],[punkty za gimnazjalny]]+punkty_rekrutacyjne3[[#This Row],[SUMA PUNKTOW ZA OCENY]]+punkty_rekrutacyjne3[[#This Row],[DODATKOWE]]</f>
        <v>53.8</v>
      </c>
    </row>
    <row r="382" spans="1:21" x14ac:dyDescent="0.35">
      <c r="A382" s="1" t="s">
        <v>237</v>
      </c>
      <c r="B382" s="1" t="s">
        <v>166</v>
      </c>
      <c r="C382">
        <v>4</v>
      </c>
      <c r="D382">
        <v>5</v>
      </c>
      <c r="E382" s="1">
        <v>4</v>
      </c>
      <c r="F382" s="1">
        <v>4</v>
      </c>
      <c r="G382" s="1">
        <v>2</v>
      </c>
      <c r="H382" s="1">
        <v>2</v>
      </c>
      <c r="I382">
        <v>71</v>
      </c>
      <c r="J382">
        <v>99</v>
      </c>
      <c r="K382">
        <v>56</v>
      </c>
      <c r="L382">
        <v>2</v>
      </c>
      <c r="M382">
        <v>43</v>
      </c>
      <c r="N382" s="6">
        <f>(punkty_rekrutacyjne3[[#This Row],[GHP]]+punkty_rekrutacyjne3[[#This Row],[GHH]]+punkty_rekrutacyjne3[[#This Row],[GMM]]+punkty_rekrutacyjne3[[#This Row],[GMP]]+punkty_rekrutacyjne3[[#This Row],[GJP]])/10</f>
        <v>27.1</v>
      </c>
      <c r="O382">
        <f t="shared" si="20"/>
        <v>6</v>
      </c>
      <c r="P382">
        <f t="shared" si="21"/>
        <v>6</v>
      </c>
      <c r="Q382">
        <f t="shared" si="22"/>
        <v>0</v>
      </c>
      <c r="R382">
        <f t="shared" si="23"/>
        <v>0</v>
      </c>
      <c r="S382" s="6">
        <f>SUM(punkty_rekrutacyjne3[[#This Row],[punkty za JP]:[GEO]])</f>
        <v>12</v>
      </c>
      <c r="T382" s="6">
        <f>IF(punkty_rekrutacyjne3[[#This Row],[Zachowanie]]=6, 2, 0)+punkty_rekrutacyjne3[[#This Row],[Osiagniecia]]</f>
        <v>4</v>
      </c>
      <c r="U382" s="7">
        <f>punkty_rekrutacyjne3[[#This Row],[punkty za gimnazjalny]]+punkty_rekrutacyjne3[[#This Row],[SUMA PUNKTOW ZA OCENY]]+punkty_rekrutacyjne3[[#This Row],[DODATKOWE]]</f>
        <v>43.1</v>
      </c>
    </row>
    <row r="383" spans="1:21" x14ac:dyDescent="0.35">
      <c r="A383" s="1" t="s">
        <v>522</v>
      </c>
      <c r="B383" s="1" t="s">
        <v>288</v>
      </c>
      <c r="C383">
        <v>8</v>
      </c>
      <c r="D383">
        <v>2</v>
      </c>
      <c r="E383" s="1">
        <v>6</v>
      </c>
      <c r="F383" s="1">
        <v>2</v>
      </c>
      <c r="G383" s="1">
        <v>6</v>
      </c>
      <c r="H383" s="1">
        <v>5</v>
      </c>
      <c r="I383">
        <v>62</v>
      </c>
      <c r="J383">
        <v>49</v>
      </c>
      <c r="K383">
        <v>45</v>
      </c>
      <c r="L383">
        <v>42</v>
      </c>
      <c r="M383">
        <v>53</v>
      </c>
      <c r="N383" s="6">
        <f>(punkty_rekrutacyjne3[[#This Row],[GHP]]+punkty_rekrutacyjne3[[#This Row],[GHH]]+punkty_rekrutacyjne3[[#This Row],[GMM]]+punkty_rekrutacyjne3[[#This Row],[GMP]]+punkty_rekrutacyjne3[[#This Row],[GJP]])/10</f>
        <v>25.1</v>
      </c>
      <c r="O383">
        <f t="shared" si="20"/>
        <v>10</v>
      </c>
      <c r="P383">
        <f t="shared" si="21"/>
        <v>0</v>
      </c>
      <c r="Q383">
        <f t="shared" si="22"/>
        <v>10</v>
      </c>
      <c r="R383">
        <f t="shared" si="23"/>
        <v>8</v>
      </c>
      <c r="S383" s="6">
        <f>SUM(punkty_rekrutacyjne3[[#This Row],[punkty za JP]:[GEO]])</f>
        <v>28</v>
      </c>
      <c r="T383" s="6">
        <f>IF(punkty_rekrutacyjne3[[#This Row],[Zachowanie]]=6, 2, 0)+punkty_rekrutacyjne3[[#This Row],[Osiagniecia]]</f>
        <v>8</v>
      </c>
      <c r="U383" s="7">
        <f>punkty_rekrutacyjne3[[#This Row],[punkty za gimnazjalny]]+punkty_rekrutacyjne3[[#This Row],[SUMA PUNKTOW ZA OCENY]]+punkty_rekrutacyjne3[[#This Row],[DODATKOWE]]</f>
        <v>61.1</v>
      </c>
    </row>
    <row r="384" spans="1:21" x14ac:dyDescent="0.35">
      <c r="A384" s="1" t="s">
        <v>523</v>
      </c>
      <c r="B384" s="1" t="s">
        <v>279</v>
      </c>
      <c r="C384">
        <v>2</v>
      </c>
      <c r="D384">
        <v>3</v>
      </c>
      <c r="E384" s="1">
        <v>2</v>
      </c>
      <c r="F384" s="1">
        <v>5</v>
      </c>
      <c r="G384" s="1">
        <v>5</v>
      </c>
      <c r="H384" s="1">
        <v>2</v>
      </c>
      <c r="I384">
        <v>44</v>
      </c>
      <c r="J384">
        <v>30</v>
      </c>
      <c r="K384">
        <v>61</v>
      </c>
      <c r="L384">
        <v>13</v>
      </c>
      <c r="M384">
        <v>30</v>
      </c>
      <c r="N384" s="6">
        <f>(punkty_rekrutacyjne3[[#This Row],[GHP]]+punkty_rekrutacyjne3[[#This Row],[GHH]]+punkty_rekrutacyjne3[[#This Row],[GMM]]+punkty_rekrutacyjne3[[#This Row],[GMP]]+punkty_rekrutacyjne3[[#This Row],[GJP]])/10</f>
        <v>17.8</v>
      </c>
      <c r="O384">
        <f t="shared" si="20"/>
        <v>0</v>
      </c>
      <c r="P384">
        <f t="shared" si="21"/>
        <v>8</v>
      </c>
      <c r="Q384">
        <f t="shared" si="22"/>
        <v>8</v>
      </c>
      <c r="R384">
        <f t="shared" si="23"/>
        <v>0</v>
      </c>
      <c r="S384" s="6">
        <f>SUM(punkty_rekrutacyjne3[[#This Row],[punkty za JP]:[GEO]])</f>
        <v>16</v>
      </c>
      <c r="T384" s="6">
        <f>IF(punkty_rekrutacyjne3[[#This Row],[Zachowanie]]=6, 2, 0)+punkty_rekrutacyjne3[[#This Row],[Osiagniecia]]</f>
        <v>2</v>
      </c>
      <c r="U384" s="7">
        <f>punkty_rekrutacyjne3[[#This Row],[punkty za gimnazjalny]]+punkty_rekrutacyjne3[[#This Row],[SUMA PUNKTOW ZA OCENY]]+punkty_rekrutacyjne3[[#This Row],[DODATKOWE]]</f>
        <v>35.799999999999997</v>
      </c>
    </row>
    <row r="385" spans="1:21" x14ac:dyDescent="0.35">
      <c r="A385" s="1" t="s">
        <v>524</v>
      </c>
      <c r="B385" s="1" t="s">
        <v>99</v>
      </c>
      <c r="C385">
        <v>5</v>
      </c>
      <c r="D385">
        <v>6</v>
      </c>
      <c r="E385" s="1">
        <v>5</v>
      </c>
      <c r="F385" s="1">
        <v>3</v>
      </c>
      <c r="G385" s="1">
        <v>2</v>
      </c>
      <c r="H385" s="1">
        <v>4</v>
      </c>
      <c r="I385">
        <v>55</v>
      </c>
      <c r="J385">
        <v>18</v>
      </c>
      <c r="K385">
        <v>46</v>
      </c>
      <c r="L385">
        <v>82</v>
      </c>
      <c r="M385">
        <v>71</v>
      </c>
      <c r="N385" s="6">
        <f>(punkty_rekrutacyjne3[[#This Row],[GHP]]+punkty_rekrutacyjne3[[#This Row],[GHH]]+punkty_rekrutacyjne3[[#This Row],[GMM]]+punkty_rekrutacyjne3[[#This Row],[GMP]]+punkty_rekrutacyjne3[[#This Row],[GJP]])/10</f>
        <v>27.2</v>
      </c>
      <c r="O385">
        <f t="shared" si="20"/>
        <v>8</v>
      </c>
      <c r="P385">
        <f t="shared" si="21"/>
        <v>4</v>
      </c>
      <c r="Q385">
        <f t="shared" si="22"/>
        <v>0</v>
      </c>
      <c r="R385">
        <f t="shared" si="23"/>
        <v>6</v>
      </c>
      <c r="S385" s="6">
        <f>SUM(punkty_rekrutacyjne3[[#This Row],[punkty za JP]:[GEO]])</f>
        <v>18</v>
      </c>
      <c r="T385" s="6">
        <f>IF(punkty_rekrutacyjne3[[#This Row],[Zachowanie]]=6, 2, 0)+punkty_rekrutacyjne3[[#This Row],[Osiagniecia]]</f>
        <v>7</v>
      </c>
      <c r="U385" s="7">
        <f>punkty_rekrutacyjne3[[#This Row],[punkty za gimnazjalny]]+punkty_rekrutacyjne3[[#This Row],[SUMA PUNKTOW ZA OCENY]]+punkty_rekrutacyjne3[[#This Row],[DODATKOWE]]</f>
        <v>52.2</v>
      </c>
    </row>
    <row r="386" spans="1:21" x14ac:dyDescent="0.35">
      <c r="A386" s="1" t="s">
        <v>525</v>
      </c>
      <c r="B386" s="1" t="s">
        <v>526</v>
      </c>
      <c r="C386">
        <v>5</v>
      </c>
      <c r="D386">
        <v>2</v>
      </c>
      <c r="E386" s="1">
        <v>5</v>
      </c>
      <c r="F386" s="1">
        <v>6</v>
      </c>
      <c r="G386" s="1">
        <v>3</v>
      </c>
      <c r="H386" s="1">
        <v>3</v>
      </c>
      <c r="I386">
        <v>23</v>
      </c>
      <c r="J386">
        <v>10</v>
      </c>
      <c r="K386">
        <v>99</v>
      </c>
      <c r="L386">
        <v>23</v>
      </c>
      <c r="M386">
        <v>4</v>
      </c>
      <c r="N386" s="6">
        <f>(punkty_rekrutacyjne3[[#This Row],[GHP]]+punkty_rekrutacyjne3[[#This Row],[GHH]]+punkty_rekrutacyjne3[[#This Row],[GMM]]+punkty_rekrutacyjne3[[#This Row],[GMP]]+punkty_rekrutacyjne3[[#This Row],[GJP]])/10</f>
        <v>15.9</v>
      </c>
      <c r="O386">
        <f t="shared" si="20"/>
        <v>8</v>
      </c>
      <c r="P386">
        <f t="shared" si="21"/>
        <v>10</v>
      </c>
      <c r="Q386">
        <f t="shared" si="22"/>
        <v>4</v>
      </c>
      <c r="R386">
        <f t="shared" si="23"/>
        <v>4</v>
      </c>
      <c r="S386" s="6">
        <f>SUM(punkty_rekrutacyjne3[[#This Row],[punkty za JP]:[GEO]])</f>
        <v>26</v>
      </c>
      <c r="T386" s="6">
        <f>IF(punkty_rekrutacyjne3[[#This Row],[Zachowanie]]=6, 2, 0)+punkty_rekrutacyjne3[[#This Row],[Osiagniecia]]</f>
        <v>5</v>
      </c>
      <c r="U386" s="7">
        <f>punkty_rekrutacyjne3[[#This Row],[punkty za gimnazjalny]]+punkty_rekrutacyjne3[[#This Row],[SUMA PUNKTOW ZA OCENY]]+punkty_rekrutacyjne3[[#This Row],[DODATKOWE]]</f>
        <v>46.9</v>
      </c>
    </row>
    <row r="387" spans="1:21" x14ac:dyDescent="0.35">
      <c r="A387" s="1" t="s">
        <v>527</v>
      </c>
      <c r="B387" s="1" t="s">
        <v>340</v>
      </c>
      <c r="C387">
        <v>5</v>
      </c>
      <c r="D387">
        <v>4</v>
      </c>
      <c r="E387" s="1">
        <v>3</v>
      </c>
      <c r="F387" s="1">
        <v>5</v>
      </c>
      <c r="G387" s="1">
        <v>6</v>
      </c>
      <c r="H387" s="1">
        <v>2</v>
      </c>
      <c r="I387">
        <v>72</v>
      </c>
      <c r="J387">
        <v>22</v>
      </c>
      <c r="K387">
        <v>90</v>
      </c>
      <c r="L387">
        <v>8</v>
      </c>
      <c r="M387">
        <v>61</v>
      </c>
      <c r="N387" s="6">
        <f>(punkty_rekrutacyjne3[[#This Row],[GHP]]+punkty_rekrutacyjne3[[#This Row],[GHH]]+punkty_rekrutacyjne3[[#This Row],[GMM]]+punkty_rekrutacyjne3[[#This Row],[GMP]]+punkty_rekrutacyjne3[[#This Row],[GJP]])/10</f>
        <v>25.3</v>
      </c>
      <c r="O387">
        <f t="shared" ref="O387:O450" si="24">VLOOKUP(E387,$X$4:$Y$9,2,0)</f>
        <v>4</v>
      </c>
      <c r="P387">
        <f t="shared" ref="P387:P450" si="25">VLOOKUP(F387,$X$4:$Y$9,2,0)</f>
        <v>8</v>
      </c>
      <c r="Q387">
        <f t="shared" ref="Q387:Q450" si="26">VLOOKUP(G387,$X$4:$Y$9,2,0)</f>
        <v>10</v>
      </c>
      <c r="R387">
        <f t="shared" ref="R387:R450" si="27">VLOOKUP(H387,$X$4:$Y$9,2,0)</f>
        <v>0</v>
      </c>
      <c r="S387" s="6">
        <f>SUM(punkty_rekrutacyjne3[[#This Row],[punkty za JP]:[GEO]])</f>
        <v>22</v>
      </c>
      <c r="T387" s="6">
        <f>IF(punkty_rekrutacyjne3[[#This Row],[Zachowanie]]=6, 2, 0)+punkty_rekrutacyjne3[[#This Row],[Osiagniecia]]</f>
        <v>5</v>
      </c>
      <c r="U387" s="7">
        <f>punkty_rekrutacyjne3[[#This Row],[punkty za gimnazjalny]]+punkty_rekrutacyjne3[[#This Row],[SUMA PUNKTOW ZA OCENY]]+punkty_rekrutacyjne3[[#This Row],[DODATKOWE]]</f>
        <v>52.3</v>
      </c>
    </row>
    <row r="388" spans="1:21" x14ac:dyDescent="0.35">
      <c r="A388" s="1" t="s">
        <v>528</v>
      </c>
      <c r="B388" s="1" t="s">
        <v>126</v>
      </c>
      <c r="C388">
        <v>3</v>
      </c>
      <c r="D388">
        <v>3</v>
      </c>
      <c r="E388" s="1">
        <v>6</v>
      </c>
      <c r="F388" s="1">
        <v>2</v>
      </c>
      <c r="G388" s="1">
        <v>4</v>
      </c>
      <c r="H388" s="1">
        <v>6</v>
      </c>
      <c r="I388">
        <v>95</v>
      </c>
      <c r="J388">
        <v>18</v>
      </c>
      <c r="K388">
        <v>32</v>
      </c>
      <c r="L388">
        <v>67</v>
      </c>
      <c r="M388">
        <v>36</v>
      </c>
      <c r="N388" s="6">
        <f>(punkty_rekrutacyjne3[[#This Row],[GHP]]+punkty_rekrutacyjne3[[#This Row],[GHH]]+punkty_rekrutacyjne3[[#This Row],[GMM]]+punkty_rekrutacyjne3[[#This Row],[GMP]]+punkty_rekrutacyjne3[[#This Row],[GJP]])/10</f>
        <v>24.8</v>
      </c>
      <c r="O388">
        <f t="shared" si="24"/>
        <v>10</v>
      </c>
      <c r="P388">
        <f t="shared" si="25"/>
        <v>0</v>
      </c>
      <c r="Q388">
        <f t="shared" si="26"/>
        <v>6</v>
      </c>
      <c r="R388">
        <f t="shared" si="27"/>
        <v>10</v>
      </c>
      <c r="S388" s="6">
        <f>SUM(punkty_rekrutacyjne3[[#This Row],[punkty za JP]:[GEO]])</f>
        <v>26</v>
      </c>
      <c r="T388" s="6">
        <f>IF(punkty_rekrutacyjne3[[#This Row],[Zachowanie]]=6, 2, 0)+punkty_rekrutacyjne3[[#This Row],[Osiagniecia]]</f>
        <v>3</v>
      </c>
      <c r="U388" s="7">
        <f>punkty_rekrutacyjne3[[#This Row],[punkty za gimnazjalny]]+punkty_rekrutacyjne3[[#This Row],[SUMA PUNKTOW ZA OCENY]]+punkty_rekrutacyjne3[[#This Row],[DODATKOWE]]</f>
        <v>53.8</v>
      </c>
    </row>
    <row r="389" spans="1:21" x14ac:dyDescent="0.35">
      <c r="A389" s="1" t="s">
        <v>529</v>
      </c>
      <c r="B389" s="1" t="s">
        <v>530</v>
      </c>
      <c r="C389">
        <v>5</v>
      </c>
      <c r="D389">
        <v>5</v>
      </c>
      <c r="E389" s="1">
        <v>5</v>
      </c>
      <c r="F389" s="1">
        <v>5</v>
      </c>
      <c r="G389" s="1">
        <v>5</v>
      </c>
      <c r="H389" s="1">
        <v>3</v>
      </c>
      <c r="I389">
        <v>99</v>
      </c>
      <c r="J389">
        <v>47</v>
      </c>
      <c r="K389">
        <v>3</v>
      </c>
      <c r="L389">
        <v>6</v>
      </c>
      <c r="M389">
        <v>59</v>
      </c>
      <c r="N389" s="6">
        <f>(punkty_rekrutacyjne3[[#This Row],[GHP]]+punkty_rekrutacyjne3[[#This Row],[GHH]]+punkty_rekrutacyjne3[[#This Row],[GMM]]+punkty_rekrutacyjne3[[#This Row],[GMP]]+punkty_rekrutacyjne3[[#This Row],[GJP]])/10</f>
        <v>21.4</v>
      </c>
      <c r="O389">
        <f t="shared" si="24"/>
        <v>8</v>
      </c>
      <c r="P389">
        <f t="shared" si="25"/>
        <v>8</v>
      </c>
      <c r="Q389">
        <f t="shared" si="26"/>
        <v>8</v>
      </c>
      <c r="R389">
        <f t="shared" si="27"/>
        <v>4</v>
      </c>
      <c r="S389" s="6">
        <f>SUM(punkty_rekrutacyjne3[[#This Row],[punkty za JP]:[GEO]])</f>
        <v>28</v>
      </c>
      <c r="T389" s="6">
        <f>IF(punkty_rekrutacyjne3[[#This Row],[Zachowanie]]=6, 2, 0)+punkty_rekrutacyjne3[[#This Row],[Osiagniecia]]</f>
        <v>5</v>
      </c>
      <c r="U389" s="7">
        <f>punkty_rekrutacyjne3[[#This Row],[punkty za gimnazjalny]]+punkty_rekrutacyjne3[[#This Row],[SUMA PUNKTOW ZA OCENY]]+punkty_rekrutacyjne3[[#This Row],[DODATKOWE]]</f>
        <v>54.4</v>
      </c>
    </row>
    <row r="390" spans="1:21" x14ac:dyDescent="0.35">
      <c r="A390" s="1" t="s">
        <v>531</v>
      </c>
      <c r="B390" s="1" t="s">
        <v>532</v>
      </c>
      <c r="C390">
        <v>5</v>
      </c>
      <c r="D390">
        <v>5</v>
      </c>
      <c r="E390" s="1">
        <v>3</v>
      </c>
      <c r="F390" s="1">
        <v>4</v>
      </c>
      <c r="G390" s="1">
        <v>5</v>
      </c>
      <c r="H390" s="1">
        <v>2</v>
      </c>
      <c r="I390">
        <v>97</v>
      </c>
      <c r="J390">
        <v>87</v>
      </c>
      <c r="K390">
        <v>7</v>
      </c>
      <c r="L390">
        <v>93</v>
      </c>
      <c r="M390">
        <v>19</v>
      </c>
      <c r="N390" s="6">
        <f>(punkty_rekrutacyjne3[[#This Row],[GHP]]+punkty_rekrutacyjne3[[#This Row],[GHH]]+punkty_rekrutacyjne3[[#This Row],[GMM]]+punkty_rekrutacyjne3[[#This Row],[GMP]]+punkty_rekrutacyjne3[[#This Row],[GJP]])/10</f>
        <v>30.3</v>
      </c>
      <c r="O390">
        <f t="shared" si="24"/>
        <v>4</v>
      </c>
      <c r="P390">
        <f t="shared" si="25"/>
        <v>6</v>
      </c>
      <c r="Q390">
        <f t="shared" si="26"/>
        <v>8</v>
      </c>
      <c r="R390">
        <f t="shared" si="27"/>
        <v>0</v>
      </c>
      <c r="S390" s="6">
        <f>SUM(punkty_rekrutacyjne3[[#This Row],[punkty za JP]:[GEO]])</f>
        <v>18</v>
      </c>
      <c r="T390" s="6">
        <f>IF(punkty_rekrutacyjne3[[#This Row],[Zachowanie]]=6, 2, 0)+punkty_rekrutacyjne3[[#This Row],[Osiagniecia]]</f>
        <v>5</v>
      </c>
      <c r="U390" s="7">
        <f>punkty_rekrutacyjne3[[#This Row],[punkty za gimnazjalny]]+punkty_rekrutacyjne3[[#This Row],[SUMA PUNKTOW ZA OCENY]]+punkty_rekrutacyjne3[[#This Row],[DODATKOWE]]</f>
        <v>53.3</v>
      </c>
    </row>
    <row r="391" spans="1:21" x14ac:dyDescent="0.35">
      <c r="A391" s="1" t="s">
        <v>533</v>
      </c>
      <c r="B391" s="1" t="s">
        <v>45</v>
      </c>
      <c r="C391">
        <v>3</v>
      </c>
      <c r="D391">
        <v>6</v>
      </c>
      <c r="E391" s="1">
        <v>6</v>
      </c>
      <c r="F391" s="1">
        <v>6</v>
      </c>
      <c r="G391" s="1">
        <v>2</v>
      </c>
      <c r="H391" s="1">
        <v>5</v>
      </c>
      <c r="I391">
        <v>57</v>
      </c>
      <c r="J391">
        <v>44</v>
      </c>
      <c r="K391">
        <v>90</v>
      </c>
      <c r="L391">
        <v>33</v>
      </c>
      <c r="M391">
        <v>78</v>
      </c>
      <c r="N391" s="6">
        <f>(punkty_rekrutacyjne3[[#This Row],[GHP]]+punkty_rekrutacyjne3[[#This Row],[GHH]]+punkty_rekrutacyjne3[[#This Row],[GMM]]+punkty_rekrutacyjne3[[#This Row],[GMP]]+punkty_rekrutacyjne3[[#This Row],[GJP]])/10</f>
        <v>30.2</v>
      </c>
      <c r="O391">
        <f t="shared" si="24"/>
        <v>10</v>
      </c>
      <c r="P391">
        <f t="shared" si="25"/>
        <v>10</v>
      </c>
      <c r="Q391">
        <f t="shared" si="26"/>
        <v>0</v>
      </c>
      <c r="R391">
        <f t="shared" si="27"/>
        <v>8</v>
      </c>
      <c r="S391" s="6">
        <f>SUM(punkty_rekrutacyjne3[[#This Row],[punkty za JP]:[GEO]])</f>
        <v>28</v>
      </c>
      <c r="T391" s="6">
        <f>IF(punkty_rekrutacyjne3[[#This Row],[Zachowanie]]=6, 2, 0)+punkty_rekrutacyjne3[[#This Row],[Osiagniecia]]</f>
        <v>5</v>
      </c>
      <c r="U391" s="7">
        <f>punkty_rekrutacyjne3[[#This Row],[punkty za gimnazjalny]]+punkty_rekrutacyjne3[[#This Row],[SUMA PUNKTOW ZA OCENY]]+punkty_rekrutacyjne3[[#This Row],[DODATKOWE]]</f>
        <v>63.2</v>
      </c>
    </row>
    <row r="392" spans="1:21" x14ac:dyDescent="0.35">
      <c r="A392" s="1" t="s">
        <v>534</v>
      </c>
      <c r="B392" s="1" t="s">
        <v>90</v>
      </c>
      <c r="C392">
        <v>2</v>
      </c>
      <c r="D392">
        <v>4</v>
      </c>
      <c r="E392" s="1">
        <v>5</v>
      </c>
      <c r="F392" s="1">
        <v>3</v>
      </c>
      <c r="G392" s="1">
        <v>2</v>
      </c>
      <c r="H392" s="1">
        <v>2</v>
      </c>
      <c r="I392">
        <v>35</v>
      </c>
      <c r="J392">
        <v>82</v>
      </c>
      <c r="K392">
        <v>52</v>
      </c>
      <c r="L392">
        <v>15</v>
      </c>
      <c r="M392">
        <v>51</v>
      </c>
      <c r="N392" s="6">
        <f>(punkty_rekrutacyjne3[[#This Row],[GHP]]+punkty_rekrutacyjne3[[#This Row],[GHH]]+punkty_rekrutacyjne3[[#This Row],[GMM]]+punkty_rekrutacyjne3[[#This Row],[GMP]]+punkty_rekrutacyjne3[[#This Row],[GJP]])/10</f>
        <v>23.5</v>
      </c>
      <c r="O392">
        <f t="shared" si="24"/>
        <v>8</v>
      </c>
      <c r="P392">
        <f t="shared" si="25"/>
        <v>4</v>
      </c>
      <c r="Q392">
        <f t="shared" si="26"/>
        <v>0</v>
      </c>
      <c r="R392">
        <f t="shared" si="27"/>
        <v>0</v>
      </c>
      <c r="S392" s="6">
        <f>SUM(punkty_rekrutacyjne3[[#This Row],[punkty za JP]:[GEO]])</f>
        <v>12</v>
      </c>
      <c r="T392" s="6">
        <f>IF(punkty_rekrutacyjne3[[#This Row],[Zachowanie]]=6, 2, 0)+punkty_rekrutacyjne3[[#This Row],[Osiagniecia]]</f>
        <v>2</v>
      </c>
      <c r="U392" s="7">
        <f>punkty_rekrutacyjne3[[#This Row],[punkty za gimnazjalny]]+punkty_rekrutacyjne3[[#This Row],[SUMA PUNKTOW ZA OCENY]]+punkty_rekrutacyjne3[[#This Row],[DODATKOWE]]</f>
        <v>37.5</v>
      </c>
    </row>
    <row r="393" spans="1:21" x14ac:dyDescent="0.35">
      <c r="A393" s="1" t="s">
        <v>535</v>
      </c>
      <c r="B393" s="1" t="s">
        <v>536</v>
      </c>
      <c r="C393">
        <v>1</v>
      </c>
      <c r="D393">
        <v>5</v>
      </c>
      <c r="E393" s="1">
        <v>5</v>
      </c>
      <c r="F393" s="1">
        <v>6</v>
      </c>
      <c r="G393" s="1">
        <v>4</v>
      </c>
      <c r="H393" s="1">
        <v>6</v>
      </c>
      <c r="I393">
        <v>19</v>
      </c>
      <c r="J393">
        <v>32</v>
      </c>
      <c r="K393">
        <v>74</v>
      </c>
      <c r="L393">
        <v>31</v>
      </c>
      <c r="M393">
        <v>58</v>
      </c>
      <c r="N393" s="6">
        <f>(punkty_rekrutacyjne3[[#This Row],[GHP]]+punkty_rekrutacyjne3[[#This Row],[GHH]]+punkty_rekrutacyjne3[[#This Row],[GMM]]+punkty_rekrutacyjne3[[#This Row],[GMP]]+punkty_rekrutacyjne3[[#This Row],[GJP]])/10</f>
        <v>21.4</v>
      </c>
      <c r="O393">
        <f t="shared" si="24"/>
        <v>8</v>
      </c>
      <c r="P393">
        <f t="shared" si="25"/>
        <v>10</v>
      </c>
      <c r="Q393">
        <f t="shared" si="26"/>
        <v>6</v>
      </c>
      <c r="R393">
        <f t="shared" si="27"/>
        <v>10</v>
      </c>
      <c r="S393" s="6">
        <f>SUM(punkty_rekrutacyjne3[[#This Row],[punkty za JP]:[GEO]])</f>
        <v>34</v>
      </c>
      <c r="T393" s="6">
        <f>IF(punkty_rekrutacyjne3[[#This Row],[Zachowanie]]=6, 2, 0)+punkty_rekrutacyjne3[[#This Row],[Osiagniecia]]</f>
        <v>1</v>
      </c>
      <c r="U393" s="7">
        <f>punkty_rekrutacyjne3[[#This Row],[punkty za gimnazjalny]]+punkty_rekrutacyjne3[[#This Row],[SUMA PUNKTOW ZA OCENY]]+punkty_rekrutacyjne3[[#This Row],[DODATKOWE]]</f>
        <v>56.4</v>
      </c>
    </row>
    <row r="394" spans="1:21" x14ac:dyDescent="0.35">
      <c r="A394" s="1" t="s">
        <v>537</v>
      </c>
      <c r="B394" s="1" t="s">
        <v>538</v>
      </c>
      <c r="C394">
        <v>0</v>
      </c>
      <c r="D394">
        <v>5</v>
      </c>
      <c r="E394" s="1">
        <v>2</v>
      </c>
      <c r="F394" s="1">
        <v>2</v>
      </c>
      <c r="G394" s="1">
        <v>5</v>
      </c>
      <c r="H394" s="1">
        <v>3</v>
      </c>
      <c r="I394">
        <v>45</v>
      </c>
      <c r="J394">
        <v>52</v>
      </c>
      <c r="K394">
        <v>32</v>
      </c>
      <c r="L394">
        <v>42</v>
      </c>
      <c r="M394">
        <v>33</v>
      </c>
      <c r="N394" s="6">
        <f>(punkty_rekrutacyjne3[[#This Row],[GHP]]+punkty_rekrutacyjne3[[#This Row],[GHH]]+punkty_rekrutacyjne3[[#This Row],[GMM]]+punkty_rekrutacyjne3[[#This Row],[GMP]]+punkty_rekrutacyjne3[[#This Row],[GJP]])/10</f>
        <v>20.399999999999999</v>
      </c>
      <c r="O394">
        <f t="shared" si="24"/>
        <v>0</v>
      </c>
      <c r="P394">
        <f t="shared" si="25"/>
        <v>0</v>
      </c>
      <c r="Q394">
        <f t="shared" si="26"/>
        <v>8</v>
      </c>
      <c r="R394">
        <f t="shared" si="27"/>
        <v>4</v>
      </c>
      <c r="S394" s="6">
        <f>SUM(punkty_rekrutacyjne3[[#This Row],[punkty za JP]:[GEO]])</f>
        <v>12</v>
      </c>
      <c r="T394" s="6">
        <f>IF(punkty_rekrutacyjne3[[#This Row],[Zachowanie]]=6, 2, 0)+punkty_rekrutacyjne3[[#This Row],[Osiagniecia]]</f>
        <v>0</v>
      </c>
      <c r="U394" s="7">
        <f>punkty_rekrutacyjne3[[#This Row],[punkty za gimnazjalny]]+punkty_rekrutacyjne3[[#This Row],[SUMA PUNKTOW ZA OCENY]]+punkty_rekrutacyjne3[[#This Row],[DODATKOWE]]</f>
        <v>32.4</v>
      </c>
    </row>
    <row r="395" spans="1:21" x14ac:dyDescent="0.35">
      <c r="A395" s="1" t="s">
        <v>539</v>
      </c>
      <c r="B395" s="1" t="s">
        <v>540</v>
      </c>
      <c r="C395">
        <v>8</v>
      </c>
      <c r="D395">
        <v>5</v>
      </c>
      <c r="E395" s="1">
        <v>6</v>
      </c>
      <c r="F395" s="1">
        <v>2</v>
      </c>
      <c r="G395" s="1">
        <v>4</v>
      </c>
      <c r="H395" s="1">
        <v>3</v>
      </c>
      <c r="I395">
        <v>78</v>
      </c>
      <c r="J395">
        <v>38</v>
      </c>
      <c r="K395">
        <v>62</v>
      </c>
      <c r="L395">
        <v>45</v>
      </c>
      <c r="M395">
        <v>55</v>
      </c>
      <c r="N395" s="6">
        <f>(punkty_rekrutacyjne3[[#This Row],[GHP]]+punkty_rekrutacyjne3[[#This Row],[GHH]]+punkty_rekrutacyjne3[[#This Row],[GMM]]+punkty_rekrutacyjne3[[#This Row],[GMP]]+punkty_rekrutacyjne3[[#This Row],[GJP]])/10</f>
        <v>27.8</v>
      </c>
      <c r="O395">
        <f t="shared" si="24"/>
        <v>10</v>
      </c>
      <c r="P395">
        <f t="shared" si="25"/>
        <v>0</v>
      </c>
      <c r="Q395">
        <f t="shared" si="26"/>
        <v>6</v>
      </c>
      <c r="R395">
        <f t="shared" si="27"/>
        <v>4</v>
      </c>
      <c r="S395" s="6">
        <f>SUM(punkty_rekrutacyjne3[[#This Row],[punkty za JP]:[GEO]])</f>
        <v>20</v>
      </c>
      <c r="T395" s="6">
        <f>IF(punkty_rekrutacyjne3[[#This Row],[Zachowanie]]=6, 2, 0)+punkty_rekrutacyjne3[[#This Row],[Osiagniecia]]</f>
        <v>8</v>
      </c>
      <c r="U395" s="7">
        <f>punkty_rekrutacyjne3[[#This Row],[punkty za gimnazjalny]]+punkty_rekrutacyjne3[[#This Row],[SUMA PUNKTOW ZA OCENY]]+punkty_rekrutacyjne3[[#This Row],[DODATKOWE]]</f>
        <v>55.8</v>
      </c>
    </row>
    <row r="396" spans="1:21" x14ac:dyDescent="0.35">
      <c r="A396" s="1" t="s">
        <v>541</v>
      </c>
      <c r="B396" s="1" t="s">
        <v>503</v>
      </c>
      <c r="C396">
        <v>6</v>
      </c>
      <c r="D396">
        <v>4</v>
      </c>
      <c r="E396" s="1">
        <v>2</v>
      </c>
      <c r="F396" s="1">
        <v>6</v>
      </c>
      <c r="G396" s="1">
        <v>2</v>
      </c>
      <c r="H396" s="1">
        <v>6</v>
      </c>
      <c r="I396">
        <v>20</v>
      </c>
      <c r="J396">
        <v>92</v>
      </c>
      <c r="K396">
        <v>44</v>
      </c>
      <c r="L396">
        <v>89</v>
      </c>
      <c r="M396">
        <v>79</v>
      </c>
      <c r="N396" s="6">
        <f>(punkty_rekrutacyjne3[[#This Row],[GHP]]+punkty_rekrutacyjne3[[#This Row],[GHH]]+punkty_rekrutacyjne3[[#This Row],[GMM]]+punkty_rekrutacyjne3[[#This Row],[GMP]]+punkty_rekrutacyjne3[[#This Row],[GJP]])/10</f>
        <v>32.4</v>
      </c>
      <c r="O396">
        <f t="shared" si="24"/>
        <v>0</v>
      </c>
      <c r="P396">
        <f t="shared" si="25"/>
        <v>10</v>
      </c>
      <c r="Q396">
        <f t="shared" si="26"/>
        <v>0</v>
      </c>
      <c r="R396">
        <f t="shared" si="27"/>
        <v>10</v>
      </c>
      <c r="S396" s="6">
        <f>SUM(punkty_rekrutacyjne3[[#This Row],[punkty za JP]:[GEO]])</f>
        <v>20</v>
      </c>
      <c r="T396" s="6">
        <f>IF(punkty_rekrutacyjne3[[#This Row],[Zachowanie]]=6, 2, 0)+punkty_rekrutacyjne3[[#This Row],[Osiagniecia]]</f>
        <v>6</v>
      </c>
      <c r="U396" s="7">
        <f>punkty_rekrutacyjne3[[#This Row],[punkty za gimnazjalny]]+punkty_rekrutacyjne3[[#This Row],[SUMA PUNKTOW ZA OCENY]]+punkty_rekrutacyjne3[[#This Row],[DODATKOWE]]</f>
        <v>58.4</v>
      </c>
    </row>
    <row r="397" spans="1:21" x14ac:dyDescent="0.35">
      <c r="A397" s="1" t="s">
        <v>542</v>
      </c>
      <c r="B397" s="1" t="s">
        <v>117</v>
      </c>
      <c r="C397">
        <v>4</v>
      </c>
      <c r="D397">
        <v>2</v>
      </c>
      <c r="E397" s="1">
        <v>2</v>
      </c>
      <c r="F397" s="1">
        <v>4</v>
      </c>
      <c r="G397" s="1">
        <v>3</v>
      </c>
      <c r="H397" s="1">
        <v>3</v>
      </c>
      <c r="I397">
        <v>36</v>
      </c>
      <c r="J397">
        <v>79</v>
      </c>
      <c r="K397">
        <v>62</v>
      </c>
      <c r="L397">
        <v>8</v>
      </c>
      <c r="M397">
        <v>47</v>
      </c>
      <c r="N397" s="6">
        <f>(punkty_rekrutacyjne3[[#This Row],[GHP]]+punkty_rekrutacyjne3[[#This Row],[GHH]]+punkty_rekrutacyjne3[[#This Row],[GMM]]+punkty_rekrutacyjne3[[#This Row],[GMP]]+punkty_rekrutacyjne3[[#This Row],[GJP]])/10</f>
        <v>23.2</v>
      </c>
      <c r="O397">
        <f t="shared" si="24"/>
        <v>0</v>
      </c>
      <c r="P397">
        <f t="shared" si="25"/>
        <v>6</v>
      </c>
      <c r="Q397">
        <f t="shared" si="26"/>
        <v>4</v>
      </c>
      <c r="R397">
        <f t="shared" si="27"/>
        <v>4</v>
      </c>
      <c r="S397" s="6">
        <f>SUM(punkty_rekrutacyjne3[[#This Row],[punkty za JP]:[GEO]])</f>
        <v>14</v>
      </c>
      <c r="T397" s="6">
        <f>IF(punkty_rekrutacyjne3[[#This Row],[Zachowanie]]=6, 2, 0)+punkty_rekrutacyjne3[[#This Row],[Osiagniecia]]</f>
        <v>4</v>
      </c>
      <c r="U397" s="7">
        <f>punkty_rekrutacyjne3[[#This Row],[punkty za gimnazjalny]]+punkty_rekrutacyjne3[[#This Row],[SUMA PUNKTOW ZA OCENY]]+punkty_rekrutacyjne3[[#This Row],[DODATKOWE]]</f>
        <v>41.2</v>
      </c>
    </row>
    <row r="398" spans="1:21" x14ac:dyDescent="0.35">
      <c r="A398" s="1" t="s">
        <v>543</v>
      </c>
      <c r="B398" s="1" t="s">
        <v>41</v>
      </c>
      <c r="C398">
        <v>0</v>
      </c>
      <c r="D398">
        <v>2</v>
      </c>
      <c r="E398" s="1">
        <v>2</v>
      </c>
      <c r="F398" s="1">
        <v>4</v>
      </c>
      <c r="G398" s="1">
        <v>2</v>
      </c>
      <c r="H398" s="1">
        <v>4</v>
      </c>
      <c r="I398">
        <v>24</v>
      </c>
      <c r="J398">
        <v>81</v>
      </c>
      <c r="K398">
        <v>74</v>
      </c>
      <c r="L398">
        <v>4</v>
      </c>
      <c r="M398">
        <v>92</v>
      </c>
      <c r="N398" s="6">
        <f>(punkty_rekrutacyjne3[[#This Row],[GHP]]+punkty_rekrutacyjne3[[#This Row],[GHH]]+punkty_rekrutacyjne3[[#This Row],[GMM]]+punkty_rekrutacyjne3[[#This Row],[GMP]]+punkty_rekrutacyjne3[[#This Row],[GJP]])/10</f>
        <v>27.5</v>
      </c>
      <c r="O398">
        <f t="shared" si="24"/>
        <v>0</v>
      </c>
      <c r="P398">
        <f t="shared" si="25"/>
        <v>6</v>
      </c>
      <c r="Q398">
        <f t="shared" si="26"/>
        <v>0</v>
      </c>
      <c r="R398">
        <f t="shared" si="27"/>
        <v>6</v>
      </c>
      <c r="S398" s="6">
        <f>SUM(punkty_rekrutacyjne3[[#This Row],[punkty za JP]:[GEO]])</f>
        <v>12</v>
      </c>
      <c r="T398" s="6">
        <f>IF(punkty_rekrutacyjne3[[#This Row],[Zachowanie]]=6, 2, 0)+punkty_rekrutacyjne3[[#This Row],[Osiagniecia]]</f>
        <v>0</v>
      </c>
      <c r="U398" s="7">
        <f>punkty_rekrutacyjne3[[#This Row],[punkty za gimnazjalny]]+punkty_rekrutacyjne3[[#This Row],[SUMA PUNKTOW ZA OCENY]]+punkty_rekrutacyjne3[[#This Row],[DODATKOWE]]</f>
        <v>39.5</v>
      </c>
    </row>
    <row r="399" spans="1:21" x14ac:dyDescent="0.35">
      <c r="A399" s="1" t="s">
        <v>544</v>
      </c>
      <c r="B399" s="1" t="s">
        <v>324</v>
      </c>
      <c r="C399">
        <v>3</v>
      </c>
      <c r="D399">
        <v>3</v>
      </c>
      <c r="E399" s="1">
        <v>5</v>
      </c>
      <c r="F399" s="1">
        <v>6</v>
      </c>
      <c r="G399" s="1">
        <v>4</v>
      </c>
      <c r="H399" s="1">
        <v>3</v>
      </c>
      <c r="I399">
        <v>68</v>
      </c>
      <c r="J399">
        <v>76</v>
      </c>
      <c r="K399">
        <v>21</v>
      </c>
      <c r="L399">
        <v>59</v>
      </c>
      <c r="M399">
        <v>66</v>
      </c>
      <c r="N399" s="6">
        <f>(punkty_rekrutacyjne3[[#This Row],[GHP]]+punkty_rekrutacyjne3[[#This Row],[GHH]]+punkty_rekrutacyjne3[[#This Row],[GMM]]+punkty_rekrutacyjne3[[#This Row],[GMP]]+punkty_rekrutacyjne3[[#This Row],[GJP]])/10</f>
        <v>29</v>
      </c>
      <c r="O399">
        <f t="shared" si="24"/>
        <v>8</v>
      </c>
      <c r="P399">
        <f t="shared" si="25"/>
        <v>10</v>
      </c>
      <c r="Q399">
        <f t="shared" si="26"/>
        <v>6</v>
      </c>
      <c r="R399">
        <f t="shared" si="27"/>
        <v>4</v>
      </c>
      <c r="S399" s="6">
        <f>SUM(punkty_rekrutacyjne3[[#This Row],[punkty za JP]:[GEO]])</f>
        <v>28</v>
      </c>
      <c r="T399" s="6">
        <f>IF(punkty_rekrutacyjne3[[#This Row],[Zachowanie]]=6, 2, 0)+punkty_rekrutacyjne3[[#This Row],[Osiagniecia]]</f>
        <v>3</v>
      </c>
      <c r="U399" s="7">
        <f>punkty_rekrutacyjne3[[#This Row],[punkty za gimnazjalny]]+punkty_rekrutacyjne3[[#This Row],[SUMA PUNKTOW ZA OCENY]]+punkty_rekrutacyjne3[[#This Row],[DODATKOWE]]</f>
        <v>60</v>
      </c>
    </row>
    <row r="400" spans="1:21" x14ac:dyDescent="0.35">
      <c r="A400" s="1" t="s">
        <v>545</v>
      </c>
      <c r="B400" s="1" t="s">
        <v>253</v>
      </c>
      <c r="C400">
        <v>4</v>
      </c>
      <c r="D400">
        <v>3</v>
      </c>
      <c r="E400" s="1">
        <v>2</v>
      </c>
      <c r="F400" s="1">
        <v>4</v>
      </c>
      <c r="G400" s="1">
        <v>4</v>
      </c>
      <c r="H400" s="1">
        <v>5</v>
      </c>
      <c r="I400">
        <v>70</v>
      </c>
      <c r="J400">
        <v>34</v>
      </c>
      <c r="K400">
        <v>18</v>
      </c>
      <c r="L400">
        <v>27</v>
      </c>
      <c r="M400">
        <v>70</v>
      </c>
      <c r="N400" s="6">
        <f>(punkty_rekrutacyjne3[[#This Row],[GHP]]+punkty_rekrutacyjne3[[#This Row],[GHH]]+punkty_rekrutacyjne3[[#This Row],[GMM]]+punkty_rekrutacyjne3[[#This Row],[GMP]]+punkty_rekrutacyjne3[[#This Row],[GJP]])/10</f>
        <v>21.9</v>
      </c>
      <c r="O400">
        <f t="shared" si="24"/>
        <v>0</v>
      </c>
      <c r="P400">
        <f t="shared" si="25"/>
        <v>6</v>
      </c>
      <c r="Q400">
        <f t="shared" si="26"/>
        <v>6</v>
      </c>
      <c r="R400">
        <f t="shared" si="27"/>
        <v>8</v>
      </c>
      <c r="S400" s="6">
        <f>SUM(punkty_rekrutacyjne3[[#This Row],[punkty za JP]:[GEO]])</f>
        <v>20</v>
      </c>
      <c r="T400" s="6">
        <f>IF(punkty_rekrutacyjne3[[#This Row],[Zachowanie]]=6, 2, 0)+punkty_rekrutacyjne3[[#This Row],[Osiagniecia]]</f>
        <v>4</v>
      </c>
      <c r="U400" s="7">
        <f>punkty_rekrutacyjne3[[#This Row],[punkty za gimnazjalny]]+punkty_rekrutacyjne3[[#This Row],[SUMA PUNKTOW ZA OCENY]]+punkty_rekrutacyjne3[[#This Row],[DODATKOWE]]</f>
        <v>45.9</v>
      </c>
    </row>
    <row r="401" spans="1:21" x14ac:dyDescent="0.35">
      <c r="A401" s="1" t="s">
        <v>546</v>
      </c>
      <c r="B401" s="1" t="s">
        <v>249</v>
      </c>
      <c r="C401">
        <v>2</v>
      </c>
      <c r="D401">
        <v>4</v>
      </c>
      <c r="E401" s="1">
        <v>2</v>
      </c>
      <c r="F401" s="1">
        <v>4</v>
      </c>
      <c r="G401" s="1">
        <v>5</v>
      </c>
      <c r="H401" s="1">
        <v>2</v>
      </c>
      <c r="I401">
        <v>9</v>
      </c>
      <c r="J401">
        <v>76</v>
      </c>
      <c r="K401">
        <v>35</v>
      </c>
      <c r="L401">
        <v>83</v>
      </c>
      <c r="M401">
        <v>13</v>
      </c>
      <c r="N401" s="6">
        <f>(punkty_rekrutacyjne3[[#This Row],[GHP]]+punkty_rekrutacyjne3[[#This Row],[GHH]]+punkty_rekrutacyjne3[[#This Row],[GMM]]+punkty_rekrutacyjne3[[#This Row],[GMP]]+punkty_rekrutacyjne3[[#This Row],[GJP]])/10</f>
        <v>21.6</v>
      </c>
      <c r="O401">
        <f t="shared" si="24"/>
        <v>0</v>
      </c>
      <c r="P401">
        <f t="shared" si="25"/>
        <v>6</v>
      </c>
      <c r="Q401">
        <f t="shared" si="26"/>
        <v>8</v>
      </c>
      <c r="R401">
        <f t="shared" si="27"/>
        <v>0</v>
      </c>
      <c r="S401" s="6">
        <f>SUM(punkty_rekrutacyjne3[[#This Row],[punkty za JP]:[GEO]])</f>
        <v>14</v>
      </c>
      <c r="T401" s="6">
        <f>IF(punkty_rekrutacyjne3[[#This Row],[Zachowanie]]=6, 2, 0)+punkty_rekrutacyjne3[[#This Row],[Osiagniecia]]</f>
        <v>2</v>
      </c>
      <c r="U401" s="7">
        <f>punkty_rekrutacyjne3[[#This Row],[punkty za gimnazjalny]]+punkty_rekrutacyjne3[[#This Row],[SUMA PUNKTOW ZA OCENY]]+punkty_rekrutacyjne3[[#This Row],[DODATKOWE]]</f>
        <v>37.6</v>
      </c>
    </row>
    <row r="402" spans="1:21" x14ac:dyDescent="0.35">
      <c r="A402" s="1" t="s">
        <v>547</v>
      </c>
      <c r="B402" s="1" t="s">
        <v>526</v>
      </c>
      <c r="C402">
        <v>6</v>
      </c>
      <c r="D402">
        <v>2</v>
      </c>
      <c r="E402" s="1">
        <v>4</v>
      </c>
      <c r="F402" s="1">
        <v>2</v>
      </c>
      <c r="G402" s="1">
        <v>3</v>
      </c>
      <c r="H402" s="1">
        <v>2</v>
      </c>
      <c r="I402">
        <v>63</v>
      </c>
      <c r="J402">
        <v>31</v>
      </c>
      <c r="K402">
        <v>2</v>
      </c>
      <c r="L402">
        <v>74</v>
      </c>
      <c r="M402">
        <v>15</v>
      </c>
      <c r="N402" s="6">
        <f>(punkty_rekrutacyjne3[[#This Row],[GHP]]+punkty_rekrutacyjne3[[#This Row],[GHH]]+punkty_rekrutacyjne3[[#This Row],[GMM]]+punkty_rekrutacyjne3[[#This Row],[GMP]]+punkty_rekrutacyjne3[[#This Row],[GJP]])/10</f>
        <v>18.5</v>
      </c>
      <c r="O402">
        <f t="shared" si="24"/>
        <v>6</v>
      </c>
      <c r="P402">
        <f t="shared" si="25"/>
        <v>0</v>
      </c>
      <c r="Q402">
        <f t="shared" si="26"/>
        <v>4</v>
      </c>
      <c r="R402">
        <f t="shared" si="27"/>
        <v>0</v>
      </c>
      <c r="S402" s="6">
        <f>SUM(punkty_rekrutacyjne3[[#This Row],[punkty za JP]:[GEO]])</f>
        <v>10</v>
      </c>
      <c r="T402" s="6">
        <f>IF(punkty_rekrutacyjne3[[#This Row],[Zachowanie]]=6, 2, 0)+punkty_rekrutacyjne3[[#This Row],[Osiagniecia]]</f>
        <v>6</v>
      </c>
      <c r="U402" s="7">
        <f>punkty_rekrutacyjne3[[#This Row],[punkty za gimnazjalny]]+punkty_rekrutacyjne3[[#This Row],[SUMA PUNKTOW ZA OCENY]]+punkty_rekrutacyjne3[[#This Row],[DODATKOWE]]</f>
        <v>34.5</v>
      </c>
    </row>
    <row r="403" spans="1:21" x14ac:dyDescent="0.35">
      <c r="A403" s="1" t="s">
        <v>548</v>
      </c>
      <c r="B403" s="1" t="s">
        <v>126</v>
      </c>
      <c r="C403">
        <v>4</v>
      </c>
      <c r="D403">
        <v>6</v>
      </c>
      <c r="E403" s="1">
        <v>3</v>
      </c>
      <c r="F403" s="1">
        <v>5</v>
      </c>
      <c r="G403" s="1">
        <v>4</v>
      </c>
      <c r="H403" s="1">
        <v>4</v>
      </c>
      <c r="I403">
        <v>15</v>
      </c>
      <c r="J403">
        <v>57</v>
      </c>
      <c r="K403">
        <v>64</v>
      </c>
      <c r="L403">
        <v>60</v>
      </c>
      <c r="M403">
        <v>60</v>
      </c>
      <c r="N403" s="6">
        <f>(punkty_rekrutacyjne3[[#This Row],[GHP]]+punkty_rekrutacyjne3[[#This Row],[GHH]]+punkty_rekrutacyjne3[[#This Row],[GMM]]+punkty_rekrutacyjne3[[#This Row],[GMP]]+punkty_rekrutacyjne3[[#This Row],[GJP]])/10</f>
        <v>25.6</v>
      </c>
      <c r="O403">
        <f t="shared" si="24"/>
        <v>4</v>
      </c>
      <c r="P403">
        <f t="shared" si="25"/>
        <v>8</v>
      </c>
      <c r="Q403">
        <f t="shared" si="26"/>
        <v>6</v>
      </c>
      <c r="R403">
        <f t="shared" si="27"/>
        <v>6</v>
      </c>
      <c r="S403" s="6">
        <f>SUM(punkty_rekrutacyjne3[[#This Row],[punkty za JP]:[GEO]])</f>
        <v>24</v>
      </c>
      <c r="T403" s="6">
        <f>IF(punkty_rekrutacyjne3[[#This Row],[Zachowanie]]=6, 2, 0)+punkty_rekrutacyjne3[[#This Row],[Osiagniecia]]</f>
        <v>6</v>
      </c>
      <c r="U403" s="7">
        <f>punkty_rekrutacyjne3[[#This Row],[punkty za gimnazjalny]]+punkty_rekrutacyjne3[[#This Row],[SUMA PUNKTOW ZA OCENY]]+punkty_rekrutacyjne3[[#This Row],[DODATKOWE]]</f>
        <v>55.6</v>
      </c>
    </row>
    <row r="404" spans="1:21" x14ac:dyDescent="0.35">
      <c r="A404" s="1" t="s">
        <v>549</v>
      </c>
      <c r="B404" s="1" t="s">
        <v>355</v>
      </c>
      <c r="C404">
        <v>6</v>
      </c>
      <c r="D404">
        <v>4</v>
      </c>
      <c r="E404" s="1">
        <v>4</v>
      </c>
      <c r="F404" s="1">
        <v>2</v>
      </c>
      <c r="G404" s="1">
        <v>2</v>
      </c>
      <c r="H404" s="1">
        <v>2</v>
      </c>
      <c r="I404">
        <v>26</v>
      </c>
      <c r="J404">
        <v>6</v>
      </c>
      <c r="K404">
        <v>12</v>
      </c>
      <c r="L404">
        <v>71</v>
      </c>
      <c r="M404">
        <v>85</v>
      </c>
      <c r="N404" s="6">
        <f>(punkty_rekrutacyjne3[[#This Row],[GHP]]+punkty_rekrutacyjne3[[#This Row],[GHH]]+punkty_rekrutacyjne3[[#This Row],[GMM]]+punkty_rekrutacyjne3[[#This Row],[GMP]]+punkty_rekrutacyjne3[[#This Row],[GJP]])/10</f>
        <v>20</v>
      </c>
      <c r="O404">
        <f t="shared" si="24"/>
        <v>6</v>
      </c>
      <c r="P404">
        <f t="shared" si="25"/>
        <v>0</v>
      </c>
      <c r="Q404">
        <f t="shared" si="26"/>
        <v>0</v>
      </c>
      <c r="R404">
        <f t="shared" si="27"/>
        <v>0</v>
      </c>
      <c r="S404" s="6">
        <f>SUM(punkty_rekrutacyjne3[[#This Row],[punkty za JP]:[GEO]])</f>
        <v>6</v>
      </c>
      <c r="T404" s="6">
        <f>IF(punkty_rekrutacyjne3[[#This Row],[Zachowanie]]=6, 2, 0)+punkty_rekrutacyjne3[[#This Row],[Osiagniecia]]</f>
        <v>6</v>
      </c>
      <c r="U404" s="7">
        <f>punkty_rekrutacyjne3[[#This Row],[punkty za gimnazjalny]]+punkty_rekrutacyjne3[[#This Row],[SUMA PUNKTOW ZA OCENY]]+punkty_rekrutacyjne3[[#This Row],[DODATKOWE]]</f>
        <v>32</v>
      </c>
    </row>
    <row r="405" spans="1:21" x14ac:dyDescent="0.35">
      <c r="A405" s="1" t="s">
        <v>550</v>
      </c>
      <c r="B405" s="1" t="s">
        <v>551</v>
      </c>
      <c r="C405">
        <v>5</v>
      </c>
      <c r="D405">
        <v>6</v>
      </c>
      <c r="E405" s="1">
        <v>2</v>
      </c>
      <c r="F405" s="1">
        <v>4</v>
      </c>
      <c r="G405" s="1">
        <v>4</v>
      </c>
      <c r="H405" s="1">
        <v>3</v>
      </c>
      <c r="I405">
        <v>3</v>
      </c>
      <c r="J405">
        <v>8</v>
      </c>
      <c r="K405">
        <v>22</v>
      </c>
      <c r="L405">
        <v>75</v>
      </c>
      <c r="M405">
        <v>52</v>
      </c>
      <c r="N405" s="6">
        <f>(punkty_rekrutacyjne3[[#This Row],[GHP]]+punkty_rekrutacyjne3[[#This Row],[GHH]]+punkty_rekrutacyjne3[[#This Row],[GMM]]+punkty_rekrutacyjne3[[#This Row],[GMP]]+punkty_rekrutacyjne3[[#This Row],[GJP]])/10</f>
        <v>16</v>
      </c>
      <c r="O405">
        <f t="shared" si="24"/>
        <v>0</v>
      </c>
      <c r="P405">
        <f t="shared" si="25"/>
        <v>6</v>
      </c>
      <c r="Q405">
        <f t="shared" si="26"/>
        <v>6</v>
      </c>
      <c r="R405">
        <f t="shared" si="27"/>
        <v>4</v>
      </c>
      <c r="S405" s="6">
        <f>SUM(punkty_rekrutacyjne3[[#This Row],[punkty za JP]:[GEO]])</f>
        <v>16</v>
      </c>
      <c r="T405" s="6">
        <f>IF(punkty_rekrutacyjne3[[#This Row],[Zachowanie]]=6, 2, 0)+punkty_rekrutacyjne3[[#This Row],[Osiagniecia]]</f>
        <v>7</v>
      </c>
      <c r="U405" s="7">
        <f>punkty_rekrutacyjne3[[#This Row],[punkty za gimnazjalny]]+punkty_rekrutacyjne3[[#This Row],[SUMA PUNKTOW ZA OCENY]]+punkty_rekrutacyjne3[[#This Row],[DODATKOWE]]</f>
        <v>39</v>
      </c>
    </row>
    <row r="406" spans="1:21" x14ac:dyDescent="0.35">
      <c r="A406" s="1" t="s">
        <v>552</v>
      </c>
      <c r="B406" s="1" t="s">
        <v>553</v>
      </c>
      <c r="C406">
        <v>0</v>
      </c>
      <c r="D406">
        <v>5</v>
      </c>
      <c r="E406" s="1">
        <v>2</v>
      </c>
      <c r="F406" s="1">
        <v>4</v>
      </c>
      <c r="G406" s="1">
        <v>4</v>
      </c>
      <c r="H406" s="1">
        <v>4</v>
      </c>
      <c r="I406">
        <v>68</v>
      </c>
      <c r="J406">
        <v>77</v>
      </c>
      <c r="K406">
        <v>39</v>
      </c>
      <c r="L406">
        <v>95</v>
      </c>
      <c r="M406">
        <v>42</v>
      </c>
      <c r="N406" s="6">
        <f>(punkty_rekrutacyjne3[[#This Row],[GHP]]+punkty_rekrutacyjne3[[#This Row],[GHH]]+punkty_rekrutacyjne3[[#This Row],[GMM]]+punkty_rekrutacyjne3[[#This Row],[GMP]]+punkty_rekrutacyjne3[[#This Row],[GJP]])/10</f>
        <v>32.1</v>
      </c>
      <c r="O406">
        <f t="shared" si="24"/>
        <v>0</v>
      </c>
      <c r="P406">
        <f t="shared" si="25"/>
        <v>6</v>
      </c>
      <c r="Q406">
        <f t="shared" si="26"/>
        <v>6</v>
      </c>
      <c r="R406">
        <f t="shared" si="27"/>
        <v>6</v>
      </c>
      <c r="S406" s="6">
        <f>SUM(punkty_rekrutacyjne3[[#This Row],[punkty za JP]:[GEO]])</f>
        <v>18</v>
      </c>
      <c r="T406" s="6">
        <f>IF(punkty_rekrutacyjne3[[#This Row],[Zachowanie]]=6, 2, 0)+punkty_rekrutacyjne3[[#This Row],[Osiagniecia]]</f>
        <v>0</v>
      </c>
      <c r="U406" s="7">
        <f>punkty_rekrutacyjne3[[#This Row],[punkty za gimnazjalny]]+punkty_rekrutacyjne3[[#This Row],[SUMA PUNKTOW ZA OCENY]]+punkty_rekrutacyjne3[[#This Row],[DODATKOWE]]</f>
        <v>50.1</v>
      </c>
    </row>
    <row r="407" spans="1:21" x14ac:dyDescent="0.35">
      <c r="A407" s="1" t="s">
        <v>554</v>
      </c>
      <c r="B407" s="1" t="s">
        <v>16</v>
      </c>
      <c r="C407">
        <v>4</v>
      </c>
      <c r="D407">
        <v>4</v>
      </c>
      <c r="E407" s="1">
        <v>3</v>
      </c>
      <c r="F407" s="1">
        <v>2</v>
      </c>
      <c r="G407" s="1">
        <v>5</v>
      </c>
      <c r="H407" s="1">
        <v>4</v>
      </c>
      <c r="I407">
        <v>65</v>
      </c>
      <c r="J407">
        <v>42</v>
      </c>
      <c r="K407">
        <v>95</v>
      </c>
      <c r="L407">
        <v>95</v>
      </c>
      <c r="M407">
        <v>95</v>
      </c>
      <c r="N407" s="6">
        <f>(punkty_rekrutacyjne3[[#This Row],[GHP]]+punkty_rekrutacyjne3[[#This Row],[GHH]]+punkty_rekrutacyjne3[[#This Row],[GMM]]+punkty_rekrutacyjne3[[#This Row],[GMP]]+punkty_rekrutacyjne3[[#This Row],[GJP]])/10</f>
        <v>39.200000000000003</v>
      </c>
      <c r="O407">
        <f t="shared" si="24"/>
        <v>4</v>
      </c>
      <c r="P407">
        <f t="shared" si="25"/>
        <v>0</v>
      </c>
      <c r="Q407">
        <f t="shared" si="26"/>
        <v>8</v>
      </c>
      <c r="R407">
        <f t="shared" si="27"/>
        <v>6</v>
      </c>
      <c r="S407" s="6">
        <f>SUM(punkty_rekrutacyjne3[[#This Row],[punkty za JP]:[GEO]])</f>
        <v>18</v>
      </c>
      <c r="T407" s="6">
        <f>IF(punkty_rekrutacyjne3[[#This Row],[Zachowanie]]=6, 2, 0)+punkty_rekrutacyjne3[[#This Row],[Osiagniecia]]</f>
        <v>4</v>
      </c>
      <c r="U407" s="7">
        <f>punkty_rekrutacyjne3[[#This Row],[punkty za gimnazjalny]]+punkty_rekrutacyjne3[[#This Row],[SUMA PUNKTOW ZA OCENY]]+punkty_rekrutacyjne3[[#This Row],[DODATKOWE]]</f>
        <v>61.2</v>
      </c>
    </row>
    <row r="408" spans="1:21" x14ac:dyDescent="0.35">
      <c r="A408" s="1" t="s">
        <v>555</v>
      </c>
      <c r="B408" s="1" t="s">
        <v>64</v>
      </c>
      <c r="C408">
        <v>6</v>
      </c>
      <c r="D408">
        <v>2</v>
      </c>
      <c r="E408" s="1">
        <v>2</v>
      </c>
      <c r="F408" s="1">
        <v>2</v>
      </c>
      <c r="G408" s="1">
        <v>2</v>
      </c>
      <c r="H408" s="1">
        <v>4</v>
      </c>
      <c r="I408">
        <v>32</v>
      </c>
      <c r="J408">
        <v>39</v>
      </c>
      <c r="K408">
        <v>61</v>
      </c>
      <c r="L408">
        <v>67</v>
      </c>
      <c r="M408">
        <v>14</v>
      </c>
      <c r="N408" s="6">
        <f>(punkty_rekrutacyjne3[[#This Row],[GHP]]+punkty_rekrutacyjne3[[#This Row],[GHH]]+punkty_rekrutacyjne3[[#This Row],[GMM]]+punkty_rekrutacyjne3[[#This Row],[GMP]]+punkty_rekrutacyjne3[[#This Row],[GJP]])/10</f>
        <v>21.3</v>
      </c>
      <c r="O408">
        <f t="shared" si="24"/>
        <v>0</v>
      </c>
      <c r="P408">
        <f t="shared" si="25"/>
        <v>0</v>
      </c>
      <c r="Q408">
        <f t="shared" si="26"/>
        <v>0</v>
      </c>
      <c r="R408">
        <f t="shared" si="27"/>
        <v>6</v>
      </c>
      <c r="S408" s="6">
        <f>SUM(punkty_rekrutacyjne3[[#This Row],[punkty za JP]:[GEO]])</f>
        <v>6</v>
      </c>
      <c r="T408" s="6">
        <f>IF(punkty_rekrutacyjne3[[#This Row],[Zachowanie]]=6, 2, 0)+punkty_rekrutacyjne3[[#This Row],[Osiagniecia]]</f>
        <v>6</v>
      </c>
      <c r="U408" s="7">
        <f>punkty_rekrutacyjne3[[#This Row],[punkty za gimnazjalny]]+punkty_rekrutacyjne3[[#This Row],[SUMA PUNKTOW ZA OCENY]]+punkty_rekrutacyjne3[[#This Row],[DODATKOWE]]</f>
        <v>33.299999999999997</v>
      </c>
    </row>
    <row r="409" spans="1:21" x14ac:dyDescent="0.35">
      <c r="A409" s="1" t="s">
        <v>466</v>
      </c>
      <c r="B409" s="1" t="s">
        <v>16</v>
      </c>
      <c r="C409">
        <v>8</v>
      </c>
      <c r="D409">
        <v>3</v>
      </c>
      <c r="E409" s="1">
        <v>5</v>
      </c>
      <c r="F409" s="1">
        <v>6</v>
      </c>
      <c r="G409" s="1">
        <v>3</v>
      </c>
      <c r="H409" s="1">
        <v>5</v>
      </c>
      <c r="I409">
        <v>7</v>
      </c>
      <c r="J409">
        <v>96</v>
      </c>
      <c r="K409">
        <v>85</v>
      </c>
      <c r="L409">
        <v>8</v>
      </c>
      <c r="M409">
        <v>46</v>
      </c>
      <c r="N409" s="6">
        <f>(punkty_rekrutacyjne3[[#This Row],[GHP]]+punkty_rekrutacyjne3[[#This Row],[GHH]]+punkty_rekrutacyjne3[[#This Row],[GMM]]+punkty_rekrutacyjne3[[#This Row],[GMP]]+punkty_rekrutacyjne3[[#This Row],[GJP]])/10</f>
        <v>24.2</v>
      </c>
      <c r="O409">
        <f t="shared" si="24"/>
        <v>8</v>
      </c>
      <c r="P409">
        <f t="shared" si="25"/>
        <v>10</v>
      </c>
      <c r="Q409">
        <f t="shared" si="26"/>
        <v>4</v>
      </c>
      <c r="R409">
        <f t="shared" si="27"/>
        <v>8</v>
      </c>
      <c r="S409" s="6">
        <f>SUM(punkty_rekrutacyjne3[[#This Row],[punkty za JP]:[GEO]])</f>
        <v>30</v>
      </c>
      <c r="T409" s="6">
        <f>IF(punkty_rekrutacyjne3[[#This Row],[Zachowanie]]=6, 2, 0)+punkty_rekrutacyjne3[[#This Row],[Osiagniecia]]</f>
        <v>8</v>
      </c>
      <c r="U409" s="7">
        <f>punkty_rekrutacyjne3[[#This Row],[punkty za gimnazjalny]]+punkty_rekrutacyjne3[[#This Row],[SUMA PUNKTOW ZA OCENY]]+punkty_rekrutacyjne3[[#This Row],[DODATKOWE]]</f>
        <v>62.2</v>
      </c>
    </row>
    <row r="410" spans="1:21" x14ac:dyDescent="0.35">
      <c r="A410" s="1" t="s">
        <v>556</v>
      </c>
      <c r="B410" s="1" t="s">
        <v>367</v>
      </c>
      <c r="C410">
        <v>7</v>
      </c>
      <c r="D410">
        <v>5</v>
      </c>
      <c r="E410" s="1">
        <v>5</v>
      </c>
      <c r="F410" s="1">
        <v>5</v>
      </c>
      <c r="G410" s="1">
        <v>2</v>
      </c>
      <c r="H410" s="1">
        <v>2</v>
      </c>
      <c r="I410">
        <v>35</v>
      </c>
      <c r="J410">
        <v>95</v>
      </c>
      <c r="K410">
        <v>11</v>
      </c>
      <c r="L410">
        <v>36</v>
      </c>
      <c r="M410">
        <v>19</v>
      </c>
      <c r="N410" s="6">
        <f>(punkty_rekrutacyjne3[[#This Row],[GHP]]+punkty_rekrutacyjne3[[#This Row],[GHH]]+punkty_rekrutacyjne3[[#This Row],[GMM]]+punkty_rekrutacyjne3[[#This Row],[GMP]]+punkty_rekrutacyjne3[[#This Row],[GJP]])/10</f>
        <v>19.600000000000001</v>
      </c>
      <c r="O410">
        <f t="shared" si="24"/>
        <v>8</v>
      </c>
      <c r="P410">
        <f t="shared" si="25"/>
        <v>8</v>
      </c>
      <c r="Q410">
        <f t="shared" si="26"/>
        <v>0</v>
      </c>
      <c r="R410">
        <f t="shared" si="27"/>
        <v>0</v>
      </c>
      <c r="S410" s="6">
        <f>SUM(punkty_rekrutacyjne3[[#This Row],[punkty za JP]:[GEO]])</f>
        <v>16</v>
      </c>
      <c r="T410" s="6">
        <f>IF(punkty_rekrutacyjne3[[#This Row],[Zachowanie]]=6, 2, 0)+punkty_rekrutacyjne3[[#This Row],[Osiagniecia]]</f>
        <v>7</v>
      </c>
      <c r="U410" s="7">
        <f>punkty_rekrutacyjne3[[#This Row],[punkty za gimnazjalny]]+punkty_rekrutacyjne3[[#This Row],[SUMA PUNKTOW ZA OCENY]]+punkty_rekrutacyjne3[[#This Row],[DODATKOWE]]</f>
        <v>42.6</v>
      </c>
    </row>
    <row r="411" spans="1:21" x14ac:dyDescent="0.35">
      <c r="A411" s="1" t="s">
        <v>557</v>
      </c>
      <c r="B411" s="1" t="s">
        <v>558</v>
      </c>
      <c r="C411">
        <v>1</v>
      </c>
      <c r="D411">
        <v>4</v>
      </c>
      <c r="E411" s="1">
        <v>4</v>
      </c>
      <c r="F411" s="1">
        <v>6</v>
      </c>
      <c r="G411" s="1">
        <v>3</v>
      </c>
      <c r="H411" s="1">
        <v>4</v>
      </c>
      <c r="I411">
        <v>73</v>
      </c>
      <c r="J411">
        <v>61</v>
      </c>
      <c r="K411">
        <v>49</v>
      </c>
      <c r="L411">
        <v>70</v>
      </c>
      <c r="M411">
        <v>52</v>
      </c>
      <c r="N411" s="6">
        <f>(punkty_rekrutacyjne3[[#This Row],[GHP]]+punkty_rekrutacyjne3[[#This Row],[GHH]]+punkty_rekrutacyjne3[[#This Row],[GMM]]+punkty_rekrutacyjne3[[#This Row],[GMP]]+punkty_rekrutacyjne3[[#This Row],[GJP]])/10</f>
        <v>30.5</v>
      </c>
      <c r="O411">
        <f t="shared" si="24"/>
        <v>6</v>
      </c>
      <c r="P411">
        <f t="shared" si="25"/>
        <v>10</v>
      </c>
      <c r="Q411">
        <f t="shared" si="26"/>
        <v>4</v>
      </c>
      <c r="R411">
        <f t="shared" si="27"/>
        <v>6</v>
      </c>
      <c r="S411" s="6">
        <f>SUM(punkty_rekrutacyjne3[[#This Row],[punkty za JP]:[GEO]])</f>
        <v>26</v>
      </c>
      <c r="T411" s="6">
        <f>IF(punkty_rekrutacyjne3[[#This Row],[Zachowanie]]=6, 2, 0)+punkty_rekrutacyjne3[[#This Row],[Osiagniecia]]</f>
        <v>1</v>
      </c>
      <c r="U411" s="7">
        <f>punkty_rekrutacyjne3[[#This Row],[punkty za gimnazjalny]]+punkty_rekrutacyjne3[[#This Row],[SUMA PUNKTOW ZA OCENY]]+punkty_rekrutacyjne3[[#This Row],[DODATKOWE]]</f>
        <v>57.5</v>
      </c>
    </row>
    <row r="412" spans="1:21" x14ac:dyDescent="0.35">
      <c r="A412" s="1" t="s">
        <v>559</v>
      </c>
      <c r="B412" s="1" t="s">
        <v>145</v>
      </c>
      <c r="C412">
        <v>8</v>
      </c>
      <c r="D412">
        <v>2</v>
      </c>
      <c r="E412" s="1">
        <v>5</v>
      </c>
      <c r="F412" s="1">
        <v>2</v>
      </c>
      <c r="G412" s="1">
        <v>2</v>
      </c>
      <c r="H412" s="1">
        <v>6</v>
      </c>
      <c r="I412">
        <v>52</v>
      </c>
      <c r="J412">
        <v>90</v>
      </c>
      <c r="K412">
        <v>95</v>
      </c>
      <c r="L412">
        <v>83</v>
      </c>
      <c r="M412">
        <v>23</v>
      </c>
      <c r="N412" s="6">
        <f>(punkty_rekrutacyjne3[[#This Row],[GHP]]+punkty_rekrutacyjne3[[#This Row],[GHH]]+punkty_rekrutacyjne3[[#This Row],[GMM]]+punkty_rekrutacyjne3[[#This Row],[GMP]]+punkty_rekrutacyjne3[[#This Row],[GJP]])/10</f>
        <v>34.299999999999997</v>
      </c>
      <c r="O412">
        <f t="shared" si="24"/>
        <v>8</v>
      </c>
      <c r="P412">
        <f t="shared" si="25"/>
        <v>0</v>
      </c>
      <c r="Q412">
        <f t="shared" si="26"/>
        <v>0</v>
      </c>
      <c r="R412">
        <f t="shared" si="27"/>
        <v>10</v>
      </c>
      <c r="S412" s="6">
        <f>SUM(punkty_rekrutacyjne3[[#This Row],[punkty za JP]:[GEO]])</f>
        <v>18</v>
      </c>
      <c r="T412" s="6">
        <f>IF(punkty_rekrutacyjne3[[#This Row],[Zachowanie]]=6, 2, 0)+punkty_rekrutacyjne3[[#This Row],[Osiagniecia]]</f>
        <v>8</v>
      </c>
      <c r="U412" s="7">
        <f>punkty_rekrutacyjne3[[#This Row],[punkty za gimnazjalny]]+punkty_rekrutacyjne3[[#This Row],[SUMA PUNKTOW ZA OCENY]]+punkty_rekrutacyjne3[[#This Row],[DODATKOWE]]</f>
        <v>60.3</v>
      </c>
    </row>
    <row r="413" spans="1:21" x14ac:dyDescent="0.35">
      <c r="A413" s="1" t="s">
        <v>418</v>
      </c>
      <c r="B413" s="1" t="s">
        <v>32</v>
      </c>
      <c r="C413">
        <v>8</v>
      </c>
      <c r="D413">
        <v>5</v>
      </c>
      <c r="E413" s="1">
        <v>6</v>
      </c>
      <c r="F413" s="1">
        <v>5</v>
      </c>
      <c r="G413" s="1">
        <v>6</v>
      </c>
      <c r="H413" s="1">
        <v>5</v>
      </c>
      <c r="I413">
        <v>5</v>
      </c>
      <c r="J413">
        <v>84</v>
      </c>
      <c r="K413">
        <v>88</v>
      </c>
      <c r="L413">
        <v>35</v>
      </c>
      <c r="M413">
        <v>40</v>
      </c>
      <c r="N413" s="6">
        <f>(punkty_rekrutacyjne3[[#This Row],[GHP]]+punkty_rekrutacyjne3[[#This Row],[GHH]]+punkty_rekrutacyjne3[[#This Row],[GMM]]+punkty_rekrutacyjne3[[#This Row],[GMP]]+punkty_rekrutacyjne3[[#This Row],[GJP]])/10</f>
        <v>25.2</v>
      </c>
      <c r="O413">
        <f t="shared" si="24"/>
        <v>10</v>
      </c>
      <c r="P413">
        <f t="shared" si="25"/>
        <v>8</v>
      </c>
      <c r="Q413">
        <f t="shared" si="26"/>
        <v>10</v>
      </c>
      <c r="R413">
        <f t="shared" si="27"/>
        <v>8</v>
      </c>
      <c r="S413" s="6">
        <f>SUM(punkty_rekrutacyjne3[[#This Row],[punkty za JP]:[GEO]])</f>
        <v>36</v>
      </c>
      <c r="T413" s="6">
        <f>IF(punkty_rekrutacyjne3[[#This Row],[Zachowanie]]=6, 2, 0)+punkty_rekrutacyjne3[[#This Row],[Osiagniecia]]</f>
        <v>8</v>
      </c>
      <c r="U413" s="7">
        <f>punkty_rekrutacyjne3[[#This Row],[punkty za gimnazjalny]]+punkty_rekrutacyjne3[[#This Row],[SUMA PUNKTOW ZA OCENY]]+punkty_rekrutacyjne3[[#This Row],[DODATKOWE]]</f>
        <v>69.2</v>
      </c>
    </row>
    <row r="414" spans="1:21" x14ac:dyDescent="0.35">
      <c r="A414" s="1" t="s">
        <v>123</v>
      </c>
      <c r="B414" s="1" t="s">
        <v>273</v>
      </c>
      <c r="C414">
        <v>5</v>
      </c>
      <c r="D414">
        <v>4</v>
      </c>
      <c r="E414" s="1">
        <v>6</v>
      </c>
      <c r="F414" s="1">
        <v>2</v>
      </c>
      <c r="G414" s="1">
        <v>3</v>
      </c>
      <c r="H414" s="1">
        <v>4</v>
      </c>
      <c r="I414">
        <v>53</v>
      </c>
      <c r="J414">
        <v>57</v>
      </c>
      <c r="K414">
        <v>30</v>
      </c>
      <c r="L414">
        <v>7</v>
      </c>
      <c r="M414">
        <v>52</v>
      </c>
      <c r="N414" s="6">
        <f>(punkty_rekrutacyjne3[[#This Row],[GHP]]+punkty_rekrutacyjne3[[#This Row],[GHH]]+punkty_rekrutacyjne3[[#This Row],[GMM]]+punkty_rekrutacyjne3[[#This Row],[GMP]]+punkty_rekrutacyjne3[[#This Row],[GJP]])/10</f>
        <v>19.899999999999999</v>
      </c>
      <c r="O414">
        <f t="shared" si="24"/>
        <v>10</v>
      </c>
      <c r="P414">
        <f t="shared" si="25"/>
        <v>0</v>
      </c>
      <c r="Q414">
        <f t="shared" si="26"/>
        <v>4</v>
      </c>
      <c r="R414">
        <f t="shared" si="27"/>
        <v>6</v>
      </c>
      <c r="S414" s="6">
        <f>SUM(punkty_rekrutacyjne3[[#This Row],[punkty za JP]:[GEO]])</f>
        <v>20</v>
      </c>
      <c r="T414" s="6">
        <f>IF(punkty_rekrutacyjne3[[#This Row],[Zachowanie]]=6, 2, 0)+punkty_rekrutacyjne3[[#This Row],[Osiagniecia]]</f>
        <v>5</v>
      </c>
      <c r="U414" s="7">
        <f>punkty_rekrutacyjne3[[#This Row],[punkty za gimnazjalny]]+punkty_rekrutacyjne3[[#This Row],[SUMA PUNKTOW ZA OCENY]]+punkty_rekrutacyjne3[[#This Row],[DODATKOWE]]</f>
        <v>44.9</v>
      </c>
    </row>
    <row r="415" spans="1:21" x14ac:dyDescent="0.35">
      <c r="A415" s="1" t="s">
        <v>560</v>
      </c>
      <c r="B415" s="1" t="s">
        <v>145</v>
      </c>
      <c r="C415">
        <v>4</v>
      </c>
      <c r="D415">
        <v>2</v>
      </c>
      <c r="E415" s="1">
        <v>4</v>
      </c>
      <c r="F415" s="1">
        <v>5</v>
      </c>
      <c r="G415" s="1">
        <v>5</v>
      </c>
      <c r="H415" s="1">
        <v>4</v>
      </c>
      <c r="I415">
        <v>52</v>
      </c>
      <c r="J415">
        <v>73</v>
      </c>
      <c r="K415">
        <v>12</v>
      </c>
      <c r="L415">
        <v>3</v>
      </c>
      <c r="M415">
        <v>7</v>
      </c>
      <c r="N415" s="6">
        <f>(punkty_rekrutacyjne3[[#This Row],[GHP]]+punkty_rekrutacyjne3[[#This Row],[GHH]]+punkty_rekrutacyjne3[[#This Row],[GMM]]+punkty_rekrutacyjne3[[#This Row],[GMP]]+punkty_rekrutacyjne3[[#This Row],[GJP]])/10</f>
        <v>14.7</v>
      </c>
      <c r="O415">
        <f t="shared" si="24"/>
        <v>6</v>
      </c>
      <c r="P415">
        <f t="shared" si="25"/>
        <v>8</v>
      </c>
      <c r="Q415">
        <f t="shared" si="26"/>
        <v>8</v>
      </c>
      <c r="R415">
        <f t="shared" si="27"/>
        <v>6</v>
      </c>
      <c r="S415" s="6">
        <f>SUM(punkty_rekrutacyjne3[[#This Row],[punkty za JP]:[GEO]])</f>
        <v>28</v>
      </c>
      <c r="T415" s="6">
        <f>IF(punkty_rekrutacyjne3[[#This Row],[Zachowanie]]=6, 2, 0)+punkty_rekrutacyjne3[[#This Row],[Osiagniecia]]</f>
        <v>4</v>
      </c>
      <c r="U415" s="7">
        <f>punkty_rekrutacyjne3[[#This Row],[punkty za gimnazjalny]]+punkty_rekrutacyjne3[[#This Row],[SUMA PUNKTOW ZA OCENY]]+punkty_rekrutacyjne3[[#This Row],[DODATKOWE]]</f>
        <v>46.7</v>
      </c>
    </row>
    <row r="416" spans="1:21" x14ac:dyDescent="0.35">
      <c r="A416" s="1" t="s">
        <v>561</v>
      </c>
      <c r="B416" s="1" t="s">
        <v>133</v>
      </c>
      <c r="C416">
        <v>7</v>
      </c>
      <c r="D416">
        <v>4</v>
      </c>
      <c r="E416" s="1">
        <v>3</v>
      </c>
      <c r="F416" s="1">
        <v>2</v>
      </c>
      <c r="G416" s="1">
        <v>5</v>
      </c>
      <c r="H416" s="1">
        <v>5</v>
      </c>
      <c r="I416">
        <v>41</v>
      </c>
      <c r="J416">
        <v>23</v>
      </c>
      <c r="K416">
        <v>84</v>
      </c>
      <c r="L416">
        <v>93</v>
      </c>
      <c r="M416">
        <v>6</v>
      </c>
      <c r="N416" s="6">
        <f>(punkty_rekrutacyjne3[[#This Row],[GHP]]+punkty_rekrutacyjne3[[#This Row],[GHH]]+punkty_rekrutacyjne3[[#This Row],[GMM]]+punkty_rekrutacyjne3[[#This Row],[GMP]]+punkty_rekrutacyjne3[[#This Row],[GJP]])/10</f>
        <v>24.7</v>
      </c>
      <c r="O416">
        <f t="shared" si="24"/>
        <v>4</v>
      </c>
      <c r="P416">
        <f t="shared" si="25"/>
        <v>0</v>
      </c>
      <c r="Q416">
        <f t="shared" si="26"/>
        <v>8</v>
      </c>
      <c r="R416">
        <f t="shared" si="27"/>
        <v>8</v>
      </c>
      <c r="S416" s="6">
        <f>SUM(punkty_rekrutacyjne3[[#This Row],[punkty za JP]:[GEO]])</f>
        <v>20</v>
      </c>
      <c r="T416" s="6">
        <f>IF(punkty_rekrutacyjne3[[#This Row],[Zachowanie]]=6, 2, 0)+punkty_rekrutacyjne3[[#This Row],[Osiagniecia]]</f>
        <v>7</v>
      </c>
      <c r="U416" s="7">
        <f>punkty_rekrutacyjne3[[#This Row],[punkty za gimnazjalny]]+punkty_rekrutacyjne3[[#This Row],[SUMA PUNKTOW ZA OCENY]]+punkty_rekrutacyjne3[[#This Row],[DODATKOWE]]</f>
        <v>51.7</v>
      </c>
    </row>
    <row r="417" spans="1:21" x14ac:dyDescent="0.35">
      <c r="A417" s="1" t="s">
        <v>562</v>
      </c>
      <c r="B417" s="1" t="s">
        <v>369</v>
      </c>
      <c r="C417">
        <v>3</v>
      </c>
      <c r="D417">
        <v>3</v>
      </c>
      <c r="E417" s="1">
        <v>4</v>
      </c>
      <c r="F417" s="1">
        <v>4</v>
      </c>
      <c r="G417" s="1">
        <v>5</v>
      </c>
      <c r="H417" s="1">
        <v>5</v>
      </c>
      <c r="I417">
        <v>44</v>
      </c>
      <c r="J417">
        <v>90</v>
      </c>
      <c r="K417">
        <v>71</v>
      </c>
      <c r="L417">
        <v>41</v>
      </c>
      <c r="M417">
        <v>60</v>
      </c>
      <c r="N417" s="6">
        <f>(punkty_rekrutacyjne3[[#This Row],[GHP]]+punkty_rekrutacyjne3[[#This Row],[GHH]]+punkty_rekrutacyjne3[[#This Row],[GMM]]+punkty_rekrutacyjne3[[#This Row],[GMP]]+punkty_rekrutacyjne3[[#This Row],[GJP]])/10</f>
        <v>30.6</v>
      </c>
      <c r="O417">
        <f t="shared" si="24"/>
        <v>6</v>
      </c>
      <c r="P417">
        <f t="shared" si="25"/>
        <v>6</v>
      </c>
      <c r="Q417">
        <f t="shared" si="26"/>
        <v>8</v>
      </c>
      <c r="R417">
        <f t="shared" si="27"/>
        <v>8</v>
      </c>
      <c r="S417" s="6">
        <f>SUM(punkty_rekrutacyjne3[[#This Row],[punkty za JP]:[GEO]])</f>
        <v>28</v>
      </c>
      <c r="T417" s="6">
        <f>IF(punkty_rekrutacyjne3[[#This Row],[Zachowanie]]=6, 2, 0)+punkty_rekrutacyjne3[[#This Row],[Osiagniecia]]</f>
        <v>3</v>
      </c>
      <c r="U417" s="7">
        <f>punkty_rekrutacyjne3[[#This Row],[punkty za gimnazjalny]]+punkty_rekrutacyjne3[[#This Row],[SUMA PUNKTOW ZA OCENY]]+punkty_rekrutacyjne3[[#This Row],[DODATKOWE]]</f>
        <v>61.6</v>
      </c>
    </row>
    <row r="418" spans="1:21" x14ac:dyDescent="0.35">
      <c r="A418" s="1" t="s">
        <v>563</v>
      </c>
      <c r="B418" s="1" t="s">
        <v>101</v>
      </c>
      <c r="C418">
        <v>0</v>
      </c>
      <c r="D418">
        <v>5</v>
      </c>
      <c r="E418" s="1">
        <v>2</v>
      </c>
      <c r="F418" s="1">
        <v>4</v>
      </c>
      <c r="G418" s="1">
        <v>2</v>
      </c>
      <c r="H418" s="1">
        <v>6</v>
      </c>
      <c r="I418">
        <v>27</v>
      </c>
      <c r="J418">
        <v>56</v>
      </c>
      <c r="K418">
        <v>54</v>
      </c>
      <c r="L418">
        <v>99</v>
      </c>
      <c r="M418">
        <v>27</v>
      </c>
      <c r="N418" s="6">
        <f>(punkty_rekrutacyjne3[[#This Row],[GHP]]+punkty_rekrutacyjne3[[#This Row],[GHH]]+punkty_rekrutacyjne3[[#This Row],[GMM]]+punkty_rekrutacyjne3[[#This Row],[GMP]]+punkty_rekrutacyjne3[[#This Row],[GJP]])/10</f>
        <v>26.3</v>
      </c>
      <c r="O418">
        <f t="shared" si="24"/>
        <v>0</v>
      </c>
      <c r="P418">
        <f t="shared" si="25"/>
        <v>6</v>
      </c>
      <c r="Q418">
        <f t="shared" si="26"/>
        <v>0</v>
      </c>
      <c r="R418">
        <f t="shared" si="27"/>
        <v>10</v>
      </c>
      <c r="S418" s="6">
        <f>SUM(punkty_rekrutacyjne3[[#This Row],[punkty za JP]:[GEO]])</f>
        <v>16</v>
      </c>
      <c r="T418" s="6">
        <f>IF(punkty_rekrutacyjne3[[#This Row],[Zachowanie]]=6, 2, 0)+punkty_rekrutacyjne3[[#This Row],[Osiagniecia]]</f>
        <v>0</v>
      </c>
      <c r="U418" s="7">
        <f>punkty_rekrutacyjne3[[#This Row],[punkty za gimnazjalny]]+punkty_rekrutacyjne3[[#This Row],[SUMA PUNKTOW ZA OCENY]]+punkty_rekrutacyjne3[[#This Row],[DODATKOWE]]</f>
        <v>42.3</v>
      </c>
    </row>
    <row r="419" spans="1:21" x14ac:dyDescent="0.35">
      <c r="A419" s="1" t="s">
        <v>564</v>
      </c>
      <c r="B419" s="1" t="s">
        <v>145</v>
      </c>
      <c r="C419">
        <v>6</v>
      </c>
      <c r="D419">
        <v>4</v>
      </c>
      <c r="E419" s="1">
        <v>5</v>
      </c>
      <c r="F419" s="1">
        <v>6</v>
      </c>
      <c r="G419" s="1">
        <v>2</v>
      </c>
      <c r="H419" s="1">
        <v>5</v>
      </c>
      <c r="I419">
        <v>56</v>
      </c>
      <c r="J419">
        <v>47</v>
      </c>
      <c r="K419">
        <v>34</v>
      </c>
      <c r="L419">
        <v>65</v>
      </c>
      <c r="M419">
        <v>87</v>
      </c>
      <c r="N419" s="6">
        <f>(punkty_rekrutacyjne3[[#This Row],[GHP]]+punkty_rekrutacyjne3[[#This Row],[GHH]]+punkty_rekrutacyjne3[[#This Row],[GMM]]+punkty_rekrutacyjne3[[#This Row],[GMP]]+punkty_rekrutacyjne3[[#This Row],[GJP]])/10</f>
        <v>28.9</v>
      </c>
      <c r="O419">
        <f t="shared" si="24"/>
        <v>8</v>
      </c>
      <c r="P419">
        <f t="shared" si="25"/>
        <v>10</v>
      </c>
      <c r="Q419">
        <f t="shared" si="26"/>
        <v>0</v>
      </c>
      <c r="R419">
        <f t="shared" si="27"/>
        <v>8</v>
      </c>
      <c r="S419" s="6">
        <f>SUM(punkty_rekrutacyjne3[[#This Row],[punkty za JP]:[GEO]])</f>
        <v>26</v>
      </c>
      <c r="T419" s="6">
        <f>IF(punkty_rekrutacyjne3[[#This Row],[Zachowanie]]=6, 2, 0)+punkty_rekrutacyjne3[[#This Row],[Osiagniecia]]</f>
        <v>6</v>
      </c>
      <c r="U419" s="7">
        <f>punkty_rekrutacyjne3[[#This Row],[punkty za gimnazjalny]]+punkty_rekrutacyjne3[[#This Row],[SUMA PUNKTOW ZA OCENY]]+punkty_rekrutacyjne3[[#This Row],[DODATKOWE]]</f>
        <v>60.9</v>
      </c>
    </row>
    <row r="420" spans="1:21" x14ac:dyDescent="0.35">
      <c r="A420" s="1" t="s">
        <v>565</v>
      </c>
      <c r="B420" s="1" t="s">
        <v>302</v>
      </c>
      <c r="C420">
        <v>3</v>
      </c>
      <c r="D420">
        <v>5</v>
      </c>
      <c r="E420" s="1">
        <v>6</v>
      </c>
      <c r="F420" s="1">
        <v>4</v>
      </c>
      <c r="G420" s="1">
        <v>6</v>
      </c>
      <c r="H420" s="1">
        <v>6</v>
      </c>
      <c r="I420">
        <v>79</v>
      </c>
      <c r="J420">
        <v>52</v>
      </c>
      <c r="K420">
        <v>11</v>
      </c>
      <c r="L420">
        <v>9</v>
      </c>
      <c r="M420">
        <v>83</v>
      </c>
      <c r="N420" s="6">
        <f>(punkty_rekrutacyjne3[[#This Row],[GHP]]+punkty_rekrutacyjne3[[#This Row],[GHH]]+punkty_rekrutacyjne3[[#This Row],[GMM]]+punkty_rekrutacyjne3[[#This Row],[GMP]]+punkty_rekrutacyjne3[[#This Row],[GJP]])/10</f>
        <v>23.4</v>
      </c>
      <c r="O420">
        <f t="shared" si="24"/>
        <v>10</v>
      </c>
      <c r="P420">
        <f t="shared" si="25"/>
        <v>6</v>
      </c>
      <c r="Q420">
        <f t="shared" si="26"/>
        <v>10</v>
      </c>
      <c r="R420">
        <f t="shared" si="27"/>
        <v>10</v>
      </c>
      <c r="S420" s="6">
        <f>SUM(punkty_rekrutacyjne3[[#This Row],[punkty za JP]:[GEO]])</f>
        <v>36</v>
      </c>
      <c r="T420" s="6">
        <f>IF(punkty_rekrutacyjne3[[#This Row],[Zachowanie]]=6, 2, 0)+punkty_rekrutacyjne3[[#This Row],[Osiagniecia]]</f>
        <v>3</v>
      </c>
      <c r="U420" s="7">
        <f>punkty_rekrutacyjne3[[#This Row],[punkty za gimnazjalny]]+punkty_rekrutacyjne3[[#This Row],[SUMA PUNKTOW ZA OCENY]]+punkty_rekrutacyjne3[[#This Row],[DODATKOWE]]</f>
        <v>62.4</v>
      </c>
    </row>
    <row r="421" spans="1:21" x14ac:dyDescent="0.35">
      <c r="A421" s="1" t="s">
        <v>566</v>
      </c>
      <c r="B421" s="1" t="s">
        <v>174</v>
      </c>
      <c r="C421">
        <v>6</v>
      </c>
      <c r="D421">
        <v>5</v>
      </c>
      <c r="E421" s="1">
        <v>5</v>
      </c>
      <c r="F421" s="1">
        <v>5</v>
      </c>
      <c r="G421" s="1">
        <v>4</v>
      </c>
      <c r="H421" s="1">
        <v>4</v>
      </c>
      <c r="I421">
        <v>34</v>
      </c>
      <c r="J421">
        <v>15</v>
      </c>
      <c r="K421">
        <v>40</v>
      </c>
      <c r="L421">
        <v>85</v>
      </c>
      <c r="M421">
        <v>52</v>
      </c>
      <c r="N421" s="6">
        <f>(punkty_rekrutacyjne3[[#This Row],[GHP]]+punkty_rekrutacyjne3[[#This Row],[GHH]]+punkty_rekrutacyjne3[[#This Row],[GMM]]+punkty_rekrutacyjne3[[#This Row],[GMP]]+punkty_rekrutacyjne3[[#This Row],[GJP]])/10</f>
        <v>22.6</v>
      </c>
      <c r="O421">
        <f t="shared" si="24"/>
        <v>8</v>
      </c>
      <c r="P421">
        <f t="shared" si="25"/>
        <v>8</v>
      </c>
      <c r="Q421">
        <f t="shared" si="26"/>
        <v>6</v>
      </c>
      <c r="R421">
        <f t="shared" si="27"/>
        <v>6</v>
      </c>
      <c r="S421" s="6">
        <f>SUM(punkty_rekrutacyjne3[[#This Row],[punkty za JP]:[GEO]])</f>
        <v>28</v>
      </c>
      <c r="T421" s="6">
        <f>IF(punkty_rekrutacyjne3[[#This Row],[Zachowanie]]=6, 2, 0)+punkty_rekrutacyjne3[[#This Row],[Osiagniecia]]</f>
        <v>6</v>
      </c>
      <c r="U421" s="7">
        <f>punkty_rekrutacyjne3[[#This Row],[punkty za gimnazjalny]]+punkty_rekrutacyjne3[[#This Row],[SUMA PUNKTOW ZA OCENY]]+punkty_rekrutacyjne3[[#This Row],[DODATKOWE]]</f>
        <v>56.6</v>
      </c>
    </row>
    <row r="422" spans="1:21" x14ac:dyDescent="0.35">
      <c r="A422" s="1" t="s">
        <v>567</v>
      </c>
      <c r="B422" s="1" t="s">
        <v>568</v>
      </c>
      <c r="C422">
        <v>1</v>
      </c>
      <c r="D422">
        <v>3</v>
      </c>
      <c r="E422" s="1">
        <v>4</v>
      </c>
      <c r="F422" s="1">
        <v>6</v>
      </c>
      <c r="G422" s="1">
        <v>6</v>
      </c>
      <c r="H422" s="1">
        <v>3</v>
      </c>
      <c r="I422">
        <v>52</v>
      </c>
      <c r="J422">
        <v>36</v>
      </c>
      <c r="K422">
        <v>41</v>
      </c>
      <c r="L422">
        <v>96</v>
      </c>
      <c r="M422">
        <v>66</v>
      </c>
      <c r="N422" s="6">
        <f>(punkty_rekrutacyjne3[[#This Row],[GHP]]+punkty_rekrutacyjne3[[#This Row],[GHH]]+punkty_rekrutacyjne3[[#This Row],[GMM]]+punkty_rekrutacyjne3[[#This Row],[GMP]]+punkty_rekrutacyjne3[[#This Row],[GJP]])/10</f>
        <v>29.1</v>
      </c>
      <c r="O422">
        <f t="shared" si="24"/>
        <v>6</v>
      </c>
      <c r="P422">
        <f t="shared" si="25"/>
        <v>10</v>
      </c>
      <c r="Q422">
        <f t="shared" si="26"/>
        <v>10</v>
      </c>
      <c r="R422">
        <f t="shared" si="27"/>
        <v>4</v>
      </c>
      <c r="S422" s="6">
        <f>SUM(punkty_rekrutacyjne3[[#This Row],[punkty za JP]:[GEO]])</f>
        <v>30</v>
      </c>
      <c r="T422" s="6">
        <f>IF(punkty_rekrutacyjne3[[#This Row],[Zachowanie]]=6, 2, 0)+punkty_rekrutacyjne3[[#This Row],[Osiagniecia]]</f>
        <v>1</v>
      </c>
      <c r="U422" s="7">
        <f>punkty_rekrutacyjne3[[#This Row],[punkty za gimnazjalny]]+punkty_rekrutacyjne3[[#This Row],[SUMA PUNKTOW ZA OCENY]]+punkty_rekrutacyjne3[[#This Row],[DODATKOWE]]</f>
        <v>60.1</v>
      </c>
    </row>
    <row r="423" spans="1:21" x14ac:dyDescent="0.35">
      <c r="A423" s="1" t="s">
        <v>569</v>
      </c>
      <c r="B423" s="1" t="s">
        <v>222</v>
      </c>
      <c r="C423">
        <v>5</v>
      </c>
      <c r="D423">
        <v>4</v>
      </c>
      <c r="E423" s="1">
        <v>6</v>
      </c>
      <c r="F423" s="1">
        <v>5</v>
      </c>
      <c r="G423" s="1">
        <v>5</v>
      </c>
      <c r="H423" s="1">
        <v>3</v>
      </c>
      <c r="I423">
        <v>41</v>
      </c>
      <c r="J423">
        <v>35</v>
      </c>
      <c r="K423">
        <v>54</v>
      </c>
      <c r="L423">
        <v>14</v>
      </c>
      <c r="M423">
        <v>29</v>
      </c>
      <c r="N423" s="6">
        <f>(punkty_rekrutacyjne3[[#This Row],[GHP]]+punkty_rekrutacyjne3[[#This Row],[GHH]]+punkty_rekrutacyjne3[[#This Row],[GMM]]+punkty_rekrutacyjne3[[#This Row],[GMP]]+punkty_rekrutacyjne3[[#This Row],[GJP]])/10</f>
        <v>17.3</v>
      </c>
      <c r="O423">
        <f t="shared" si="24"/>
        <v>10</v>
      </c>
      <c r="P423">
        <f t="shared" si="25"/>
        <v>8</v>
      </c>
      <c r="Q423">
        <f t="shared" si="26"/>
        <v>8</v>
      </c>
      <c r="R423">
        <f t="shared" si="27"/>
        <v>4</v>
      </c>
      <c r="S423" s="6">
        <f>SUM(punkty_rekrutacyjne3[[#This Row],[punkty za JP]:[GEO]])</f>
        <v>30</v>
      </c>
      <c r="T423" s="6">
        <f>IF(punkty_rekrutacyjne3[[#This Row],[Zachowanie]]=6, 2, 0)+punkty_rekrutacyjne3[[#This Row],[Osiagniecia]]</f>
        <v>5</v>
      </c>
      <c r="U423" s="7">
        <f>punkty_rekrutacyjne3[[#This Row],[punkty za gimnazjalny]]+punkty_rekrutacyjne3[[#This Row],[SUMA PUNKTOW ZA OCENY]]+punkty_rekrutacyjne3[[#This Row],[DODATKOWE]]</f>
        <v>52.3</v>
      </c>
    </row>
    <row r="424" spans="1:21" x14ac:dyDescent="0.35">
      <c r="A424" s="1" t="s">
        <v>570</v>
      </c>
      <c r="B424" s="1" t="s">
        <v>571</v>
      </c>
      <c r="C424">
        <v>5</v>
      </c>
      <c r="D424">
        <v>3</v>
      </c>
      <c r="E424" s="1">
        <v>5</v>
      </c>
      <c r="F424" s="1">
        <v>5</v>
      </c>
      <c r="G424" s="1">
        <v>3</v>
      </c>
      <c r="H424" s="1">
        <v>2</v>
      </c>
      <c r="I424">
        <v>25</v>
      </c>
      <c r="J424">
        <v>24</v>
      </c>
      <c r="K424">
        <v>28</v>
      </c>
      <c r="L424">
        <v>21</v>
      </c>
      <c r="M424">
        <v>24</v>
      </c>
      <c r="N424" s="6">
        <f>(punkty_rekrutacyjne3[[#This Row],[GHP]]+punkty_rekrutacyjne3[[#This Row],[GHH]]+punkty_rekrutacyjne3[[#This Row],[GMM]]+punkty_rekrutacyjne3[[#This Row],[GMP]]+punkty_rekrutacyjne3[[#This Row],[GJP]])/10</f>
        <v>12.2</v>
      </c>
      <c r="O424">
        <f t="shared" si="24"/>
        <v>8</v>
      </c>
      <c r="P424">
        <f t="shared" si="25"/>
        <v>8</v>
      </c>
      <c r="Q424">
        <f t="shared" si="26"/>
        <v>4</v>
      </c>
      <c r="R424">
        <f t="shared" si="27"/>
        <v>0</v>
      </c>
      <c r="S424" s="6">
        <f>SUM(punkty_rekrutacyjne3[[#This Row],[punkty za JP]:[GEO]])</f>
        <v>20</v>
      </c>
      <c r="T424" s="6">
        <f>IF(punkty_rekrutacyjne3[[#This Row],[Zachowanie]]=6, 2, 0)+punkty_rekrutacyjne3[[#This Row],[Osiagniecia]]</f>
        <v>5</v>
      </c>
      <c r="U424" s="7">
        <f>punkty_rekrutacyjne3[[#This Row],[punkty za gimnazjalny]]+punkty_rekrutacyjne3[[#This Row],[SUMA PUNKTOW ZA OCENY]]+punkty_rekrutacyjne3[[#This Row],[DODATKOWE]]</f>
        <v>37.200000000000003</v>
      </c>
    </row>
    <row r="425" spans="1:21" x14ac:dyDescent="0.35">
      <c r="A425" s="1" t="s">
        <v>572</v>
      </c>
      <c r="B425" s="1" t="s">
        <v>177</v>
      </c>
      <c r="C425">
        <v>3</v>
      </c>
      <c r="D425">
        <v>4</v>
      </c>
      <c r="E425" s="1">
        <v>2</v>
      </c>
      <c r="F425" s="1">
        <v>5</v>
      </c>
      <c r="G425" s="1">
        <v>2</v>
      </c>
      <c r="H425" s="1">
        <v>6</v>
      </c>
      <c r="I425">
        <v>80</v>
      </c>
      <c r="J425">
        <v>86</v>
      </c>
      <c r="K425">
        <v>29</v>
      </c>
      <c r="L425">
        <v>32</v>
      </c>
      <c r="M425">
        <v>85</v>
      </c>
      <c r="N425" s="6">
        <f>(punkty_rekrutacyjne3[[#This Row],[GHP]]+punkty_rekrutacyjne3[[#This Row],[GHH]]+punkty_rekrutacyjne3[[#This Row],[GMM]]+punkty_rekrutacyjne3[[#This Row],[GMP]]+punkty_rekrutacyjne3[[#This Row],[GJP]])/10</f>
        <v>31.2</v>
      </c>
      <c r="O425">
        <f t="shared" si="24"/>
        <v>0</v>
      </c>
      <c r="P425">
        <f t="shared" si="25"/>
        <v>8</v>
      </c>
      <c r="Q425">
        <f t="shared" si="26"/>
        <v>0</v>
      </c>
      <c r="R425">
        <f t="shared" si="27"/>
        <v>10</v>
      </c>
      <c r="S425" s="6">
        <f>SUM(punkty_rekrutacyjne3[[#This Row],[punkty za JP]:[GEO]])</f>
        <v>18</v>
      </c>
      <c r="T425" s="6">
        <f>IF(punkty_rekrutacyjne3[[#This Row],[Zachowanie]]=6, 2, 0)+punkty_rekrutacyjne3[[#This Row],[Osiagniecia]]</f>
        <v>3</v>
      </c>
      <c r="U425" s="7">
        <f>punkty_rekrutacyjne3[[#This Row],[punkty za gimnazjalny]]+punkty_rekrutacyjne3[[#This Row],[SUMA PUNKTOW ZA OCENY]]+punkty_rekrutacyjne3[[#This Row],[DODATKOWE]]</f>
        <v>52.2</v>
      </c>
    </row>
    <row r="426" spans="1:21" x14ac:dyDescent="0.35">
      <c r="A426" s="1" t="s">
        <v>573</v>
      </c>
      <c r="B426" s="1" t="s">
        <v>526</v>
      </c>
      <c r="C426">
        <v>4</v>
      </c>
      <c r="D426">
        <v>3</v>
      </c>
      <c r="E426" s="1">
        <v>5</v>
      </c>
      <c r="F426" s="1">
        <v>6</v>
      </c>
      <c r="G426" s="1">
        <v>3</v>
      </c>
      <c r="H426" s="1">
        <v>4</v>
      </c>
      <c r="I426">
        <v>68</v>
      </c>
      <c r="J426">
        <v>19</v>
      </c>
      <c r="K426">
        <v>94</v>
      </c>
      <c r="L426">
        <v>92</v>
      </c>
      <c r="M426">
        <v>62</v>
      </c>
      <c r="N426" s="6">
        <f>(punkty_rekrutacyjne3[[#This Row],[GHP]]+punkty_rekrutacyjne3[[#This Row],[GHH]]+punkty_rekrutacyjne3[[#This Row],[GMM]]+punkty_rekrutacyjne3[[#This Row],[GMP]]+punkty_rekrutacyjne3[[#This Row],[GJP]])/10</f>
        <v>33.5</v>
      </c>
      <c r="O426">
        <f t="shared" si="24"/>
        <v>8</v>
      </c>
      <c r="P426">
        <f t="shared" si="25"/>
        <v>10</v>
      </c>
      <c r="Q426">
        <f t="shared" si="26"/>
        <v>4</v>
      </c>
      <c r="R426">
        <f t="shared" si="27"/>
        <v>6</v>
      </c>
      <c r="S426" s="6">
        <f>SUM(punkty_rekrutacyjne3[[#This Row],[punkty za JP]:[GEO]])</f>
        <v>28</v>
      </c>
      <c r="T426" s="6">
        <f>IF(punkty_rekrutacyjne3[[#This Row],[Zachowanie]]=6, 2, 0)+punkty_rekrutacyjne3[[#This Row],[Osiagniecia]]</f>
        <v>4</v>
      </c>
      <c r="U426" s="7">
        <f>punkty_rekrutacyjne3[[#This Row],[punkty za gimnazjalny]]+punkty_rekrutacyjne3[[#This Row],[SUMA PUNKTOW ZA OCENY]]+punkty_rekrutacyjne3[[#This Row],[DODATKOWE]]</f>
        <v>65.5</v>
      </c>
    </row>
    <row r="427" spans="1:21" x14ac:dyDescent="0.35">
      <c r="A427" s="1" t="s">
        <v>574</v>
      </c>
      <c r="B427" s="1" t="s">
        <v>575</v>
      </c>
      <c r="C427">
        <v>4</v>
      </c>
      <c r="D427">
        <v>2</v>
      </c>
      <c r="E427" s="1">
        <v>5</v>
      </c>
      <c r="F427" s="1">
        <v>2</v>
      </c>
      <c r="G427" s="1">
        <v>5</v>
      </c>
      <c r="H427" s="1">
        <v>4</v>
      </c>
      <c r="I427">
        <v>74</v>
      </c>
      <c r="J427">
        <v>85</v>
      </c>
      <c r="K427">
        <v>21</v>
      </c>
      <c r="L427">
        <v>33</v>
      </c>
      <c r="M427">
        <v>9</v>
      </c>
      <c r="N427" s="6">
        <f>(punkty_rekrutacyjne3[[#This Row],[GHP]]+punkty_rekrutacyjne3[[#This Row],[GHH]]+punkty_rekrutacyjne3[[#This Row],[GMM]]+punkty_rekrutacyjne3[[#This Row],[GMP]]+punkty_rekrutacyjne3[[#This Row],[GJP]])/10</f>
        <v>22.2</v>
      </c>
      <c r="O427">
        <f t="shared" si="24"/>
        <v>8</v>
      </c>
      <c r="P427">
        <f t="shared" si="25"/>
        <v>0</v>
      </c>
      <c r="Q427">
        <f t="shared" si="26"/>
        <v>8</v>
      </c>
      <c r="R427">
        <f t="shared" si="27"/>
        <v>6</v>
      </c>
      <c r="S427" s="6">
        <f>SUM(punkty_rekrutacyjne3[[#This Row],[punkty za JP]:[GEO]])</f>
        <v>22</v>
      </c>
      <c r="T427" s="6">
        <f>IF(punkty_rekrutacyjne3[[#This Row],[Zachowanie]]=6, 2, 0)+punkty_rekrutacyjne3[[#This Row],[Osiagniecia]]</f>
        <v>4</v>
      </c>
      <c r="U427" s="7">
        <f>punkty_rekrutacyjne3[[#This Row],[punkty za gimnazjalny]]+punkty_rekrutacyjne3[[#This Row],[SUMA PUNKTOW ZA OCENY]]+punkty_rekrutacyjne3[[#This Row],[DODATKOWE]]</f>
        <v>48.2</v>
      </c>
    </row>
    <row r="428" spans="1:21" x14ac:dyDescent="0.35">
      <c r="A428" s="1" t="s">
        <v>403</v>
      </c>
      <c r="B428" s="1" t="s">
        <v>64</v>
      </c>
      <c r="C428">
        <v>0</v>
      </c>
      <c r="D428">
        <v>2</v>
      </c>
      <c r="E428" s="1">
        <v>3</v>
      </c>
      <c r="F428" s="1">
        <v>5</v>
      </c>
      <c r="G428" s="1">
        <v>4</v>
      </c>
      <c r="H428" s="1">
        <v>6</v>
      </c>
      <c r="I428">
        <v>40</v>
      </c>
      <c r="J428">
        <v>46</v>
      </c>
      <c r="K428">
        <v>1</v>
      </c>
      <c r="L428">
        <v>98</v>
      </c>
      <c r="M428">
        <v>39</v>
      </c>
      <c r="N428" s="6">
        <f>(punkty_rekrutacyjne3[[#This Row],[GHP]]+punkty_rekrutacyjne3[[#This Row],[GHH]]+punkty_rekrutacyjne3[[#This Row],[GMM]]+punkty_rekrutacyjne3[[#This Row],[GMP]]+punkty_rekrutacyjne3[[#This Row],[GJP]])/10</f>
        <v>22.4</v>
      </c>
      <c r="O428">
        <f t="shared" si="24"/>
        <v>4</v>
      </c>
      <c r="P428">
        <f t="shared" si="25"/>
        <v>8</v>
      </c>
      <c r="Q428">
        <f t="shared" si="26"/>
        <v>6</v>
      </c>
      <c r="R428">
        <f t="shared" si="27"/>
        <v>10</v>
      </c>
      <c r="S428" s="6">
        <f>SUM(punkty_rekrutacyjne3[[#This Row],[punkty za JP]:[GEO]])</f>
        <v>28</v>
      </c>
      <c r="T428" s="6">
        <f>IF(punkty_rekrutacyjne3[[#This Row],[Zachowanie]]=6, 2, 0)+punkty_rekrutacyjne3[[#This Row],[Osiagniecia]]</f>
        <v>0</v>
      </c>
      <c r="U428" s="7">
        <f>punkty_rekrutacyjne3[[#This Row],[punkty za gimnazjalny]]+punkty_rekrutacyjne3[[#This Row],[SUMA PUNKTOW ZA OCENY]]+punkty_rekrutacyjne3[[#This Row],[DODATKOWE]]</f>
        <v>50.4</v>
      </c>
    </row>
    <row r="429" spans="1:21" x14ac:dyDescent="0.35">
      <c r="A429" s="1" t="s">
        <v>576</v>
      </c>
      <c r="B429" s="1" t="s">
        <v>430</v>
      </c>
      <c r="C429">
        <v>7</v>
      </c>
      <c r="D429">
        <v>2</v>
      </c>
      <c r="E429" s="1">
        <v>2</v>
      </c>
      <c r="F429" s="1">
        <v>2</v>
      </c>
      <c r="G429" s="1">
        <v>2</v>
      </c>
      <c r="H429" s="1">
        <v>2</v>
      </c>
      <c r="I429">
        <v>1</v>
      </c>
      <c r="J429">
        <v>25</v>
      </c>
      <c r="K429">
        <v>33</v>
      </c>
      <c r="L429">
        <v>91</v>
      </c>
      <c r="M429">
        <v>60</v>
      </c>
      <c r="N429" s="6">
        <f>(punkty_rekrutacyjne3[[#This Row],[GHP]]+punkty_rekrutacyjne3[[#This Row],[GHH]]+punkty_rekrutacyjne3[[#This Row],[GMM]]+punkty_rekrutacyjne3[[#This Row],[GMP]]+punkty_rekrutacyjne3[[#This Row],[GJP]])/10</f>
        <v>21</v>
      </c>
      <c r="O429">
        <f t="shared" si="24"/>
        <v>0</v>
      </c>
      <c r="P429">
        <f t="shared" si="25"/>
        <v>0</v>
      </c>
      <c r="Q429">
        <f t="shared" si="26"/>
        <v>0</v>
      </c>
      <c r="R429">
        <f t="shared" si="27"/>
        <v>0</v>
      </c>
      <c r="S429" s="6">
        <f>SUM(punkty_rekrutacyjne3[[#This Row],[punkty za JP]:[GEO]])</f>
        <v>0</v>
      </c>
      <c r="T429" s="6">
        <f>IF(punkty_rekrutacyjne3[[#This Row],[Zachowanie]]=6, 2, 0)+punkty_rekrutacyjne3[[#This Row],[Osiagniecia]]</f>
        <v>7</v>
      </c>
      <c r="U429" s="7">
        <f>punkty_rekrutacyjne3[[#This Row],[punkty za gimnazjalny]]+punkty_rekrutacyjne3[[#This Row],[SUMA PUNKTOW ZA OCENY]]+punkty_rekrutacyjne3[[#This Row],[DODATKOWE]]</f>
        <v>28</v>
      </c>
    </row>
    <row r="430" spans="1:21" x14ac:dyDescent="0.35">
      <c r="A430" s="1" t="s">
        <v>577</v>
      </c>
      <c r="B430" s="1" t="s">
        <v>360</v>
      </c>
      <c r="C430">
        <v>3</v>
      </c>
      <c r="D430">
        <v>3</v>
      </c>
      <c r="E430" s="1">
        <v>6</v>
      </c>
      <c r="F430" s="1">
        <v>4</v>
      </c>
      <c r="G430" s="1">
        <v>4</v>
      </c>
      <c r="H430" s="1">
        <v>3</v>
      </c>
      <c r="I430">
        <v>87</v>
      </c>
      <c r="J430">
        <v>50</v>
      </c>
      <c r="K430">
        <v>61</v>
      </c>
      <c r="L430">
        <v>48</v>
      </c>
      <c r="M430">
        <v>86</v>
      </c>
      <c r="N430" s="6">
        <f>(punkty_rekrutacyjne3[[#This Row],[GHP]]+punkty_rekrutacyjne3[[#This Row],[GHH]]+punkty_rekrutacyjne3[[#This Row],[GMM]]+punkty_rekrutacyjne3[[#This Row],[GMP]]+punkty_rekrutacyjne3[[#This Row],[GJP]])/10</f>
        <v>33.200000000000003</v>
      </c>
      <c r="O430">
        <f t="shared" si="24"/>
        <v>10</v>
      </c>
      <c r="P430">
        <f t="shared" si="25"/>
        <v>6</v>
      </c>
      <c r="Q430">
        <f t="shared" si="26"/>
        <v>6</v>
      </c>
      <c r="R430">
        <f t="shared" si="27"/>
        <v>4</v>
      </c>
      <c r="S430" s="6">
        <f>SUM(punkty_rekrutacyjne3[[#This Row],[punkty za JP]:[GEO]])</f>
        <v>26</v>
      </c>
      <c r="T430" s="6">
        <f>IF(punkty_rekrutacyjne3[[#This Row],[Zachowanie]]=6, 2, 0)+punkty_rekrutacyjne3[[#This Row],[Osiagniecia]]</f>
        <v>3</v>
      </c>
      <c r="U430" s="7">
        <f>punkty_rekrutacyjne3[[#This Row],[punkty za gimnazjalny]]+punkty_rekrutacyjne3[[#This Row],[SUMA PUNKTOW ZA OCENY]]+punkty_rekrutacyjne3[[#This Row],[DODATKOWE]]</f>
        <v>62.2</v>
      </c>
    </row>
    <row r="431" spans="1:21" x14ac:dyDescent="0.35">
      <c r="A431" s="1" t="s">
        <v>578</v>
      </c>
      <c r="B431" s="1" t="s">
        <v>579</v>
      </c>
      <c r="C431">
        <v>5</v>
      </c>
      <c r="D431">
        <v>6</v>
      </c>
      <c r="E431" s="1">
        <v>4</v>
      </c>
      <c r="F431" s="1">
        <v>2</v>
      </c>
      <c r="G431" s="1">
        <v>4</v>
      </c>
      <c r="H431" s="1">
        <v>3</v>
      </c>
      <c r="I431">
        <v>100</v>
      </c>
      <c r="J431">
        <v>74</v>
      </c>
      <c r="K431">
        <v>76</v>
      </c>
      <c r="L431">
        <v>47</v>
      </c>
      <c r="M431">
        <v>29</v>
      </c>
      <c r="N431" s="6">
        <f>(punkty_rekrutacyjne3[[#This Row],[GHP]]+punkty_rekrutacyjne3[[#This Row],[GHH]]+punkty_rekrutacyjne3[[#This Row],[GMM]]+punkty_rekrutacyjne3[[#This Row],[GMP]]+punkty_rekrutacyjne3[[#This Row],[GJP]])/10</f>
        <v>32.6</v>
      </c>
      <c r="O431">
        <f t="shared" si="24"/>
        <v>6</v>
      </c>
      <c r="P431">
        <f t="shared" si="25"/>
        <v>0</v>
      </c>
      <c r="Q431">
        <f t="shared" si="26"/>
        <v>6</v>
      </c>
      <c r="R431">
        <f t="shared" si="27"/>
        <v>4</v>
      </c>
      <c r="S431" s="6">
        <f>SUM(punkty_rekrutacyjne3[[#This Row],[punkty za JP]:[GEO]])</f>
        <v>16</v>
      </c>
      <c r="T431" s="6">
        <f>IF(punkty_rekrutacyjne3[[#This Row],[Zachowanie]]=6, 2, 0)+punkty_rekrutacyjne3[[#This Row],[Osiagniecia]]</f>
        <v>7</v>
      </c>
      <c r="U431" s="7">
        <f>punkty_rekrutacyjne3[[#This Row],[punkty za gimnazjalny]]+punkty_rekrutacyjne3[[#This Row],[SUMA PUNKTOW ZA OCENY]]+punkty_rekrutacyjne3[[#This Row],[DODATKOWE]]</f>
        <v>55.6</v>
      </c>
    </row>
    <row r="432" spans="1:21" x14ac:dyDescent="0.35">
      <c r="A432" s="1" t="s">
        <v>580</v>
      </c>
      <c r="B432" s="1" t="s">
        <v>14</v>
      </c>
      <c r="C432">
        <v>1</v>
      </c>
      <c r="D432">
        <v>6</v>
      </c>
      <c r="E432" s="1">
        <v>5</v>
      </c>
      <c r="F432" s="1">
        <v>2</v>
      </c>
      <c r="G432" s="1">
        <v>5</v>
      </c>
      <c r="H432" s="1">
        <v>5</v>
      </c>
      <c r="I432">
        <v>59</v>
      </c>
      <c r="J432">
        <v>30</v>
      </c>
      <c r="K432">
        <v>96</v>
      </c>
      <c r="L432">
        <v>53</v>
      </c>
      <c r="M432">
        <v>87</v>
      </c>
      <c r="N432" s="6">
        <f>(punkty_rekrutacyjne3[[#This Row],[GHP]]+punkty_rekrutacyjne3[[#This Row],[GHH]]+punkty_rekrutacyjne3[[#This Row],[GMM]]+punkty_rekrutacyjne3[[#This Row],[GMP]]+punkty_rekrutacyjne3[[#This Row],[GJP]])/10</f>
        <v>32.5</v>
      </c>
      <c r="O432">
        <f t="shared" si="24"/>
        <v>8</v>
      </c>
      <c r="P432">
        <f t="shared" si="25"/>
        <v>0</v>
      </c>
      <c r="Q432">
        <f t="shared" si="26"/>
        <v>8</v>
      </c>
      <c r="R432">
        <f t="shared" si="27"/>
        <v>8</v>
      </c>
      <c r="S432" s="6">
        <f>SUM(punkty_rekrutacyjne3[[#This Row],[punkty za JP]:[GEO]])</f>
        <v>24</v>
      </c>
      <c r="T432" s="6">
        <f>IF(punkty_rekrutacyjne3[[#This Row],[Zachowanie]]=6, 2, 0)+punkty_rekrutacyjne3[[#This Row],[Osiagniecia]]</f>
        <v>3</v>
      </c>
      <c r="U432" s="7">
        <f>punkty_rekrutacyjne3[[#This Row],[punkty za gimnazjalny]]+punkty_rekrutacyjne3[[#This Row],[SUMA PUNKTOW ZA OCENY]]+punkty_rekrutacyjne3[[#This Row],[DODATKOWE]]</f>
        <v>59.5</v>
      </c>
    </row>
    <row r="433" spans="1:21" x14ac:dyDescent="0.35">
      <c r="A433" s="1" t="s">
        <v>581</v>
      </c>
      <c r="B433" s="1" t="s">
        <v>70</v>
      </c>
      <c r="C433">
        <v>6</v>
      </c>
      <c r="D433">
        <v>2</v>
      </c>
      <c r="E433" s="1">
        <v>6</v>
      </c>
      <c r="F433" s="1">
        <v>4</v>
      </c>
      <c r="G433" s="1">
        <v>4</v>
      </c>
      <c r="H433" s="1">
        <v>6</v>
      </c>
      <c r="I433">
        <v>51</v>
      </c>
      <c r="J433">
        <v>98</v>
      </c>
      <c r="K433">
        <v>20</v>
      </c>
      <c r="L433">
        <v>37</v>
      </c>
      <c r="M433">
        <v>54</v>
      </c>
      <c r="N433" s="6">
        <f>(punkty_rekrutacyjne3[[#This Row],[GHP]]+punkty_rekrutacyjne3[[#This Row],[GHH]]+punkty_rekrutacyjne3[[#This Row],[GMM]]+punkty_rekrutacyjne3[[#This Row],[GMP]]+punkty_rekrutacyjne3[[#This Row],[GJP]])/10</f>
        <v>26</v>
      </c>
      <c r="O433">
        <f t="shared" si="24"/>
        <v>10</v>
      </c>
      <c r="P433">
        <f t="shared" si="25"/>
        <v>6</v>
      </c>
      <c r="Q433">
        <f t="shared" si="26"/>
        <v>6</v>
      </c>
      <c r="R433">
        <f t="shared" si="27"/>
        <v>10</v>
      </c>
      <c r="S433" s="6">
        <f>SUM(punkty_rekrutacyjne3[[#This Row],[punkty za JP]:[GEO]])</f>
        <v>32</v>
      </c>
      <c r="T433" s="6">
        <f>IF(punkty_rekrutacyjne3[[#This Row],[Zachowanie]]=6, 2, 0)+punkty_rekrutacyjne3[[#This Row],[Osiagniecia]]</f>
        <v>6</v>
      </c>
      <c r="U433" s="7">
        <f>punkty_rekrutacyjne3[[#This Row],[punkty za gimnazjalny]]+punkty_rekrutacyjne3[[#This Row],[SUMA PUNKTOW ZA OCENY]]+punkty_rekrutacyjne3[[#This Row],[DODATKOWE]]</f>
        <v>64</v>
      </c>
    </row>
    <row r="434" spans="1:21" x14ac:dyDescent="0.35">
      <c r="A434" s="1" t="s">
        <v>380</v>
      </c>
      <c r="B434" s="1" t="s">
        <v>126</v>
      </c>
      <c r="C434">
        <v>7</v>
      </c>
      <c r="D434">
        <v>6</v>
      </c>
      <c r="E434" s="1">
        <v>2</v>
      </c>
      <c r="F434" s="1">
        <v>6</v>
      </c>
      <c r="G434" s="1">
        <v>2</v>
      </c>
      <c r="H434" s="1">
        <v>6</v>
      </c>
      <c r="I434">
        <v>75</v>
      </c>
      <c r="J434">
        <v>60</v>
      </c>
      <c r="K434">
        <v>80</v>
      </c>
      <c r="L434">
        <v>86</v>
      </c>
      <c r="M434">
        <v>91</v>
      </c>
      <c r="N434" s="6">
        <f>(punkty_rekrutacyjne3[[#This Row],[GHP]]+punkty_rekrutacyjne3[[#This Row],[GHH]]+punkty_rekrutacyjne3[[#This Row],[GMM]]+punkty_rekrutacyjne3[[#This Row],[GMP]]+punkty_rekrutacyjne3[[#This Row],[GJP]])/10</f>
        <v>39.200000000000003</v>
      </c>
      <c r="O434">
        <f t="shared" si="24"/>
        <v>0</v>
      </c>
      <c r="P434">
        <f t="shared" si="25"/>
        <v>10</v>
      </c>
      <c r="Q434">
        <f t="shared" si="26"/>
        <v>0</v>
      </c>
      <c r="R434">
        <f t="shared" si="27"/>
        <v>10</v>
      </c>
      <c r="S434" s="6">
        <f>SUM(punkty_rekrutacyjne3[[#This Row],[punkty za JP]:[GEO]])</f>
        <v>20</v>
      </c>
      <c r="T434" s="6">
        <f>IF(punkty_rekrutacyjne3[[#This Row],[Zachowanie]]=6, 2, 0)+punkty_rekrutacyjne3[[#This Row],[Osiagniecia]]</f>
        <v>9</v>
      </c>
      <c r="U434" s="7">
        <f>punkty_rekrutacyjne3[[#This Row],[punkty za gimnazjalny]]+punkty_rekrutacyjne3[[#This Row],[SUMA PUNKTOW ZA OCENY]]+punkty_rekrutacyjne3[[#This Row],[DODATKOWE]]</f>
        <v>68.2</v>
      </c>
    </row>
    <row r="435" spans="1:21" x14ac:dyDescent="0.35">
      <c r="A435" s="1" t="s">
        <v>582</v>
      </c>
      <c r="B435" s="1" t="s">
        <v>367</v>
      </c>
      <c r="C435">
        <v>5</v>
      </c>
      <c r="D435">
        <v>3</v>
      </c>
      <c r="E435" s="1">
        <v>2</v>
      </c>
      <c r="F435" s="1">
        <v>6</v>
      </c>
      <c r="G435" s="1">
        <v>2</v>
      </c>
      <c r="H435" s="1">
        <v>2</v>
      </c>
      <c r="I435">
        <v>28</v>
      </c>
      <c r="J435">
        <v>28</v>
      </c>
      <c r="K435">
        <v>14</v>
      </c>
      <c r="L435">
        <v>52</v>
      </c>
      <c r="M435">
        <v>35</v>
      </c>
      <c r="N435" s="6">
        <f>(punkty_rekrutacyjne3[[#This Row],[GHP]]+punkty_rekrutacyjne3[[#This Row],[GHH]]+punkty_rekrutacyjne3[[#This Row],[GMM]]+punkty_rekrutacyjne3[[#This Row],[GMP]]+punkty_rekrutacyjne3[[#This Row],[GJP]])/10</f>
        <v>15.7</v>
      </c>
      <c r="O435">
        <f t="shared" si="24"/>
        <v>0</v>
      </c>
      <c r="P435">
        <f t="shared" si="25"/>
        <v>10</v>
      </c>
      <c r="Q435">
        <f t="shared" si="26"/>
        <v>0</v>
      </c>
      <c r="R435">
        <f t="shared" si="27"/>
        <v>0</v>
      </c>
      <c r="S435" s="6">
        <f>SUM(punkty_rekrutacyjne3[[#This Row],[punkty za JP]:[GEO]])</f>
        <v>10</v>
      </c>
      <c r="T435" s="6">
        <f>IF(punkty_rekrutacyjne3[[#This Row],[Zachowanie]]=6, 2, 0)+punkty_rekrutacyjne3[[#This Row],[Osiagniecia]]</f>
        <v>5</v>
      </c>
      <c r="U435" s="7">
        <f>punkty_rekrutacyjne3[[#This Row],[punkty za gimnazjalny]]+punkty_rekrutacyjne3[[#This Row],[SUMA PUNKTOW ZA OCENY]]+punkty_rekrutacyjne3[[#This Row],[DODATKOWE]]</f>
        <v>30.7</v>
      </c>
    </row>
    <row r="436" spans="1:21" x14ac:dyDescent="0.35">
      <c r="A436" s="1" t="s">
        <v>583</v>
      </c>
      <c r="B436" s="1" t="s">
        <v>133</v>
      </c>
      <c r="C436">
        <v>8</v>
      </c>
      <c r="D436">
        <v>3</v>
      </c>
      <c r="E436" s="1">
        <v>5</v>
      </c>
      <c r="F436" s="1">
        <v>5</v>
      </c>
      <c r="G436" s="1">
        <v>5</v>
      </c>
      <c r="H436" s="1">
        <v>6</v>
      </c>
      <c r="I436">
        <v>63</v>
      </c>
      <c r="J436">
        <v>66</v>
      </c>
      <c r="K436">
        <v>71</v>
      </c>
      <c r="L436">
        <v>11</v>
      </c>
      <c r="M436">
        <v>57</v>
      </c>
      <c r="N436" s="6">
        <f>(punkty_rekrutacyjne3[[#This Row],[GHP]]+punkty_rekrutacyjne3[[#This Row],[GHH]]+punkty_rekrutacyjne3[[#This Row],[GMM]]+punkty_rekrutacyjne3[[#This Row],[GMP]]+punkty_rekrutacyjne3[[#This Row],[GJP]])/10</f>
        <v>26.8</v>
      </c>
      <c r="O436">
        <f t="shared" si="24"/>
        <v>8</v>
      </c>
      <c r="P436">
        <f t="shared" si="25"/>
        <v>8</v>
      </c>
      <c r="Q436">
        <f t="shared" si="26"/>
        <v>8</v>
      </c>
      <c r="R436">
        <f t="shared" si="27"/>
        <v>10</v>
      </c>
      <c r="S436" s="6">
        <f>SUM(punkty_rekrutacyjne3[[#This Row],[punkty za JP]:[GEO]])</f>
        <v>34</v>
      </c>
      <c r="T436" s="6">
        <f>IF(punkty_rekrutacyjne3[[#This Row],[Zachowanie]]=6, 2, 0)+punkty_rekrutacyjne3[[#This Row],[Osiagniecia]]</f>
        <v>8</v>
      </c>
      <c r="U436" s="7">
        <f>punkty_rekrutacyjne3[[#This Row],[punkty za gimnazjalny]]+punkty_rekrutacyjne3[[#This Row],[SUMA PUNKTOW ZA OCENY]]+punkty_rekrutacyjne3[[#This Row],[DODATKOWE]]</f>
        <v>68.8</v>
      </c>
    </row>
    <row r="437" spans="1:21" x14ac:dyDescent="0.35">
      <c r="A437" s="1" t="s">
        <v>584</v>
      </c>
      <c r="B437" s="1" t="s">
        <v>171</v>
      </c>
      <c r="C437">
        <v>5</v>
      </c>
      <c r="D437">
        <v>5</v>
      </c>
      <c r="E437" s="1">
        <v>5</v>
      </c>
      <c r="F437" s="1">
        <v>5</v>
      </c>
      <c r="G437" s="1">
        <v>2</v>
      </c>
      <c r="H437" s="1">
        <v>6</v>
      </c>
      <c r="I437">
        <v>45</v>
      </c>
      <c r="J437">
        <v>94</v>
      </c>
      <c r="K437">
        <v>45</v>
      </c>
      <c r="L437">
        <v>100</v>
      </c>
      <c r="M437">
        <v>98</v>
      </c>
      <c r="N437" s="6">
        <f>(punkty_rekrutacyjne3[[#This Row],[GHP]]+punkty_rekrutacyjne3[[#This Row],[GHH]]+punkty_rekrutacyjne3[[#This Row],[GMM]]+punkty_rekrutacyjne3[[#This Row],[GMP]]+punkty_rekrutacyjne3[[#This Row],[GJP]])/10</f>
        <v>38.200000000000003</v>
      </c>
      <c r="O437">
        <f t="shared" si="24"/>
        <v>8</v>
      </c>
      <c r="P437">
        <f t="shared" si="25"/>
        <v>8</v>
      </c>
      <c r="Q437">
        <f t="shared" si="26"/>
        <v>0</v>
      </c>
      <c r="R437">
        <f t="shared" si="27"/>
        <v>10</v>
      </c>
      <c r="S437" s="6">
        <f>SUM(punkty_rekrutacyjne3[[#This Row],[punkty za JP]:[GEO]])</f>
        <v>26</v>
      </c>
      <c r="T437" s="6">
        <f>IF(punkty_rekrutacyjne3[[#This Row],[Zachowanie]]=6, 2, 0)+punkty_rekrutacyjne3[[#This Row],[Osiagniecia]]</f>
        <v>5</v>
      </c>
      <c r="U437" s="7">
        <f>punkty_rekrutacyjne3[[#This Row],[punkty za gimnazjalny]]+punkty_rekrutacyjne3[[#This Row],[SUMA PUNKTOW ZA OCENY]]+punkty_rekrutacyjne3[[#This Row],[DODATKOWE]]</f>
        <v>69.2</v>
      </c>
    </row>
    <row r="438" spans="1:21" x14ac:dyDescent="0.35">
      <c r="A438" s="1" t="s">
        <v>585</v>
      </c>
      <c r="B438" s="1" t="s">
        <v>586</v>
      </c>
      <c r="C438">
        <v>6</v>
      </c>
      <c r="D438">
        <v>5</v>
      </c>
      <c r="E438" s="1">
        <v>4</v>
      </c>
      <c r="F438" s="1">
        <v>5</v>
      </c>
      <c r="G438" s="1">
        <v>6</v>
      </c>
      <c r="H438" s="1">
        <v>3</v>
      </c>
      <c r="I438">
        <v>90</v>
      </c>
      <c r="J438">
        <v>98</v>
      </c>
      <c r="K438">
        <v>10</v>
      </c>
      <c r="L438">
        <v>95</v>
      </c>
      <c r="M438">
        <v>63</v>
      </c>
      <c r="N438" s="6">
        <f>(punkty_rekrutacyjne3[[#This Row],[GHP]]+punkty_rekrutacyjne3[[#This Row],[GHH]]+punkty_rekrutacyjne3[[#This Row],[GMM]]+punkty_rekrutacyjne3[[#This Row],[GMP]]+punkty_rekrutacyjne3[[#This Row],[GJP]])/10</f>
        <v>35.6</v>
      </c>
      <c r="O438">
        <f t="shared" si="24"/>
        <v>6</v>
      </c>
      <c r="P438">
        <f t="shared" si="25"/>
        <v>8</v>
      </c>
      <c r="Q438">
        <f t="shared" si="26"/>
        <v>10</v>
      </c>
      <c r="R438">
        <f t="shared" si="27"/>
        <v>4</v>
      </c>
      <c r="S438" s="6">
        <f>SUM(punkty_rekrutacyjne3[[#This Row],[punkty za JP]:[GEO]])</f>
        <v>28</v>
      </c>
      <c r="T438" s="6">
        <f>IF(punkty_rekrutacyjne3[[#This Row],[Zachowanie]]=6, 2, 0)+punkty_rekrutacyjne3[[#This Row],[Osiagniecia]]</f>
        <v>6</v>
      </c>
      <c r="U438" s="7">
        <f>punkty_rekrutacyjne3[[#This Row],[punkty za gimnazjalny]]+punkty_rekrutacyjne3[[#This Row],[SUMA PUNKTOW ZA OCENY]]+punkty_rekrutacyjne3[[#This Row],[DODATKOWE]]</f>
        <v>69.599999999999994</v>
      </c>
    </row>
    <row r="439" spans="1:21" x14ac:dyDescent="0.35">
      <c r="A439" s="1" t="s">
        <v>587</v>
      </c>
      <c r="B439" s="1" t="s">
        <v>495</v>
      </c>
      <c r="C439">
        <v>7</v>
      </c>
      <c r="D439">
        <v>4</v>
      </c>
      <c r="E439" s="1">
        <v>6</v>
      </c>
      <c r="F439" s="1">
        <v>5</v>
      </c>
      <c r="G439" s="1">
        <v>4</v>
      </c>
      <c r="H439" s="1">
        <v>6</v>
      </c>
      <c r="I439">
        <v>3</v>
      </c>
      <c r="J439">
        <v>73</v>
      </c>
      <c r="K439">
        <v>19</v>
      </c>
      <c r="L439">
        <v>42</v>
      </c>
      <c r="M439">
        <v>88</v>
      </c>
      <c r="N439" s="6">
        <f>(punkty_rekrutacyjne3[[#This Row],[GHP]]+punkty_rekrutacyjne3[[#This Row],[GHH]]+punkty_rekrutacyjne3[[#This Row],[GMM]]+punkty_rekrutacyjne3[[#This Row],[GMP]]+punkty_rekrutacyjne3[[#This Row],[GJP]])/10</f>
        <v>22.5</v>
      </c>
      <c r="O439">
        <f t="shared" si="24"/>
        <v>10</v>
      </c>
      <c r="P439">
        <f t="shared" si="25"/>
        <v>8</v>
      </c>
      <c r="Q439">
        <f t="shared" si="26"/>
        <v>6</v>
      </c>
      <c r="R439">
        <f t="shared" si="27"/>
        <v>10</v>
      </c>
      <c r="S439" s="6">
        <f>SUM(punkty_rekrutacyjne3[[#This Row],[punkty za JP]:[GEO]])</f>
        <v>34</v>
      </c>
      <c r="T439" s="6">
        <f>IF(punkty_rekrutacyjne3[[#This Row],[Zachowanie]]=6, 2, 0)+punkty_rekrutacyjne3[[#This Row],[Osiagniecia]]</f>
        <v>7</v>
      </c>
      <c r="U439" s="7">
        <f>punkty_rekrutacyjne3[[#This Row],[punkty za gimnazjalny]]+punkty_rekrutacyjne3[[#This Row],[SUMA PUNKTOW ZA OCENY]]+punkty_rekrutacyjne3[[#This Row],[DODATKOWE]]</f>
        <v>63.5</v>
      </c>
    </row>
    <row r="440" spans="1:21" x14ac:dyDescent="0.35">
      <c r="A440" s="1" t="s">
        <v>588</v>
      </c>
      <c r="B440" s="1" t="s">
        <v>586</v>
      </c>
      <c r="C440">
        <v>0</v>
      </c>
      <c r="D440">
        <v>2</v>
      </c>
      <c r="E440" s="1">
        <v>3</v>
      </c>
      <c r="F440" s="1">
        <v>3</v>
      </c>
      <c r="G440" s="1">
        <v>5</v>
      </c>
      <c r="H440" s="1">
        <v>2</v>
      </c>
      <c r="I440">
        <v>82</v>
      </c>
      <c r="J440">
        <v>61</v>
      </c>
      <c r="K440">
        <v>59</v>
      </c>
      <c r="L440">
        <v>51</v>
      </c>
      <c r="M440">
        <v>71</v>
      </c>
      <c r="N440" s="6">
        <f>(punkty_rekrutacyjne3[[#This Row],[GHP]]+punkty_rekrutacyjne3[[#This Row],[GHH]]+punkty_rekrutacyjne3[[#This Row],[GMM]]+punkty_rekrutacyjne3[[#This Row],[GMP]]+punkty_rekrutacyjne3[[#This Row],[GJP]])/10</f>
        <v>32.4</v>
      </c>
      <c r="O440">
        <f t="shared" si="24"/>
        <v>4</v>
      </c>
      <c r="P440">
        <f t="shared" si="25"/>
        <v>4</v>
      </c>
      <c r="Q440">
        <f t="shared" si="26"/>
        <v>8</v>
      </c>
      <c r="R440">
        <f t="shared" si="27"/>
        <v>0</v>
      </c>
      <c r="S440" s="6">
        <f>SUM(punkty_rekrutacyjne3[[#This Row],[punkty za JP]:[GEO]])</f>
        <v>16</v>
      </c>
      <c r="T440" s="6">
        <f>IF(punkty_rekrutacyjne3[[#This Row],[Zachowanie]]=6, 2, 0)+punkty_rekrutacyjne3[[#This Row],[Osiagniecia]]</f>
        <v>0</v>
      </c>
      <c r="U440" s="7">
        <f>punkty_rekrutacyjne3[[#This Row],[punkty za gimnazjalny]]+punkty_rekrutacyjne3[[#This Row],[SUMA PUNKTOW ZA OCENY]]+punkty_rekrutacyjne3[[#This Row],[DODATKOWE]]</f>
        <v>48.4</v>
      </c>
    </row>
    <row r="441" spans="1:21" x14ac:dyDescent="0.35">
      <c r="A441" s="1" t="s">
        <v>235</v>
      </c>
      <c r="B441" s="1" t="s">
        <v>110</v>
      </c>
      <c r="C441">
        <v>0</v>
      </c>
      <c r="D441">
        <v>5</v>
      </c>
      <c r="E441" s="1">
        <v>6</v>
      </c>
      <c r="F441" s="1">
        <v>4</v>
      </c>
      <c r="G441" s="1">
        <v>2</v>
      </c>
      <c r="H441" s="1">
        <v>6</v>
      </c>
      <c r="I441">
        <v>8</v>
      </c>
      <c r="J441">
        <v>13</v>
      </c>
      <c r="K441">
        <v>38</v>
      </c>
      <c r="L441">
        <v>1</v>
      </c>
      <c r="M441">
        <v>39</v>
      </c>
      <c r="N441" s="6">
        <f>(punkty_rekrutacyjne3[[#This Row],[GHP]]+punkty_rekrutacyjne3[[#This Row],[GHH]]+punkty_rekrutacyjne3[[#This Row],[GMM]]+punkty_rekrutacyjne3[[#This Row],[GMP]]+punkty_rekrutacyjne3[[#This Row],[GJP]])/10</f>
        <v>9.9</v>
      </c>
      <c r="O441">
        <f t="shared" si="24"/>
        <v>10</v>
      </c>
      <c r="P441">
        <f t="shared" si="25"/>
        <v>6</v>
      </c>
      <c r="Q441">
        <f t="shared" si="26"/>
        <v>0</v>
      </c>
      <c r="R441">
        <f t="shared" si="27"/>
        <v>10</v>
      </c>
      <c r="S441" s="6">
        <f>SUM(punkty_rekrutacyjne3[[#This Row],[punkty za JP]:[GEO]])</f>
        <v>26</v>
      </c>
      <c r="T441" s="6">
        <f>IF(punkty_rekrutacyjne3[[#This Row],[Zachowanie]]=6, 2, 0)+punkty_rekrutacyjne3[[#This Row],[Osiagniecia]]</f>
        <v>0</v>
      </c>
      <c r="U441" s="7">
        <f>punkty_rekrutacyjne3[[#This Row],[punkty za gimnazjalny]]+punkty_rekrutacyjne3[[#This Row],[SUMA PUNKTOW ZA OCENY]]+punkty_rekrutacyjne3[[#This Row],[DODATKOWE]]</f>
        <v>35.9</v>
      </c>
    </row>
    <row r="442" spans="1:21" x14ac:dyDescent="0.35">
      <c r="A442" s="1" t="s">
        <v>589</v>
      </c>
      <c r="B442" s="1" t="s">
        <v>590</v>
      </c>
      <c r="C442">
        <v>4</v>
      </c>
      <c r="D442">
        <v>2</v>
      </c>
      <c r="E442" s="1">
        <v>4</v>
      </c>
      <c r="F442" s="1">
        <v>4</v>
      </c>
      <c r="G442" s="1">
        <v>4</v>
      </c>
      <c r="H442" s="1">
        <v>3</v>
      </c>
      <c r="I442">
        <v>25</v>
      </c>
      <c r="J442">
        <v>86</v>
      </c>
      <c r="K442">
        <v>7</v>
      </c>
      <c r="L442">
        <v>3</v>
      </c>
      <c r="M442">
        <v>94</v>
      </c>
      <c r="N442" s="6">
        <f>(punkty_rekrutacyjne3[[#This Row],[GHP]]+punkty_rekrutacyjne3[[#This Row],[GHH]]+punkty_rekrutacyjne3[[#This Row],[GMM]]+punkty_rekrutacyjne3[[#This Row],[GMP]]+punkty_rekrutacyjne3[[#This Row],[GJP]])/10</f>
        <v>21.5</v>
      </c>
      <c r="O442">
        <f t="shared" si="24"/>
        <v>6</v>
      </c>
      <c r="P442">
        <f t="shared" si="25"/>
        <v>6</v>
      </c>
      <c r="Q442">
        <f t="shared" si="26"/>
        <v>6</v>
      </c>
      <c r="R442">
        <f t="shared" si="27"/>
        <v>4</v>
      </c>
      <c r="S442" s="6">
        <f>SUM(punkty_rekrutacyjne3[[#This Row],[punkty za JP]:[GEO]])</f>
        <v>22</v>
      </c>
      <c r="T442" s="6">
        <f>IF(punkty_rekrutacyjne3[[#This Row],[Zachowanie]]=6, 2, 0)+punkty_rekrutacyjne3[[#This Row],[Osiagniecia]]</f>
        <v>4</v>
      </c>
      <c r="U442" s="7">
        <f>punkty_rekrutacyjne3[[#This Row],[punkty za gimnazjalny]]+punkty_rekrutacyjne3[[#This Row],[SUMA PUNKTOW ZA OCENY]]+punkty_rekrutacyjne3[[#This Row],[DODATKOWE]]</f>
        <v>47.5</v>
      </c>
    </row>
    <row r="443" spans="1:21" x14ac:dyDescent="0.35">
      <c r="A443" s="1" t="s">
        <v>591</v>
      </c>
      <c r="B443" s="1" t="s">
        <v>197</v>
      </c>
      <c r="C443">
        <v>6</v>
      </c>
      <c r="D443">
        <v>3</v>
      </c>
      <c r="E443" s="1">
        <v>3</v>
      </c>
      <c r="F443" s="1">
        <v>3</v>
      </c>
      <c r="G443" s="1">
        <v>2</v>
      </c>
      <c r="H443" s="1">
        <v>3</v>
      </c>
      <c r="I443">
        <v>53</v>
      </c>
      <c r="J443">
        <v>53</v>
      </c>
      <c r="K443">
        <v>15</v>
      </c>
      <c r="L443">
        <v>53</v>
      </c>
      <c r="M443">
        <v>80</v>
      </c>
      <c r="N443" s="6">
        <f>(punkty_rekrutacyjne3[[#This Row],[GHP]]+punkty_rekrutacyjne3[[#This Row],[GHH]]+punkty_rekrutacyjne3[[#This Row],[GMM]]+punkty_rekrutacyjne3[[#This Row],[GMP]]+punkty_rekrutacyjne3[[#This Row],[GJP]])/10</f>
        <v>25.4</v>
      </c>
      <c r="O443">
        <f t="shared" si="24"/>
        <v>4</v>
      </c>
      <c r="P443">
        <f t="shared" si="25"/>
        <v>4</v>
      </c>
      <c r="Q443">
        <f t="shared" si="26"/>
        <v>0</v>
      </c>
      <c r="R443">
        <f t="shared" si="27"/>
        <v>4</v>
      </c>
      <c r="S443" s="6">
        <f>SUM(punkty_rekrutacyjne3[[#This Row],[punkty za JP]:[GEO]])</f>
        <v>12</v>
      </c>
      <c r="T443" s="6">
        <f>IF(punkty_rekrutacyjne3[[#This Row],[Zachowanie]]=6, 2, 0)+punkty_rekrutacyjne3[[#This Row],[Osiagniecia]]</f>
        <v>6</v>
      </c>
      <c r="U443" s="7">
        <f>punkty_rekrutacyjne3[[#This Row],[punkty za gimnazjalny]]+punkty_rekrutacyjne3[[#This Row],[SUMA PUNKTOW ZA OCENY]]+punkty_rekrutacyjne3[[#This Row],[DODATKOWE]]</f>
        <v>43.4</v>
      </c>
    </row>
    <row r="444" spans="1:21" x14ac:dyDescent="0.35">
      <c r="A444" s="1" t="s">
        <v>592</v>
      </c>
      <c r="B444" s="1" t="s">
        <v>593</v>
      </c>
      <c r="C444">
        <v>3</v>
      </c>
      <c r="D444">
        <v>3</v>
      </c>
      <c r="E444" s="1">
        <v>4</v>
      </c>
      <c r="F444" s="1">
        <v>2</v>
      </c>
      <c r="G444" s="1">
        <v>6</v>
      </c>
      <c r="H444" s="1">
        <v>4</v>
      </c>
      <c r="I444">
        <v>22</v>
      </c>
      <c r="J444">
        <v>48</v>
      </c>
      <c r="K444">
        <v>26</v>
      </c>
      <c r="L444">
        <v>43</v>
      </c>
      <c r="M444">
        <v>10</v>
      </c>
      <c r="N444" s="6">
        <f>(punkty_rekrutacyjne3[[#This Row],[GHP]]+punkty_rekrutacyjne3[[#This Row],[GHH]]+punkty_rekrutacyjne3[[#This Row],[GMM]]+punkty_rekrutacyjne3[[#This Row],[GMP]]+punkty_rekrutacyjne3[[#This Row],[GJP]])/10</f>
        <v>14.9</v>
      </c>
      <c r="O444">
        <f t="shared" si="24"/>
        <v>6</v>
      </c>
      <c r="P444">
        <f t="shared" si="25"/>
        <v>0</v>
      </c>
      <c r="Q444">
        <f t="shared" si="26"/>
        <v>10</v>
      </c>
      <c r="R444">
        <f t="shared" si="27"/>
        <v>6</v>
      </c>
      <c r="S444" s="6">
        <f>SUM(punkty_rekrutacyjne3[[#This Row],[punkty za JP]:[GEO]])</f>
        <v>22</v>
      </c>
      <c r="T444" s="6">
        <f>IF(punkty_rekrutacyjne3[[#This Row],[Zachowanie]]=6, 2, 0)+punkty_rekrutacyjne3[[#This Row],[Osiagniecia]]</f>
        <v>3</v>
      </c>
      <c r="U444" s="7">
        <f>punkty_rekrutacyjne3[[#This Row],[punkty za gimnazjalny]]+punkty_rekrutacyjne3[[#This Row],[SUMA PUNKTOW ZA OCENY]]+punkty_rekrutacyjne3[[#This Row],[DODATKOWE]]</f>
        <v>39.9</v>
      </c>
    </row>
    <row r="445" spans="1:21" x14ac:dyDescent="0.35">
      <c r="A445" s="1" t="s">
        <v>594</v>
      </c>
      <c r="B445" s="1" t="s">
        <v>32</v>
      </c>
      <c r="C445">
        <v>3</v>
      </c>
      <c r="D445">
        <v>2</v>
      </c>
      <c r="E445" s="1">
        <v>4</v>
      </c>
      <c r="F445" s="1">
        <v>3</v>
      </c>
      <c r="G445" s="1">
        <v>2</v>
      </c>
      <c r="H445" s="1">
        <v>5</v>
      </c>
      <c r="I445">
        <v>90</v>
      </c>
      <c r="J445">
        <v>97</v>
      </c>
      <c r="K445">
        <v>7</v>
      </c>
      <c r="L445">
        <v>59</v>
      </c>
      <c r="M445">
        <v>100</v>
      </c>
      <c r="N445" s="6">
        <f>(punkty_rekrutacyjne3[[#This Row],[GHP]]+punkty_rekrutacyjne3[[#This Row],[GHH]]+punkty_rekrutacyjne3[[#This Row],[GMM]]+punkty_rekrutacyjne3[[#This Row],[GMP]]+punkty_rekrutacyjne3[[#This Row],[GJP]])/10</f>
        <v>35.299999999999997</v>
      </c>
      <c r="O445">
        <f t="shared" si="24"/>
        <v>6</v>
      </c>
      <c r="P445">
        <f t="shared" si="25"/>
        <v>4</v>
      </c>
      <c r="Q445">
        <f t="shared" si="26"/>
        <v>0</v>
      </c>
      <c r="R445">
        <f t="shared" si="27"/>
        <v>8</v>
      </c>
      <c r="S445" s="6">
        <f>SUM(punkty_rekrutacyjne3[[#This Row],[punkty za JP]:[GEO]])</f>
        <v>18</v>
      </c>
      <c r="T445" s="6">
        <f>IF(punkty_rekrutacyjne3[[#This Row],[Zachowanie]]=6, 2, 0)+punkty_rekrutacyjne3[[#This Row],[Osiagniecia]]</f>
        <v>3</v>
      </c>
      <c r="U445" s="7">
        <f>punkty_rekrutacyjne3[[#This Row],[punkty za gimnazjalny]]+punkty_rekrutacyjne3[[#This Row],[SUMA PUNKTOW ZA OCENY]]+punkty_rekrutacyjne3[[#This Row],[DODATKOWE]]</f>
        <v>56.3</v>
      </c>
    </row>
    <row r="446" spans="1:21" x14ac:dyDescent="0.35">
      <c r="A446" s="1" t="s">
        <v>595</v>
      </c>
      <c r="B446" s="1" t="s">
        <v>177</v>
      </c>
      <c r="C446">
        <v>4</v>
      </c>
      <c r="D446">
        <v>2</v>
      </c>
      <c r="E446" s="1">
        <v>4</v>
      </c>
      <c r="F446" s="1">
        <v>5</v>
      </c>
      <c r="G446" s="1">
        <v>4</v>
      </c>
      <c r="H446" s="1">
        <v>2</v>
      </c>
      <c r="I446">
        <v>9</v>
      </c>
      <c r="J446">
        <v>47</v>
      </c>
      <c r="K446">
        <v>56</v>
      </c>
      <c r="L446">
        <v>89</v>
      </c>
      <c r="M446">
        <v>55</v>
      </c>
      <c r="N446" s="6">
        <f>(punkty_rekrutacyjne3[[#This Row],[GHP]]+punkty_rekrutacyjne3[[#This Row],[GHH]]+punkty_rekrutacyjne3[[#This Row],[GMM]]+punkty_rekrutacyjne3[[#This Row],[GMP]]+punkty_rekrutacyjne3[[#This Row],[GJP]])/10</f>
        <v>25.6</v>
      </c>
      <c r="O446">
        <f t="shared" si="24"/>
        <v>6</v>
      </c>
      <c r="P446">
        <f t="shared" si="25"/>
        <v>8</v>
      </c>
      <c r="Q446">
        <f t="shared" si="26"/>
        <v>6</v>
      </c>
      <c r="R446">
        <f t="shared" si="27"/>
        <v>0</v>
      </c>
      <c r="S446" s="6">
        <f>SUM(punkty_rekrutacyjne3[[#This Row],[punkty za JP]:[GEO]])</f>
        <v>20</v>
      </c>
      <c r="T446" s="6">
        <f>IF(punkty_rekrutacyjne3[[#This Row],[Zachowanie]]=6, 2, 0)+punkty_rekrutacyjne3[[#This Row],[Osiagniecia]]</f>
        <v>4</v>
      </c>
      <c r="U446" s="7">
        <f>punkty_rekrutacyjne3[[#This Row],[punkty za gimnazjalny]]+punkty_rekrutacyjne3[[#This Row],[SUMA PUNKTOW ZA OCENY]]+punkty_rekrutacyjne3[[#This Row],[DODATKOWE]]</f>
        <v>49.6</v>
      </c>
    </row>
    <row r="447" spans="1:21" x14ac:dyDescent="0.35">
      <c r="A447" s="1" t="s">
        <v>596</v>
      </c>
      <c r="B447" s="1" t="s">
        <v>180</v>
      </c>
      <c r="C447">
        <v>4</v>
      </c>
      <c r="D447">
        <v>2</v>
      </c>
      <c r="E447" s="1">
        <v>2</v>
      </c>
      <c r="F447" s="1">
        <v>6</v>
      </c>
      <c r="G447" s="1">
        <v>4</v>
      </c>
      <c r="H447" s="1">
        <v>3</v>
      </c>
      <c r="I447">
        <v>47</v>
      </c>
      <c r="J447">
        <v>8</v>
      </c>
      <c r="K447">
        <v>77</v>
      </c>
      <c r="L447">
        <v>85</v>
      </c>
      <c r="M447">
        <v>10</v>
      </c>
      <c r="N447" s="6">
        <f>(punkty_rekrutacyjne3[[#This Row],[GHP]]+punkty_rekrutacyjne3[[#This Row],[GHH]]+punkty_rekrutacyjne3[[#This Row],[GMM]]+punkty_rekrutacyjne3[[#This Row],[GMP]]+punkty_rekrutacyjne3[[#This Row],[GJP]])/10</f>
        <v>22.7</v>
      </c>
      <c r="O447">
        <f t="shared" si="24"/>
        <v>0</v>
      </c>
      <c r="P447">
        <f t="shared" si="25"/>
        <v>10</v>
      </c>
      <c r="Q447">
        <f t="shared" si="26"/>
        <v>6</v>
      </c>
      <c r="R447">
        <f t="shared" si="27"/>
        <v>4</v>
      </c>
      <c r="S447" s="6">
        <f>SUM(punkty_rekrutacyjne3[[#This Row],[punkty za JP]:[GEO]])</f>
        <v>20</v>
      </c>
      <c r="T447" s="6">
        <f>IF(punkty_rekrutacyjne3[[#This Row],[Zachowanie]]=6, 2, 0)+punkty_rekrutacyjne3[[#This Row],[Osiagniecia]]</f>
        <v>4</v>
      </c>
      <c r="U447" s="7">
        <f>punkty_rekrutacyjne3[[#This Row],[punkty za gimnazjalny]]+punkty_rekrutacyjne3[[#This Row],[SUMA PUNKTOW ZA OCENY]]+punkty_rekrutacyjne3[[#This Row],[DODATKOWE]]</f>
        <v>46.7</v>
      </c>
    </row>
    <row r="448" spans="1:21" x14ac:dyDescent="0.35">
      <c r="A448" s="1" t="s">
        <v>597</v>
      </c>
      <c r="B448" s="1" t="s">
        <v>218</v>
      </c>
      <c r="C448">
        <v>4</v>
      </c>
      <c r="D448">
        <v>5</v>
      </c>
      <c r="E448" s="1">
        <v>4</v>
      </c>
      <c r="F448" s="1">
        <v>4</v>
      </c>
      <c r="G448" s="1">
        <v>5</v>
      </c>
      <c r="H448" s="1">
        <v>3</v>
      </c>
      <c r="I448">
        <v>59</v>
      </c>
      <c r="J448">
        <v>89</v>
      </c>
      <c r="K448">
        <v>32</v>
      </c>
      <c r="L448">
        <v>80</v>
      </c>
      <c r="M448">
        <v>38</v>
      </c>
      <c r="N448" s="6">
        <f>(punkty_rekrutacyjne3[[#This Row],[GHP]]+punkty_rekrutacyjne3[[#This Row],[GHH]]+punkty_rekrutacyjne3[[#This Row],[GMM]]+punkty_rekrutacyjne3[[#This Row],[GMP]]+punkty_rekrutacyjne3[[#This Row],[GJP]])/10</f>
        <v>29.8</v>
      </c>
      <c r="O448">
        <f t="shared" si="24"/>
        <v>6</v>
      </c>
      <c r="P448">
        <f t="shared" si="25"/>
        <v>6</v>
      </c>
      <c r="Q448">
        <f t="shared" si="26"/>
        <v>8</v>
      </c>
      <c r="R448">
        <f t="shared" si="27"/>
        <v>4</v>
      </c>
      <c r="S448" s="6">
        <f>SUM(punkty_rekrutacyjne3[[#This Row],[punkty za JP]:[GEO]])</f>
        <v>24</v>
      </c>
      <c r="T448" s="6">
        <f>IF(punkty_rekrutacyjne3[[#This Row],[Zachowanie]]=6, 2, 0)+punkty_rekrutacyjne3[[#This Row],[Osiagniecia]]</f>
        <v>4</v>
      </c>
      <c r="U448" s="7">
        <f>punkty_rekrutacyjne3[[#This Row],[punkty za gimnazjalny]]+punkty_rekrutacyjne3[[#This Row],[SUMA PUNKTOW ZA OCENY]]+punkty_rekrutacyjne3[[#This Row],[DODATKOWE]]</f>
        <v>57.8</v>
      </c>
    </row>
    <row r="449" spans="1:21" x14ac:dyDescent="0.35">
      <c r="A449" s="1" t="s">
        <v>598</v>
      </c>
      <c r="B449" s="1" t="s">
        <v>166</v>
      </c>
      <c r="C449">
        <v>8</v>
      </c>
      <c r="D449">
        <v>5</v>
      </c>
      <c r="E449" s="1">
        <v>5</v>
      </c>
      <c r="F449" s="1">
        <v>4</v>
      </c>
      <c r="G449" s="1">
        <v>6</v>
      </c>
      <c r="H449" s="1">
        <v>2</v>
      </c>
      <c r="I449">
        <v>60</v>
      </c>
      <c r="J449">
        <v>31</v>
      </c>
      <c r="K449">
        <v>86</v>
      </c>
      <c r="L449">
        <v>76</v>
      </c>
      <c r="M449">
        <v>64</v>
      </c>
      <c r="N449" s="6">
        <f>(punkty_rekrutacyjne3[[#This Row],[GHP]]+punkty_rekrutacyjne3[[#This Row],[GHH]]+punkty_rekrutacyjne3[[#This Row],[GMM]]+punkty_rekrutacyjne3[[#This Row],[GMP]]+punkty_rekrutacyjne3[[#This Row],[GJP]])/10</f>
        <v>31.7</v>
      </c>
      <c r="O449">
        <f t="shared" si="24"/>
        <v>8</v>
      </c>
      <c r="P449">
        <f t="shared" si="25"/>
        <v>6</v>
      </c>
      <c r="Q449">
        <f t="shared" si="26"/>
        <v>10</v>
      </c>
      <c r="R449">
        <f t="shared" si="27"/>
        <v>0</v>
      </c>
      <c r="S449" s="6">
        <f>SUM(punkty_rekrutacyjne3[[#This Row],[punkty za JP]:[GEO]])</f>
        <v>24</v>
      </c>
      <c r="T449" s="6">
        <f>IF(punkty_rekrutacyjne3[[#This Row],[Zachowanie]]=6, 2, 0)+punkty_rekrutacyjne3[[#This Row],[Osiagniecia]]</f>
        <v>8</v>
      </c>
      <c r="U449" s="7">
        <f>punkty_rekrutacyjne3[[#This Row],[punkty za gimnazjalny]]+punkty_rekrutacyjne3[[#This Row],[SUMA PUNKTOW ZA OCENY]]+punkty_rekrutacyjne3[[#This Row],[DODATKOWE]]</f>
        <v>63.7</v>
      </c>
    </row>
    <row r="450" spans="1:21" x14ac:dyDescent="0.35">
      <c r="A450" s="1" t="s">
        <v>599</v>
      </c>
      <c r="B450" s="1" t="s">
        <v>600</v>
      </c>
      <c r="C450">
        <v>3</v>
      </c>
      <c r="D450">
        <v>4</v>
      </c>
      <c r="E450" s="1">
        <v>3</v>
      </c>
      <c r="F450" s="1">
        <v>5</v>
      </c>
      <c r="G450" s="1">
        <v>5</v>
      </c>
      <c r="H450" s="1">
        <v>5</v>
      </c>
      <c r="I450">
        <v>53</v>
      </c>
      <c r="J450">
        <v>78</v>
      </c>
      <c r="K450">
        <v>73</v>
      </c>
      <c r="L450">
        <v>89</v>
      </c>
      <c r="M450">
        <v>32</v>
      </c>
      <c r="N450" s="6">
        <f>(punkty_rekrutacyjne3[[#This Row],[GHP]]+punkty_rekrutacyjne3[[#This Row],[GHH]]+punkty_rekrutacyjne3[[#This Row],[GMM]]+punkty_rekrutacyjne3[[#This Row],[GMP]]+punkty_rekrutacyjne3[[#This Row],[GJP]])/10</f>
        <v>32.5</v>
      </c>
      <c r="O450">
        <f t="shared" si="24"/>
        <v>4</v>
      </c>
      <c r="P450">
        <f t="shared" si="25"/>
        <v>8</v>
      </c>
      <c r="Q450">
        <f t="shared" si="26"/>
        <v>8</v>
      </c>
      <c r="R450">
        <f t="shared" si="27"/>
        <v>8</v>
      </c>
      <c r="S450" s="6">
        <f>SUM(punkty_rekrutacyjne3[[#This Row],[punkty za JP]:[GEO]])</f>
        <v>28</v>
      </c>
      <c r="T450" s="6">
        <f>IF(punkty_rekrutacyjne3[[#This Row],[Zachowanie]]=6, 2, 0)+punkty_rekrutacyjne3[[#This Row],[Osiagniecia]]</f>
        <v>3</v>
      </c>
      <c r="U450" s="7">
        <f>punkty_rekrutacyjne3[[#This Row],[punkty za gimnazjalny]]+punkty_rekrutacyjne3[[#This Row],[SUMA PUNKTOW ZA OCENY]]+punkty_rekrutacyjne3[[#This Row],[DODATKOWE]]</f>
        <v>63.5</v>
      </c>
    </row>
    <row r="451" spans="1:21" x14ac:dyDescent="0.35">
      <c r="A451" s="1" t="s">
        <v>601</v>
      </c>
      <c r="B451" s="1" t="s">
        <v>121</v>
      </c>
      <c r="C451">
        <v>0</v>
      </c>
      <c r="D451">
        <v>4</v>
      </c>
      <c r="E451" s="1">
        <v>2</v>
      </c>
      <c r="F451" s="1">
        <v>2</v>
      </c>
      <c r="G451" s="1">
        <v>2</v>
      </c>
      <c r="H451" s="1">
        <v>6</v>
      </c>
      <c r="I451">
        <v>88</v>
      </c>
      <c r="J451">
        <v>43</v>
      </c>
      <c r="K451">
        <v>91</v>
      </c>
      <c r="L451">
        <v>4</v>
      </c>
      <c r="M451">
        <v>78</v>
      </c>
      <c r="N451" s="6">
        <f>(punkty_rekrutacyjne3[[#This Row],[GHP]]+punkty_rekrutacyjne3[[#This Row],[GHH]]+punkty_rekrutacyjne3[[#This Row],[GMM]]+punkty_rekrutacyjne3[[#This Row],[GMP]]+punkty_rekrutacyjne3[[#This Row],[GJP]])/10</f>
        <v>30.4</v>
      </c>
      <c r="O451">
        <f t="shared" ref="O451:O514" si="28">VLOOKUP(E451,$X$4:$Y$9,2,0)</f>
        <v>0</v>
      </c>
      <c r="P451">
        <f t="shared" ref="P451:P514" si="29">VLOOKUP(F451,$X$4:$Y$9,2,0)</f>
        <v>0</v>
      </c>
      <c r="Q451">
        <f t="shared" ref="Q451:Q514" si="30">VLOOKUP(G451,$X$4:$Y$9,2,0)</f>
        <v>0</v>
      </c>
      <c r="R451">
        <f t="shared" ref="R451:R514" si="31">VLOOKUP(H451,$X$4:$Y$9,2,0)</f>
        <v>10</v>
      </c>
      <c r="S451" s="6">
        <f>SUM(punkty_rekrutacyjne3[[#This Row],[punkty za JP]:[GEO]])</f>
        <v>10</v>
      </c>
      <c r="T451" s="6">
        <f>IF(punkty_rekrutacyjne3[[#This Row],[Zachowanie]]=6, 2, 0)+punkty_rekrutacyjne3[[#This Row],[Osiagniecia]]</f>
        <v>0</v>
      </c>
      <c r="U451" s="7">
        <f>punkty_rekrutacyjne3[[#This Row],[punkty za gimnazjalny]]+punkty_rekrutacyjne3[[#This Row],[SUMA PUNKTOW ZA OCENY]]+punkty_rekrutacyjne3[[#This Row],[DODATKOWE]]</f>
        <v>40.4</v>
      </c>
    </row>
    <row r="452" spans="1:21" x14ac:dyDescent="0.35">
      <c r="A452" s="1" t="s">
        <v>602</v>
      </c>
      <c r="B452" s="1" t="s">
        <v>58</v>
      </c>
      <c r="C452">
        <v>1</v>
      </c>
      <c r="D452">
        <v>5</v>
      </c>
      <c r="E452" s="1">
        <v>4</v>
      </c>
      <c r="F452" s="1">
        <v>6</v>
      </c>
      <c r="G452" s="1">
        <v>4</v>
      </c>
      <c r="H452" s="1">
        <v>2</v>
      </c>
      <c r="I452">
        <v>4</v>
      </c>
      <c r="J452">
        <v>97</v>
      </c>
      <c r="K452">
        <v>75</v>
      </c>
      <c r="L452">
        <v>86</v>
      </c>
      <c r="M452">
        <v>10</v>
      </c>
      <c r="N452" s="6">
        <f>(punkty_rekrutacyjne3[[#This Row],[GHP]]+punkty_rekrutacyjne3[[#This Row],[GHH]]+punkty_rekrutacyjne3[[#This Row],[GMM]]+punkty_rekrutacyjne3[[#This Row],[GMP]]+punkty_rekrutacyjne3[[#This Row],[GJP]])/10</f>
        <v>27.2</v>
      </c>
      <c r="O452">
        <f t="shared" si="28"/>
        <v>6</v>
      </c>
      <c r="P452">
        <f t="shared" si="29"/>
        <v>10</v>
      </c>
      <c r="Q452">
        <f t="shared" si="30"/>
        <v>6</v>
      </c>
      <c r="R452">
        <f t="shared" si="31"/>
        <v>0</v>
      </c>
      <c r="S452" s="6">
        <f>SUM(punkty_rekrutacyjne3[[#This Row],[punkty za JP]:[GEO]])</f>
        <v>22</v>
      </c>
      <c r="T452" s="6">
        <f>IF(punkty_rekrutacyjne3[[#This Row],[Zachowanie]]=6, 2, 0)+punkty_rekrutacyjne3[[#This Row],[Osiagniecia]]</f>
        <v>1</v>
      </c>
      <c r="U452" s="7">
        <f>punkty_rekrutacyjne3[[#This Row],[punkty za gimnazjalny]]+punkty_rekrutacyjne3[[#This Row],[SUMA PUNKTOW ZA OCENY]]+punkty_rekrutacyjne3[[#This Row],[DODATKOWE]]</f>
        <v>50.2</v>
      </c>
    </row>
    <row r="453" spans="1:21" x14ac:dyDescent="0.35">
      <c r="A453" s="1" t="s">
        <v>603</v>
      </c>
      <c r="B453" s="1" t="s">
        <v>604</v>
      </c>
      <c r="C453">
        <v>7</v>
      </c>
      <c r="D453">
        <v>4</v>
      </c>
      <c r="E453" s="1">
        <v>3</v>
      </c>
      <c r="F453" s="1">
        <v>6</v>
      </c>
      <c r="G453" s="1">
        <v>3</v>
      </c>
      <c r="H453" s="1">
        <v>2</v>
      </c>
      <c r="I453">
        <v>28</v>
      </c>
      <c r="J453">
        <v>75</v>
      </c>
      <c r="K453">
        <v>15</v>
      </c>
      <c r="L453">
        <v>6</v>
      </c>
      <c r="M453">
        <v>33</v>
      </c>
      <c r="N453" s="6">
        <f>(punkty_rekrutacyjne3[[#This Row],[GHP]]+punkty_rekrutacyjne3[[#This Row],[GHH]]+punkty_rekrutacyjne3[[#This Row],[GMM]]+punkty_rekrutacyjne3[[#This Row],[GMP]]+punkty_rekrutacyjne3[[#This Row],[GJP]])/10</f>
        <v>15.7</v>
      </c>
      <c r="O453">
        <f t="shared" si="28"/>
        <v>4</v>
      </c>
      <c r="P453">
        <f t="shared" si="29"/>
        <v>10</v>
      </c>
      <c r="Q453">
        <f t="shared" si="30"/>
        <v>4</v>
      </c>
      <c r="R453">
        <f t="shared" si="31"/>
        <v>0</v>
      </c>
      <c r="S453" s="6">
        <f>SUM(punkty_rekrutacyjne3[[#This Row],[punkty za JP]:[GEO]])</f>
        <v>18</v>
      </c>
      <c r="T453" s="6">
        <f>IF(punkty_rekrutacyjne3[[#This Row],[Zachowanie]]=6, 2, 0)+punkty_rekrutacyjne3[[#This Row],[Osiagniecia]]</f>
        <v>7</v>
      </c>
      <c r="U453" s="7">
        <f>punkty_rekrutacyjne3[[#This Row],[punkty za gimnazjalny]]+punkty_rekrutacyjne3[[#This Row],[SUMA PUNKTOW ZA OCENY]]+punkty_rekrutacyjne3[[#This Row],[DODATKOWE]]</f>
        <v>40.700000000000003</v>
      </c>
    </row>
    <row r="454" spans="1:21" x14ac:dyDescent="0.35">
      <c r="A454" s="1" t="s">
        <v>605</v>
      </c>
      <c r="B454" s="1" t="s">
        <v>110</v>
      </c>
      <c r="C454">
        <v>4</v>
      </c>
      <c r="D454">
        <v>2</v>
      </c>
      <c r="E454" s="1">
        <v>4</v>
      </c>
      <c r="F454" s="1">
        <v>6</v>
      </c>
      <c r="G454" s="1">
        <v>5</v>
      </c>
      <c r="H454" s="1">
        <v>5</v>
      </c>
      <c r="I454">
        <v>29</v>
      </c>
      <c r="J454">
        <v>92</v>
      </c>
      <c r="K454">
        <v>99</v>
      </c>
      <c r="L454">
        <v>79</v>
      </c>
      <c r="M454">
        <v>8</v>
      </c>
      <c r="N454" s="6">
        <f>(punkty_rekrutacyjne3[[#This Row],[GHP]]+punkty_rekrutacyjne3[[#This Row],[GHH]]+punkty_rekrutacyjne3[[#This Row],[GMM]]+punkty_rekrutacyjne3[[#This Row],[GMP]]+punkty_rekrutacyjne3[[#This Row],[GJP]])/10</f>
        <v>30.7</v>
      </c>
      <c r="O454">
        <f t="shared" si="28"/>
        <v>6</v>
      </c>
      <c r="P454">
        <f t="shared" si="29"/>
        <v>10</v>
      </c>
      <c r="Q454">
        <f t="shared" si="30"/>
        <v>8</v>
      </c>
      <c r="R454">
        <f t="shared" si="31"/>
        <v>8</v>
      </c>
      <c r="S454" s="6">
        <f>SUM(punkty_rekrutacyjne3[[#This Row],[punkty za JP]:[GEO]])</f>
        <v>32</v>
      </c>
      <c r="T454" s="6">
        <f>IF(punkty_rekrutacyjne3[[#This Row],[Zachowanie]]=6, 2, 0)+punkty_rekrutacyjne3[[#This Row],[Osiagniecia]]</f>
        <v>4</v>
      </c>
      <c r="U454" s="7">
        <f>punkty_rekrutacyjne3[[#This Row],[punkty za gimnazjalny]]+punkty_rekrutacyjne3[[#This Row],[SUMA PUNKTOW ZA OCENY]]+punkty_rekrutacyjne3[[#This Row],[DODATKOWE]]</f>
        <v>66.7</v>
      </c>
    </row>
    <row r="455" spans="1:21" x14ac:dyDescent="0.35">
      <c r="A455" s="1" t="s">
        <v>606</v>
      </c>
      <c r="B455" s="1" t="s">
        <v>242</v>
      </c>
      <c r="C455">
        <v>2</v>
      </c>
      <c r="D455">
        <v>5</v>
      </c>
      <c r="E455" s="1">
        <v>3</v>
      </c>
      <c r="F455" s="1">
        <v>2</v>
      </c>
      <c r="G455" s="1">
        <v>3</v>
      </c>
      <c r="H455" s="1">
        <v>6</v>
      </c>
      <c r="I455">
        <v>59</v>
      </c>
      <c r="J455">
        <v>29</v>
      </c>
      <c r="K455">
        <v>92</v>
      </c>
      <c r="L455">
        <v>96</v>
      </c>
      <c r="M455">
        <v>77</v>
      </c>
      <c r="N455" s="6">
        <f>(punkty_rekrutacyjne3[[#This Row],[GHP]]+punkty_rekrutacyjne3[[#This Row],[GHH]]+punkty_rekrutacyjne3[[#This Row],[GMM]]+punkty_rekrutacyjne3[[#This Row],[GMP]]+punkty_rekrutacyjne3[[#This Row],[GJP]])/10</f>
        <v>35.299999999999997</v>
      </c>
      <c r="O455">
        <f t="shared" si="28"/>
        <v>4</v>
      </c>
      <c r="P455">
        <f t="shared" si="29"/>
        <v>0</v>
      </c>
      <c r="Q455">
        <f t="shared" si="30"/>
        <v>4</v>
      </c>
      <c r="R455">
        <f t="shared" si="31"/>
        <v>10</v>
      </c>
      <c r="S455" s="6">
        <f>SUM(punkty_rekrutacyjne3[[#This Row],[punkty za JP]:[GEO]])</f>
        <v>18</v>
      </c>
      <c r="T455" s="6">
        <f>IF(punkty_rekrutacyjne3[[#This Row],[Zachowanie]]=6, 2, 0)+punkty_rekrutacyjne3[[#This Row],[Osiagniecia]]</f>
        <v>2</v>
      </c>
      <c r="U455" s="7">
        <f>punkty_rekrutacyjne3[[#This Row],[punkty za gimnazjalny]]+punkty_rekrutacyjne3[[#This Row],[SUMA PUNKTOW ZA OCENY]]+punkty_rekrutacyjne3[[#This Row],[DODATKOWE]]</f>
        <v>55.3</v>
      </c>
    </row>
    <row r="456" spans="1:21" x14ac:dyDescent="0.35">
      <c r="A456" s="1" t="s">
        <v>423</v>
      </c>
      <c r="B456" s="1" t="s">
        <v>76</v>
      </c>
      <c r="C456">
        <v>0</v>
      </c>
      <c r="D456">
        <v>6</v>
      </c>
      <c r="E456" s="1">
        <v>6</v>
      </c>
      <c r="F456" s="1">
        <v>5</v>
      </c>
      <c r="G456" s="1">
        <v>4</v>
      </c>
      <c r="H456" s="1">
        <v>3</v>
      </c>
      <c r="I456">
        <v>98</v>
      </c>
      <c r="J456">
        <v>79</v>
      </c>
      <c r="K456">
        <v>65</v>
      </c>
      <c r="L456">
        <v>41</v>
      </c>
      <c r="M456">
        <v>48</v>
      </c>
      <c r="N456" s="6">
        <f>(punkty_rekrutacyjne3[[#This Row],[GHP]]+punkty_rekrutacyjne3[[#This Row],[GHH]]+punkty_rekrutacyjne3[[#This Row],[GMM]]+punkty_rekrutacyjne3[[#This Row],[GMP]]+punkty_rekrutacyjne3[[#This Row],[GJP]])/10</f>
        <v>33.1</v>
      </c>
      <c r="O456">
        <f t="shared" si="28"/>
        <v>10</v>
      </c>
      <c r="P456">
        <f t="shared" si="29"/>
        <v>8</v>
      </c>
      <c r="Q456">
        <f t="shared" si="30"/>
        <v>6</v>
      </c>
      <c r="R456">
        <f t="shared" si="31"/>
        <v>4</v>
      </c>
      <c r="S456" s="6">
        <f>SUM(punkty_rekrutacyjne3[[#This Row],[punkty za JP]:[GEO]])</f>
        <v>28</v>
      </c>
      <c r="T456" s="6">
        <f>IF(punkty_rekrutacyjne3[[#This Row],[Zachowanie]]=6, 2, 0)+punkty_rekrutacyjne3[[#This Row],[Osiagniecia]]</f>
        <v>2</v>
      </c>
      <c r="U456" s="7">
        <f>punkty_rekrutacyjne3[[#This Row],[punkty za gimnazjalny]]+punkty_rekrutacyjne3[[#This Row],[SUMA PUNKTOW ZA OCENY]]+punkty_rekrutacyjne3[[#This Row],[DODATKOWE]]</f>
        <v>63.1</v>
      </c>
    </row>
    <row r="457" spans="1:21" x14ac:dyDescent="0.35">
      <c r="A457" s="1" t="s">
        <v>607</v>
      </c>
      <c r="B457" s="1" t="s">
        <v>608</v>
      </c>
      <c r="C457">
        <v>2</v>
      </c>
      <c r="D457">
        <v>2</v>
      </c>
      <c r="E457" s="1">
        <v>6</v>
      </c>
      <c r="F457" s="1">
        <v>5</v>
      </c>
      <c r="G457" s="1">
        <v>6</v>
      </c>
      <c r="H457" s="1">
        <v>3</v>
      </c>
      <c r="I457">
        <v>74</v>
      </c>
      <c r="J457">
        <v>25</v>
      </c>
      <c r="K457">
        <v>78</v>
      </c>
      <c r="L457">
        <v>6</v>
      </c>
      <c r="M457">
        <v>69</v>
      </c>
      <c r="N457" s="6">
        <f>(punkty_rekrutacyjne3[[#This Row],[GHP]]+punkty_rekrutacyjne3[[#This Row],[GHH]]+punkty_rekrutacyjne3[[#This Row],[GMM]]+punkty_rekrutacyjne3[[#This Row],[GMP]]+punkty_rekrutacyjne3[[#This Row],[GJP]])/10</f>
        <v>25.2</v>
      </c>
      <c r="O457">
        <f t="shared" si="28"/>
        <v>10</v>
      </c>
      <c r="P457">
        <f t="shared" si="29"/>
        <v>8</v>
      </c>
      <c r="Q457">
        <f t="shared" si="30"/>
        <v>10</v>
      </c>
      <c r="R457">
        <f t="shared" si="31"/>
        <v>4</v>
      </c>
      <c r="S457" s="6">
        <f>SUM(punkty_rekrutacyjne3[[#This Row],[punkty za JP]:[GEO]])</f>
        <v>32</v>
      </c>
      <c r="T457" s="6">
        <f>IF(punkty_rekrutacyjne3[[#This Row],[Zachowanie]]=6, 2, 0)+punkty_rekrutacyjne3[[#This Row],[Osiagniecia]]</f>
        <v>2</v>
      </c>
      <c r="U457" s="7">
        <f>punkty_rekrutacyjne3[[#This Row],[punkty za gimnazjalny]]+punkty_rekrutacyjne3[[#This Row],[SUMA PUNKTOW ZA OCENY]]+punkty_rekrutacyjne3[[#This Row],[DODATKOWE]]</f>
        <v>59.2</v>
      </c>
    </row>
    <row r="458" spans="1:21" x14ac:dyDescent="0.35">
      <c r="A458" s="1" t="s">
        <v>609</v>
      </c>
      <c r="B458" s="1" t="s">
        <v>242</v>
      </c>
      <c r="C458">
        <v>3</v>
      </c>
      <c r="D458">
        <v>2</v>
      </c>
      <c r="E458" s="1">
        <v>4</v>
      </c>
      <c r="F458" s="1">
        <v>5</v>
      </c>
      <c r="G458" s="1">
        <v>2</v>
      </c>
      <c r="H458" s="1">
        <v>5</v>
      </c>
      <c r="I458">
        <v>12</v>
      </c>
      <c r="J458">
        <v>96</v>
      </c>
      <c r="K458">
        <v>66</v>
      </c>
      <c r="L458">
        <v>17</v>
      </c>
      <c r="M458">
        <v>86</v>
      </c>
      <c r="N458" s="6">
        <f>(punkty_rekrutacyjne3[[#This Row],[GHP]]+punkty_rekrutacyjne3[[#This Row],[GHH]]+punkty_rekrutacyjne3[[#This Row],[GMM]]+punkty_rekrutacyjne3[[#This Row],[GMP]]+punkty_rekrutacyjne3[[#This Row],[GJP]])/10</f>
        <v>27.7</v>
      </c>
      <c r="O458">
        <f t="shared" si="28"/>
        <v>6</v>
      </c>
      <c r="P458">
        <f t="shared" si="29"/>
        <v>8</v>
      </c>
      <c r="Q458">
        <f t="shared" si="30"/>
        <v>0</v>
      </c>
      <c r="R458">
        <f t="shared" si="31"/>
        <v>8</v>
      </c>
      <c r="S458" s="6">
        <f>SUM(punkty_rekrutacyjne3[[#This Row],[punkty za JP]:[GEO]])</f>
        <v>22</v>
      </c>
      <c r="T458" s="6">
        <f>IF(punkty_rekrutacyjne3[[#This Row],[Zachowanie]]=6, 2, 0)+punkty_rekrutacyjne3[[#This Row],[Osiagniecia]]</f>
        <v>3</v>
      </c>
      <c r="U458" s="7">
        <f>punkty_rekrutacyjne3[[#This Row],[punkty za gimnazjalny]]+punkty_rekrutacyjne3[[#This Row],[SUMA PUNKTOW ZA OCENY]]+punkty_rekrutacyjne3[[#This Row],[DODATKOWE]]</f>
        <v>52.7</v>
      </c>
    </row>
    <row r="459" spans="1:21" x14ac:dyDescent="0.35">
      <c r="A459" s="1" t="s">
        <v>514</v>
      </c>
      <c r="B459" s="1" t="s">
        <v>316</v>
      </c>
      <c r="C459">
        <v>3</v>
      </c>
      <c r="D459">
        <v>5</v>
      </c>
      <c r="E459" s="1">
        <v>5</v>
      </c>
      <c r="F459" s="1">
        <v>3</v>
      </c>
      <c r="G459" s="1">
        <v>2</v>
      </c>
      <c r="H459" s="1">
        <v>2</v>
      </c>
      <c r="I459">
        <v>53</v>
      </c>
      <c r="J459">
        <v>89</v>
      </c>
      <c r="K459">
        <v>16</v>
      </c>
      <c r="L459">
        <v>27</v>
      </c>
      <c r="M459">
        <v>62</v>
      </c>
      <c r="N459" s="6">
        <f>(punkty_rekrutacyjne3[[#This Row],[GHP]]+punkty_rekrutacyjne3[[#This Row],[GHH]]+punkty_rekrutacyjne3[[#This Row],[GMM]]+punkty_rekrutacyjne3[[#This Row],[GMP]]+punkty_rekrutacyjne3[[#This Row],[GJP]])/10</f>
        <v>24.7</v>
      </c>
      <c r="O459">
        <f t="shared" si="28"/>
        <v>8</v>
      </c>
      <c r="P459">
        <f t="shared" si="29"/>
        <v>4</v>
      </c>
      <c r="Q459">
        <f t="shared" si="30"/>
        <v>0</v>
      </c>
      <c r="R459">
        <f t="shared" si="31"/>
        <v>0</v>
      </c>
      <c r="S459" s="6">
        <f>SUM(punkty_rekrutacyjne3[[#This Row],[punkty za JP]:[GEO]])</f>
        <v>12</v>
      </c>
      <c r="T459" s="6">
        <f>IF(punkty_rekrutacyjne3[[#This Row],[Zachowanie]]=6, 2, 0)+punkty_rekrutacyjne3[[#This Row],[Osiagniecia]]</f>
        <v>3</v>
      </c>
      <c r="U459" s="7">
        <f>punkty_rekrutacyjne3[[#This Row],[punkty za gimnazjalny]]+punkty_rekrutacyjne3[[#This Row],[SUMA PUNKTOW ZA OCENY]]+punkty_rekrutacyjne3[[#This Row],[DODATKOWE]]</f>
        <v>39.700000000000003</v>
      </c>
    </row>
    <row r="460" spans="1:21" x14ac:dyDescent="0.35">
      <c r="A460" s="1" t="s">
        <v>610</v>
      </c>
      <c r="B460" s="1" t="s">
        <v>395</v>
      </c>
      <c r="C460">
        <v>4</v>
      </c>
      <c r="D460">
        <v>3</v>
      </c>
      <c r="E460" s="1">
        <v>6</v>
      </c>
      <c r="F460" s="1">
        <v>4</v>
      </c>
      <c r="G460" s="1">
        <v>6</v>
      </c>
      <c r="H460" s="1">
        <v>6</v>
      </c>
      <c r="I460">
        <v>90</v>
      </c>
      <c r="J460">
        <v>31</v>
      </c>
      <c r="K460">
        <v>75</v>
      </c>
      <c r="L460">
        <v>1</v>
      </c>
      <c r="M460">
        <v>58</v>
      </c>
      <c r="N460" s="6">
        <f>(punkty_rekrutacyjne3[[#This Row],[GHP]]+punkty_rekrutacyjne3[[#This Row],[GHH]]+punkty_rekrutacyjne3[[#This Row],[GMM]]+punkty_rekrutacyjne3[[#This Row],[GMP]]+punkty_rekrutacyjne3[[#This Row],[GJP]])/10</f>
        <v>25.5</v>
      </c>
      <c r="O460">
        <f t="shared" si="28"/>
        <v>10</v>
      </c>
      <c r="P460">
        <f t="shared" si="29"/>
        <v>6</v>
      </c>
      <c r="Q460">
        <f t="shared" si="30"/>
        <v>10</v>
      </c>
      <c r="R460">
        <f t="shared" si="31"/>
        <v>10</v>
      </c>
      <c r="S460" s="6">
        <f>SUM(punkty_rekrutacyjne3[[#This Row],[punkty za JP]:[GEO]])</f>
        <v>36</v>
      </c>
      <c r="T460" s="6">
        <f>IF(punkty_rekrutacyjne3[[#This Row],[Zachowanie]]=6, 2, 0)+punkty_rekrutacyjne3[[#This Row],[Osiagniecia]]</f>
        <v>4</v>
      </c>
      <c r="U460" s="7">
        <f>punkty_rekrutacyjne3[[#This Row],[punkty za gimnazjalny]]+punkty_rekrutacyjne3[[#This Row],[SUMA PUNKTOW ZA OCENY]]+punkty_rekrutacyjne3[[#This Row],[DODATKOWE]]</f>
        <v>65.5</v>
      </c>
    </row>
    <row r="461" spans="1:21" x14ac:dyDescent="0.35">
      <c r="A461" s="1" t="s">
        <v>611</v>
      </c>
      <c r="B461" s="1" t="s">
        <v>395</v>
      </c>
      <c r="C461">
        <v>0</v>
      </c>
      <c r="D461">
        <v>3</v>
      </c>
      <c r="E461" s="1">
        <v>3</v>
      </c>
      <c r="F461" s="1">
        <v>4</v>
      </c>
      <c r="G461" s="1">
        <v>2</v>
      </c>
      <c r="H461" s="1">
        <v>4</v>
      </c>
      <c r="I461">
        <v>92</v>
      </c>
      <c r="J461">
        <v>47</v>
      </c>
      <c r="K461">
        <v>27</v>
      </c>
      <c r="L461">
        <v>40</v>
      </c>
      <c r="M461">
        <v>35</v>
      </c>
      <c r="N461" s="6">
        <f>(punkty_rekrutacyjne3[[#This Row],[GHP]]+punkty_rekrutacyjne3[[#This Row],[GHH]]+punkty_rekrutacyjne3[[#This Row],[GMM]]+punkty_rekrutacyjne3[[#This Row],[GMP]]+punkty_rekrutacyjne3[[#This Row],[GJP]])/10</f>
        <v>24.1</v>
      </c>
      <c r="O461">
        <f t="shared" si="28"/>
        <v>4</v>
      </c>
      <c r="P461">
        <f t="shared" si="29"/>
        <v>6</v>
      </c>
      <c r="Q461">
        <f t="shared" si="30"/>
        <v>0</v>
      </c>
      <c r="R461">
        <f t="shared" si="31"/>
        <v>6</v>
      </c>
      <c r="S461" s="6">
        <f>SUM(punkty_rekrutacyjne3[[#This Row],[punkty za JP]:[GEO]])</f>
        <v>16</v>
      </c>
      <c r="T461" s="6">
        <f>IF(punkty_rekrutacyjne3[[#This Row],[Zachowanie]]=6, 2, 0)+punkty_rekrutacyjne3[[#This Row],[Osiagniecia]]</f>
        <v>0</v>
      </c>
      <c r="U461" s="7">
        <f>punkty_rekrutacyjne3[[#This Row],[punkty za gimnazjalny]]+punkty_rekrutacyjne3[[#This Row],[SUMA PUNKTOW ZA OCENY]]+punkty_rekrutacyjne3[[#This Row],[DODATKOWE]]</f>
        <v>40.1</v>
      </c>
    </row>
    <row r="462" spans="1:21" x14ac:dyDescent="0.35">
      <c r="A462" s="1" t="s">
        <v>612</v>
      </c>
      <c r="B462" s="1" t="s">
        <v>164</v>
      </c>
      <c r="C462">
        <v>6</v>
      </c>
      <c r="D462">
        <v>4</v>
      </c>
      <c r="E462" s="1">
        <v>3</v>
      </c>
      <c r="F462" s="1">
        <v>2</v>
      </c>
      <c r="G462" s="1">
        <v>3</v>
      </c>
      <c r="H462" s="1">
        <v>5</v>
      </c>
      <c r="I462">
        <v>57</v>
      </c>
      <c r="J462">
        <v>67</v>
      </c>
      <c r="K462">
        <v>51</v>
      </c>
      <c r="L462">
        <v>92</v>
      </c>
      <c r="M462">
        <v>72</v>
      </c>
      <c r="N462" s="6">
        <f>(punkty_rekrutacyjne3[[#This Row],[GHP]]+punkty_rekrutacyjne3[[#This Row],[GHH]]+punkty_rekrutacyjne3[[#This Row],[GMM]]+punkty_rekrutacyjne3[[#This Row],[GMP]]+punkty_rekrutacyjne3[[#This Row],[GJP]])/10</f>
        <v>33.9</v>
      </c>
      <c r="O462">
        <f t="shared" si="28"/>
        <v>4</v>
      </c>
      <c r="P462">
        <f t="shared" si="29"/>
        <v>0</v>
      </c>
      <c r="Q462">
        <f t="shared" si="30"/>
        <v>4</v>
      </c>
      <c r="R462">
        <f t="shared" si="31"/>
        <v>8</v>
      </c>
      <c r="S462" s="6">
        <f>SUM(punkty_rekrutacyjne3[[#This Row],[punkty za JP]:[GEO]])</f>
        <v>16</v>
      </c>
      <c r="T462" s="6">
        <f>IF(punkty_rekrutacyjne3[[#This Row],[Zachowanie]]=6, 2, 0)+punkty_rekrutacyjne3[[#This Row],[Osiagniecia]]</f>
        <v>6</v>
      </c>
      <c r="U462" s="7">
        <f>punkty_rekrutacyjne3[[#This Row],[punkty za gimnazjalny]]+punkty_rekrutacyjne3[[#This Row],[SUMA PUNKTOW ZA OCENY]]+punkty_rekrutacyjne3[[#This Row],[DODATKOWE]]</f>
        <v>55.9</v>
      </c>
    </row>
    <row r="463" spans="1:21" x14ac:dyDescent="0.35">
      <c r="A463" s="1" t="s">
        <v>613</v>
      </c>
      <c r="B463" s="1" t="s">
        <v>412</v>
      </c>
      <c r="C463">
        <v>0</v>
      </c>
      <c r="D463">
        <v>6</v>
      </c>
      <c r="E463" s="1">
        <v>3</v>
      </c>
      <c r="F463" s="1">
        <v>6</v>
      </c>
      <c r="G463" s="1">
        <v>6</v>
      </c>
      <c r="H463" s="1">
        <v>4</v>
      </c>
      <c r="I463">
        <v>74</v>
      </c>
      <c r="J463">
        <v>60</v>
      </c>
      <c r="K463">
        <v>83</v>
      </c>
      <c r="L463">
        <v>39</v>
      </c>
      <c r="M463">
        <v>97</v>
      </c>
      <c r="N463" s="6">
        <f>(punkty_rekrutacyjne3[[#This Row],[GHP]]+punkty_rekrutacyjne3[[#This Row],[GHH]]+punkty_rekrutacyjne3[[#This Row],[GMM]]+punkty_rekrutacyjne3[[#This Row],[GMP]]+punkty_rekrutacyjne3[[#This Row],[GJP]])/10</f>
        <v>35.299999999999997</v>
      </c>
      <c r="O463">
        <f t="shared" si="28"/>
        <v>4</v>
      </c>
      <c r="P463">
        <f t="shared" si="29"/>
        <v>10</v>
      </c>
      <c r="Q463">
        <f t="shared" si="30"/>
        <v>10</v>
      </c>
      <c r="R463">
        <f t="shared" si="31"/>
        <v>6</v>
      </c>
      <c r="S463" s="6">
        <f>SUM(punkty_rekrutacyjne3[[#This Row],[punkty za JP]:[GEO]])</f>
        <v>30</v>
      </c>
      <c r="T463" s="6">
        <f>IF(punkty_rekrutacyjne3[[#This Row],[Zachowanie]]=6, 2, 0)+punkty_rekrutacyjne3[[#This Row],[Osiagniecia]]</f>
        <v>2</v>
      </c>
      <c r="U463" s="7">
        <f>punkty_rekrutacyjne3[[#This Row],[punkty za gimnazjalny]]+punkty_rekrutacyjne3[[#This Row],[SUMA PUNKTOW ZA OCENY]]+punkty_rekrutacyjne3[[#This Row],[DODATKOWE]]</f>
        <v>67.3</v>
      </c>
    </row>
    <row r="464" spans="1:21" x14ac:dyDescent="0.35">
      <c r="A464" s="1" t="s">
        <v>614</v>
      </c>
      <c r="B464" s="1" t="s">
        <v>615</v>
      </c>
      <c r="C464">
        <v>7</v>
      </c>
      <c r="D464">
        <v>6</v>
      </c>
      <c r="E464" s="1">
        <v>2</v>
      </c>
      <c r="F464" s="1">
        <v>3</v>
      </c>
      <c r="G464" s="1">
        <v>2</v>
      </c>
      <c r="H464" s="1">
        <v>3</v>
      </c>
      <c r="I464">
        <v>21</v>
      </c>
      <c r="J464">
        <v>16</v>
      </c>
      <c r="K464">
        <v>9</v>
      </c>
      <c r="L464">
        <v>49</v>
      </c>
      <c r="M464">
        <v>47</v>
      </c>
      <c r="N464" s="6">
        <f>(punkty_rekrutacyjne3[[#This Row],[GHP]]+punkty_rekrutacyjne3[[#This Row],[GHH]]+punkty_rekrutacyjne3[[#This Row],[GMM]]+punkty_rekrutacyjne3[[#This Row],[GMP]]+punkty_rekrutacyjne3[[#This Row],[GJP]])/10</f>
        <v>14.2</v>
      </c>
      <c r="O464">
        <f t="shared" si="28"/>
        <v>0</v>
      </c>
      <c r="P464">
        <f t="shared" si="29"/>
        <v>4</v>
      </c>
      <c r="Q464">
        <f t="shared" si="30"/>
        <v>0</v>
      </c>
      <c r="R464">
        <f t="shared" si="31"/>
        <v>4</v>
      </c>
      <c r="S464" s="6">
        <f>SUM(punkty_rekrutacyjne3[[#This Row],[punkty za JP]:[GEO]])</f>
        <v>8</v>
      </c>
      <c r="T464" s="6">
        <f>IF(punkty_rekrutacyjne3[[#This Row],[Zachowanie]]=6, 2, 0)+punkty_rekrutacyjne3[[#This Row],[Osiagniecia]]</f>
        <v>9</v>
      </c>
      <c r="U464" s="7">
        <f>punkty_rekrutacyjne3[[#This Row],[punkty za gimnazjalny]]+punkty_rekrutacyjne3[[#This Row],[SUMA PUNKTOW ZA OCENY]]+punkty_rekrutacyjne3[[#This Row],[DODATKOWE]]</f>
        <v>31.2</v>
      </c>
    </row>
    <row r="465" spans="1:21" x14ac:dyDescent="0.35">
      <c r="A465" s="1" t="s">
        <v>616</v>
      </c>
      <c r="B465" s="1" t="s">
        <v>249</v>
      </c>
      <c r="C465">
        <v>8</v>
      </c>
      <c r="D465">
        <v>3</v>
      </c>
      <c r="E465" s="1">
        <v>5</v>
      </c>
      <c r="F465" s="1">
        <v>6</v>
      </c>
      <c r="G465" s="1">
        <v>2</v>
      </c>
      <c r="H465" s="1">
        <v>4</v>
      </c>
      <c r="I465">
        <v>73</v>
      </c>
      <c r="J465">
        <v>70</v>
      </c>
      <c r="K465">
        <v>71</v>
      </c>
      <c r="L465">
        <v>84</v>
      </c>
      <c r="M465">
        <v>81</v>
      </c>
      <c r="N465" s="6">
        <f>(punkty_rekrutacyjne3[[#This Row],[GHP]]+punkty_rekrutacyjne3[[#This Row],[GHH]]+punkty_rekrutacyjne3[[#This Row],[GMM]]+punkty_rekrutacyjne3[[#This Row],[GMP]]+punkty_rekrutacyjne3[[#This Row],[GJP]])/10</f>
        <v>37.9</v>
      </c>
      <c r="O465">
        <f t="shared" si="28"/>
        <v>8</v>
      </c>
      <c r="P465">
        <f t="shared" si="29"/>
        <v>10</v>
      </c>
      <c r="Q465">
        <f t="shared" si="30"/>
        <v>0</v>
      </c>
      <c r="R465">
        <f t="shared" si="31"/>
        <v>6</v>
      </c>
      <c r="S465" s="6">
        <f>SUM(punkty_rekrutacyjne3[[#This Row],[punkty za JP]:[GEO]])</f>
        <v>24</v>
      </c>
      <c r="T465" s="6">
        <f>IF(punkty_rekrutacyjne3[[#This Row],[Zachowanie]]=6, 2, 0)+punkty_rekrutacyjne3[[#This Row],[Osiagniecia]]</f>
        <v>8</v>
      </c>
      <c r="U465" s="7">
        <f>punkty_rekrutacyjne3[[#This Row],[punkty za gimnazjalny]]+punkty_rekrutacyjne3[[#This Row],[SUMA PUNKTOW ZA OCENY]]+punkty_rekrutacyjne3[[#This Row],[DODATKOWE]]</f>
        <v>69.900000000000006</v>
      </c>
    </row>
    <row r="466" spans="1:21" x14ac:dyDescent="0.35">
      <c r="A466" s="1" t="s">
        <v>617</v>
      </c>
      <c r="B466" s="1" t="s">
        <v>397</v>
      </c>
      <c r="C466">
        <v>2</v>
      </c>
      <c r="D466">
        <v>4</v>
      </c>
      <c r="E466" s="1">
        <v>6</v>
      </c>
      <c r="F466" s="1">
        <v>4</v>
      </c>
      <c r="G466" s="1">
        <v>5</v>
      </c>
      <c r="H466" s="1">
        <v>2</v>
      </c>
      <c r="I466">
        <v>44</v>
      </c>
      <c r="J466">
        <v>8</v>
      </c>
      <c r="K466">
        <v>100</v>
      </c>
      <c r="L466">
        <v>54</v>
      </c>
      <c r="M466">
        <v>77</v>
      </c>
      <c r="N466" s="6">
        <f>(punkty_rekrutacyjne3[[#This Row],[GHP]]+punkty_rekrutacyjne3[[#This Row],[GHH]]+punkty_rekrutacyjne3[[#This Row],[GMM]]+punkty_rekrutacyjne3[[#This Row],[GMP]]+punkty_rekrutacyjne3[[#This Row],[GJP]])/10</f>
        <v>28.3</v>
      </c>
      <c r="O466">
        <f t="shared" si="28"/>
        <v>10</v>
      </c>
      <c r="P466">
        <f t="shared" si="29"/>
        <v>6</v>
      </c>
      <c r="Q466">
        <f t="shared" si="30"/>
        <v>8</v>
      </c>
      <c r="R466">
        <f t="shared" si="31"/>
        <v>0</v>
      </c>
      <c r="S466" s="6">
        <f>SUM(punkty_rekrutacyjne3[[#This Row],[punkty za JP]:[GEO]])</f>
        <v>24</v>
      </c>
      <c r="T466" s="6">
        <f>IF(punkty_rekrutacyjne3[[#This Row],[Zachowanie]]=6, 2, 0)+punkty_rekrutacyjne3[[#This Row],[Osiagniecia]]</f>
        <v>2</v>
      </c>
      <c r="U466" s="7">
        <f>punkty_rekrutacyjne3[[#This Row],[punkty za gimnazjalny]]+punkty_rekrutacyjne3[[#This Row],[SUMA PUNKTOW ZA OCENY]]+punkty_rekrutacyjne3[[#This Row],[DODATKOWE]]</f>
        <v>54.3</v>
      </c>
    </row>
    <row r="467" spans="1:21" x14ac:dyDescent="0.35">
      <c r="A467" s="1" t="s">
        <v>618</v>
      </c>
      <c r="B467" s="1" t="s">
        <v>180</v>
      </c>
      <c r="C467">
        <v>6</v>
      </c>
      <c r="D467">
        <v>3</v>
      </c>
      <c r="E467" s="1">
        <v>5</v>
      </c>
      <c r="F467" s="1">
        <v>4</v>
      </c>
      <c r="G467" s="1">
        <v>3</v>
      </c>
      <c r="H467" s="1">
        <v>2</v>
      </c>
      <c r="I467">
        <v>78</v>
      </c>
      <c r="J467">
        <v>17</v>
      </c>
      <c r="K467">
        <v>48</v>
      </c>
      <c r="L467">
        <v>42</v>
      </c>
      <c r="M467">
        <v>85</v>
      </c>
      <c r="N467" s="6">
        <f>(punkty_rekrutacyjne3[[#This Row],[GHP]]+punkty_rekrutacyjne3[[#This Row],[GHH]]+punkty_rekrutacyjne3[[#This Row],[GMM]]+punkty_rekrutacyjne3[[#This Row],[GMP]]+punkty_rekrutacyjne3[[#This Row],[GJP]])/10</f>
        <v>27</v>
      </c>
      <c r="O467">
        <f t="shared" si="28"/>
        <v>8</v>
      </c>
      <c r="P467">
        <f t="shared" si="29"/>
        <v>6</v>
      </c>
      <c r="Q467">
        <f t="shared" si="30"/>
        <v>4</v>
      </c>
      <c r="R467">
        <f t="shared" si="31"/>
        <v>0</v>
      </c>
      <c r="S467" s="6">
        <f>SUM(punkty_rekrutacyjne3[[#This Row],[punkty za JP]:[GEO]])</f>
        <v>18</v>
      </c>
      <c r="T467" s="6">
        <f>IF(punkty_rekrutacyjne3[[#This Row],[Zachowanie]]=6, 2, 0)+punkty_rekrutacyjne3[[#This Row],[Osiagniecia]]</f>
        <v>6</v>
      </c>
      <c r="U467" s="7">
        <f>punkty_rekrutacyjne3[[#This Row],[punkty za gimnazjalny]]+punkty_rekrutacyjne3[[#This Row],[SUMA PUNKTOW ZA OCENY]]+punkty_rekrutacyjne3[[#This Row],[DODATKOWE]]</f>
        <v>51</v>
      </c>
    </row>
    <row r="468" spans="1:21" x14ac:dyDescent="0.35">
      <c r="A468" s="1" t="s">
        <v>619</v>
      </c>
      <c r="B468" s="1" t="s">
        <v>620</v>
      </c>
      <c r="C468">
        <v>0</v>
      </c>
      <c r="D468">
        <v>3</v>
      </c>
      <c r="E468" s="1">
        <v>6</v>
      </c>
      <c r="F468" s="1">
        <v>2</v>
      </c>
      <c r="G468" s="1">
        <v>5</v>
      </c>
      <c r="H468" s="1">
        <v>2</v>
      </c>
      <c r="I468">
        <v>72</v>
      </c>
      <c r="J468">
        <v>53</v>
      </c>
      <c r="K468">
        <v>43</v>
      </c>
      <c r="L468">
        <v>72</v>
      </c>
      <c r="M468">
        <v>52</v>
      </c>
      <c r="N468" s="6">
        <f>(punkty_rekrutacyjne3[[#This Row],[GHP]]+punkty_rekrutacyjne3[[#This Row],[GHH]]+punkty_rekrutacyjne3[[#This Row],[GMM]]+punkty_rekrutacyjne3[[#This Row],[GMP]]+punkty_rekrutacyjne3[[#This Row],[GJP]])/10</f>
        <v>29.2</v>
      </c>
      <c r="O468">
        <f t="shared" si="28"/>
        <v>10</v>
      </c>
      <c r="P468">
        <f t="shared" si="29"/>
        <v>0</v>
      </c>
      <c r="Q468">
        <f t="shared" si="30"/>
        <v>8</v>
      </c>
      <c r="R468">
        <f t="shared" si="31"/>
        <v>0</v>
      </c>
      <c r="S468" s="6">
        <f>SUM(punkty_rekrutacyjne3[[#This Row],[punkty za JP]:[GEO]])</f>
        <v>18</v>
      </c>
      <c r="T468" s="6">
        <f>IF(punkty_rekrutacyjne3[[#This Row],[Zachowanie]]=6, 2, 0)+punkty_rekrutacyjne3[[#This Row],[Osiagniecia]]</f>
        <v>0</v>
      </c>
      <c r="U468" s="7">
        <f>punkty_rekrutacyjne3[[#This Row],[punkty za gimnazjalny]]+punkty_rekrutacyjne3[[#This Row],[SUMA PUNKTOW ZA OCENY]]+punkty_rekrutacyjne3[[#This Row],[DODATKOWE]]</f>
        <v>47.2</v>
      </c>
    </row>
    <row r="469" spans="1:21" x14ac:dyDescent="0.35">
      <c r="A469" s="1" t="s">
        <v>621</v>
      </c>
      <c r="B469" s="1" t="s">
        <v>210</v>
      </c>
      <c r="C469">
        <v>7</v>
      </c>
      <c r="D469">
        <v>5</v>
      </c>
      <c r="E469" s="1">
        <v>6</v>
      </c>
      <c r="F469" s="1">
        <v>2</v>
      </c>
      <c r="G469" s="1">
        <v>5</v>
      </c>
      <c r="H469" s="1">
        <v>4</v>
      </c>
      <c r="I469">
        <v>15</v>
      </c>
      <c r="J469">
        <v>64</v>
      </c>
      <c r="K469">
        <v>20</v>
      </c>
      <c r="L469">
        <v>59</v>
      </c>
      <c r="M469">
        <v>52</v>
      </c>
      <c r="N469" s="6">
        <f>(punkty_rekrutacyjne3[[#This Row],[GHP]]+punkty_rekrutacyjne3[[#This Row],[GHH]]+punkty_rekrutacyjne3[[#This Row],[GMM]]+punkty_rekrutacyjne3[[#This Row],[GMP]]+punkty_rekrutacyjne3[[#This Row],[GJP]])/10</f>
        <v>21</v>
      </c>
      <c r="O469">
        <f t="shared" si="28"/>
        <v>10</v>
      </c>
      <c r="P469">
        <f t="shared" si="29"/>
        <v>0</v>
      </c>
      <c r="Q469">
        <f t="shared" si="30"/>
        <v>8</v>
      </c>
      <c r="R469">
        <f t="shared" si="31"/>
        <v>6</v>
      </c>
      <c r="S469" s="6">
        <f>SUM(punkty_rekrutacyjne3[[#This Row],[punkty za JP]:[GEO]])</f>
        <v>24</v>
      </c>
      <c r="T469" s="6">
        <f>IF(punkty_rekrutacyjne3[[#This Row],[Zachowanie]]=6, 2, 0)+punkty_rekrutacyjne3[[#This Row],[Osiagniecia]]</f>
        <v>7</v>
      </c>
      <c r="U469" s="7">
        <f>punkty_rekrutacyjne3[[#This Row],[punkty za gimnazjalny]]+punkty_rekrutacyjne3[[#This Row],[SUMA PUNKTOW ZA OCENY]]+punkty_rekrutacyjne3[[#This Row],[DODATKOWE]]</f>
        <v>52</v>
      </c>
    </row>
    <row r="470" spans="1:21" x14ac:dyDescent="0.35">
      <c r="A470" s="1" t="s">
        <v>622</v>
      </c>
      <c r="B470" s="1" t="s">
        <v>448</v>
      </c>
      <c r="C470">
        <v>1</v>
      </c>
      <c r="D470">
        <v>2</v>
      </c>
      <c r="E470" s="1">
        <v>3</v>
      </c>
      <c r="F470" s="1">
        <v>3</v>
      </c>
      <c r="G470" s="1">
        <v>2</v>
      </c>
      <c r="H470" s="1">
        <v>6</v>
      </c>
      <c r="I470">
        <v>35</v>
      </c>
      <c r="J470">
        <v>20</v>
      </c>
      <c r="K470">
        <v>46</v>
      </c>
      <c r="L470">
        <v>84</v>
      </c>
      <c r="M470">
        <v>11</v>
      </c>
      <c r="N470" s="6">
        <f>(punkty_rekrutacyjne3[[#This Row],[GHP]]+punkty_rekrutacyjne3[[#This Row],[GHH]]+punkty_rekrutacyjne3[[#This Row],[GMM]]+punkty_rekrutacyjne3[[#This Row],[GMP]]+punkty_rekrutacyjne3[[#This Row],[GJP]])/10</f>
        <v>19.600000000000001</v>
      </c>
      <c r="O470">
        <f t="shared" si="28"/>
        <v>4</v>
      </c>
      <c r="P470">
        <f t="shared" si="29"/>
        <v>4</v>
      </c>
      <c r="Q470">
        <f t="shared" si="30"/>
        <v>0</v>
      </c>
      <c r="R470">
        <f t="shared" si="31"/>
        <v>10</v>
      </c>
      <c r="S470" s="6">
        <f>SUM(punkty_rekrutacyjne3[[#This Row],[punkty za JP]:[GEO]])</f>
        <v>18</v>
      </c>
      <c r="T470" s="6">
        <f>IF(punkty_rekrutacyjne3[[#This Row],[Zachowanie]]=6, 2, 0)+punkty_rekrutacyjne3[[#This Row],[Osiagniecia]]</f>
        <v>1</v>
      </c>
      <c r="U470" s="7">
        <f>punkty_rekrutacyjne3[[#This Row],[punkty za gimnazjalny]]+punkty_rekrutacyjne3[[#This Row],[SUMA PUNKTOW ZA OCENY]]+punkty_rekrutacyjne3[[#This Row],[DODATKOWE]]</f>
        <v>38.6</v>
      </c>
    </row>
    <row r="471" spans="1:21" x14ac:dyDescent="0.35">
      <c r="A471" s="1" t="s">
        <v>623</v>
      </c>
      <c r="B471" s="1" t="s">
        <v>239</v>
      </c>
      <c r="C471">
        <v>0</v>
      </c>
      <c r="D471">
        <v>2</v>
      </c>
      <c r="E471" s="1">
        <v>2</v>
      </c>
      <c r="F471" s="1">
        <v>5</v>
      </c>
      <c r="G471" s="1">
        <v>6</v>
      </c>
      <c r="H471" s="1">
        <v>2</v>
      </c>
      <c r="I471">
        <v>87</v>
      </c>
      <c r="J471">
        <v>18</v>
      </c>
      <c r="K471">
        <v>93</v>
      </c>
      <c r="L471">
        <v>62</v>
      </c>
      <c r="M471">
        <v>95</v>
      </c>
      <c r="N471" s="6">
        <f>(punkty_rekrutacyjne3[[#This Row],[GHP]]+punkty_rekrutacyjne3[[#This Row],[GHH]]+punkty_rekrutacyjne3[[#This Row],[GMM]]+punkty_rekrutacyjne3[[#This Row],[GMP]]+punkty_rekrutacyjne3[[#This Row],[GJP]])/10</f>
        <v>35.5</v>
      </c>
      <c r="O471">
        <f t="shared" si="28"/>
        <v>0</v>
      </c>
      <c r="P471">
        <f t="shared" si="29"/>
        <v>8</v>
      </c>
      <c r="Q471">
        <f t="shared" si="30"/>
        <v>10</v>
      </c>
      <c r="R471">
        <f t="shared" si="31"/>
        <v>0</v>
      </c>
      <c r="S471" s="6">
        <f>SUM(punkty_rekrutacyjne3[[#This Row],[punkty za JP]:[GEO]])</f>
        <v>18</v>
      </c>
      <c r="T471" s="6">
        <f>IF(punkty_rekrutacyjne3[[#This Row],[Zachowanie]]=6, 2, 0)+punkty_rekrutacyjne3[[#This Row],[Osiagniecia]]</f>
        <v>0</v>
      </c>
      <c r="U471" s="7">
        <f>punkty_rekrutacyjne3[[#This Row],[punkty za gimnazjalny]]+punkty_rekrutacyjne3[[#This Row],[SUMA PUNKTOW ZA OCENY]]+punkty_rekrutacyjne3[[#This Row],[DODATKOWE]]</f>
        <v>53.5</v>
      </c>
    </row>
    <row r="472" spans="1:21" x14ac:dyDescent="0.35">
      <c r="A472" s="1" t="s">
        <v>624</v>
      </c>
      <c r="B472" s="1" t="s">
        <v>414</v>
      </c>
      <c r="C472">
        <v>6</v>
      </c>
      <c r="D472">
        <v>2</v>
      </c>
      <c r="E472" s="1">
        <v>4</v>
      </c>
      <c r="F472" s="1">
        <v>3</v>
      </c>
      <c r="G472" s="1">
        <v>3</v>
      </c>
      <c r="H472" s="1">
        <v>2</v>
      </c>
      <c r="I472">
        <v>72</v>
      </c>
      <c r="J472">
        <v>79</v>
      </c>
      <c r="K472">
        <v>98</v>
      </c>
      <c r="L472">
        <v>86</v>
      </c>
      <c r="M472">
        <v>31</v>
      </c>
      <c r="N472" s="6">
        <f>(punkty_rekrutacyjne3[[#This Row],[GHP]]+punkty_rekrutacyjne3[[#This Row],[GHH]]+punkty_rekrutacyjne3[[#This Row],[GMM]]+punkty_rekrutacyjne3[[#This Row],[GMP]]+punkty_rekrutacyjne3[[#This Row],[GJP]])/10</f>
        <v>36.6</v>
      </c>
      <c r="O472">
        <f t="shared" si="28"/>
        <v>6</v>
      </c>
      <c r="P472">
        <f t="shared" si="29"/>
        <v>4</v>
      </c>
      <c r="Q472">
        <f t="shared" si="30"/>
        <v>4</v>
      </c>
      <c r="R472">
        <f t="shared" si="31"/>
        <v>0</v>
      </c>
      <c r="S472" s="6">
        <f>SUM(punkty_rekrutacyjne3[[#This Row],[punkty za JP]:[GEO]])</f>
        <v>14</v>
      </c>
      <c r="T472" s="6">
        <f>IF(punkty_rekrutacyjne3[[#This Row],[Zachowanie]]=6, 2, 0)+punkty_rekrutacyjne3[[#This Row],[Osiagniecia]]</f>
        <v>6</v>
      </c>
      <c r="U472" s="7">
        <f>punkty_rekrutacyjne3[[#This Row],[punkty za gimnazjalny]]+punkty_rekrutacyjne3[[#This Row],[SUMA PUNKTOW ZA OCENY]]+punkty_rekrutacyjne3[[#This Row],[DODATKOWE]]</f>
        <v>56.6</v>
      </c>
    </row>
    <row r="473" spans="1:21" x14ac:dyDescent="0.35">
      <c r="A473" s="1" t="s">
        <v>625</v>
      </c>
      <c r="B473" s="1" t="s">
        <v>161</v>
      </c>
      <c r="C473">
        <v>3</v>
      </c>
      <c r="D473">
        <v>3</v>
      </c>
      <c r="E473" s="1">
        <v>3</v>
      </c>
      <c r="F473" s="1">
        <v>3</v>
      </c>
      <c r="G473" s="1">
        <v>5</v>
      </c>
      <c r="H473" s="1">
        <v>4</v>
      </c>
      <c r="I473">
        <v>71</v>
      </c>
      <c r="J473">
        <v>68</v>
      </c>
      <c r="K473">
        <v>38</v>
      </c>
      <c r="L473">
        <v>8</v>
      </c>
      <c r="M473">
        <v>98</v>
      </c>
      <c r="N473" s="6">
        <f>(punkty_rekrutacyjne3[[#This Row],[GHP]]+punkty_rekrutacyjne3[[#This Row],[GHH]]+punkty_rekrutacyjne3[[#This Row],[GMM]]+punkty_rekrutacyjne3[[#This Row],[GMP]]+punkty_rekrutacyjne3[[#This Row],[GJP]])/10</f>
        <v>28.3</v>
      </c>
      <c r="O473">
        <f t="shared" si="28"/>
        <v>4</v>
      </c>
      <c r="P473">
        <f t="shared" si="29"/>
        <v>4</v>
      </c>
      <c r="Q473">
        <f t="shared" si="30"/>
        <v>8</v>
      </c>
      <c r="R473">
        <f t="shared" si="31"/>
        <v>6</v>
      </c>
      <c r="S473" s="6">
        <f>SUM(punkty_rekrutacyjne3[[#This Row],[punkty za JP]:[GEO]])</f>
        <v>22</v>
      </c>
      <c r="T473" s="6">
        <f>IF(punkty_rekrutacyjne3[[#This Row],[Zachowanie]]=6, 2, 0)+punkty_rekrutacyjne3[[#This Row],[Osiagniecia]]</f>
        <v>3</v>
      </c>
      <c r="U473" s="7">
        <f>punkty_rekrutacyjne3[[#This Row],[punkty za gimnazjalny]]+punkty_rekrutacyjne3[[#This Row],[SUMA PUNKTOW ZA OCENY]]+punkty_rekrutacyjne3[[#This Row],[DODATKOWE]]</f>
        <v>53.3</v>
      </c>
    </row>
    <row r="474" spans="1:21" x14ac:dyDescent="0.35">
      <c r="A474" s="1" t="s">
        <v>626</v>
      </c>
      <c r="B474" s="1" t="s">
        <v>38</v>
      </c>
      <c r="C474">
        <v>8</v>
      </c>
      <c r="D474">
        <v>2</v>
      </c>
      <c r="E474" s="1">
        <v>2</v>
      </c>
      <c r="F474" s="1">
        <v>3</v>
      </c>
      <c r="G474" s="1">
        <v>4</v>
      </c>
      <c r="H474" s="1">
        <v>4</v>
      </c>
      <c r="I474">
        <v>96</v>
      </c>
      <c r="J474">
        <v>47</v>
      </c>
      <c r="K474">
        <v>90</v>
      </c>
      <c r="L474">
        <v>24</v>
      </c>
      <c r="M474">
        <v>96</v>
      </c>
      <c r="N474" s="6">
        <f>(punkty_rekrutacyjne3[[#This Row],[GHP]]+punkty_rekrutacyjne3[[#This Row],[GHH]]+punkty_rekrutacyjne3[[#This Row],[GMM]]+punkty_rekrutacyjne3[[#This Row],[GMP]]+punkty_rekrutacyjne3[[#This Row],[GJP]])/10</f>
        <v>35.299999999999997</v>
      </c>
      <c r="O474">
        <f t="shared" si="28"/>
        <v>0</v>
      </c>
      <c r="P474">
        <f t="shared" si="29"/>
        <v>4</v>
      </c>
      <c r="Q474">
        <f t="shared" si="30"/>
        <v>6</v>
      </c>
      <c r="R474">
        <f t="shared" si="31"/>
        <v>6</v>
      </c>
      <c r="S474" s="6">
        <f>SUM(punkty_rekrutacyjne3[[#This Row],[punkty za JP]:[GEO]])</f>
        <v>16</v>
      </c>
      <c r="T474" s="6">
        <f>IF(punkty_rekrutacyjne3[[#This Row],[Zachowanie]]=6, 2, 0)+punkty_rekrutacyjne3[[#This Row],[Osiagniecia]]</f>
        <v>8</v>
      </c>
      <c r="U474" s="7">
        <f>punkty_rekrutacyjne3[[#This Row],[punkty za gimnazjalny]]+punkty_rekrutacyjne3[[#This Row],[SUMA PUNKTOW ZA OCENY]]+punkty_rekrutacyjne3[[#This Row],[DODATKOWE]]</f>
        <v>59.3</v>
      </c>
    </row>
    <row r="475" spans="1:21" x14ac:dyDescent="0.35">
      <c r="A475" s="1" t="s">
        <v>627</v>
      </c>
      <c r="B475" s="1" t="s">
        <v>133</v>
      </c>
      <c r="C475">
        <v>3</v>
      </c>
      <c r="D475">
        <v>3</v>
      </c>
      <c r="E475" s="1">
        <v>3</v>
      </c>
      <c r="F475" s="1">
        <v>3</v>
      </c>
      <c r="G475" s="1">
        <v>4</v>
      </c>
      <c r="H475" s="1">
        <v>5</v>
      </c>
      <c r="I475">
        <v>18</v>
      </c>
      <c r="J475">
        <v>94</v>
      </c>
      <c r="K475">
        <v>29</v>
      </c>
      <c r="L475">
        <v>50</v>
      </c>
      <c r="M475">
        <v>54</v>
      </c>
      <c r="N475" s="6">
        <f>(punkty_rekrutacyjne3[[#This Row],[GHP]]+punkty_rekrutacyjne3[[#This Row],[GHH]]+punkty_rekrutacyjne3[[#This Row],[GMM]]+punkty_rekrutacyjne3[[#This Row],[GMP]]+punkty_rekrutacyjne3[[#This Row],[GJP]])/10</f>
        <v>24.5</v>
      </c>
      <c r="O475">
        <f t="shared" si="28"/>
        <v>4</v>
      </c>
      <c r="P475">
        <f t="shared" si="29"/>
        <v>4</v>
      </c>
      <c r="Q475">
        <f t="shared" si="30"/>
        <v>6</v>
      </c>
      <c r="R475">
        <f t="shared" si="31"/>
        <v>8</v>
      </c>
      <c r="S475" s="6">
        <f>SUM(punkty_rekrutacyjne3[[#This Row],[punkty za JP]:[GEO]])</f>
        <v>22</v>
      </c>
      <c r="T475" s="6">
        <f>IF(punkty_rekrutacyjne3[[#This Row],[Zachowanie]]=6, 2, 0)+punkty_rekrutacyjne3[[#This Row],[Osiagniecia]]</f>
        <v>3</v>
      </c>
      <c r="U475" s="7">
        <f>punkty_rekrutacyjne3[[#This Row],[punkty za gimnazjalny]]+punkty_rekrutacyjne3[[#This Row],[SUMA PUNKTOW ZA OCENY]]+punkty_rekrutacyjne3[[#This Row],[DODATKOWE]]</f>
        <v>49.5</v>
      </c>
    </row>
    <row r="476" spans="1:21" x14ac:dyDescent="0.35">
      <c r="A476" s="1" t="s">
        <v>628</v>
      </c>
      <c r="B476" s="1" t="s">
        <v>251</v>
      </c>
      <c r="C476">
        <v>0</v>
      </c>
      <c r="D476">
        <v>5</v>
      </c>
      <c r="E476" s="1">
        <v>5</v>
      </c>
      <c r="F476" s="1">
        <v>6</v>
      </c>
      <c r="G476" s="1">
        <v>2</v>
      </c>
      <c r="H476" s="1">
        <v>5</v>
      </c>
      <c r="I476">
        <v>47</v>
      </c>
      <c r="J476">
        <v>34</v>
      </c>
      <c r="K476">
        <v>86</v>
      </c>
      <c r="L476">
        <v>56</v>
      </c>
      <c r="M476">
        <v>39</v>
      </c>
      <c r="N476" s="6">
        <f>(punkty_rekrutacyjne3[[#This Row],[GHP]]+punkty_rekrutacyjne3[[#This Row],[GHH]]+punkty_rekrutacyjne3[[#This Row],[GMM]]+punkty_rekrutacyjne3[[#This Row],[GMP]]+punkty_rekrutacyjne3[[#This Row],[GJP]])/10</f>
        <v>26.2</v>
      </c>
      <c r="O476">
        <f t="shared" si="28"/>
        <v>8</v>
      </c>
      <c r="P476">
        <f t="shared" si="29"/>
        <v>10</v>
      </c>
      <c r="Q476">
        <f t="shared" si="30"/>
        <v>0</v>
      </c>
      <c r="R476">
        <f t="shared" si="31"/>
        <v>8</v>
      </c>
      <c r="S476" s="6">
        <f>SUM(punkty_rekrutacyjne3[[#This Row],[punkty za JP]:[GEO]])</f>
        <v>26</v>
      </c>
      <c r="T476" s="6">
        <f>IF(punkty_rekrutacyjne3[[#This Row],[Zachowanie]]=6, 2, 0)+punkty_rekrutacyjne3[[#This Row],[Osiagniecia]]</f>
        <v>0</v>
      </c>
      <c r="U476" s="7">
        <f>punkty_rekrutacyjne3[[#This Row],[punkty za gimnazjalny]]+punkty_rekrutacyjne3[[#This Row],[SUMA PUNKTOW ZA OCENY]]+punkty_rekrutacyjne3[[#This Row],[DODATKOWE]]</f>
        <v>52.2</v>
      </c>
    </row>
    <row r="477" spans="1:21" x14ac:dyDescent="0.35">
      <c r="A477" s="1" t="s">
        <v>629</v>
      </c>
      <c r="B477" s="1" t="s">
        <v>430</v>
      </c>
      <c r="C477">
        <v>7</v>
      </c>
      <c r="D477">
        <v>5</v>
      </c>
      <c r="E477" s="1">
        <v>5</v>
      </c>
      <c r="F477" s="1">
        <v>2</v>
      </c>
      <c r="G477" s="1">
        <v>6</v>
      </c>
      <c r="H477" s="1">
        <v>6</v>
      </c>
      <c r="I477">
        <v>6</v>
      </c>
      <c r="J477">
        <v>88</v>
      </c>
      <c r="K477">
        <v>24</v>
      </c>
      <c r="L477">
        <v>3</v>
      </c>
      <c r="M477">
        <v>43</v>
      </c>
      <c r="N477" s="6">
        <f>(punkty_rekrutacyjne3[[#This Row],[GHP]]+punkty_rekrutacyjne3[[#This Row],[GHH]]+punkty_rekrutacyjne3[[#This Row],[GMM]]+punkty_rekrutacyjne3[[#This Row],[GMP]]+punkty_rekrutacyjne3[[#This Row],[GJP]])/10</f>
        <v>16.399999999999999</v>
      </c>
      <c r="O477">
        <f t="shared" si="28"/>
        <v>8</v>
      </c>
      <c r="P477">
        <f t="shared" si="29"/>
        <v>0</v>
      </c>
      <c r="Q477">
        <f t="shared" si="30"/>
        <v>10</v>
      </c>
      <c r="R477">
        <f t="shared" si="31"/>
        <v>10</v>
      </c>
      <c r="S477" s="6">
        <f>SUM(punkty_rekrutacyjne3[[#This Row],[punkty za JP]:[GEO]])</f>
        <v>28</v>
      </c>
      <c r="T477" s="6">
        <f>IF(punkty_rekrutacyjne3[[#This Row],[Zachowanie]]=6, 2, 0)+punkty_rekrutacyjne3[[#This Row],[Osiagniecia]]</f>
        <v>7</v>
      </c>
      <c r="U477" s="7">
        <f>punkty_rekrutacyjne3[[#This Row],[punkty za gimnazjalny]]+punkty_rekrutacyjne3[[#This Row],[SUMA PUNKTOW ZA OCENY]]+punkty_rekrutacyjne3[[#This Row],[DODATKOWE]]</f>
        <v>51.4</v>
      </c>
    </row>
    <row r="478" spans="1:21" x14ac:dyDescent="0.35">
      <c r="A478" s="1" t="s">
        <v>630</v>
      </c>
      <c r="B478" s="1" t="s">
        <v>273</v>
      </c>
      <c r="C478">
        <v>8</v>
      </c>
      <c r="D478">
        <v>4</v>
      </c>
      <c r="E478" s="1">
        <v>3</v>
      </c>
      <c r="F478" s="1">
        <v>6</v>
      </c>
      <c r="G478" s="1">
        <v>2</v>
      </c>
      <c r="H478" s="1">
        <v>6</v>
      </c>
      <c r="I478">
        <v>87</v>
      </c>
      <c r="J478">
        <v>54</v>
      </c>
      <c r="K478">
        <v>69</v>
      </c>
      <c r="L478">
        <v>96</v>
      </c>
      <c r="M478">
        <v>7</v>
      </c>
      <c r="N478" s="6">
        <f>(punkty_rekrutacyjne3[[#This Row],[GHP]]+punkty_rekrutacyjne3[[#This Row],[GHH]]+punkty_rekrutacyjne3[[#This Row],[GMM]]+punkty_rekrutacyjne3[[#This Row],[GMP]]+punkty_rekrutacyjne3[[#This Row],[GJP]])/10</f>
        <v>31.3</v>
      </c>
      <c r="O478">
        <f t="shared" si="28"/>
        <v>4</v>
      </c>
      <c r="P478">
        <f t="shared" si="29"/>
        <v>10</v>
      </c>
      <c r="Q478">
        <f t="shared" si="30"/>
        <v>0</v>
      </c>
      <c r="R478">
        <f t="shared" si="31"/>
        <v>10</v>
      </c>
      <c r="S478" s="6">
        <f>SUM(punkty_rekrutacyjne3[[#This Row],[punkty za JP]:[GEO]])</f>
        <v>24</v>
      </c>
      <c r="T478" s="6">
        <f>IF(punkty_rekrutacyjne3[[#This Row],[Zachowanie]]=6, 2, 0)+punkty_rekrutacyjne3[[#This Row],[Osiagniecia]]</f>
        <v>8</v>
      </c>
      <c r="U478" s="7">
        <f>punkty_rekrutacyjne3[[#This Row],[punkty za gimnazjalny]]+punkty_rekrutacyjne3[[#This Row],[SUMA PUNKTOW ZA OCENY]]+punkty_rekrutacyjne3[[#This Row],[DODATKOWE]]</f>
        <v>63.3</v>
      </c>
    </row>
    <row r="479" spans="1:21" x14ac:dyDescent="0.35">
      <c r="A479" s="1" t="s">
        <v>631</v>
      </c>
      <c r="B479" s="1" t="s">
        <v>288</v>
      </c>
      <c r="C479">
        <v>8</v>
      </c>
      <c r="D479">
        <v>3</v>
      </c>
      <c r="E479" s="1">
        <v>2</v>
      </c>
      <c r="F479" s="1">
        <v>4</v>
      </c>
      <c r="G479" s="1">
        <v>6</v>
      </c>
      <c r="H479" s="1">
        <v>6</v>
      </c>
      <c r="I479">
        <v>99</v>
      </c>
      <c r="J479">
        <v>51</v>
      </c>
      <c r="K479">
        <v>25</v>
      </c>
      <c r="L479">
        <v>89</v>
      </c>
      <c r="M479">
        <v>73</v>
      </c>
      <c r="N479" s="6">
        <f>(punkty_rekrutacyjne3[[#This Row],[GHP]]+punkty_rekrutacyjne3[[#This Row],[GHH]]+punkty_rekrutacyjne3[[#This Row],[GMM]]+punkty_rekrutacyjne3[[#This Row],[GMP]]+punkty_rekrutacyjne3[[#This Row],[GJP]])/10</f>
        <v>33.700000000000003</v>
      </c>
      <c r="O479">
        <f t="shared" si="28"/>
        <v>0</v>
      </c>
      <c r="P479">
        <f t="shared" si="29"/>
        <v>6</v>
      </c>
      <c r="Q479">
        <f t="shared" si="30"/>
        <v>10</v>
      </c>
      <c r="R479">
        <f t="shared" si="31"/>
        <v>10</v>
      </c>
      <c r="S479" s="6">
        <f>SUM(punkty_rekrutacyjne3[[#This Row],[punkty za JP]:[GEO]])</f>
        <v>26</v>
      </c>
      <c r="T479" s="6">
        <f>IF(punkty_rekrutacyjne3[[#This Row],[Zachowanie]]=6, 2, 0)+punkty_rekrutacyjne3[[#This Row],[Osiagniecia]]</f>
        <v>8</v>
      </c>
      <c r="U479" s="7">
        <f>punkty_rekrutacyjne3[[#This Row],[punkty za gimnazjalny]]+punkty_rekrutacyjne3[[#This Row],[SUMA PUNKTOW ZA OCENY]]+punkty_rekrutacyjne3[[#This Row],[DODATKOWE]]</f>
        <v>67.7</v>
      </c>
    </row>
    <row r="480" spans="1:21" x14ac:dyDescent="0.35">
      <c r="A480" s="1" t="s">
        <v>632</v>
      </c>
      <c r="B480" s="1" t="s">
        <v>633</v>
      </c>
      <c r="C480">
        <v>0</v>
      </c>
      <c r="D480">
        <v>4</v>
      </c>
      <c r="E480" s="1">
        <v>6</v>
      </c>
      <c r="F480" s="1">
        <v>5</v>
      </c>
      <c r="G480" s="1">
        <v>2</v>
      </c>
      <c r="H480" s="1">
        <v>4</v>
      </c>
      <c r="I480">
        <v>72</v>
      </c>
      <c r="J480">
        <v>33</v>
      </c>
      <c r="K480">
        <v>40</v>
      </c>
      <c r="L480">
        <v>62</v>
      </c>
      <c r="M480">
        <v>19</v>
      </c>
      <c r="N480" s="6">
        <f>(punkty_rekrutacyjne3[[#This Row],[GHP]]+punkty_rekrutacyjne3[[#This Row],[GHH]]+punkty_rekrutacyjne3[[#This Row],[GMM]]+punkty_rekrutacyjne3[[#This Row],[GMP]]+punkty_rekrutacyjne3[[#This Row],[GJP]])/10</f>
        <v>22.6</v>
      </c>
      <c r="O480">
        <f t="shared" si="28"/>
        <v>10</v>
      </c>
      <c r="P480">
        <f t="shared" si="29"/>
        <v>8</v>
      </c>
      <c r="Q480">
        <f t="shared" si="30"/>
        <v>0</v>
      </c>
      <c r="R480">
        <f t="shared" si="31"/>
        <v>6</v>
      </c>
      <c r="S480" s="6">
        <f>SUM(punkty_rekrutacyjne3[[#This Row],[punkty za JP]:[GEO]])</f>
        <v>24</v>
      </c>
      <c r="T480" s="6">
        <f>IF(punkty_rekrutacyjne3[[#This Row],[Zachowanie]]=6, 2, 0)+punkty_rekrutacyjne3[[#This Row],[Osiagniecia]]</f>
        <v>0</v>
      </c>
      <c r="U480" s="7">
        <f>punkty_rekrutacyjne3[[#This Row],[punkty za gimnazjalny]]+punkty_rekrutacyjne3[[#This Row],[SUMA PUNKTOW ZA OCENY]]+punkty_rekrutacyjne3[[#This Row],[DODATKOWE]]</f>
        <v>46.6</v>
      </c>
    </row>
    <row r="481" spans="1:21" x14ac:dyDescent="0.35">
      <c r="A481" s="1" t="s">
        <v>634</v>
      </c>
      <c r="B481" s="1" t="s">
        <v>635</v>
      </c>
      <c r="C481">
        <v>0</v>
      </c>
      <c r="D481">
        <v>4</v>
      </c>
      <c r="E481" s="1">
        <v>2</v>
      </c>
      <c r="F481" s="1">
        <v>6</v>
      </c>
      <c r="G481" s="1">
        <v>2</v>
      </c>
      <c r="H481" s="1">
        <v>5</v>
      </c>
      <c r="I481">
        <v>57</v>
      </c>
      <c r="J481">
        <v>88</v>
      </c>
      <c r="K481">
        <v>53</v>
      </c>
      <c r="L481">
        <v>42</v>
      </c>
      <c r="M481">
        <v>49</v>
      </c>
      <c r="N481" s="6">
        <f>(punkty_rekrutacyjne3[[#This Row],[GHP]]+punkty_rekrutacyjne3[[#This Row],[GHH]]+punkty_rekrutacyjne3[[#This Row],[GMM]]+punkty_rekrutacyjne3[[#This Row],[GMP]]+punkty_rekrutacyjne3[[#This Row],[GJP]])/10</f>
        <v>28.9</v>
      </c>
      <c r="O481">
        <f t="shared" si="28"/>
        <v>0</v>
      </c>
      <c r="P481">
        <f t="shared" si="29"/>
        <v>10</v>
      </c>
      <c r="Q481">
        <f t="shared" si="30"/>
        <v>0</v>
      </c>
      <c r="R481">
        <f t="shared" si="31"/>
        <v>8</v>
      </c>
      <c r="S481" s="6">
        <f>SUM(punkty_rekrutacyjne3[[#This Row],[punkty za JP]:[GEO]])</f>
        <v>18</v>
      </c>
      <c r="T481" s="6">
        <f>IF(punkty_rekrutacyjne3[[#This Row],[Zachowanie]]=6, 2, 0)+punkty_rekrutacyjne3[[#This Row],[Osiagniecia]]</f>
        <v>0</v>
      </c>
      <c r="U481" s="7">
        <f>punkty_rekrutacyjne3[[#This Row],[punkty za gimnazjalny]]+punkty_rekrutacyjne3[[#This Row],[SUMA PUNKTOW ZA OCENY]]+punkty_rekrutacyjne3[[#This Row],[DODATKOWE]]</f>
        <v>46.9</v>
      </c>
    </row>
    <row r="482" spans="1:21" x14ac:dyDescent="0.35">
      <c r="A482" s="1" t="s">
        <v>636</v>
      </c>
      <c r="B482" s="1" t="s">
        <v>340</v>
      </c>
      <c r="C482">
        <v>1</v>
      </c>
      <c r="D482">
        <v>4</v>
      </c>
      <c r="E482" s="1">
        <v>2</v>
      </c>
      <c r="F482" s="1">
        <v>2</v>
      </c>
      <c r="G482" s="1">
        <v>4</v>
      </c>
      <c r="H482" s="1">
        <v>2</v>
      </c>
      <c r="I482">
        <v>68</v>
      </c>
      <c r="J482">
        <v>81</v>
      </c>
      <c r="K482">
        <v>24</v>
      </c>
      <c r="L482">
        <v>15</v>
      </c>
      <c r="M482">
        <v>48</v>
      </c>
      <c r="N482" s="6">
        <f>(punkty_rekrutacyjne3[[#This Row],[GHP]]+punkty_rekrutacyjne3[[#This Row],[GHH]]+punkty_rekrutacyjne3[[#This Row],[GMM]]+punkty_rekrutacyjne3[[#This Row],[GMP]]+punkty_rekrutacyjne3[[#This Row],[GJP]])/10</f>
        <v>23.6</v>
      </c>
      <c r="O482">
        <f t="shared" si="28"/>
        <v>0</v>
      </c>
      <c r="P482">
        <f t="shared" si="29"/>
        <v>0</v>
      </c>
      <c r="Q482">
        <f t="shared" si="30"/>
        <v>6</v>
      </c>
      <c r="R482">
        <f t="shared" si="31"/>
        <v>0</v>
      </c>
      <c r="S482" s="6">
        <f>SUM(punkty_rekrutacyjne3[[#This Row],[punkty za JP]:[GEO]])</f>
        <v>6</v>
      </c>
      <c r="T482" s="6">
        <f>IF(punkty_rekrutacyjne3[[#This Row],[Zachowanie]]=6, 2, 0)+punkty_rekrutacyjne3[[#This Row],[Osiagniecia]]</f>
        <v>1</v>
      </c>
      <c r="U482" s="7">
        <f>punkty_rekrutacyjne3[[#This Row],[punkty za gimnazjalny]]+punkty_rekrutacyjne3[[#This Row],[SUMA PUNKTOW ZA OCENY]]+punkty_rekrutacyjne3[[#This Row],[DODATKOWE]]</f>
        <v>30.6</v>
      </c>
    </row>
    <row r="483" spans="1:21" x14ac:dyDescent="0.35">
      <c r="A483" s="1" t="s">
        <v>637</v>
      </c>
      <c r="B483" s="1" t="s">
        <v>86</v>
      </c>
      <c r="C483">
        <v>6</v>
      </c>
      <c r="D483">
        <v>4</v>
      </c>
      <c r="E483" s="1">
        <v>3</v>
      </c>
      <c r="F483" s="1">
        <v>2</v>
      </c>
      <c r="G483" s="1">
        <v>3</v>
      </c>
      <c r="H483" s="1">
        <v>3</v>
      </c>
      <c r="I483">
        <v>43</v>
      </c>
      <c r="J483">
        <v>36</v>
      </c>
      <c r="K483">
        <v>9</v>
      </c>
      <c r="L483">
        <v>88</v>
      </c>
      <c r="M483">
        <v>44</v>
      </c>
      <c r="N483" s="6">
        <f>(punkty_rekrutacyjne3[[#This Row],[GHP]]+punkty_rekrutacyjne3[[#This Row],[GHH]]+punkty_rekrutacyjne3[[#This Row],[GMM]]+punkty_rekrutacyjne3[[#This Row],[GMP]]+punkty_rekrutacyjne3[[#This Row],[GJP]])/10</f>
        <v>22</v>
      </c>
      <c r="O483">
        <f t="shared" si="28"/>
        <v>4</v>
      </c>
      <c r="P483">
        <f t="shared" si="29"/>
        <v>0</v>
      </c>
      <c r="Q483">
        <f t="shared" si="30"/>
        <v>4</v>
      </c>
      <c r="R483">
        <f t="shared" si="31"/>
        <v>4</v>
      </c>
      <c r="S483" s="6">
        <f>SUM(punkty_rekrutacyjne3[[#This Row],[punkty za JP]:[GEO]])</f>
        <v>12</v>
      </c>
      <c r="T483" s="6">
        <f>IF(punkty_rekrutacyjne3[[#This Row],[Zachowanie]]=6, 2, 0)+punkty_rekrutacyjne3[[#This Row],[Osiagniecia]]</f>
        <v>6</v>
      </c>
      <c r="U483" s="7">
        <f>punkty_rekrutacyjne3[[#This Row],[punkty za gimnazjalny]]+punkty_rekrutacyjne3[[#This Row],[SUMA PUNKTOW ZA OCENY]]+punkty_rekrutacyjne3[[#This Row],[DODATKOWE]]</f>
        <v>40</v>
      </c>
    </row>
    <row r="484" spans="1:21" x14ac:dyDescent="0.35">
      <c r="A484" s="1" t="s">
        <v>638</v>
      </c>
      <c r="B484" s="1" t="s">
        <v>395</v>
      </c>
      <c r="C484">
        <v>2</v>
      </c>
      <c r="D484">
        <v>6</v>
      </c>
      <c r="E484" s="1">
        <v>2</v>
      </c>
      <c r="F484" s="1">
        <v>2</v>
      </c>
      <c r="G484" s="1">
        <v>3</v>
      </c>
      <c r="H484" s="1">
        <v>3</v>
      </c>
      <c r="I484">
        <v>69</v>
      </c>
      <c r="J484">
        <v>17</v>
      </c>
      <c r="K484">
        <v>84</v>
      </c>
      <c r="L484">
        <v>87</v>
      </c>
      <c r="M484">
        <v>56</v>
      </c>
      <c r="N484" s="6">
        <f>(punkty_rekrutacyjne3[[#This Row],[GHP]]+punkty_rekrutacyjne3[[#This Row],[GHH]]+punkty_rekrutacyjne3[[#This Row],[GMM]]+punkty_rekrutacyjne3[[#This Row],[GMP]]+punkty_rekrutacyjne3[[#This Row],[GJP]])/10</f>
        <v>31.3</v>
      </c>
      <c r="O484">
        <f t="shared" si="28"/>
        <v>0</v>
      </c>
      <c r="P484">
        <f t="shared" si="29"/>
        <v>0</v>
      </c>
      <c r="Q484">
        <f t="shared" si="30"/>
        <v>4</v>
      </c>
      <c r="R484">
        <f t="shared" si="31"/>
        <v>4</v>
      </c>
      <c r="S484" s="6">
        <f>SUM(punkty_rekrutacyjne3[[#This Row],[punkty za JP]:[GEO]])</f>
        <v>8</v>
      </c>
      <c r="T484" s="6">
        <f>IF(punkty_rekrutacyjne3[[#This Row],[Zachowanie]]=6, 2, 0)+punkty_rekrutacyjne3[[#This Row],[Osiagniecia]]</f>
        <v>4</v>
      </c>
      <c r="U484" s="7">
        <f>punkty_rekrutacyjne3[[#This Row],[punkty za gimnazjalny]]+punkty_rekrutacyjne3[[#This Row],[SUMA PUNKTOW ZA OCENY]]+punkty_rekrutacyjne3[[#This Row],[DODATKOWE]]</f>
        <v>43.3</v>
      </c>
    </row>
    <row r="485" spans="1:21" x14ac:dyDescent="0.35">
      <c r="A485" s="1" t="s">
        <v>639</v>
      </c>
      <c r="B485" s="1" t="s">
        <v>34</v>
      </c>
      <c r="C485">
        <v>0</v>
      </c>
      <c r="D485">
        <v>6</v>
      </c>
      <c r="E485" s="1">
        <v>6</v>
      </c>
      <c r="F485" s="1">
        <v>3</v>
      </c>
      <c r="G485" s="1">
        <v>2</v>
      </c>
      <c r="H485" s="1">
        <v>5</v>
      </c>
      <c r="I485">
        <v>25</v>
      </c>
      <c r="J485">
        <v>23</v>
      </c>
      <c r="K485">
        <v>92</v>
      </c>
      <c r="L485">
        <v>37</v>
      </c>
      <c r="M485">
        <v>40</v>
      </c>
      <c r="N485" s="6">
        <f>(punkty_rekrutacyjne3[[#This Row],[GHP]]+punkty_rekrutacyjne3[[#This Row],[GHH]]+punkty_rekrutacyjne3[[#This Row],[GMM]]+punkty_rekrutacyjne3[[#This Row],[GMP]]+punkty_rekrutacyjne3[[#This Row],[GJP]])/10</f>
        <v>21.7</v>
      </c>
      <c r="O485">
        <f t="shared" si="28"/>
        <v>10</v>
      </c>
      <c r="P485">
        <f t="shared" si="29"/>
        <v>4</v>
      </c>
      <c r="Q485">
        <f t="shared" si="30"/>
        <v>0</v>
      </c>
      <c r="R485">
        <f t="shared" si="31"/>
        <v>8</v>
      </c>
      <c r="S485" s="6">
        <f>SUM(punkty_rekrutacyjne3[[#This Row],[punkty za JP]:[GEO]])</f>
        <v>22</v>
      </c>
      <c r="T485" s="6">
        <f>IF(punkty_rekrutacyjne3[[#This Row],[Zachowanie]]=6, 2, 0)+punkty_rekrutacyjne3[[#This Row],[Osiagniecia]]</f>
        <v>2</v>
      </c>
      <c r="U485" s="7">
        <f>punkty_rekrutacyjne3[[#This Row],[punkty za gimnazjalny]]+punkty_rekrutacyjne3[[#This Row],[SUMA PUNKTOW ZA OCENY]]+punkty_rekrutacyjne3[[#This Row],[DODATKOWE]]</f>
        <v>45.7</v>
      </c>
    </row>
    <row r="486" spans="1:21" x14ac:dyDescent="0.35">
      <c r="A486" s="1" t="s">
        <v>640</v>
      </c>
      <c r="B486" s="1" t="s">
        <v>249</v>
      </c>
      <c r="C486">
        <v>8</v>
      </c>
      <c r="D486">
        <v>4</v>
      </c>
      <c r="E486" s="1">
        <v>6</v>
      </c>
      <c r="F486" s="1">
        <v>4</v>
      </c>
      <c r="G486" s="1">
        <v>3</v>
      </c>
      <c r="H486" s="1">
        <v>2</v>
      </c>
      <c r="I486">
        <v>12</v>
      </c>
      <c r="J486">
        <v>56</v>
      </c>
      <c r="K486">
        <v>75</v>
      </c>
      <c r="L486">
        <v>76</v>
      </c>
      <c r="M486">
        <v>41</v>
      </c>
      <c r="N486" s="6">
        <f>(punkty_rekrutacyjne3[[#This Row],[GHP]]+punkty_rekrutacyjne3[[#This Row],[GHH]]+punkty_rekrutacyjne3[[#This Row],[GMM]]+punkty_rekrutacyjne3[[#This Row],[GMP]]+punkty_rekrutacyjne3[[#This Row],[GJP]])/10</f>
        <v>26</v>
      </c>
      <c r="O486">
        <f t="shared" si="28"/>
        <v>10</v>
      </c>
      <c r="P486">
        <f t="shared" si="29"/>
        <v>6</v>
      </c>
      <c r="Q486">
        <f t="shared" si="30"/>
        <v>4</v>
      </c>
      <c r="R486">
        <f t="shared" si="31"/>
        <v>0</v>
      </c>
      <c r="S486" s="6">
        <f>SUM(punkty_rekrutacyjne3[[#This Row],[punkty za JP]:[GEO]])</f>
        <v>20</v>
      </c>
      <c r="T486" s="6">
        <f>IF(punkty_rekrutacyjne3[[#This Row],[Zachowanie]]=6, 2, 0)+punkty_rekrutacyjne3[[#This Row],[Osiagniecia]]</f>
        <v>8</v>
      </c>
      <c r="U486" s="7">
        <f>punkty_rekrutacyjne3[[#This Row],[punkty za gimnazjalny]]+punkty_rekrutacyjne3[[#This Row],[SUMA PUNKTOW ZA OCENY]]+punkty_rekrutacyjne3[[#This Row],[DODATKOWE]]</f>
        <v>54</v>
      </c>
    </row>
    <row r="487" spans="1:21" x14ac:dyDescent="0.35">
      <c r="A487" s="1" t="s">
        <v>641</v>
      </c>
      <c r="B487" s="1" t="s">
        <v>222</v>
      </c>
      <c r="C487">
        <v>5</v>
      </c>
      <c r="D487">
        <v>2</v>
      </c>
      <c r="E487" s="1">
        <v>5</v>
      </c>
      <c r="F487" s="1">
        <v>6</v>
      </c>
      <c r="G487" s="1">
        <v>2</v>
      </c>
      <c r="H487" s="1">
        <v>5</v>
      </c>
      <c r="I487">
        <v>39</v>
      </c>
      <c r="J487">
        <v>77</v>
      </c>
      <c r="K487">
        <v>37</v>
      </c>
      <c r="L487">
        <v>72</v>
      </c>
      <c r="M487">
        <v>32</v>
      </c>
      <c r="N487" s="6">
        <f>(punkty_rekrutacyjne3[[#This Row],[GHP]]+punkty_rekrutacyjne3[[#This Row],[GHH]]+punkty_rekrutacyjne3[[#This Row],[GMM]]+punkty_rekrutacyjne3[[#This Row],[GMP]]+punkty_rekrutacyjne3[[#This Row],[GJP]])/10</f>
        <v>25.7</v>
      </c>
      <c r="O487">
        <f t="shared" si="28"/>
        <v>8</v>
      </c>
      <c r="P487">
        <f t="shared" si="29"/>
        <v>10</v>
      </c>
      <c r="Q487">
        <f t="shared" si="30"/>
        <v>0</v>
      </c>
      <c r="R487">
        <f t="shared" si="31"/>
        <v>8</v>
      </c>
      <c r="S487" s="6">
        <f>SUM(punkty_rekrutacyjne3[[#This Row],[punkty za JP]:[GEO]])</f>
        <v>26</v>
      </c>
      <c r="T487" s="6">
        <f>IF(punkty_rekrutacyjne3[[#This Row],[Zachowanie]]=6, 2, 0)+punkty_rekrutacyjne3[[#This Row],[Osiagniecia]]</f>
        <v>5</v>
      </c>
      <c r="U487" s="7">
        <f>punkty_rekrutacyjne3[[#This Row],[punkty za gimnazjalny]]+punkty_rekrutacyjne3[[#This Row],[SUMA PUNKTOW ZA OCENY]]+punkty_rekrutacyjne3[[#This Row],[DODATKOWE]]</f>
        <v>56.7</v>
      </c>
    </row>
    <row r="488" spans="1:21" x14ac:dyDescent="0.35">
      <c r="A488" s="1" t="s">
        <v>642</v>
      </c>
      <c r="B488" s="1" t="s">
        <v>43</v>
      </c>
      <c r="C488">
        <v>1</v>
      </c>
      <c r="D488">
        <v>3</v>
      </c>
      <c r="E488" s="1">
        <v>5</v>
      </c>
      <c r="F488" s="1">
        <v>6</v>
      </c>
      <c r="G488" s="1">
        <v>2</v>
      </c>
      <c r="H488" s="1">
        <v>5</v>
      </c>
      <c r="I488">
        <v>53</v>
      </c>
      <c r="J488">
        <v>25</v>
      </c>
      <c r="K488">
        <v>62</v>
      </c>
      <c r="L488">
        <v>74</v>
      </c>
      <c r="M488">
        <v>81</v>
      </c>
      <c r="N488" s="6">
        <f>(punkty_rekrutacyjne3[[#This Row],[GHP]]+punkty_rekrutacyjne3[[#This Row],[GHH]]+punkty_rekrutacyjne3[[#This Row],[GMM]]+punkty_rekrutacyjne3[[#This Row],[GMP]]+punkty_rekrutacyjne3[[#This Row],[GJP]])/10</f>
        <v>29.5</v>
      </c>
      <c r="O488">
        <f t="shared" si="28"/>
        <v>8</v>
      </c>
      <c r="P488">
        <f t="shared" si="29"/>
        <v>10</v>
      </c>
      <c r="Q488">
        <f t="shared" si="30"/>
        <v>0</v>
      </c>
      <c r="R488">
        <f t="shared" si="31"/>
        <v>8</v>
      </c>
      <c r="S488" s="6">
        <f>SUM(punkty_rekrutacyjne3[[#This Row],[punkty za JP]:[GEO]])</f>
        <v>26</v>
      </c>
      <c r="T488" s="6">
        <f>IF(punkty_rekrutacyjne3[[#This Row],[Zachowanie]]=6, 2, 0)+punkty_rekrutacyjne3[[#This Row],[Osiagniecia]]</f>
        <v>1</v>
      </c>
      <c r="U488" s="7">
        <f>punkty_rekrutacyjne3[[#This Row],[punkty za gimnazjalny]]+punkty_rekrutacyjne3[[#This Row],[SUMA PUNKTOW ZA OCENY]]+punkty_rekrutacyjne3[[#This Row],[DODATKOWE]]</f>
        <v>56.5</v>
      </c>
    </row>
    <row r="489" spans="1:21" x14ac:dyDescent="0.35">
      <c r="A489" s="1" t="s">
        <v>643</v>
      </c>
      <c r="B489" s="1" t="s">
        <v>72</v>
      </c>
      <c r="C489">
        <v>7</v>
      </c>
      <c r="D489">
        <v>6</v>
      </c>
      <c r="E489" s="1">
        <v>3</v>
      </c>
      <c r="F489" s="1">
        <v>6</v>
      </c>
      <c r="G489" s="1">
        <v>4</v>
      </c>
      <c r="H489" s="1">
        <v>2</v>
      </c>
      <c r="I489">
        <v>11</v>
      </c>
      <c r="J489">
        <v>8</v>
      </c>
      <c r="K489">
        <v>29</v>
      </c>
      <c r="L489">
        <v>7</v>
      </c>
      <c r="M489">
        <v>38</v>
      </c>
      <c r="N489" s="6">
        <f>(punkty_rekrutacyjne3[[#This Row],[GHP]]+punkty_rekrutacyjne3[[#This Row],[GHH]]+punkty_rekrutacyjne3[[#This Row],[GMM]]+punkty_rekrutacyjne3[[#This Row],[GMP]]+punkty_rekrutacyjne3[[#This Row],[GJP]])/10</f>
        <v>9.3000000000000007</v>
      </c>
      <c r="O489">
        <f t="shared" si="28"/>
        <v>4</v>
      </c>
      <c r="P489">
        <f t="shared" si="29"/>
        <v>10</v>
      </c>
      <c r="Q489">
        <f t="shared" si="30"/>
        <v>6</v>
      </c>
      <c r="R489">
        <f t="shared" si="31"/>
        <v>0</v>
      </c>
      <c r="S489" s="6">
        <f>SUM(punkty_rekrutacyjne3[[#This Row],[punkty za JP]:[GEO]])</f>
        <v>20</v>
      </c>
      <c r="T489" s="6">
        <f>IF(punkty_rekrutacyjne3[[#This Row],[Zachowanie]]=6, 2, 0)+punkty_rekrutacyjne3[[#This Row],[Osiagniecia]]</f>
        <v>9</v>
      </c>
      <c r="U489" s="7">
        <f>punkty_rekrutacyjne3[[#This Row],[punkty za gimnazjalny]]+punkty_rekrutacyjne3[[#This Row],[SUMA PUNKTOW ZA OCENY]]+punkty_rekrutacyjne3[[#This Row],[DODATKOWE]]</f>
        <v>38.299999999999997</v>
      </c>
    </row>
    <row r="490" spans="1:21" x14ac:dyDescent="0.35">
      <c r="A490" s="1" t="s">
        <v>644</v>
      </c>
      <c r="B490" s="1" t="s">
        <v>145</v>
      </c>
      <c r="C490">
        <v>3</v>
      </c>
      <c r="D490">
        <v>4</v>
      </c>
      <c r="E490" s="1">
        <v>6</v>
      </c>
      <c r="F490" s="1">
        <v>4</v>
      </c>
      <c r="G490" s="1">
        <v>6</v>
      </c>
      <c r="H490" s="1">
        <v>2</v>
      </c>
      <c r="I490">
        <v>62</v>
      </c>
      <c r="J490">
        <v>31</v>
      </c>
      <c r="K490">
        <v>64</v>
      </c>
      <c r="L490">
        <v>1</v>
      </c>
      <c r="M490">
        <v>25</v>
      </c>
      <c r="N490" s="6">
        <f>(punkty_rekrutacyjne3[[#This Row],[GHP]]+punkty_rekrutacyjne3[[#This Row],[GHH]]+punkty_rekrutacyjne3[[#This Row],[GMM]]+punkty_rekrutacyjne3[[#This Row],[GMP]]+punkty_rekrutacyjne3[[#This Row],[GJP]])/10</f>
        <v>18.3</v>
      </c>
      <c r="O490">
        <f t="shared" si="28"/>
        <v>10</v>
      </c>
      <c r="P490">
        <f t="shared" si="29"/>
        <v>6</v>
      </c>
      <c r="Q490">
        <f t="shared" si="30"/>
        <v>10</v>
      </c>
      <c r="R490">
        <f t="shared" si="31"/>
        <v>0</v>
      </c>
      <c r="S490" s="6">
        <f>SUM(punkty_rekrutacyjne3[[#This Row],[punkty za JP]:[GEO]])</f>
        <v>26</v>
      </c>
      <c r="T490" s="6">
        <f>IF(punkty_rekrutacyjne3[[#This Row],[Zachowanie]]=6, 2, 0)+punkty_rekrutacyjne3[[#This Row],[Osiagniecia]]</f>
        <v>3</v>
      </c>
      <c r="U490" s="7">
        <f>punkty_rekrutacyjne3[[#This Row],[punkty za gimnazjalny]]+punkty_rekrutacyjne3[[#This Row],[SUMA PUNKTOW ZA OCENY]]+punkty_rekrutacyjne3[[#This Row],[DODATKOWE]]</f>
        <v>47.3</v>
      </c>
    </row>
    <row r="491" spans="1:21" x14ac:dyDescent="0.35">
      <c r="A491" s="1" t="s">
        <v>645</v>
      </c>
      <c r="B491" s="1" t="s">
        <v>646</v>
      </c>
      <c r="C491">
        <v>4</v>
      </c>
      <c r="D491">
        <v>4</v>
      </c>
      <c r="E491" s="1">
        <v>6</v>
      </c>
      <c r="F491" s="1">
        <v>3</v>
      </c>
      <c r="G491" s="1">
        <v>2</v>
      </c>
      <c r="H491" s="1">
        <v>3</v>
      </c>
      <c r="I491">
        <v>24</v>
      </c>
      <c r="J491">
        <v>33</v>
      </c>
      <c r="K491">
        <v>90</v>
      </c>
      <c r="L491">
        <v>28</v>
      </c>
      <c r="M491">
        <v>23</v>
      </c>
      <c r="N491" s="6">
        <f>(punkty_rekrutacyjne3[[#This Row],[GHP]]+punkty_rekrutacyjne3[[#This Row],[GHH]]+punkty_rekrutacyjne3[[#This Row],[GMM]]+punkty_rekrutacyjne3[[#This Row],[GMP]]+punkty_rekrutacyjne3[[#This Row],[GJP]])/10</f>
        <v>19.8</v>
      </c>
      <c r="O491">
        <f t="shared" si="28"/>
        <v>10</v>
      </c>
      <c r="P491">
        <f t="shared" si="29"/>
        <v>4</v>
      </c>
      <c r="Q491">
        <f t="shared" si="30"/>
        <v>0</v>
      </c>
      <c r="R491">
        <f t="shared" si="31"/>
        <v>4</v>
      </c>
      <c r="S491" s="6">
        <f>SUM(punkty_rekrutacyjne3[[#This Row],[punkty za JP]:[GEO]])</f>
        <v>18</v>
      </c>
      <c r="T491" s="6">
        <f>IF(punkty_rekrutacyjne3[[#This Row],[Zachowanie]]=6, 2, 0)+punkty_rekrutacyjne3[[#This Row],[Osiagniecia]]</f>
        <v>4</v>
      </c>
      <c r="U491" s="7">
        <f>punkty_rekrutacyjne3[[#This Row],[punkty za gimnazjalny]]+punkty_rekrutacyjne3[[#This Row],[SUMA PUNKTOW ZA OCENY]]+punkty_rekrutacyjne3[[#This Row],[DODATKOWE]]</f>
        <v>41.8</v>
      </c>
    </row>
    <row r="492" spans="1:21" x14ac:dyDescent="0.35">
      <c r="A492" s="1" t="s">
        <v>647</v>
      </c>
      <c r="B492" s="1" t="s">
        <v>32</v>
      </c>
      <c r="C492">
        <v>5</v>
      </c>
      <c r="D492">
        <v>6</v>
      </c>
      <c r="E492" s="1">
        <v>5</v>
      </c>
      <c r="F492" s="1">
        <v>6</v>
      </c>
      <c r="G492" s="1">
        <v>5</v>
      </c>
      <c r="H492" s="1">
        <v>4</v>
      </c>
      <c r="I492">
        <v>92</v>
      </c>
      <c r="J492">
        <v>67</v>
      </c>
      <c r="K492">
        <v>92</v>
      </c>
      <c r="L492">
        <v>79</v>
      </c>
      <c r="M492">
        <v>81</v>
      </c>
      <c r="N492" s="6">
        <f>(punkty_rekrutacyjne3[[#This Row],[GHP]]+punkty_rekrutacyjne3[[#This Row],[GHH]]+punkty_rekrutacyjne3[[#This Row],[GMM]]+punkty_rekrutacyjne3[[#This Row],[GMP]]+punkty_rekrutacyjne3[[#This Row],[GJP]])/10</f>
        <v>41.1</v>
      </c>
      <c r="O492">
        <f t="shared" si="28"/>
        <v>8</v>
      </c>
      <c r="P492">
        <f t="shared" si="29"/>
        <v>10</v>
      </c>
      <c r="Q492">
        <f t="shared" si="30"/>
        <v>8</v>
      </c>
      <c r="R492">
        <f t="shared" si="31"/>
        <v>6</v>
      </c>
      <c r="S492" s="6">
        <f>SUM(punkty_rekrutacyjne3[[#This Row],[punkty za JP]:[GEO]])</f>
        <v>32</v>
      </c>
      <c r="T492" s="6">
        <f>IF(punkty_rekrutacyjne3[[#This Row],[Zachowanie]]=6, 2, 0)+punkty_rekrutacyjne3[[#This Row],[Osiagniecia]]</f>
        <v>7</v>
      </c>
      <c r="U492" s="7">
        <f>punkty_rekrutacyjne3[[#This Row],[punkty za gimnazjalny]]+punkty_rekrutacyjne3[[#This Row],[SUMA PUNKTOW ZA OCENY]]+punkty_rekrutacyjne3[[#This Row],[DODATKOWE]]</f>
        <v>80.099999999999994</v>
      </c>
    </row>
    <row r="493" spans="1:21" x14ac:dyDescent="0.35">
      <c r="A493" s="1" t="s">
        <v>648</v>
      </c>
      <c r="B493" s="1" t="s">
        <v>649</v>
      </c>
      <c r="C493">
        <v>5</v>
      </c>
      <c r="D493">
        <v>3</v>
      </c>
      <c r="E493" s="1">
        <v>4</v>
      </c>
      <c r="F493" s="1">
        <v>2</v>
      </c>
      <c r="G493" s="1">
        <v>6</v>
      </c>
      <c r="H493" s="1">
        <v>6</v>
      </c>
      <c r="I493">
        <v>21</v>
      </c>
      <c r="J493">
        <v>40</v>
      </c>
      <c r="K493">
        <v>18</v>
      </c>
      <c r="L493">
        <v>81</v>
      </c>
      <c r="M493">
        <v>88</v>
      </c>
      <c r="N493" s="6">
        <f>(punkty_rekrutacyjne3[[#This Row],[GHP]]+punkty_rekrutacyjne3[[#This Row],[GHH]]+punkty_rekrutacyjne3[[#This Row],[GMM]]+punkty_rekrutacyjne3[[#This Row],[GMP]]+punkty_rekrutacyjne3[[#This Row],[GJP]])/10</f>
        <v>24.8</v>
      </c>
      <c r="O493">
        <f t="shared" si="28"/>
        <v>6</v>
      </c>
      <c r="P493">
        <f t="shared" si="29"/>
        <v>0</v>
      </c>
      <c r="Q493">
        <f t="shared" si="30"/>
        <v>10</v>
      </c>
      <c r="R493">
        <f t="shared" si="31"/>
        <v>10</v>
      </c>
      <c r="S493" s="6">
        <f>SUM(punkty_rekrutacyjne3[[#This Row],[punkty za JP]:[GEO]])</f>
        <v>26</v>
      </c>
      <c r="T493" s="6">
        <f>IF(punkty_rekrutacyjne3[[#This Row],[Zachowanie]]=6, 2, 0)+punkty_rekrutacyjne3[[#This Row],[Osiagniecia]]</f>
        <v>5</v>
      </c>
      <c r="U493" s="7">
        <f>punkty_rekrutacyjne3[[#This Row],[punkty za gimnazjalny]]+punkty_rekrutacyjne3[[#This Row],[SUMA PUNKTOW ZA OCENY]]+punkty_rekrutacyjne3[[#This Row],[DODATKOWE]]</f>
        <v>55.8</v>
      </c>
    </row>
    <row r="494" spans="1:21" x14ac:dyDescent="0.35">
      <c r="A494" s="1" t="s">
        <v>650</v>
      </c>
      <c r="B494" s="1" t="s">
        <v>651</v>
      </c>
      <c r="C494">
        <v>6</v>
      </c>
      <c r="D494">
        <v>2</v>
      </c>
      <c r="E494" s="1">
        <v>3</v>
      </c>
      <c r="F494" s="1">
        <v>6</v>
      </c>
      <c r="G494" s="1">
        <v>5</v>
      </c>
      <c r="H494" s="1">
        <v>4</v>
      </c>
      <c r="I494">
        <v>78</v>
      </c>
      <c r="J494">
        <v>1</v>
      </c>
      <c r="K494">
        <v>9</v>
      </c>
      <c r="L494">
        <v>33</v>
      </c>
      <c r="M494">
        <v>81</v>
      </c>
      <c r="N494" s="6">
        <f>(punkty_rekrutacyjne3[[#This Row],[GHP]]+punkty_rekrutacyjne3[[#This Row],[GHH]]+punkty_rekrutacyjne3[[#This Row],[GMM]]+punkty_rekrutacyjne3[[#This Row],[GMP]]+punkty_rekrutacyjne3[[#This Row],[GJP]])/10</f>
        <v>20.2</v>
      </c>
      <c r="O494">
        <f t="shared" si="28"/>
        <v>4</v>
      </c>
      <c r="P494">
        <f t="shared" si="29"/>
        <v>10</v>
      </c>
      <c r="Q494">
        <f t="shared" si="30"/>
        <v>8</v>
      </c>
      <c r="R494">
        <f t="shared" si="31"/>
        <v>6</v>
      </c>
      <c r="S494" s="6">
        <f>SUM(punkty_rekrutacyjne3[[#This Row],[punkty za JP]:[GEO]])</f>
        <v>28</v>
      </c>
      <c r="T494" s="6">
        <f>IF(punkty_rekrutacyjne3[[#This Row],[Zachowanie]]=6, 2, 0)+punkty_rekrutacyjne3[[#This Row],[Osiagniecia]]</f>
        <v>6</v>
      </c>
      <c r="U494" s="7">
        <f>punkty_rekrutacyjne3[[#This Row],[punkty za gimnazjalny]]+punkty_rekrutacyjne3[[#This Row],[SUMA PUNKTOW ZA OCENY]]+punkty_rekrutacyjne3[[#This Row],[DODATKOWE]]</f>
        <v>54.2</v>
      </c>
    </row>
    <row r="495" spans="1:21" x14ac:dyDescent="0.35">
      <c r="A495" s="1" t="s">
        <v>652</v>
      </c>
      <c r="B495" s="1" t="s">
        <v>239</v>
      </c>
      <c r="C495">
        <v>8</v>
      </c>
      <c r="D495">
        <v>2</v>
      </c>
      <c r="E495" s="1">
        <v>3</v>
      </c>
      <c r="F495" s="1">
        <v>4</v>
      </c>
      <c r="G495" s="1">
        <v>5</v>
      </c>
      <c r="H495" s="1">
        <v>4</v>
      </c>
      <c r="I495">
        <v>65</v>
      </c>
      <c r="J495">
        <v>19</v>
      </c>
      <c r="K495">
        <v>19</v>
      </c>
      <c r="L495">
        <v>8</v>
      </c>
      <c r="M495">
        <v>20</v>
      </c>
      <c r="N495" s="6">
        <f>(punkty_rekrutacyjne3[[#This Row],[GHP]]+punkty_rekrutacyjne3[[#This Row],[GHH]]+punkty_rekrutacyjne3[[#This Row],[GMM]]+punkty_rekrutacyjne3[[#This Row],[GMP]]+punkty_rekrutacyjne3[[#This Row],[GJP]])/10</f>
        <v>13.1</v>
      </c>
      <c r="O495">
        <f t="shared" si="28"/>
        <v>4</v>
      </c>
      <c r="P495">
        <f t="shared" si="29"/>
        <v>6</v>
      </c>
      <c r="Q495">
        <f t="shared" si="30"/>
        <v>8</v>
      </c>
      <c r="R495">
        <f t="shared" si="31"/>
        <v>6</v>
      </c>
      <c r="S495" s="6">
        <f>SUM(punkty_rekrutacyjne3[[#This Row],[punkty za JP]:[GEO]])</f>
        <v>24</v>
      </c>
      <c r="T495" s="6">
        <f>IF(punkty_rekrutacyjne3[[#This Row],[Zachowanie]]=6, 2, 0)+punkty_rekrutacyjne3[[#This Row],[Osiagniecia]]</f>
        <v>8</v>
      </c>
      <c r="U495" s="7">
        <f>punkty_rekrutacyjne3[[#This Row],[punkty za gimnazjalny]]+punkty_rekrutacyjne3[[#This Row],[SUMA PUNKTOW ZA OCENY]]+punkty_rekrutacyjne3[[#This Row],[DODATKOWE]]</f>
        <v>45.1</v>
      </c>
    </row>
    <row r="496" spans="1:21" x14ac:dyDescent="0.35">
      <c r="A496" s="1" t="s">
        <v>653</v>
      </c>
      <c r="B496" s="1" t="s">
        <v>340</v>
      </c>
      <c r="C496">
        <v>2</v>
      </c>
      <c r="D496">
        <v>2</v>
      </c>
      <c r="E496" s="1">
        <v>2</v>
      </c>
      <c r="F496" s="1">
        <v>5</v>
      </c>
      <c r="G496" s="1">
        <v>5</v>
      </c>
      <c r="H496" s="1">
        <v>4</v>
      </c>
      <c r="I496">
        <v>60</v>
      </c>
      <c r="J496">
        <v>79</v>
      </c>
      <c r="K496">
        <v>51</v>
      </c>
      <c r="L496">
        <v>40</v>
      </c>
      <c r="M496">
        <v>16</v>
      </c>
      <c r="N496" s="6">
        <f>(punkty_rekrutacyjne3[[#This Row],[GHP]]+punkty_rekrutacyjne3[[#This Row],[GHH]]+punkty_rekrutacyjne3[[#This Row],[GMM]]+punkty_rekrutacyjne3[[#This Row],[GMP]]+punkty_rekrutacyjne3[[#This Row],[GJP]])/10</f>
        <v>24.6</v>
      </c>
      <c r="O496">
        <f t="shared" si="28"/>
        <v>0</v>
      </c>
      <c r="P496">
        <f t="shared" si="29"/>
        <v>8</v>
      </c>
      <c r="Q496">
        <f t="shared" si="30"/>
        <v>8</v>
      </c>
      <c r="R496">
        <f t="shared" si="31"/>
        <v>6</v>
      </c>
      <c r="S496" s="6">
        <f>SUM(punkty_rekrutacyjne3[[#This Row],[punkty za JP]:[GEO]])</f>
        <v>22</v>
      </c>
      <c r="T496" s="6">
        <f>IF(punkty_rekrutacyjne3[[#This Row],[Zachowanie]]=6, 2, 0)+punkty_rekrutacyjne3[[#This Row],[Osiagniecia]]</f>
        <v>2</v>
      </c>
      <c r="U496" s="7">
        <f>punkty_rekrutacyjne3[[#This Row],[punkty za gimnazjalny]]+punkty_rekrutacyjne3[[#This Row],[SUMA PUNKTOW ZA OCENY]]+punkty_rekrutacyjne3[[#This Row],[DODATKOWE]]</f>
        <v>48.6</v>
      </c>
    </row>
    <row r="497" spans="1:21" x14ac:dyDescent="0.35">
      <c r="A497" s="1" t="s">
        <v>654</v>
      </c>
      <c r="B497" s="1" t="s">
        <v>340</v>
      </c>
      <c r="C497">
        <v>5</v>
      </c>
      <c r="D497">
        <v>2</v>
      </c>
      <c r="E497" s="1">
        <v>3</v>
      </c>
      <c r="F497" s="1">
        <v>3</v>
      </c>
      <c r="G497" s="1">
        <v>6</v>
      </c>
      <c r="H497" s="1">
        <v>3</v>
      </c>
      <c r="I497">
        <v>79</v>
      </c>
      <c r="J497">
        <v>21</v>
      </c>
      <c r="K497">
        <v>41</v>
      </c>
      <c r="L497">
        <v>39</v>
      </c>
      <c r="M497">
        <v>74</v>
      </c>
      <c r="N497" s="6">
        <f>(punkty_rekrutacyjne3[[#This Row],[GHP]]+punkty_rekrutacyjne3[[#This Row],[GHH]]+punkty_rekrutacyjne3[[#This Row],[GMM]]+punkty_rekrutacyjne3[[#This Row],[GMP]]+punkty_rekrutacyjne3[[#This Row],[GJP]])/10</f>
        <v>25.4</v>
      </c>
      <c r="O497">
        <f t="shared" si="28"/>
        <v>4</v>
      </c>
      <c r="P497">
        <f t="shared" si="29"/>
        <v>4</v>
      </c>
      <c r="Q497">
        <f t="shared" si="30"/>
        <v>10</v>
      </c>
      <c r="R497">
        <f t="shared" si="31"/>
        <v>4</v>
      </c>
      <c r="S497" s="6">
        <f>SUM(punkty_rekrutacyjne3[[#This Row],[punkty za JP]:[GEO]])</f>
        <v>22</v>
      </c>
      <c r="T497" s="6">
        <f>IF(punkty_rekrutacyjne3[[#This Row],[Zachowanie]]=6, 2, 0)+punkty_rekrutacyjne3[[#This Row],[Osiagniecia]]</f>
        <v>5</v>
      </c>
      <c r="U497" s="7">
        <f>punkty_rekrutacyjne3[[#This Row],[punkty za gimnazjalny]]+punkty_rekrutacyjne3[[#This Row],[SUMA PUNKTOW ZA OCENY]]+punkty_rekrutacyjne3[[#This Row],[DODATKOWE]]</f>
        <v>52.4</v>
      </c>
    </row>
    <row r="498" spans="1:21" x14ac:dyDescent="0.35">
      <c r="A498" s="1" t="s">
        <v>655</v>
      </c>
      <c r="B498" s="1" t="s">
        <v>38</v>
      </c>
      <c r="C498">
        <v>7</v>
      </c>
      <c r="D498">
        <v>2</v>
      </c>
      <c r="E498" s="1">
        <v>6</v>
      </c>
      <c r="F498" s="1">
        <v>6</v>
      </c>
      <c r="G498" s="1">
        <v>6</v>
      </c>
      <c r="H498" s="1">
        <v>5</v>
      </c>
      <c r="I498">
        <v>27</v>
      </c>
      <c r="J498">
        <v>93</v>
      </c>
      <c r="K498">
        <v>10</v>
      </c>
      <c r="L498">
        <v>43</v>
      </c>
      <c r="M498">
        <v>28</v>
      </c>
      <c r="N498" s="6">
        <f>(punkty_rekrutacyjne3[[#This Row],[GHP]]+punkty_rekrutacyjne3[[#This Row],[GHH]]+punkty_rekrutacyjne3[[#This Row],[GMM]]+punkty_rekrutacyjne3[[#This Row],[GMP]]+punkty_rekrutacyjne3[[#This Row],[GJP]])/10</f>
        <v>20.100000000000001</v>
      </c>
      <c r="O498">
        <f t="shared" si="28"/>
        <v>10</v>
      </c>
      <c r="P498">
        <f t="shared" si="29"/>
        <v>10</v>
      </c>
      <c r="Q498">
        <f t="shared" si="30"/>
        <v>10</v>
      </c>
      <c r="R498">
        <f t="shared" si="31"/>
        <v>8</v>
      </c>
      <c r="S498" s="6">
        <f>SUM(punkty_rekrutacyjne3[[#This Row],[punkty za JP]:[GEO]])</f>
        <v>38</v>
      </c>
      <c r="T498" s="6">
        <f>IF(punkty_rekrutacyjne3[[#This Row],[Zachowanie]]=6, 2, 0)+punkty_rekrutacyjne3[[#This Row],[Osiagniecia]]</f>
        <v>7</v>
      </c>
      <c r="U498" s="7">
        <f>punkty_rekrutacyjne3[[#This Row],[punkty za gimnazjalny]]+punkty_rekrutacyjne3[[#This Row],[SUMA PUNKTOW ZA OCENY]]+punkty_rekrutacyjne3[[#This Row],[DODATKOWE]]</f>
        <v>65.099999999999994</v>
      </c>
    </row>
    <row r="499" spans="1:21" x14ac:dyDescent="0.35">
      <c r="A499" s="1" t="s">
        <v>656</v>
      </c>
      <c r="B499" s="1" t="s">
        <v>119</v>
      </c>
      <c r="C499">
        <v>5</v>
      </c>
      <c r="D499">
        <v>4</v>
      </c>
      <c r="E499" s="1">
        <v>6</v>
      </c>
      <c r="F499" s="1">
        <v>5</v>
      </c>
      <c r="G499" s="1">
        <v>4</v>
      </c>
      <c r="H499" s="1">
        <v>4</v>
      </c>
      <c r="I499">
        <v>44</v>
      </c>
      <c r="J499">
        <v>95</v>
      </c>
      <c r="K499">
        <v>15</v>
      </c>
      <c r="L499">
        <v>66</v>
      </c>
      <c r="M499">
        <v>82</v>
      </c>
      <c r="N499" s="6">
        <f>(punkty_rekrutacyjne3[[#This Row],[GHP]]+punkty_rekrutacyjne3[[#This Row],[GHH]]+punkty_rekrutacyjne3[[#This Row],[GMM]]+punkty_rekrutacyjne3[[#This Row],[GMP]]+punkty_rekrutacyjne3[[#This Row],[GJP]])/10</f>
        <v>30.2</v>
      </c>
      <c r="O499">
        <f t="shared" si="28"/>
        <v>10</v>
      </c>
      <c r="P499">
        <f t="shared" si="29"/>
        <v>8</v>
      </c>
      <c r="Q499">
        <f t="shared" si="30"/>
        <v>6</v>
      </c>
      <c r="R499">
        <f t="shared" si="31"/>
        <v>6</v>
      </c>
      <c r="S499" s="6">
        <f>SUM(punkty_rekrutacyjne3[[#This Row],[punkty za JP]:[GEO]])</f>
        <v>30</v>
      </c>
      <c r="T499" s="6">
        <f>IF(punkty_rekrutacyjne3[[#This Row],[Zachowanie]]=6, 2, 0)+punkty_rekrutacyjne3[[#This Row],[Osiagniecia]]</f>
        <v>5</v>
      </c>
      <c r="U499" s="7">
        <f>punkty_rekrutacyjne3[[#This Row],[punkty za gimnazjalny]]+punkty_rekrutacyjne3[[#This Row],[SUMA PUNKTOW ZA OCENY]]+punkty_rekrutacyjne3[[#This Row],[DODATKOWE]]</f>
        <v>65.2</v>
      </c>
    </row>
    <row r="500" spans="1:21" x14ac:dyDescent="0.35">
      <c r="A500" s="1" t="s">
        <v>657</v>
      </c>
      <c r="B500" s="1" t="s">
        <v>340</v>
      </c>
      <c r="C500">
        <v>0</v>
      </c>
      <c r="D500">
        <v>6</v>
      </c>
      <c r="E500" s="1">
        <v>6</v>
      </c>
      <c r="F500" s="1">
        <v>2</v>
      </c>
      <c r="G500" s="1">
        <v>4</v>
      </c>
      <c r="H500" s="1">
        <v>3</v>
      </c>
      <c r="I500">
        <v>15</v>
      </c>
      <c r="J500">
        <v>15</v>
      </c>
      <c r="K500">
        <v>58</v>
      </c>
      <c r="L500">
        <v>15</v>
      </c>
      <c r="M500">
        <v>87</v>
      </c>
      <c r="N500" s="6">
        <f>(punkty_rekrutacyjne3[[#This Row],[GHP]]+punkty_rekrutacyjne3[[#This Row],[GHH]]+punkty_rekrutacyjne3[[#This Row],[GMM]]+punkty_rekrutacyjne3[[#This Row],[GMP]]+punkty_rekrutacyjne3[[#This Row],[GJP]])/10</f>
        <v>19</v>
      </c>
      <c r="O500">
        <f t="shared" si="28"/>
        <v>10</v>
      </c>
      <c r="P500">
        <f t="shared" si="29"/>
        <v>0</v>
      </c>
      <c r="Q500">
        <f t="shared" si="30"/>
        <v>6</v>
      </c>
      <c r="R500">
        <f t="shared" si="31"/>
        <v>4</v>
      </c>
      <c r="S500" s="6">
        <f>SUM(punkty_rekrutacyjne3[[#This Row],[punkty za JP]:[GEO]])</f>
        <v>20</v>
      </c>
      <c r="T500" s="6">
        <f>IF(punkty_rekrutacyjne3[[#This Row],[Zachowanie]]=6, 2, 0)+punkty_rekrutacyjne3[[#This Row],[Osiagniecia]]</f>
        <v>2</v>
      </c>
      <c r="U500" s="7">
        <f>punkty_rekrutacyjne3[[#This Row],[punkty za gimnazjalny]]+punkty_rekrutacyjne3[[#This Row],[SUMA PUNKTOW ZA OCENY]]+punkty_rekrutacyjne3[[#This Row],[DODATKOWE]]</f>
        <v>41</v>
      </c>
    </row>
    <row r="501" spans="1:21" x14ac:dyDescent="0.35">
      <c r="A501" s="1" t="s">
        <v>658</v>
      </c>
      <c r="B501" s="1" t="s">
        <v>16</v>
      </c>
      <c r="C501">
        <v>4</v>
      </c>
      <c r="D501">
        <v>6</v>
      </c>
      <c r="E501" s="1">
        <v>6</v>
      </c>
      <c r="F501" s="1">
        <v>3</v>
      </c>
      <c r="G501" s="1">
        <v>6</v>
      </c>
      <c r="H501" s="1">
        <v>2</v>
      </c>
      <c r="I501">
        <v>69</v>
      </c>
      <c r="J501">
        <v>78</v>
      </c>
      <c r="K501">
        <v>32</v>
      </c>
      <c r="L501">
        <v>73</v>
      </c>
      <c r="M501">
        <v>93</v>
      </c>
      <c r="N501" s="6">
        <f>(punkty_rekrutacyjne3[[#This Row],[GHP]]+punkty_rekrutacyjne3[[#This Row],[GHH]]+punkty_rekrutacyjne3[[#This Row],[GMM]]+punkty_rekrutacyjne3[[#This Row],[GMP]]+punkty_rekrutacyjne3[[#This Row],[GJP]])/10</f>
        <v>34.5</v>
      </c>
      <c r="O501">
        <f t="shared" si="28"/>
        <v>10</v>
      </c>
      <c r="P501">
        <f t="shared" si="29"/>
        <v>4</v>
      </c>
      <c r="Q501">
        <f t="shared" si="30"/>
        <v>10</v>
      </c>
      <c r="R501">
        <f t="shared" si="31"/>
        <v>0</v>
      </c>
      <c r="S501" s="6">
        <f>SUM(punkty_rekrutacyjne3[[#This Row],[punkty za JP]:[GEO]])</f>
        <v>24</v>
      </c>
      <c r="T501" s="6">
        <f>IF(punkty_rekrutacyjne3[[#This Row],[Zachowanie]]=6, 2, 0)+punkty_rekrutacyjne3[[#This Row],[Osiagniecia]]</f>
        <v>6</v>
      </c>
      <c r="U501" s="7">
        <f>punkty_rekrutacyjne3[[#This Row],[punkty za gimnazjalny]]+punkty_rekrutacyjne3[[#This Row],[SUMA PUNKTOW ZA OCENY]]+punkty_rekrutacyjne3[[#This Row],[DODATKOWE]]</f>
        <v>64.5</v>
      </c>
    </row>
    <row r="502" spans="1:21" x14ac:dyDescent="0.35">
      <c r="A502" s="1" t="s">
        <v>659</v>
      </c>
      <c r="B502" s="1" t="s">
        <v>660</v>
      </c>
      <c r="C502">
        <v>7</v>
      </c>
      <c r="D502">
        <v>3</v>
      </c>
      <c r="E502" s="1">
        <v>4</v>
      </c>
      <c r="F502" s="1">
        <v>6</v>
      </c>
      <c r="G502" s="1">
        <v>3</v>
      </c>
      <c r="H502" s="1">
        <v>6</v>
      </c>
      <c r="I502">
        <v>14</v>
      </c>
      <c r="J502">
        <v>42</v>
      </c>
      <c r="K502">
        <v>40</v>
      </c>
      <c r="L502">
        <v>48</v>
      </c>
      <c r="M502">
        <v>35</v>
      </c>
      <c r="N502" s="6">
        <f>(punkty_rekrutacyjne3[[#This Row],[GHP]]+punkty_rekrutacyjne3[[#This Row],[GHH]]+punkty_rekrutacyjne3[[#This Row],[GMM]]+punkty_rekrutacyjne3[[#This Row],[GMP]]+punkty_rekrutacyjne3[[#This Row],[GJP]])/10</f>
        <v>17.899999999999999</v>
      </c>
      <c r="O502">
        <f t="shared" si="28"/>
        <v>6</v>
      </c>
      <c r="P502">
        <f t="shared" si="29"/>
        <v>10</v>
      </c>
      <c r="Q502">
        <f t="shared" si="30"/>
        <v>4</v>
      </c>
      <c r="R502">
        <f t="shared" si="31"/>
        <v>10</v>
      </c>
      <c r="S502" s="6">
        <f>SUM(punkty_rekrutacyjne3[[#This Row],[punkty za JP]:[GEO]])</f>
        <v>30</v>
      </c>
      <c r="T502" s="6">
        <f>IF(punkty_rekrutacyjne3[[#This Row],[Zachowanie]]=6, 2, 0)+punkty_rekrutacyjne3[[#This Row],[Osiagniecia]]</f>
        <v>7</v>
      </c>
      <c r="U502" s="7">
        <f>punkty_rekrutacyjne3[[#This Row],[punkty za gimnazjalny]]+punkty_rekrutacyjne3[[#This Row],[SUMA PUNKTOW ZA OCENY]]+punkty_rekrutacyjne3[[#This Row],[DODATKOWE]]</f>
        <v>54.9</v>
      </c>
    </row>
    <row r="503" spans="1:21" x14ac:dyDescent="0.35">
      <c r="A503" s="1" t="s">
        <v>661</v>
      </c>
      <c r="B503" s="1" t="s">
        <v>83</v>
      </c>
      <c r="C503">
        <v>5</v>
      </c>
      <c r="D503">
        <v>2</v>
      </c>
      <c r="E503" s="1">
        <v>5</v>
      </c>
      <c r="F503" s="1">
        <v>6</v>
      </c>
      <c r="G503" s="1">
        <v>3</v>
      </c>
      <c r="H503" s="1">
        <v>3</v>
      </c>
      <c r="I503">
        <v>90</v>
      </c>
      <c r="J503">
        <v>70</v>
      </c>
      <c r="K503">
        <v>84</v>
      </c>
      <c r="L503">
        <v>62</v>
      </c>
      <c r="M503">
        <v>20</v>
      </c>
      <c r="N503" s="6">
        <f>(punkty_rekrutacyjne3[[#This Row],[GHP]]+punkty_rekrutacyjne3[[#This Row],[GHH]]+punkty_rekrutacyjne3[[#This Row],[GMM]]+punkty_rekrutacyjne3[[#This Row],[GMP]]+punkty_rekrutacyjne3[[#This Row],[GJP]])/10</f>
        <v>32.6</v>
      </c>
      <c r="O503">
        <f t="shared" si="28"/>
        <v>8</v>
      </c>
      <c r="P503">
        <f t="shared" si="29"/>
        <v>10</v>
      </c>
      <c r="Q503">
        <f t="shared" si="30"/>
        <v>4</v>
      </c>
      <c r="R503">
        <f t="shared" si="31"/>
        <v>4</v>
      </c>
      <c r="S503" s="6">
        <f>SUM(punkty_rekrutacyjne3[[#This Row],[punkty za JP]:[GEO]])</f>
        <v>26</v>
      </c>
      <c r="T503" s="6">
        <f>IF(punkty_rekrutacyjne3[[#This Row],[Zachowanie]]=6, 2, 0)+punkty_rekrutacyjne3[[#This Row],[Osiagniecia]]</f>
        <v>5</v>
      </c>
      <c r="U503" s="7">
        <f>punkty_rekrutacyjne3[[#This Row],[punkty za gimnazjalny]]+punkty_rekrutacyjne3[[#This Row],[SUMA PUNKTOW ZA OCENY]]+punkty_rekrutacyjne3[[#This Row],[DODATKOWE]]</f>
        <v>63.6</v>
      </c>
    </row>
    <row r="504" spans="1:21" x14ac:dyDescent="0.35">
      <c r="A504" s="1" t="s">
        <v>662</v>
      </c>
      <c r="B504" s="1" t="s">
        <v>355</v>
      </c>
      <c r="C504">
        <v>1</v>
      </c>
      <c r="D504">
        <v>6</v>
      </c>
      <c r="E504" s="1">
        <v>4</v>
      </c>
      <c r="F504" s="1">
        <v>3</v>
      </c>
      <c r="G504" s="1">
        <v>3</v>
      </c>
      <c r="H504" s="1">
        <v>6</v>
      </c>
      <c r="I504">
        <v>79</v>
      </c>
      <c r="J504">
        <v>71</v>
      </c>
      <c r="K504">
        <v>89</v>
      </c>
      <c r="L504">
        <v>26</v>
      </c>
      <c r="M504">
        <v>96</v>
      </c>
      <c r="N504" s="6">
        <f>(punkty_rekrutacyjne3[[#This Row],[GHP]]+punkty_rekrutacyjne3[[#This Row],[GHH]]+punkty_rekrutacyjne3[[#This Row],[GMM]]+punkty_rekrutacyjne3[[#This Row],[GMP]]+punkty_rekrutacyjne3[[#This Row],[GJP]])/10</f>
        <v>36.1</v>
      </c>
      <c r="O504">
        <f t="shared" si="28"/>
        <v>6</v>
      </c>
      <c r="P504">
        <f t="shared" si="29"/>
        <v>4</v>
      </c>
      <c r="Q504">
        <f t="shared" si="30"/>
        <v>4</v>
      </c>
      <c r="R504">
        <f t="shared" si="31"/>
        <v>10</v>
      </c>
      <c r="S504" s="6">
        <f>SUM(punkty_rekrutacyjne3[[#This Row],[punkty za JP]:[GEO]])</f>
        <v>24</v>
      </c>
      <c r="T504" s="6">
        <f>IF(punkty_rekrutacyjne3[[#This Row],[Zachowanie]]=6, 2, 0)+punkty_rekrutacyjne3[[#This Row],[Osiagniecia]]</f>
        <v>3</v>
      </c>
      <c r="U504" s="7">
        <f>punkty_rekrutacyjne3[[#This Row],[punkty za gimnazjalny]]+punkty_rekrutacyjne3[[#This Row],[SUMA PUNKTOW ZA OCENY]]+punkty_rekrutacyjne3[[#This Row],[DODATKOWE]]</f>
        <v>63.1</v>
      </c>
    </row>
    <row r="505" spans="1:21" x14ac:dyDescent="0.35">
      <c r="A505" s="1" t="s">
        <v>663</v>
      </c>
      <c r="B505" s="1" t="s">
        <v>369</v>
      </c>
      <c r="C505">
        <v>5</v>
      </c>
      <c r="D505">
        <v>5</v>
      </c>
      <c r="E505" s="1">
        <v>6</v>
      </c>
      <c r="F505" s="1">
        <v>3</v>
      </c>
      <c r="G505" s="1">
        <v>4</v>
      </c>
      <c r="H505" s="1">
        <v>2</v>
      </c>
      <c r="I505">
        <v>45</v>
      </c>
      <c r="J505">
        <v>46</v>
      </c>
      <c r="K505">
        <v>47</v>
      </c>
      <c r="L505">
        <v>70</v>
      </c>
      <c r="M505">
        <v>56</v>
      </c>
      <c r="N505" s="6">
        <f>(punkty_rekrutacyjne3[[#This Row],[GHP]]+punkty_rekrutacyjne3[[#This Row],[GHH]]+punkty_rekrutacyjne3[[#This Row],[GMM]]+punkty_rekrutacyjne3[[#This Row],[GMP]]+punkty_rekrutacyjne3[[#This Row],[GJP]])/10</f>
        <v>26.4</v>
      </c>
      <c r="O505">
        <f t="shared" si="28"/>
        <v>10</v>
      </c>
      <c r="P505">
        <f t="shared" si="29"/>
        <v>4</v>
      </c>
      <c r="Q505">
        <f t="shared" si="30"/>
        <v>6</v>
      </c>
      <c r="R505">
        <f t="shared" si="31"/>
        <v>0</v>
      </c>
      <c r="S505" s="6">
        <f>SUM(punkty_rekrutacyjne3[[#This Row],[punkty za JP]:[GEO]])</f>
        <v>20</v>
      </c>
      <c r="T505" s="6">
        <f>IF(punkty_rekrutacyjne3[[#This Row],[Zachowanie]]=6, 2, 0)+punkty_rekrutacyjne3[[#This Row],[Osiagniecia]]</f>
        <v>5</v>
      </c>
      <c r="U505" s="7">
        <f>punkty_rekrutacyjne3[[#This Row],[punkty za gimnazjalny]]+punkty_rekrutacyjne3[[#This Row],[SUMA PUNKTOW ZA OCENY]]+punkty_rekrutacyjne3[[#This Row],[DODATKOWE]]</f>
        <v>51.4</v>
      </c>
    </row>
    <row r="506" spans="1:21" x14ac:dyDescent="0.35">
      <c r="A506" s="1" t="s">
        <v>235</v>
      </c>
      <c r="B506" s="1" t="s">
        <v>311</v>
      </c>
      <c r="C506">
        <v>6</v>
      </c>
      <c r="D506">
        <v>5</v>
      </c>
      <c r="E506" s="1">
        <v>6</v>
      </c>
      <c r="F506" s="1">
        <v>6</v>
      </c>
      <c r="G506" s="1">
        <v>5</v>
      </c>
      <c r="H506" s="1">
        <v>3</v>
      </c>
      <c r="I506">
        <v>100</v>
      </c>
      <c r="J506">
        <v>44</v>
      </c>
      <c r="K506">
        <v>54</v>
      </c>
      <c r="L506">
        <v>75</v>
      </c>
      <c r="M506">
        <v>64</v>
      </c>
      <c r="N506" s="6">
        <f>(punkty_rekrutacyjne3[[#This Row],[GHP]]+punkty_rekrutacyjne3[[#This Row],[GHH]]+punkty_rekrutacyjne3[[#This Row],[GMM]]+punkty_rekrutacyjne3[[#This Row],[GMP]]+punkty_rekrutacyjne3[[#This Row],[GJP]])/10</f>
        <v>33.700000000000003</v>
      </c>
      <c r="O506">
        <f t="shared" si="28"/>
        <v>10</v>
      </c>
      <c r="P506">
        <f t="shared" si="29"/>
        <v>10</v>
      </c>
      <c r="Q506">
        <f t="shared" si="30"/>
        <v>8</v>
      </c>
      <c r="R506">
        <f t="shared" si="31"/>
        <v>4</v>
      </c>
      <c r="S506" s="6">
        <f>SUM(punkty_rekrutacyjne3[[#This Row],[punkty za JP]:[GEO]])</f>
        <v>32</v>
      </c>
      <c r="T506" s="6">
        <f>IF(punkty_rekrutacyjne3[[#This Row],[Zachowanie]]=6, 2, 0)+punkty_rekrutacyjne3[[#This Row],[Osiagniecia]]</f>
        <v>6</v>
      </c>
      <c r="U506" s="7">
        <f>punkty_rekrutacyjne3[[#This Row],[punkty za gimnazjalny]]+punkty_rekrutacyjne3[[#This Row],[SUMA PUNKTOW ZA OCENY]]+punkty_rekrutacyjne3[[#This Row],[DODATKOWE]]</f>
        <v>71.7</v>
      </c>
    </row>
    <row r="507" spans="1:21" x14ac:dyDescent="0.35">
      <c r="A507" s="1" t="s">
        <v>211</v>
      </c>
      <c r="B507" s="1" t="s">
        <v>78</v>
      </c>
      <c r="C507">
        <v>5</v>
      </c>
      <c r="D507">
        <v>6</v>
      </c>
      <c r="E507" s="1">
        <v>5</v>
      </c>
      <c r="F507" s="1">
        <v>2</v>
      </c>
      <c r="G507" s="1">
        <v>2</v>
      </c>
      <c r="H507" s="1">
        <v>2</v>
      </c>
      <c r="I507">
        <v>74</v>
      </c>
      <c r="J507">
        <v>70</v>
      </c>
      <c r="K507">
        <v>43</v>
      </c>
      <c r="L507">
        <v>43</v>
      </c>
      <c r="M507">
        <v>37</v>
      </c>
      <c r="N507" s="6">
        <f>(punkty_rekrutacyjne3[[#This Row],[GHP]]+punkty_rekrutacyjne3[[#This Row],[GHH]]+punkty_rekrutacyjne3[[#This Row],[GMM]]+punkty_rekrutacyjne3[[#This Row],[GMP]]+punkty_rekrutacyjne3[[#This Row],[GJP]])/10</f>
        <v>26.7</v>
      </c>
      <c r="O507">
        <f t="shared" si="28"/>
        <v>8</v>
      </c>
      <c r="P507">
        <f t="shared" si="29"/>
        <v>0</v>
      </c>
      <c r="Q507">
        <f t="shared" si="30"/>
        <v>0</v>
      </c>
      <c r="R507">
        <f t="shared" si="31"/>
        <v>0</v>
      </c>
      <c r="S507" s="6">
        <f>SUM(punkty_rekrutacyjne3[[#This Row],[punkty za JP]:[GEO]])</f>
        <v>8</v>
      </c>
      <c r="T507" s="6">
        <f>IF(punkty_rekrutacyjne3[[#This Row],[Zachowanie]]=6, 2, 0)+punkty_rekrutacyjne3[[#This Row],[Osiagniecia]]</f>
        <v>7</v>
      </c>
      <c r="U507" s="7">
        <f>punkty_rekrutacyjne3[[#This Row],[punkty za gimnazjalny]]+punkty_rekrutacyjne3[[#This Row],[SUMA PUNKTOW ZA OCENY]]+punkty_rekrutacyjne3[[#This Row],[DODATKOWE]]</f>
        <v>41.7</v>
      </c>
    </row>
    <row r="508" spans="1:21" x14ac:dyDescent="0.35">
      <c r="A508" s="1" t="s">
        <v>664</v>
      </c>
      <c r="B508" s="1" t="s">
        <v>665</v>
      </c>
      <c r="C508">
        <v>8</v>
      </c>
      <c r="D508">
        <v>3</v>
      </c>
      <c r="E508" s="1">
        <v>3</v>
      </c>
      <c r="F508" s="1">
        <v>4</v>
      </c>
      <c r="G508" s="1">
        <v>5</v>
      </c>
      <c r="H508" s="1">
        <v>5</v>
      </c>
      <c r="I508">
        <v>78</v>
      </c>
      <c r="J508">
        <v>45</v>
      </c>
      <c r="K508">
        <v>23</v>
      </c>
      <c r="L508">
        <v>91</v>
      </c>
      <c r="M508">
        <v>58</v>
      </c>
      <c r="N508" s="6">
        <f>(punkty_rekrutacyjne3[[#This Row],[GHP]]+punkty_rekrutacyjne3[[#This Row],[GHH]]+punkty_rekrutacyjne3[[#This Row],[GMM]]+punkty_rekrutacyjne3[[#This Row],[GMP]]+punkty_rekrutacyjne3[[#This Row],[GJP]])/10</f>
        <v>29.5</v>
      </c>
      <c r="O508">
        <f t="shared" si="28"/>
        <v>4</v>
      </c>
      <c r="P508">
        <f t="shared" si="29"/>
        <v>6</v>
      </c>
      <c r="Q508">
        <f t="shared" si="30"/>
        <v>8</v>
      </c>
      <c r="R508">
        <f t="shared" si="31"/>
        <v>8</v>
      </c>
      <c r="S508" s="6">
        <f>SUM(punkty_rekrutacyjne3[[#This Row],[punkty za JP]:[GEO]])</f>
        <v>26</v>
      </c>
      <c r="T508" s="6">
        <f>IF(punkty_rekrutacyjne3[[#This Row],[Zachowanie]]=6, 2, 0)+punkty_rekrutacyjne3[[#This Row],[Osiagniecia]]</f>
        <v>8</v>
      </c>
      <c r="U508" s="7">
        <f>punkty_rekrutacyjne3[[#This Row],[punkty za gimnazjalny]]+punkty_rekrutacyjne3[[#This Row],[SUMA PUNKTOW ZA OCENY]]+punkty_rekrutacyjne3[[#This Row],[DODATKOWE]]</f>
        <v>63.5</v>
      </c>
    </row>
    <row r="509" spans="1:21" x14ac:dyDescent="0.35">
      <c r="A509" s="1" t="s">
        <v>666</v>
      </c>
      <c r="B509" s="1" t="s">
        <v>34</v>
      </c>
      <c r="C509">
        <v>4</v>
      </c>
      <c r="D509">
        <v>5</v>
      </c>
      <c r="E509" s="1">
        <v>3</v>
      </c>
      <c r="F509" s="1">
        <v>6</v>
      </c>
      <c r="G509" s="1">
        <v>6</v>
      </c>
      <c r="H509" s="1">
        <v>3</v>
      </c>
      <c r="I509">
        <v>23</v>
      </c>
      <c r="J509">
        <v>16</v>
      </c>
      <c r="K509">
        <v>85</v>
      </c>
      <c r="L509">
        <v>82</v>
      </c>
      <c r="M509">
        <v>75</v>
      </c>
      <c r="N509" s="6">
        <f>(punkty_rekrutacyjne3[[#This Row],[GHP]]+punkty_rekrutacyjne3[[#This Row],[GHH]]+punkty_rekrutacyjne3[[#This Row],[GMM]]+punkty_rekrutacyjne3[[#This Row],[GMP]]+punkty_rekrutacyjne3[[#This Row],[GJP]])/10</f>
        <v>28.1</v>
      </c>
      <c r="O509">
        <f t="shared" si="28"/>
        <v>4</v>
      </c>
      <c r="P509">
        <f t="shared" si="29"/>
        <v>10</v>
      </c>
      <c r="Q509">
        <f t="shared" si="30"/>
        <v>10</v>
      </c>
      <c r="R509">
        <f t="shared" si="31"/>
        <v>4</v>
      </c>
      <c r="S509" s="6">
        <f>SUM(punkty_rekrutacyjne3[[#This Row],[punkty za JP]:[GEO]])</f>
        <v>28</v>
      </c>
      <c r="T509" s="6">
        <f>IF(punkty_rekrutacyjne3[[#This Row],[Zachowanie]]=6, 2, 0)+punkty_rekrutacyjne3[[#This Row],[Osiagniecia]]</f>
        <v>4</v>
      </c>
      <c r="U509" s="7">
        <f>punkty_rekrutacyjne3[[#This Row],[punkty za gimnazjalny]]+punkty_rekrutacyjne3[[#This Row],[SUMA PUNKTOW ZA OCENY]]+punkty_rekrutacyjne3[[#This Row],[DODATKOWE]]</f>
        <v>60.1</v>
      </c>
    </row>
    <row r="510" spans="1:21" x14ac:dyDescent="0.35">
      <c r="A510" s="1" t="s">
        <v>667</v>
      </c>
      <c r="B510" s="1" t="s">
        <v>203</v>
      </c>
      <c r="C510">
        <v>1</v>
      </c>
      <c r="D510">
        <v>2</v>
      </c>
      <c r="E510" s="1">
        <v>5</v>
      </c>
      <c r="F510" s="1">
        <v>2</v>
      </c>
      <c r="G510" s="1">
        <v>6</v>
      </c>
      <c r="H510" s="1">
        <v>6</v>
      </c>
      <c r="I510">
        <v>62</v>
      </c>
      <c r="J510">
        <v>89</v>
      </c>
      <c r="K510">
        <v>20</v>
      </c>
      <c r="L510">
        <v>56</v>
      </c>
      <c r="M510">
        <v>80</v>
      </c>
      <c r="N510" s="6">
        <f>(punkty_rekrutacyjne3[[#This Row],[GHP]]+punkty_rekrutacyjne3[[#This Row],[GHH]]+punkty_rekrutacyjne3[[#This Row],[GMM]]+punkty_rekrutacyjne3[[#This Row],[GMP]]+punkty_rekrutacyjne3[[#This Row],[GJP]])/10</f>
        <v>30.7</v>
      </c>
      <c r="O510">
        <f t="shared" si="28"/>
        <v>8</v>
      </c>
      <c r="P510">
        <f t="shared" si="29"/>
        <v>0</v>
      </c>
      <c r="Q510">
        <f t="shared" si="30"/>
        <v>10</v>
      </c>
      <c r="R510">
        <f t="shared" si="31"/>
        <v>10</v>
      </c>
      <c r="S510" s="6">
        <f>SUM(punkty_rekrutacyjne3[[#This Row],[punkty za JP]:[GEO]])</f>
        <v>28</v>
      </c>
      <c r="T510" s="6">
        <f>IF(punkty_rekrutacyjne3[[#This Row],[Zachowanie]]=6, 2, 0)+punkty_rekrutacyjne3[[#This Row],[Osiagniecia]]</f>
        <v>1</v>
      </c>
      <c r="U510" s="7">
        <f>punkty_rekrutacyjne3[[#This Row],[punkty za gimnazjalny]]+punkty_rekrutacyjne3[[#This Row],[SUMA PUNKTOW ZA OCENY]]+punkty_rekrutacyjne3[[#This Row],[DODATKOWE]]</f>
        <v>59.7</v>
      </c>
    </row>
    <row r="511" spans="1:21" x14ac:dyDescent="0.35">
      <c r="A511" s="1" t="s">
        <v>668</v>
      </c>
      <c r="B511" s="1" t="s">
        <v>83</v>
      </c>
      <c r="C511">
        <v>6</v>
      </c>
      <c r="D511">
        <v>6</v>
      </c>
      <c r="E511" s="1">
        <v>5</v>
      </c>
      <c r="F511" s="1">
        <v>6</v>
      </c>
      <c r="G511" s="1">
        <v>2</v>
      </c>
      <c r="H511" s="1">
        <v>4</v>
      </c>
      <c r="I511">
        <v>22</v>
      </c>
      <c r="J511">
        <v>29</v>
      </c>
      <c r="K511">
        <v>31</v>
      </c>
      <c r="L511">
        <v>9</v>
      </c>
      <c r="M511">
        <v>56</v>
      </c>
      <c r="N511" s="6">
        <f>(punkty_rekrutacyjne3[[#This Row],[GHP]]+punkty_rekrutacyjne3[[#This Row],[GHH]]+punkty_rekrutacyjne3[[#This Row],[GMM]]+punkty_rekrutacyjne3[[#This Row],[GMP]]+punkty_rekrutacyjne3[[#This Row],[GJP]])/10</f>
        <v>14.7</v>
      </c>
      <c r="O511">
        <f t="shared" si="28"/>
        <v>8</v>
      </c>
      <c r="P511">
        <f t="shared" si="29"/>
        <v>10</v>
      </c>
      <c r="Q511">
        <f t="shared" si="30"/>
        <v>0</v>
      </c>
      <c r="R511">
        <f t="shared" si="31"/>
        <v>6</v>
      </c>
      <c r="S511" s="6">
        <f>SUM(punkty_rekrutacyjne3[[#This Row],[punkty za JP]:[GEO]])</f>
        <v>24</v>
      </c>
      <c r="T511" s="6">
        <f>IF(punkty_rekrutacyjne3[[#This Row],[Zachowanie]]=6, 2, 0)+punkty_rekrutacyjne3[[#This Row],[Osiagniecia]]</f>
        <v>8</v>
      </c>
      <c r="U511" s="7">
        <f>punkty_rekrutacyjne3[[#This Row],[punkty za gimnazjalny]]+punkty_rekrutacyjne3[[#This Row],[SUMA PUNKTOW ZA OCENY]]+punkty_rekrutacyjne3[[#This Row],[DODATKOWE]]</f>
        <v>46.7</v>
      </c>
    </row>
    <row r="512" spans="1:21" x14ac:dyDescent="0.35">
      <c r="A512" s="1" t="s">
        <v>669</v>
      </c>
      <c r="B512" s="1" t="s">
        <v>540</v>
      </c>
      <c r="C512">
        <v>8</v>
      </c>
      <c r="D512">
        <v>3</v>
      </c>
      <c r="E512" s="1">
        <v>4</v>
      </c>
      <c r="F512" s="1">
        <v>5</v>
      </c>
      <c r="G512" s="1">
        <v>2</v>
      </c>
      <c r="H512" s="1">
        <v>4</v>
      </c>
      <c r="I512">
        <v>30</v>
      </c>
      <c r="J512">
        <v>10</v>
      </c>
      <c r="K512">
        <v>78</v>
      </c>
      <c r="L512">
        <v>57</v>
      </c>
      <c r="M512">
        <v>67</v>
      </c>
      <c r="N512" s="6">
        <f>(punkty_rekrutacyjne3[[#This Row],[GHP]]+punkty_rekrutacyjne3[[#This Row],[GHH]]+punkty_rekrutacyjne3[[#This Row],[GMM]]+punkty_rekrutacyjne3[[#This Row],[GMP]]+punkty_rekrutacyjne3[[#This Row],[GJP]])/10</f>
        <v>24.2</v>
      </c>
      <c r="O512">
        <f t="shared" si="28"/>
        <v>6</v>
      </c>
      <c r="P512">
        <f t="shared" si="29"/>
        <v>8</v>
      </c>
      <c r="Q512">
        <f t="shared" si="30"/>
        <v>0</v>
      </c>
      <c r="R512">
        <f t="shared" si="31"/>
        <v>6</v>
      </c>
      <c r="S512" s="6">
        <f>SUM(punkty_rekrutacyjne3[[#This Row],[punkty za JP]:[GEO]])</f>
        <v>20</v>
      </c>
      <c r="T512" s="6">
        <f>IF(punkty_rekrutacyjne3[[#This Row],[Zachowanie]]=6, 2, 0)+punkty_rekrutacyjne3[[#This Row],[Osiagniecia]]</f>
        <v>8</v>
      </c>
      <c r="U512" s="7">
        <f>punkty_rekrutacyjne3[[#This Row],[punkty za gimnazjalny]]+punkty_rekrutacyjne3[[#This Row],[SUMA PUNKTOW ZA OCENY]]+punkty_rekrutacyjne3[[#This Row],[DODATKOWE]]</f>
        <v>52.2</v>
      </c>
    </row>
    <row r="513" spans="1:21" x14ac:dyDescent="0.35">
      <c r="A513" s="1" t="s">
        <v>670</v>
      </c>
      <c r="B513" s="1" t="s">
        <v>302</v>
      </c>
      <c r="C513">
        <v>7</v>
      </c>
      <c r="D513">
        <v>6</v>
      </c>
      <c r="E513" s="1">
        <v>4</v>
      </c>
      <c r="F513" s="1">
        <v>6</v>
      </c>
      <c r="G513" s="1">
        <v>2</v>
      </c>
      <c r="H513" s="1">
        <v>2</v>
      </c>
      <c r="I513">
        <v>29</v>
      </c>
      <c r="J513">
        <v>64</v>
      </c>
      <c r="K513">
        <v>39</v>
      </c>
      <c r="L513">
        <v>62</v>
      </c>
      <c r="M513">
        <v>1</v>
      </c>
      <c r="N513" s="6">
        <f>(punkty_rekrutacyjne3[[#This Row],[GHP]]+punkty_rekrutacyjne3[[#This Row],[GHH]]+punkty_rekrutacyjne3[[#This Row],[GMM]]+punkty_rekrutacyjne3[[#This Row],[GMP]]+punkty_rekrutacyjne3[[#This Row],[GJP]])/10</f>
        <v>19.5</v>
      </c>
      <c r="O513">
        <f t="shared" si="28"/>
        <v>6</v>
      </c>
      <c r="P513">
        <f t="shared" si="29"/>
        <v>10</v>
      </c>
      <c r="Q513">
        <f t="shared" si="30"/>
        <v>0</v>
      </c>
      <c r="R513">
        <f t="shared" si="31"/>
        <v>0</v>
      </c>
      <c r="S513" s="6">
        <f>SUM(punkty_rekrutacyjne3[[#This Row],[punkty za JP]:[GEO]])</f>
        <v>16</v>
      </c>
      <c r="T513" s="6">
        <f>IF(punkty_rekrutacyjne3[[#This Row],[Zachowanie]]=6, 2, 0)+punkty_rekrutacyjne3[[#This Row],[Osiagniecia]]</f>
        <v>9</v>
      </c>
      <c r="U513" s="7">
        <f>punkty_rekrutacyjne3[[#This Row],[punkty za gimnazjalny]]+punkty_rekrutacyjne3[[#This Row],[SUMA PUNKTOW ZA OCENY]]+punkty_rekrutacyjne3[[#This Row],[DODATKOWE]]</f>
        <v>44.5</v>
      </c>
    </row>
    <row r="514" spans="1:21" x14ac:dyDescent="0.35">
      <c r="A514" s="1" t="s">
        <v>671</v>
      </c>
      <c r="B514" s="1" t="s">
        <v>101</v>
      </c>
      <c r="C514">
        <v>3</v>
      </c>
      <c r="D514">
        <v>2</v>
      </c>
      <c r="E514" s="1">
        <v>2</v>
      </c>
      <c r="F514" s="1">
        <v>3</v>
      </c>
      <c r="G514" s="1">
        <v>5</v>
      </c>
      <c r="H514" s="1">
        <v>4</v>
      </c>
      <c r="I514">
        <v>32</v>
      </c>
      <c r="J514">
        <v>80</v>
      </c>
      <c r="K514">
        <v>47</v>
      </c>
      <c r="L514">
        <v>98</v>
      </c>
      <c r="M514">
        <v>30</v>
      </c>
      <c r="N514" s="6">
        <f>(punkty_rekrutacyjne3[[#This Row],[GHP]]+punkty_rekrutacyjne3[[#This Row],[GHH]]+punkty_rekrutacyjne3[[#This Row],[GMM]]+punkty_rekrutacyjne3[[#This Row],[GMP]]+punkty_rekrutacyjne3[[#This Row],[GJP]])/10</f>
        <v>28.7</v>
      </c>
      <c r="O514">
        <f t="shared" si="28"/>
        <v>0</v>
      </c>
      <c r="P514">
        <f t="shared" si="29"/>
        <v>4</v>
      </c>
      <c r="Q514">
        <f t="shared" si="30"/>
        <v>8</v>
      </c>
      <c r="R514">
        <f t="shared" si="31"/>
        <v>6</v>
      </c>
      <c r="S514" s="6">
        <f>SUM(punkty_rekrutacyjne3[[#This Row],[punkty za JP]:[GEO]])</f>
        <v>18</v>
      </c>
      <c r="T514" s="6">
        <f>IF(punkty_rekrutacyjne3[[#This Row],[Zachowanie]]=6, 2, 0)+punkty_rekrutacyjne3[[#This Row],[Osiagniecia]]</f>
        <v>3</v>
      </c>
      <c r="U514" s="7">
        <f>punkty_rekrutacyjne3[[#This Row],[punkty za gimnazjalny]]+punkty_rekrutacyjne3[[#This Row],[SUMA PUNKTOW ZA OCENY]]+punkty_rekrutacyjne3[[#This Row],[DODATKOWE]]</f>
        <v>49.7</v>
      </c>
    </row>
    <row r="515" spans="1:21" x14ac:dyDescent="0.35">
      <c r="A515" s="1" t="s">
        <v>269</v>
      </c>
      <c r="B515" s="1" t="s">
        <v>171</v>
      </c>
      <c r="C515">
        <v>3</v>
      </c>
      <c r="D515">
        <v>5</v>
      </c>
      <c r="E515" s="1">
        <v>2</v>
      </c>
      <c r="F515" s="1">
        <v>3</v>
      </c>
      <c r="G515" s="1">
        <v>2</v>
      </c>
      <c r="H515" s="1">
        <v>6</v>
      </c>
      <c r="I515">
        <v>81</v>
      </c>
      <c r="J515">
        <v>8</v>
      </c>
      <c r="K515">
        <v>48</v>
      </c>
      <c r="L515">
        <v>7</v>
      </c>
      <c r="M515">
        <v>21</v>
      </c>
      <c r="N515" s="6">
        <f>(punkty_rekrutacyjne3[[#This Row],[GHP]]+punkty_rekrutacyjne3[[#This Row],[GHH]]+punkty_rekrutacyjne3[[#This Row],[GMM]]+punkty_rekrutacyjne3[[#This Row],[GMP]]+punkty_rekrutacyjne3[[#This Row],[GJP]])/10</f>
        <v>16.5</v>
      </c>
      <c r="O515">
        <f t="shared" ref="O515" si="32">VLOOKUP(E515,$X$4:$Y$9,2,0)</f>
        <v>0</v>
      </c>
      <c r="P515">
        <f t="shared" ref="P515:Q515" si="33">VLOOKUP(F515,$X$4:$Y$9,2,0)</f>
        <v>4</v>
      </c>
      <c r="Q515">
        <f t="shared" si="33"/>
        <v>0</v>
      </c>
      <c r="R515">
        <f t="shared" ref="R515" si="34">VLOOKUP(H515,$X$4:$Y$9,2,0)</f>
        <v>10</v>
      </c>
      <c r="S515" s="6">
        <f>SUM(punkty_rekrutacyjne3[[#This Row],[punkty za JP]:[GEO]])</f>
        <v>14</v>
      </c>
      <c r="T515" s="6">
        <f>IF(punkty_rekrutacyjne3[[#This Row],[Zachowanie]]=6, 2, 0)+punkty_rekrutacyjne3[[#This Row],[Osiagniecia]]</f>
        <v>3</v>
      </c>
      <c r="U515" s="7">
        <f>punkty_rekrutacyjne3[[#This Row],[punkty za gimnazjalny]]+punkty_rekrutacyjne3[[#This Row],[SUMA PUNKTOW ZA OCENY]]+punkty_rekrutacyjne3[[#This Row],[DODATKOWE]]</f>
        <v>33.5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3F39-6402-4194-A199-B0FE007682B0}">
  <dimension ref="A1:M515"/>
  <sheetViews>
    <sheetView zoomScale="40" zoomScaleNormal="40" workbookViewId="0">
      <selection activeCell="N10" sqref="N10"/>
    </sheetView>
  </sheetViews>
  <sheetFormatPr defaultRowHeight="14.5" x14ac:dyDescent="0.35"/>
  <cols>
    <col min="1" max="1" width="13.7265625" bestFit="1" customWidth="1"/>
    <col min="2" max="2" width="11.26953125" bestFit="1" customWidth="1"/>
    <col min="3" max="3" width="12.453125" bestFit="1" customWidth="1"/>
    <col min="4" max="4" width="13.08984375" bestFit="1" customWidth="1"/>
    <col min="5" max="5" width="4.81640625" bestFit="1" customWidth="1"/>
    <col min="6" max="6" width="6.54296875" bestFit="1" customWidth="1"/>
    <col min="7" max="7" width="6.1796875" bestFit="1" customWidth="1"/>
    <col min="8" max="8" width="7.36328125" bestFit="1" customWidth="1"/>
    <col min="9" max="9" width="6.7265625" bestFit="1" customWidth="1"/>
    <col min="10" max="10" width="6.90625" bestFit="1" customWidth="1"/>
    <col min="11" max="11" width="7.81640625" bestFit="1" customWidth="1"/>
    <col min="12" max="12" width="7.1796875" bestFit="1" customWidth="1"/>
    <col min="13" max="13" width="6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14</v>
      </c>
      <c r="C2">
        <v>0</v>
      </c>
      <c r="D2">
        <v>4</v>
      </c>
      <c r="E2">
        <v>4</v>
      </c>
      <c r="F2">
        <v>5</v>
      </c>
      <c r="G2">
        <v>6</v>
      </c>
      <c r="H2">
        <v>6</v>
      </c>
      <c r="I2">
        <v>62</v>
      </c>
      <c r="J2">
        <v>13</v>
      </c>
      <c r="K2">
        <v>26</v>
      </c>
      <c r="L2">
        <v>67</v>
      </c>
      <c r="M2">
        <v>62</v>
      </c>
    </row>
    <row r="3" spans="1:13" x14ac:dyDescent="0.35">
      <c r="A3" s="1" t="s">
        <v>15</v>
      </c>
      <c r="B3" s="1" t="s">
        <v>16</v>
      </c>
      <c r="C3">
        <v>7</v>
      </c>
      <c r="D3">
        <v>4</v>
      </c>
      <c r="E3">
        <v>4</v>
      </c>
      <c r="F3">
        <v>2</v>
      </c>
      <c r="G3">
        <v>5</v>
      </c>
      <c r="H3">
        <v>6</v>
      </c>
      <c r="I3">
        <v>90</v>
      </c>
      <c r="J3">
        <v>8</v>
      </c>
      <c r="K3">
        <v>21</v>
      </c>
      <c r="L3">
        <v>52</v>
      </c>
      <c r="M3">
        <v>33</v>
      </c>
    </row>
    <row r="4" spans="1:13" x14ac:dyDescent="0.35">
      <c r="A4" s="1" t="s">
        <v>17</v>
      </c>
      <c r="B4" s="1" t="s">
        <v>18</v>
      </c>
      <c r="C4">
        <v>7</v>
      </c>
      <c r="D4">
        <v>4</v>
      </c>
      <c r="E4">
        <v>4</v>
      </c>
      <c r="F4">
        <v>6</v>
      </c>
      <c r="G4">
        <v>6</v>
      </c>
      <c r="H4">
        <v>5</v>
      </c>
      <c r="I4">
        <v>96</v>
      </c>
      <c r="J4">
        <v>99</v>
      </c>
      <c r="K4">
        <v>16</v>
      </c>
      <c r="L4">
        <v>85</v>
      </c>
      <c r="M4">
        <v>65</v>
      </c>
    </row>
    <row r="5" spans="1:13" x14ac:dyDescent="0.35">
      <c r="A5" s="1" t="s">
        <v>19</v>
      </c>
      <c r="B5" s="1" t="s">
        <v>20</v>
      </c>
      <c r="C5">
        <v>8</v>
      </c>
      <c r="D5">
        <v>6</v>
      </c>
      <c r="E5">
        <v>4</v>
      </c>
      <c r="F5">
        <v>4</v>
      </c>
      <c r="G5">
        <v>3</v>
      </c>
      <c r="H5">
        <v>5</v>
      </c>
      <c r="I5">
        <v>17</v>
      </c>
      <c r="J5">
        <v>100</v>
      </c>
      <c r="K5">
        <v>100</v>
      </c>
      <c r="L5">
        <v>100</v>
      </c>
      <c r="M5">
        <v>31</v>
      </c>
    </row>
    <row r="6" spans="1:13" x14ac:dyDescent="0.35">
      <c r="A6" s="1" t="s">
        <v>21</v>
      </c>
      <c r="B6" s="1" t="s">
        <v>18</v>
      </c>
      <c r="C6">
        <v>5</v>
      </c>
      <c r="D6">
        <v>4</v>
      </c>
      <c r="E6">
        <v>2</v>
      </c>
      <c r="F6">
        <v>4</v>
      </c>
      <c r="G6">
        <v>5</v>
      </c>
      <c r="H6">
        <v>4</v>
      </c>
      <c r="I6">
        <v>20</v>
      </c>
      <c r="J6">
        <v>28</v>
      </c>
      <c r="K6">
        <v>58</v>
      </c>
      <c r="L6">
        <v>86</v>
      </c>
      <c r="M6">
        <v>48</v>
      </c>
    </row>
    <row r="7" spans="1:13" x14ac:dyDescent="0.35">
      <c r="A7" s="1" t="s">
        <v>22</v>
      </c>
      <c r="B7" s="1" t="s">
        <v>23</v>
      </c>
      <c r="C7">
        <v>7</v>
      </c>
      <c r="D7">
        <v>3</v>
      </c>
      <c r="E7">
        <v>2</v>
      </c>
      <c r="F7">
        <v>2</v>
      </c>
      <c r="G7">
        <v>2</v>
      </c>
      <c r="H7">
        <v>3</v>
      </c>
      <c r="I7">
        <v>77</v>
      </c>
      <c r="J7">
        <v>10</v>
      </c>
      <c r="K7">
        <v>11</v>
      </c>
      <c r="L7">
        <v>72</v>
      </c>
      <c r="M7">
        <v>78</v>
      </c>
    </row>
    <row r="8" spans="1:13" x14ac:dyDescent="0.35">
      <c r="A8" s="1" t="s">
        <v>24</v>
      </c>
      <c r="B8" s="1" t="s">
        <v>23</v>
      </c>
      <c r="C8">
        <v>8</v>
      </c>
      <c r="D8">
        <v>6</v>
      </c>
      <c r="E8">
        <v>6</v>
      </c>
      <c r="F8">
        <v>5</v>
      </c>
      <c r="G8">
        <v>5</v>
      </c>
      <c r="H8">
        <v>2</v>
      </c>
      <c r="I8">
        <v>75</v>
      </c>
      <c r="J8">
        <v>25</v>
      </c>
      <c r="K8">
        <v>5</v>
      </c>
      <c r="L8">
        <v>3</v>
      </c>
      <c r="M8">
        <v>58</v>
      </c>
    </row>
    <row r="9" spans="1:13" x14ac:dyDescent="0.35">
      <c r="A9" s="1" t="s">
        <v>25</v>
      </c>
      <c r="B9" s="1" t="s">
        <v>26</v>
      </c>
      <c r="C9">
        <v>6</v>
      </c>
      <c r="D9">
        <v>6</v>
      </c>
      <c r="E9">
        <v>2</v>
      </c>
      <c r="F9">
        <v>5</v>
      </c>
      <c r="G9">
        <v>5</v>
      </c>
      <c r="H9">
        <v>3</v>
      </c>
      <c r="I9">
        <v>12</v>
      </c>
      <c r="J9">
        <v>17</v>
      </c>
      <c r="K9">
        <v>14</v>
      </c>
      <c r="L9">
        <v>4</v>
      </c>
      <c r="M9">
        <v>3</v>
      </c>
    </row>
    <row r="10" spans="1:13" x14ac:dyDescent="0.35">
      <c r="A10" s="1" t="s">
        <v>27</v>
      </c>
      <c r="B10" s="1" t="s">
        <v>28</v>
      </c>
      <c r="C10">
        <v>1</v>
      </c>
      <c r="D10">
        <v>6</v>
      </c>
      <c r="E10">
        <v>6</v>
      </c>
      <c r="F10">
        <v>2</v>
      </c>
      <c r="G10">
        <v>3</v>
      </c>
      <c r="H10">
        <v>6</v>
      </c>
      <c r="I10">
        <v>1</v>
      </c>
      <c r="J10">
        <v>3</v>
      </c>
      <c r="K10">
        <v>69</v>
      </c>
      <c r="L10">
        <v>89</v>
      </c>
      <c r="M10">
        <v>10</v>
      </c>
    </row>
    <row r="11" spans="1:13" x14ac:dyDescent="0.35">
      <c r="A11" s="1" t="s">
        <v>29</v>
      </c>
      <c r="B11" s="1" t="s">
        <v>30</v>
      </c>
      <c r="C11">
        <v>0</v>
      </c>
      <c r="D11">
        <v>5</v>
      </c>
      <c r="E11">
        <v>3</v>
      </c>
      <c r="F11">
        <v>6</v>
      </c>
      <c r="G11">
        <v>6</v>
      </c>
      <c r="H11">
        <v>4</v>
      </c>
      <c r="I11">
        <v>28</v>
      </c>
      <c r="J11">
        <v>53</v>
      </c>
      <c r="K11">
        <v>38</v>
      </c>
      <c r="L11">
        <v>63</v>
      </c>
      <c r="M11">
        <v>70</v>
      </c>
    </row>
    <row r="12" spans="1:13" x14ac:dyDescent="0.35">
      <c r="A12" s="1" t="s">
        <v>31</v>
      </c>
      <c r="B12" s="1" t="s">
        <v>32</v>
      </c>
      <c r="C12">
        <v>4</v>
      </c>
      <c r="D12">
        <v>3</v>
      </c>
      <c r="E12">
        <v>3</v>
      </c>
      <c r="F12">
        <v>6</v>
      </c>
      <c r="G12">
        <v>6</v>
      </c>
      <c r="H12">
        <v>2</v>
      </c>
      <c r="I12">
        <v>77</v>
      </c>
      <c r="J12">
        <v>8</v>
      </c>
      <c r="K12">
        <v>71</v>
      </c>
      <c r="L12">
        <v>88</v>
      </c>
      <c r="M12">
        <v>41</v>
      </c>
    </row>
    <row r="13" spans="1:13" x14ac:dyDescent="0.35">
      <c r="A13" s="1" t="s">
        <v>33</v>
      </c>
      <c r="B13" s="1" t="s">
        <v>34</v>
      </c>
      <c r="C13">
        <v>4</v>
      </c>
      <c r="D13">
        <v>6</v>
      </c>
      <c r="E13">
        <v>5</v>
      </c>
      <c r="F13">
        <v>6</v>
      </c>
      <c r="G13">
        <v>3</v>
      </c>
      <c r="H13">
        <v>6</v>
      </c>
      <c r="I13">
        <v>83</v>
      </c>
      <c r="J13">
        <v>27</v>
      </c>
      <c r="K13">
        <v>79</v>
      </c>
      <c r="L13">
        <v>20</v>
      </c>
      <c r="M13">
        <v>43</v>
      </c>
    </row>
    <row r="14" spans="1:13" x14ac:dyDescent="0.35">
      <c r="A14" s="1" t="s">
        <v>35</v>
      </c>
      <c r="B14" s="1" t="s">
        <v>36</v>
      </c>
      <c r="C14">
        <v>1</v>
      </c>
      <c r="D14">
        <v>3</v>
      </c>
      <c r="E14">
        <v>6</v>
      </c>
      <c r="F14">
        <v>3</v>
      </c>
      <c r="G14">
        <v>3</v>
      </c>
      <c r="H14">
        <v>2</v>
      </c>
      <c r="I14">
        <v>16</v>
      </c>
      <c r="J14">
        <v>43</v>
      </c>
      <c r="K14">
        <v>92</v>
      </c>
      <c r="L14">
        <v>54</v>
      </c>
      <c r="M14">
        <v>27</v>
      </c>
    </row>
    <row r="15" spans="1:13" x14ac:dyDescent="0.35">
      <c r="A15" s="1" t="s">
        <v>37</v>
      </c>
      <c r="B15" s="1" t="s">
        <v>38</v>
      </c>
      <c r="C15">
        <v>6</v>
      </c>
      <c r="D15">
        <v>6</v>
      </c>
      <c r="E15">
        <v>5</v>
      </c>
      <c r="F15">
        <v>3</v>
      </c>
      <c r="G15">
        <v>2</v>
      </c>
      <c r="H15">
        <v>6</v>
      </c>
      <c r="I15">
        <v>11</v>
      </c>
      <c r="J15">
        <v>36</v>
      </c>
      <c r="K15">
        <v>4</v>
      </c>
      <c r="L15">
        <v>41</v>
      </c>
      <c r="M15">
        <v>62</v>
      </c>
    </row>
    <row r="16" spans="1:13" x14ac:dyDescent="0.35">
      <c r="A16" s="1" t="s">
        <v>39</v>
      </c>
      <c r="B16" s="1" t="s">
        <v>38</v>
      </c>
      <c r="C16">
        <v>5</v>
      </c>
      <c r="D16">
        <v>2</v>
      </c>
      <c r="E16">
        <v>4</v>
      </c>
      <c r="F16">
        <v>2</v>
      </c>
      <c r="G16">
        <v>3</v>
      </c>
      <c r="H16">
        <v>5</v>
      </c>
      <c r="I16">
        <v>80</v>
      </c>
      <c r="J16">
        <v>75</v>
      </c>
      <c r="K16">
        <v>60</v>
      </c>
      <c r="L16">
        <v>54</v>
      </c>
      <c r="M16">
        <v>69</v>
      </c>
    </row>
    <row r="17" spans="1:13" x14ac:dyDescent="0.35">
      <c r="A17" s="1" t="s">
        <v>40</v>
      </c>
      <c r="B17" s="1" t="s">
        <v>41</v>
      </c>
      <c r="C17">
        <v>8</v>
      </c>
      <c r="D17">
        <v>6</v>
      </c>
      <c r="E17">
        <v>4</v>
      </c>
      <c r="F17">
        <v>3</v>
      </c>
      <c r="G17">
        <v>4</v>
      </c>
      <c r="H17">
        <v>5</v>
      </c>
      <c r="I17">
        <v>22</v>
      </c>
      <c r="J17">
        <v>46</v>
      </c>
      <c r="K17">
        <v>36</v>
      </c>
      <c r="L17">
        <v>35</v>
      </c>
      <c r="M17">
        <v>91</v>
      </c>
    </row>
    <row r="18" spans="1:13" x14ac:dyDescent="0.35">
      <c r="A18" s="1" t="s">
        <v>42</v>
      </c>
      <c r="B18" s="1" t="s">
        <v>43</v>
      </c>
      <c r="C18">
        <v>2</v>
      </c>
      <c r="D18">
        <v>5</v>
      </c>
      <c r="E18">
        <v>3</v>
      </c>
      <c r="F18">
        <v>5</v>
      </c>
      <c r="G18">
        <v>6</v>
      </c>
      <c r="H18">
        <v>3</v>
      </c>
      <c r="I18">
        <v>47</v>
      </c>
      <c r="J18">
        <v>30</v>
      </c>
      <c r="K18">
        <v>2</v>
      </c>
      <c r="L18">
        <v>45</v>
      </c>
      <c r="M18">
        <v>76</v>
      </c>
    </row>
    <row r="19" spans="1:13" x14ac:dyDescent="0.35">
      <c r="A19" s="1" t="s">
        <v>44</v>
      </c>
      <c r="B19" s="1" t="s">
        <v>45</v>
      </c>
      <c r="C19">
        <v>8</v>
      </c>
      <c r="D19">
        <v>4</v>
      </c>
      <c r="E19">
        <v>3</v>
      </c>
      <c r="F19">
        <v>4</v>
      </c>
      <c r="G19">
        <v>6</v>
      </c>
      <c r="H19">
        <v>2</v>
      </c>
      <c r="I19">
        <v>23</v>
      </c>
      <c r="J19">
        <v>49</v>
      </c>
      <c r="K19">
        <v>16</v>
      </c>
      <c r="L19">
        <v>3</v>
      </c>
      <c r="M19">
        <v>81</v>
      </c>
    </row>
    <row r="20" spans="1:13" x14ac:dyDescent="0.35">
      <c r="A20" s="1" t="s">
        <v>46</v>
      </c>
      <c r="B20" s="1" t="s">
        <v>16</v>
      </c>
      <c r="C20">
        <v>1</v>
      </c>
      <c r="D20">
        <v>6</v>
      </c>
      <c r="E20">
        <v>6</v>
      </c>
      <c r="F20">
        <v>6</v>
      </c>
      <c r="G20">
        <v>3</v>
      </c>
      <c r="H20">
        <v>2</v>
      </c>
      <c r="I20">
        <v>14</v>
      </c>
      <c r="J20">
        <v>20</v>
      </c>
      <c r="K20">
        <v>14</v>
      </c>
      <c r="L20">
        <v>64</v>
      </c>
      <c r="M20">
        <v>55</v>
      </c>
    </row>
    <row r="21" spans="1:13" x14ac:dyDescent="0.35">
      <c r="A21" s="1" t="s">
        <v>47</v>
      </c>
      <c r="B21" s="1" t="s">
        <v>48</v>
      </c>
      <c r="C21">
        <v>5</v>
      </c>
      <c r="D21">
        <v>4</v>
      </c>
      <c r="E21">
        <v>3</v>
      </c>
      <c r="F21">
        <v>3</v>
      </c>
      <c r="G21">
        <v>3</v>
      </c>
      <c r="H21">
        <v>6</v>
      </c>
      <c r="I21">
        <v>98</v>
      </c>
      <c r="J21">
        <v>48</v>
      </c>
      <c r="K21">
        <v>6</v>
      </c>
      <c r="L21">
        <v>70</v>
      </c>
      <c r="M21">
        <v>6</v>
      </c>
    </row>
    <row r="22" spans="1:13" x14ac:dyDescent="0.35">
      <c r="A22" s="1" t="s">
        <v>49</v>
      </c>
      <c r="B22" s="1" t="s">
        <v>38</v>
      </c>
      <c r="C22">
        <v>3</v>
      </c>
      <c r="D22">
        <v>3</v>
      </c>
      <c r="E22">
        <v>2</v>
      </c>
      <c r="F22">
        <v>3</v>
      </c>
      <c r="G22">
        <v>3</v>
      </c>
      <c r="H22">
        <v>2</v>
      </c>
      <c r="I22">
        <v>38</v>
      </c>
      <c r="J22">
        <v>71</v>
      </c>
      <c r="K22">
        <v>35</v>
      </c>
      <c r="L22">
        <v>95</v>
      </c>
      <c r="M22">
        <v>84</v>
      </c>
    </row>
    <row r="23" spans="1:13" x14ac:dyDescent="0.35">
      <c r="A23" s="1" t="s">
        <v>50</v>
      </c>
      <c r="B23" s="1" t="s">
        <v>51</v>
      </c>
      <c r="C23">
        <v>7</v>
      </c>
      <c r="D23">
        <v>4</v>
      </c>
      <c r="E23">
        <v>6</v>
      </c>
      <c r="F23">
        <v>4</v>
      </c>
      <c r="G23">
        <v>6</v>
      </c>
      <c r="H23">
        <v>5</v>
      </c>
      <c r="I23">
        <v>95</v>
      </c>
      <c r="J23">
        <v>100</v>
      </c>
      <c r="K23">
        <v>100</v>
      </c>
      <c r="L23">
        <v>40</v>
      </c>
      <c r="M23">
        <v>100</v>
      </c>
    </row>
    <row r="24" spans="1:13" x14ac:dyDescent="0.35">
      <c r="A24" s="1" t="s">
        <v>52</v>
      </c>
      <c r="B24" s="1" t="s">
        <v>53</v>
      </c>
      <c r="C24">
        <v>7</v>
      </c>
      <c r="D24">
        <v>2</v>
      </c>
      <c r="E24">
        <v>4</v>
      </c>
      <c r="F24">
        <v>5</v>
      </c>
      <c r="G24">
        <v>3</v>
      </c>
      <c r="H24">
        <v>4</v>
      </c>
      <c r="I24">
        <v>59</v>
      </c>
      <c r="J24">
        <v>14</v>
      </c>
      <c r="K24">
        <v>99</v>
      </c>
      <c r="L24">
        <v>4</v>
      </c>
      <c r="M24">
        <v>3</v>
      </c>
    </row>
    <row r="25" spans="1:13" x14ac:dyDescent="0.35">
      <c r="A25" s="1" t="s">
        <v>54</v>
      </c>
      <c r="B25" s="1" t="s">
        <v>55</v>
      </c>
      <c r="C25">
        <v>3</v>
      </c>
      <c r="D25">
        <v>3</v>
      </c>
      <c r="E25">
        <v>5</v>
      </c>
      <c r="F25">
        <v>5</v>
      </c>
      <c r="G25">
        <v>2</v>
      </c>
      <c r="H25">
        <v>6</v>
      </c>
      <c r="I25">
        <v>26</v>
      </c>
      <c r="J25">
        <v>14</v>
      </c>
      <c r="K25">
        <v>18</v>
      </c>
      <c r="L25">
        <v>96</v>
      </c>
      <c r="M25">
        <v>41</v>
      </c>
    </row>
    <row r="26" spans="1:13" x14ac:dyDescent="0.35">
      <c r="A26" s="1" t="s">
        <v>56</v>
      </c>
      <c r="B26" s="1" t="s">
        <v>38</v>
      </c>
      <c r="C26">
        <v>8</v>
      </c>
      <c r="D26">
        <v>6</v>
      </c>
      <c r="E26">
        <v>3</v>
      </c>
      <c r="F26">
        <v>4</v>
      </c>
      <c r="G26">
        <v>2</v>
      </c>
      <c r="H26">
        <v>4</v>
      </c>
      <c r="I26">
        <v>8</v>
      </c>
      <c r="J26">
        <v>78</v>
      </c>
      <c r="K26">
        <v>64</v>
      </c>
      <c r="L26">
        <v>10</v>
      </c>
      <c r="M26">
        <v>55</v>
      </c>
    </row>
    <row r="27" spans="1:13" x14ac:dyDescent="0.35">
      <c r="A27" s="1" t="s">
        <v>57</v>
      </c>
      <c r="B27" s="1" t="s">
        <v>58</v>
      </c>
      <c r="C27">
        <v>3</v>
      </c>
      <c r="D27">
        <v>5</v>
      </c>
      <c r="E27">
        <v>2</v>
      </c>
      <c r="F27">
        <v>4</v>
      </c>
      <c r="G27">
        <v>3</v>
      </c>
      <c r="H27">
        <v>6</v>
      </c>
      <c r="I27">
        <v>41</v>
      </c>
      <c r="J27">
        <v>37</v>
      </c>
      <c r="K27">
        <v>5</v>
      </c>
      <c r="L27">
        <v>34</v>
      </c>
      <c r="M27">
        <v>93</v>
      </c>
    </row>
    <row r="28" spans="1:13" x14ac:dyDescent="0.35">
      <c r="A28" s="1" t="s">
        <v>59</v>
      </c>
      <c r="B28" s="1" t="s">
        <v>16</v>
      </c>
      <c r="C28">
        <v>4</v>
      </c>
      <c r="D28">
        <v>6</v>
      </c>
      <c r="E28">
        <v>4</v>
      </c>
      <c r="F28">
        <v>3</v>
      </c>
      <c r="G28">
        <v>2</v>
      </c>
      <c r="H28">
        <v>3</v>
      </c>
      <c r="I28">
        <v>60</v>
      </c>
      <c r="J28">
        <v>7</v>
      </c>
      <c r="K28">
        <v>97</v>
      </c>
      <c r="L28">
        <v>80</v>
      </c>
      <c r="M28">
        <v>43</v>
      </c>
    </row>
    <row r="29" spans="1:13" x14ac:dyDescent="0.35">
      <c r="A29" s="1" t="s">
        <v>60</v>
      </c>
      <c r="B29" s="1" t="s">
        <v>61</v>
      </c>
      <c r="C29">
        <v>1</v>
      </c>
      <c r="D29">
        <v>4</v>
      </c>
      <c r="E29">
        <v>5</v>
      </c>
      <c r="F29">
        <v>4</v>
      </c>
      <c r="G29">
        <v>2</v>
      </c>
      <c r="H29">
        <v>5</v>
      </c>
      <c r="I29">
        <v>53</v>
      </c>
      <c r="J29">
        <v>18</v>
      </c>
      <c r="K29">
        <v>94</v>
      </c>
      <c r="L29">
        <v>99</v>
      </c>
      <c r="M29">
        <v>76</v>
      </c>
    </row>
    <row r="30" spans="1:13" x14ac:dyDescent="0.35">
      <c r="A30" s="1" t="s">
        <v>62</v>
      </c>
      <c r="B30" s="1" t="s">
        <v>38</v>
      </c>
      <c r="C30">
        <v>5</v>
      </c>
      <c r="D30">
        <v>3</v>
      </c>
      <c r="E30">
        <v>3</v>
      </c>
      <c r="F30">
        <v>4</v>
      </c>
      <c r="G30">
        <v>6</v>
      </c>
      <c r="H30">
        <v>6</v>
      </c>
      <c r="I30">
        <v>84</v>
      </c>
      <c r="J30">
        <v>87</v>
      </c>
      <c r="K30">
        <v>96</v>
      </c>
      <c r="L30">
        <v>8</v>
      </c>
      <c r="M30">
        <v>17</v>
      </c>
    </row>
    <row r="31" spans="1:13" x14ac:dyDescent="0.35">
      <c r="A31" s="1" t="s">
        <v>63</v>
      </c>
      <c r="B31" s="1" t="s">
        <v>64</v>
      </c>
      <c r="C31">
        <v>2</v>
      </c>
      <c r="D31">
        <v>3</v>
      </c>
      <c r="E31">
        <v>5</v>
      </c>
      <c r="F31">
        <v>2</v>
      </c>
      <c r="G31">
        <v>2</v>
      </c>
      <c r="H31">
        <v>5</v>
      </c>
      <c r="I31">
        <v>6</v>
      </c>
      <c r="J31">
        <v>43</v>
      </c>
      <c r="K31">
        <v>53</v>
      </c>
      <c r="L31">
        <v>71</v>
      </c>
      <c r="M31">
        <v>3</v>
      </c>
    </row>
    <row r="32" spans="1:13" x14ac:dyDescent="0.35">
      <c r="A32" s="1" t="s">
        <v>65</v>
      </c>
      <c r="B32" s="1" t="s">
        <v>66</v>
      </c>
      <c r="C32">
        <v>0</v>
      </c>
      <c r="D32">
        <v>2</v>
      </c>
      <c r="E32">
        <v>6</v>
      </c>
      <c r="F32">
        <v>5</v>
      </c>
      <c r="G32">
        <v>6</v>
      </c>
      <c r="H32">
        <v>3</v>
      </c>
      <c r="I32">
        <v>89</v>
      </c>
      <c r="J32">
        <v>40</v>
      </c>
      <c r="K32">
        <v>28</v>
      </c>
      <c r="L32">
        <v>32</v>
      </c>
      <c r="M32">
        <v>47</v>
      </c>
    </row>
    <row r="33" spans="1:13" x14ac:dyDescent="0.35">
      <c r="A33" s="1" t="s">
        <v>67</v>
      </c>
      <c r="B33" s="1" t="s">
        <v>68</v>
      </c>
      <c r="C33">
        <v>0</v>
      </c>
      <c r="D33">
        <v>5</v>
      </c>
      <c r="E33">
        <v>6</v>
      </c>
      <c r="F33">
        <v>4</v>
      </c>
      <c r="G33">
        <v>4</v>
      </c>
      <c r="H33">
        <v>2</v>
      </c>
      <c r="I33">
        <v>22</v>
      </c>
      <c r="J33">
        <v>9</v>
      </c>
      <c r="K33">
        <v>1</v>
      </c>
      <c r="L33">
        <v>76</v>
      </c>
      <c r="M33">
        <v>28</v>
      </c>
    </row>
    <row r="34" spans="1:13" x14ac:dyDescent="0.35">
      <c r="A34" s="1" t="s">
        <v>69</v>
      </c>
      <c r="B34" s="1" t="s">
        <v>70</v>
      </c>
      <c r="C34">
        <v>6</v>
      </c>
      <c r="D34">
        <v>3</v>
      </c>
      <c r="E34">
        <v>2</v>
      </c>
      <c r="F34">
        <v>2</v>
      </c>
      <c r="G34">
        <v>2</v>
      </c>
      <c r="H34">
        <v>4</v>
      </c>
      <c r="I34">
        <v>82</v>
      </c>
      <c r="J34">
        <v>95</v>
      </c>
      <c r="K34">
        <v>8</v>
      </c>
      <c r="L34">
        <v>46</v>
      </c>
      <c r="M34">
        <v>76</v>
      </c>
    </row>
    <row r="35" spans="1:13" x14ac:dyDescent="0.35">
      <c r="A35" s="1" t="s">
        <v>71</v>
      </c>
      <c r="B35" s="1" t="s">
        <v>72</v>
      </c>
      <c r="C35">
        <v>7</v>
      </c>
      <c r="D35">
        <v>3</v>
      </c>
      <c r="E35">
        <v>2</v>
      </c>
      <c r="F35">
        <v>4</v>
      </c>
      <c r="G35">
        <v>4</v>
      </c>
      <c r="H35">
        <v>2</v>
      </c>
      <c r="I35">
        <v>67</v>
      </c>
      <c r="J35">
        <v>26</v>
      </c>
      <c r="K35">
        <v>50</v>
      </c>
      <c r="L35">
        <v>90</v>
      </c>
      <c r="M35">
        <v>34</v>
      </c>
    </row>
    <row r="36" spans="1:13" x14ac:dyDescent="0.35">
      <c r="A36" s="1" t="s">
        <v>73</v>
      </c>
      <c r="B36" s="1" t="s">
        <v>74</v>
      </c>
      <c r="C36">
        <v>2</v>
      </c>
      <c r="D36">
        <v>2</v>
      </c>
      <c r="E36">
        <v>6</v>
      </c>
      <c r="F36">
        <v>5</v>
      </c>
      <c r="G36">
        <v>4</v>
      </c>
      <c r="H36">
        <v>5</v>
      </c>
      <c r="I36">
        <v>34</v>
      </c>
      <c r="J36">
        <v>59</v>
      </c>
      <c r="K36">
        <v>59</v>
      </c>
      <c r="L36">
        <v>7</v>
      </c>
      <c r="M36">
        <v>1</v>
      </c>
    </row>
    <row r="37" spans="1:13" x14ac:dyDescent="0.35">
      <c r="A37" s="1" t="s">
        <v>75</v>
      </c>
      <c r="B37" s="1" t="s">
        <v>76</v>
      </c>
      <c r="C37">
        <v>4</v>
      </c>
      <c r="D37">
        <v>6</v>
      </c>
      <c r="E37">
        <v>5</v>
      </c>
      <c r="F37">
        <v>5</v>
      </c>
      <c r="G37">
        <v>6</v>
      </c>
      <c r="H37">
        <v>4</v>
      </c>
      <c r="I37">
        <v>56</v>
      </c>
      <c r="J37">
        <v>75</v>
      </c>
      <c r="K37">
        <v>51</v>
      </c>
      <c r="L37">
        <v>47</v>
      </c>
      <c r="M37">
        <v>71</v>
      </c>
    </row>
    <row r="38" spans="1:13" x14ac:dyDescent="0.35">
      <c r="A38" s="1" t="s">
        <v>77</v>
      </c>
      <c r="B38" s="1" t="s">
        <v>78</v>
      </c>
      <c r="C38">
        <v>6</v>
      </c>
      <c r="D38">
        <v>4</v>
      </c>
      <c r="E38">
        <v>5</v>
      </c>
      <c r="F38">
        <v>5</v>
      </c>
      <c r="G38">
        <v>5</v>
      </c>
      <c r="H38">
        <v>4</v>
      </c>
      <c r="I38">
        <v>70</v>
      </c>
      <c r="J38">
        <v>71</v>
      </c>
      <c r="K38">
        <v>27</v>
      </c>
      <c r="L38">
        <v>77</v>
      </c>
      <c r="M38">
        <v>13</v>
      </c>
    </row>
    <row r="39" spans="1:13" x14ac:dyDescent="0.35">
      <c r="A39" s="1" t="s">
        <v>79</v>
      </c>
      <c r="B39" s="1" t="s">
        <v>80</v>
      </c>
      <c r="C39">
        <v>2</v>
      </c>
      <c r="D39">
        <v>2</v>
      </c>
      <c r="E39">
        <v>4</v>
      </c>
      <c r="F39">
        <v>4</v>
      </c>
      <c r="G39">
        <v>4</v>
      </c>
      <c r="H39">
        <v>6</v>
      </c>
      <c r="I39">
        <v>30</v>
      </c>
      <c r="J39">
        <v>55</v>
      </c>
      <c r="K39">
        <v>59</v>
      </c>
      <c r="L39">
        <v>77</v>
      </c>
      <c r="M39">
        <v>58</v>
      </c>
    </row>
    <row r="40" spans="1:13" x14ac:dyDescent="0.35">
      <c r="A40" s="1" t="s">
        <v>81</v>
      </c>
      <c r="B40" s="1" t="s">
        <v>38</v>
      </c>
      <c r="C40">
        <v>5</v>
      </c>
      <c r="D40">
        <v>6</v>
      </c>
      <c r="E40">
        <v>6</v>
      </c>
      <c r="F40">
        <v>6</v>
      </c>
      <c r="G40">
        <v>5</v>
      </c>
      <c r="H40">
        <v>5</v>
      </c>
      <c r="I40">
        <v>57</v>
      </c>
      <c r="J40">
        <v>22</v>
      </c>
      <c r="K40">
        <v>16</v>
      </c>
      <c r="L40">
        <v>20</v>
      </c>
      <c r="M40">
        <v>67</v>
      </c>
    </row>
    <row r="41" spans="1:13" x14ac:dyDescent="0.35">
      <c r="A41" s="1" t="s">
        <v>82</v>
      </c>
      <c r="B41" s="1" t="s">
        <v>83</v>
      </c>
      <c r="C41">
        <v>6</v>
      </c>
      <c r="D41">
        <v>2</v>
      </c>
      <c r="E41">
        <v>5</v>
      </c>
      <c r="F41">
        <v>3</v>
      </c>
      <c r="G41">
        <v>3</v>
      </c>
      <c r="H41">
        <v>6</v>
      </c>
      <c r="I41">
        <v>67</v>
      </c>
      <c r="J41">
        <v>98</v>
      </c>
      <c r="K41">
        <v>28</v>
      </c>
      <c r="L41">
        <v>6</v>
      </c>
      <c r="M41">
        <v>20</v>
      </c>
    </row>
    <row r="42" spans="1:13" x14ac:dyDescent="0.35">
      <c r="A42" s="1" t="s">
        <v>84</v>
      </c>
      <c r="B42" s="1" t="s">
        <v>38</v>
      </c>
      <c r="C42">
        <v>7</v>
      </c>
      <c r="D42">
        <v>4</v>
      </c>
      <c r="E42">
        <v>6</v>
      </c>
      <c r="F42">
        <v>4</v>
      </c>
      <c r="G42">
        <v>3</v>
      </c>
      <c r="H42">
        <v>3</v>
      </c>
      <c r="I42">
        <v>12</v>
      </c>
      <c r="J42">
        <v>86</v>
      </c>
      <c r="K42">
        <v>61</v>
      </c>
      <c r="L42">
        <v>94</v>
      </c>
      <c r="M42">
        <v>74</v>
      </c>
    </row>
    <row r="43" spans="1:13" x14ac:dyDescent="0.35">
      <c r="A43" s="1" t="s">
        <v>46</v>
      </c>
      <c r="B43" s="1" t="s">
        <v>16</v>
      </c>
      <c r="C43">
        <v>0</v>
      </c>
      <c r="D43">
        <v>3</v>
      </c>
      <c r="E43">
        <v>4</v>
      </c>
      <c r="F43">
        <v>3</v>
      </c>
      <c r="G43">
        <v>5</v>
      </c>
      <c r="H43">
        <v>2</v>
      </c>
      <c r="I43">
        <v>82</v>
      </c>
      <c r="J43">
        <v>70</v>
      </c>
      <c r="K43">
        <v>18</v>
      </c>
      <c r="L43">
        <v>28</v>
      </c>
      <c r="M43">
        <v>34</v>
      </c>
    </row>
    <row r="44" spans="1:13" x14ac:dyDescent="0.35">
      <c r="A44" s="1" t="s">
        <v>85</v>
      </c>
      <c r="B44" s="1" t="s">
        <v>86</v>
      </c>
      <c r="C44">
        <v>8</v>
      </c>
      <c r="D44">
        <v>5</v>
      </c>
      <c r="E44">
        <v>4</v>
      </c>
      <c r="F44">
        <v>6</v>
      </c>
      <c r="G44">
        <v>2</v>
      </c>
      <c r="H44">
        <v>6</v>
      </c>
      <c r="I44">
        <v>32</v>
      </c>
      <c r="J44">
        <v>88</v>
      </c>
      <c r="K44">
        <v>15</v>
      </c>
      <c r="L44">
        <v>45</v>
      </c>
      <c r="M44">
        <v>24</v>
      </c>
    </row>
    <row r="45" spans="1:13" x14ac:dyDescent="0.35">
      <c r="A45" s="1" t="s">
        <v>87</v>
      </c>
      <c r="B45" s="1" t="s">
        <v>55</v>
      </c>
      <c r="C45">
        <v>2</v>
      </c>
      <c r="D45">
        <v>2</v>
      </c>
      <c r="E45">
        <v>5</v>
      </c>
      <c r="F45">
        <v>5</v>
      </c>
      <c r="G45">
        <v>2</v>
      </c>
      <c r="H45">
        <v>2</v>
      </c>
      <c r="I45">
        <v>65</v>
      </c>
      <c r="J45">
        <v>87</v>
      </c>
      <c r="K45">
        <v>53</v>
      </c>
      <c r="L45">
        <v>98</v>
      </c>
      <c r="M45">
        <v>50</v>
      </c>
    </row>
    <row r="46" spans="1:13" x14ac:dyDescent="0.35">
      <c r="A46" s="1" t="s">
        <v>88</v>
      </c>
      <c r="B46" s="1" t="s">
        <v>26</v>
      </c>
      <c r="C46">
        <v>3</v>
      </c>
      <c r="D46">
        <v>2</v>
      </c>
      <c r="E46">
        <v>3</v>
      </c>
      <c r="F46">
        <v>3</v>
      </c>
      <c r="G46">
        <v>6</v>
      </c>
      <c r="H46">
        <v>6</v>
      </c>
      <c r="I46">
        <v>10</v>
      </c>
      <c r="J46">
        <v>21</v>
      </c>
      <c r="K46">
        <v>35</v>
      </c>
      <c r="L46">
        <v>98</v>
      </c>
      <c r="M46">
        <v>21</v>
      </c>
    </row>
    <row r="47" spans="1:13" x14ac:dyDescent="0.35">
      <c r="A47" s="1" t="s">
        <v>89</v>
      </c>
      <c r="B47" s="1" t="s">
        <v>90</v>
      </c>
      <c r="C47">
        <v>2</v>
      </c>
      <c r="D47">
        <v>3</v>
      </c>
      <c r="E47">
        <v>6</v>
      </c>
      <c r="F47">
        <v>3</v>
      </c>
      <c r="G47">
        <v>6</v>
      </c>
      <c r="H47">
        <v>3</v>
      </c>
      <c r="I47">
        <v>53</v>
      </c>
      <c r="J47">
        <v>50</v>
      </c>
      <c r="K47">
        <v>16</v>
      </c>
      <c r="L47">
        <v>44</v>
      </c>
      <c r="M47">
        <v>8</v>
      </c>
    </row>
    <row r="48" spans="1:13" x14ac:dyDescent="0.35">
      <c r="A48" s="1" t="s">
        <v>91</v>
      </c>
      <c r="B48" s="1" t="s">
        <v>70</v>
      </c>
      <c r="C48">
        <v>1</v>
      </c>
      <c r="D48">
        <v>5</v>
      </c>
      <c r="E48">
        <v>3</v>
      </c>
      <c r="F48">
        <v>6</v>
      </c>
      <c r="G48">
        <v>4</v>
      </c>
      <c r="H48">
        <v>4</v>
      </c>
      <c r="I48">
        <v>38</v>
      </c>
      <c r="J48">
        <v>43</v>
      </c>
      <c r="K48">
        <v>49</v>
      </c>
      <c r="L48">
        <v>89</v>
      </c>
      <c r="M48">
        <v>16</v>
      </c>
    </row>
    <row r="49" spans="1:13" x14ac:dyDescent="0.35">
      <c r="A49" s="1" t="s">
        <v>92</v>
      </c>
      <c r="B49" s="1" t="s">
        <v>45</v>
      </c>
      <c r="C49">
        <v>6</v>
      </c>
      <c r="D49">
        <v>6</v>
      </c>
      <c r="E49">
        <v>4</v>
      </c>
      <c r="F49">
        <v>6</v>
      </c>
      <c r="G49">
        <v>5</v>
      </c>
      <c r="H49">
        <v>3</v>
      </c>
      <c r="I49">
        <v>99</v>
      </c>
      <c r="J49">
        <v>95</v>
      </c>
      <c r="K49">
        <v>48</v>
      </c>
      <c r="L49">
        <v>16</v>
      </c>
      <c r="M49">
        <v>11</v>
      </c>
    </row>
    <row r="50" spans="1:13" x14ac:dyDescent="0.35">
      <c r="A50" s="1" t="s">
        <v>93</v>
      </c>
      <c r="B50" s="1" t="s">
        <v>32</v>
      </c>
      <c r="C50">
        <v>6</v>
      </c>
      <c r="D50">
        <v>5</v>
      </c>
      <c r="E50">
        <v>6</v>
      </c>
      <c r="F50">
        <v>5</v>
      </c>
      <c r="G50">
        <v>6</v>
      </c>
      <c r="H50">
        <v>3</v>
      </c>
      <c r="I50">
        <v>78</v>
      </c>
      <c r="J50">
        <v>22</v>
      </c>
      <c r="K50">
        <v>95</v>
      </c>
      <c r="L50">
        <v>18</v>
      </c>
      <c r="M50">
        <v>15</v>
      </c>
    </row>
    <row r="51" spans="1:13" x14ac:dyDescent="0.35">
      <c r="A51" s="1" t="s">
        <v>94</v>
      </c>
      <c r="B51" s="1" t="s">
        <v>48</v>
      </c>
      <c r="C51">
        <v>6</v>
      </c>
      <c r="D51">
        <v>3</v>
      </c>
      <c r="E51">
        <v>3</v>
      </c>
      <c r="F51">
        <v>6</v>
      </c>
      <c r="G51">
        <v>4</v>
      </c>
      <c r="H51">
        <v>5</v>
      </c>
      <c r="I51">
        <v>25</v>
      </c>
      <c r="J51">
        <v>73</v>
      </c>
      <c r="K51">
        <v>78</v>
      </c>
      <c r="L51">
        <v>61</v>
      </c>
      <c r="M51">
        <v>29</v>
      </c>
    </row>
    <row r="52" spans="1:13" x14ac:dyDescent="0.35">
      <c r="A52" s="1" t="s">
        <v>95</v>
      </c>
      <c r="B52" s="1" t="s">
        <v>96</v>
      </c>
      <c r="C52">
        <v>6</v>
      </c>
      <c r="D52">
        <v>5</v>
      </c>
      <c r="E52">
        <v>5</v>
      </c>
      <c r="F52">
        <v>6</v>
      </c>
      <c r="G52">
        <v>2</v>
      </c>
      <c r="H52">
        <v>4</v>
      </c>
      <c r="I52">
        <v>65</v>
      </c>
      <c r="J52">
        <v>66</v>
      </c>
      <c r="K52">
        <v>87</v>
      </c>
      <c r="L52">
        <v>5</v>
      </c>
      <c r="M52">
        <v>65</v>
      </c>
    </row>
    <row r="53" spans="1:13" x14ac:dyDescent="0.35">
      <c r="A53" s="1" t="s">
        <v>97</v>
      </c>
      <c r="B53" s="1" t="s">
        <v>90</v>
      </c>
      <c r="C53">
        <v>8</v>
      </c>
      <c r="D53">
        <v>2</v>
      </c>
      <c r="E53">
        <v>2</v>
      </c>
      <c r="F53">
        <v>3</v>
      </c>
      <c r="G53">
        <v>4</v>
      </c>
      <c r="H53">
        <v>3</v>
      </c>
      <c r="I53">
        <v>18</v>
      </c>
      <c r="J53">
        <v>83</v>
      </c>
      <c r="K53">
        <v>86</v>
      </c>
      <c r="L53">
        <v>67</v>
      </c>
      <c r="M53">
        <v>90</v>
      </c>
    </row>
    <row r="54" spans="1:13" x14ac:dyDescent="0.35">
      <c r="A54" s="1" t="s">
        <v>98</v>
      </c>
      <c r="B54" s="1" t="s">
        <v>99</v>
      </c>
      <c r="C54">
        <v>0</v>
      </c>
      <c r="D54">
        <v>3</v>
      </c>
      <c r="E54">
        <v>4</v>
      </c>
      <c r="F54">
        <v>6</v>
      </c>
      <c r="G54">
        <v>4</v>
      </c>
      <c r="H54">
        <v>4</v>
      </c>
      <c r="I54">
        <v>41</v>
      </c>
      <c r="J54">
        <v>88</v>
      </c>
      <c r="K54">
        <v>4</v>
      </c>
      <c r="L54">
        <v>24</v>
      </c>
      <c r="M54">
        <v>37</v>
      </c>
    </row>
    <row r="55" spans="1:13" x14ac:dyDescent="0.35">
      <c r="A55" s="1" t="s">
        <v>100</v>
      </c>
      <c r="B55" s="1" t="s">
        <v>101</v>
      </c>
      <c r="C55">
        <v>7</v>
      </c>
      <c r="D55">
        <v>3</v>
      </c>
      <c r="E55">
        <v>4</v>
      </c>
      <c r="F55">
        <v>4</v>
      </c>
      <c r="G55">
        <v>5</v>
      </c>
      <c r="H55">
        <v>6</v>
      </c>
      <c r="I55">
        <v>54</v>
      </c>
      <c r="J55">
        <v>42</v>
      </c>
      <c r="K55">
        <v>82</v>
      </c>
      <c r="L55">
        <v>99</v>
      </c>
      <c r="M55">
        <v>81</v>
      </c>
    </row>
    <row r="56" spans="1:13" x14ac:dyDescent="0.35">
      <c r="A56" s="1" t="s">
        <v>102</v>
      </c>
      <c r="B56" s="1" t="s">
        <v>70</v>
      </c>
      <c r="C56">
        <v>3</v>
      </c>
      <c r="D56">
        <v>6</v>
      </c>
      <c r="E56">
        <v>5</v>
      </c>
      <c r="F56">
        <v>2</v>
      </c>
      <c r="G56">
        <v>4</v>
      </c>
      <c r="H56">
        <v>6</v>
      </c>
      <c r="I56">
        <v>51</v>
      </c>
      <c r="J56">
        <v>96</v>
      </c>
      <c r="K56">
        <v>78</v>
      </c>
      <c r="L56">
        <v>72</v>
      </c>
      <c r="M56">
        <v>39</v>
      </c>
    </row>
    <row r="57" spans="1:13" x14ac:dyDescent="0.35">
      <c r="A57" s="1" t="s">
        <v>103</v>
      </c>
      <c r="B57" s="1" t="s">
        <v>55</v>
      </c>
      <c r="C57">
        <v>8</v>
      </c>
      <c r="D57">
        <v>6</v>
      </c>
      <c r="E57">
        <v>2</v>
      </c>
      <c r="F57">
        <v>2</v>
      </c>
      <c r="G57">
        <v>6</v>
      </c>
      <c r="H57">
        <v>6</v>
      </c>
      <c r="I57">
        <v>86</v>
      </c>
      <c r="J57">
        <v>67</v>
      </c>
      <c r="K57">
        <v>94</v>
      </c>
      <c r="L57">
        <v>38</v>
      </c>
      <c r="M57">
        <v>45</v>
      </c>
    </row>
    <row r="58" spans="1:13" x14ac:dyDescent="0.35">
      <c r="A58" s="1" t="s">
        <v>104</v>
      </c>
      <c r="B58" s="1" t="s">
        <v>32</v>
      </c>
      <c r="C58">
        <v>7</v>
      </c>
      <c r="D58">
        <v>5</v>
      </c>
      <c r="E58">
        <v>6</v>
      </c>
      <c r="F58">
        <v>4</v>
      </c>
      <c r="G58">
        <v>6</v>
      </c>
      <c r="H58">
        <v>5</v>
      </c>
      <c r="I58">
        <v>15</v>
      </c>
      <c r="J58">
        <v>79</v>
      </c>
      <c r="K58">
        <v>11</v>
      </c>
      <c r="L58">
        <v>20</v>
      </c>
      <c r="M58">
        <v>58</v>
      </c>
    </row>
    <row r="59" spans="1:13" x14ac:dyDescent="0.35">
      <c r="A59" s="1" t="s">
        <v>105</v>
      </c>
      <c r="B59" s="1" t="s">
        <v>70</v>
      </c>
      <c r="C59">
        <v>3</v>
      </c>
      <c r="D59">
        <v>6</v>
      </c>
      <c r="E59">
        <v>3</v>
      </c>
      <c r="F59">
        <v>5</v>
      </c>
      <c r="G59">
        <v>5</v>
      </c>
      <c r="H59">
        <v>2</v>
      </c>
      <c r="I59">
        <v>49</v>
      </c>
      <c r="J59">
        <v>99</v>
      </c>
      <c r="K59">
        <v>78</v>
      </c>
      <c r="L59">
        <v>70</v>
      </c>
      <c r="M59">
        <v>60</v>
      </c>
    </row>
    <row r="60" spans="1:13" x14ac:dyDescent="0.35">
      <c r="A60" s="1" t="s">
        <v>106</v>
      </c>
      <c r="B60" s="1" t="s">
        <v>107</v>
      </c>
      <c r="C60">
        <v>3</v>
      </c>
      <c r="D60">
        <v>6</v>
      </c>
      <c r="E60">
        <v>3</v>
      </c>
      <c r="F60">
        <v>5</v>
      </c>
      <c r="G60">
        <v>4</v>
      </c>
      <c r="H60">
        <v>2</v>
      </c>
      <c r="I60">
        <v>94</v>
      </c>
      <c r="J60">
        <v>27</v>
      </c>
      <c r="K60">
        <v>20</v>
      </c>
      <c r="L60">
        <v>13</v>
      </c>
      <c r="M60">
        <v>49</v>
      </c>
    </row>
    <row r="61" spans="1:13" x14ac:dyDescent="0.35">
      <c r="A61" s="1" t="s">
        <v>108</v>
      </c>
      <c r="B61" s="1" t="s">
        <v>83</v>
      </c>
      <c r="C61">
        <v>8</v>
      </c>
      <c r="D61">
        <v>4</v>
      </c>
      <c r="E61">
        <v>5</v>
      </c>
      <c r="F61">
        <v>6</v>
      </c>
      <c r="G61">
        <v>6</v>
      </c>
      <c r="H61">
        <v>2</v>
      </c>
      <c r="I61">
        <v>94</v>
      </c>
      <c r="J61">
        <v>99</v>
      </c>
      <c r="K61">
        <v>87</v>
      </c>
      <c r="L61">
        <v>99</v>
      </c>
      <c r="M61">
        <v>62</v>
      </c>
    </row>
    <row r="62" spans="1:13" x14ac:dyDescent="0.35">
      <c r="A62" s="1" t="s">
        <v>109</v>
      </c>
      <c r="B62" s="1" t="s">
        <v>110</v>
      </c>
      <c r="C62">
        <v>8</v>
      </c>
      <c r="D62">
        <v>2</v>
      </c>
      <c r="E62">
        <v>4</v>
      </c>
      <c r="F62">
        <v>5</v>
      </c>
      <c r="G62">
        <v>2</v>
      </c>
      <c r="H62">
        <v>4</v>
      </c>
      <c r="I62">
        <v>20</v>
      </c>
      <c r="J62">
        <v>78</v>
      </c>
      <c r="K62">
        <v>54</v>
      </c>
      <c r="L62">
        <v>34</v>
      </c>
      <c r="M62">
        <v>95</v>
      </c>
    </row>
    <row r="63" spans="1:13" x14ac:dyDescent="0.35">
      <c r="A63" s="1" t="s">
        <v>111</v>
      </c>
      <c r="B63" s="1" t="s">
        <v>74</v>
      </c>
      <c r="C63">
        <v>5</v>
      </c>
      <c r="D63">
        <v>2</v>
      </c>
      <c r="E63">
        <v>4</v>
      </c>
      <c r="F63">
        <v>5</v>
      </c>
      <c r="G63">
        <v>5</v>
      </c>
      <c r="H63">
        <v>3</v>
      </c>
      <c r="I63">
        <v>39</v>
      </c>
      <c r="J63">
        <v>16</v>
      </c>
      <c r="K63">
        <v>8</v>
      </c>
      <c r="L63">
        <v>66</v>
      </c>
      <c r="M63">
        <v>29</v>
      </c>
    </row>
    <row r="64" spans="1:13" x14ac:dyDescent="0.35">
      <c r="A64" s="1" t="s">
        <v>112</v>
      </c>
      <c r="B64" s="1" t="s">
        <v>113</v>
      </c>
      <c r="C64">
        <v>0</v>
      </c>
      <c r="D64">
        <v>6</v>
      </c>
      <c r="E64">
        <v>3</v>
      </c>
      <c r="F64">
        <v>5</v>
      </c>
      <c r="G64">
        <v>4</v>
      </c>
      <c r="H64">
        <v>2</v>
      </c>
      <c r="I64">
        <v>77</v>
      </c>
      <c r="J64">
        <v>80</v>
      </c>
      <c r="K64">
        <v>92</v>
      </c>
      <c r="L64">
        <v>43</v>
      </c>
      <c r="M64">
        <v>100</v>
      </c>
    </row>
    <row r="65" spans="1:13" x14ac:dyDescent="0.35">
      <c r="A65" s="1" t="s">
        <v>114</v>
      </c>
      <c r="B65" s="1" t="s">
        <v>101</v>
      </c>
      <c r="C65">
        <v>1</v>
      </c>
      <c r="D65">
        <v>4</v>
      </c>
      <c r="E65">
        <v>6</v>
      </c>
      <c r="F65">
        <v>3</v>
      </c>
      <c r="G65">
        <v>4</v>
      </c>
      <c r="H65">
        <v>2</v>
      </c>
      <c r="I65">
        <v>70</v>
      </c>
      <c r="J65">
        <v>39</v>
      </c>
      <c r="K65">
        <v>65</v>
      </c>
      <c r="L65">
        <v>57</v>
      </c>
      <c r="M65">
        <v>90</v>
      </c>
    </row>
    <row r="66" spans="1:13" x14ac:dyDescent="0.35">
      <c r="A66" s="1" t="s">
        <v>115</v>
      </c>
      <c r="B66" s="1" t="s">
        <v>41</v>
      </c>
      <c r="C66">
        <v>0</v>
      </c>
      <c r="D66">
        <v>4</v>
      </c>
      <c r="E66">
        <v>5</v>
      </c>
      <c r="F66">
        <v>4</v>
      </c>
      <c r="G66">
        <v>6</v>
      </c>
      <c r="H66">
        <v>2</v>
      </c>
      <c r="I66">
        <v>4</v>
      </c>
      <c r="J66">
        <v>85</v>
      </c>
      <c r="K66">
        <v>83</v>
      </c>
      <c r="L66">
        <v>10</v>
      </c>
      <c r="M66">
        <v>33</v>
      </c>
    </row>
    <row r="67" spans="1:13" x14ac:dyDescent="0.35">
      <c r="A67" s="1" t="s">
        <v>116</v>
      </c>
      <c r="B67" s="1" t="s">
        <v>117</v>
      </c>
      <c r="C67">
        <v>8</v>
      </c>
      <c r="D67">
        <v>5</v>
      </c>
      <c r="E67">
        <v>5</v>
      </c>
      <c r="F67">
        <v>4</v>
      </c>
      <c r="G67">
        <v>3</v>
      </c>
      <c r="H67">
        <v>3</v>
      </c>
      <c r="I67">
        <v>80</v>
      </c>
      <c r="J67">
        <v>91</v>
      </c>
      <c r="K67">
        <v>16</v>
      </c>
      <c r="L67">
        <v>12</v>
      </c>
      <c r="M67">
        <v>73</v>
      </c>
    </row>
    <row r="68" spans="1:13" x14ac:dyDescent="0.35">
      <c r="A68" s="1" t="s">
        <v>118</v>
      </c>
      <c r="B68" s="1" t="s">
        <v>119</v>
      </c>
      <c r="C68">
        <v>6</v>
      </c>
      <c r="D68">
        <v>6</v>
      </c>
      <c r="E68">
        <v>2</v>
      </c>
      <c r="F68">
        <v>3</v>
      </c>
      <c r="G68">
        <v>6</v>
      </c>
      <c r="H68">
        <v>5</v>
      </c>
      <c r="I68">
        <v>27</v>
      </c>
      <c r="J68">
        <v>6</v>
      </c>
      <c r="K68">
        <v>19</v>
      </c>
      <c r="L68">
        <v>61</v>
      </c>
      <c r="M68">
        <v>63</v>
      </c>
    </row>
    <row r="69" spans="1:13" x14ac:dyDescent="0.35">
      <c r="A69" s="1" t="s">
        <v>120</v>
      </c>
      <c r="B69" s="1" t="s">
        <v>121</v>
      </c>
      <c r="C69">
        <v>0</v>
      </c>
      <c r="D69">
        <v>5</v>
      </c>
      <c r="E69">
        <v>5</v>
      </c>
      <c r="F69">
        <v>3</v>
      </c>
      <c r="G69">
        <v>2</v>
      </c>
      <c r="H69">
        <v>6</v>
      </c>
      <c r="I69">
        <v>26</v>
      </c>
      <c r="J69">
        <v>23</v>
      </c>
      <c r="K69">
        <v>48</v>
      </c>
      <c r="L69">
        <v>73</v>
      </c>
      <c r="M69">
        <v>63</v>
      </c>
    </row>
    <row r="70" spans="1:13" x14ac:dyDescent="0.35">
      <c r="A70" s="1" t="s">
        <v>122</v>
      </c>
      <c r="B70" s="1" t="s">
        <v>121</v>
      </c>
      <c r="C70">
        <v>8</v>
      </c>
      <c r="D70">
        <v>3</v>
      </c>
      <c r="E70">
        <v>5</v>
      </c>
      <c r="F70">
        <v>5</v>
      </c>
      <c r="G70">
        <v>6</v>
      </c>
      <c r="H70">
        <v>3</v>
      </c>
      <c r="I70">
        <v>28</v>
      </c>
      <c r="J70">
        <v>69</v>
      </c>
      <c r="K70">
        <v>99</v>
      </c>
      <c r="L70">
        <v>45</v>
      </c>
      <c r="M70">
        <v>61</v>
      </c>
    </row>
    <row r="71" spans="1:13" x14ac:dyDescent="0.35">
      <c r="A71" s="1" t="s">
        <v>123</v>
      </c>
      <c r="B71" s="1" t="s">
        <v>119</v>
      </c>
      <c r="C71">
        <v>1</v>
      </c>
      <c r="D71">
        <v>2</v>
      </c>
      <c r="E71">
        <v>3</v>
      </c>
      <c r="F71">
        <v>2</v>
      </c>
      <c r="G71">
        <v>3</v>
      </c>
      <c r="H71">
        <v>6</v>
      </c>
      <c r="I71">
        <v>51</v>
      </c>
      <c r="J71">
        <v>14</v>
      </c>
      <c r="K71">
        <v>33</v>
      </c>
      <c r="L71">
        <v>28</v>
      </c>
      <c r="M71">
        <v>43</v>
      </c>
    </row>
    <row r="72" spans="1:13" x14ac:dyDescent="0.35">
      <c r="A72" s="1" t="s">
        <v>124</v>
      </c>
      <c r="B72" s="1" t="s">
        <v>41</v>
      </c>
      <c r="C72">
        <v>3</v>
      </c>
      <c r="D72">
        <v>5</v>
      </c>
      <c r="E72">
        <v>6</v>
      </c>
      <c r="F72">
        <v>5</v>
      </c>
      <c r="G72">
        <v>2</v>
      </c>
      <c r="H72">
        <v>5</v>
      </c>
      <c r="I72">
        <v>73</v>
      </c>
      <c r="J72">
        <v>84</v>
      </c>
      <c r="K72">
        <v>48</v>
      </c>
      <c r="L72">
        <v>36</v>
      </c>
      <c r="M72">
        <v>4</v>
      </c>
    </row>
    <row r="73" spans="1:13" x14ac:dyDescent="0.35">
      <c r="A73" s="1" t="s">
        <v>125</v>
      </c>
      <c r="B73" s="1" t="s">
        <v>126</v>
      </c>
      <c r="C73">
        <v>4</v>
      </c>
      <c r="D73">
        <v>4</v>
      </c>
      <c r="E73">
        <v>5</v>
      </c>
      <c r="F73">
        <v>5</v>
      </c>
      <c r="G73">
        <v>3</v>
      </c>
      <c r="H73">
        <v>6</v>
      </c>
      <c r="I73">
        <v>44</v>
      </c>
      <c r="J73">
        <v>16</v>
      </c>
      <c r="K73">
        <v>68</v>
      </c>
      <c r="L73">
        <v>55</v>
      </c>
      <c r="M73">
        <v>66</v>
      </c>
    </row>
    <row r="74" spans="1:13" x14ac:dyDescent="0.35">
      <c r="A74" s="1" t="s">
        <v>127</v>
      </c>
      <c r="B74" s="1" t="s">
        <v>90</v>
      </c>
      <c r="C74">
        <v>2</v>
      </c>
      <c r="D74">
        <v>6</v>
      </c>
      <c r="E74">
        <v>6</v>
      </c>
      <c r="F74">
        <v>3</v>
      </c>
      <c r="G74">
        <v>6</v>
      </c>
      <c r="H74">
        <v>2</v>
      </c>
      <c r="I74">
        <v>71</v>
      </c>
      <c r="J74">
        <v>95</v>
      </c>
      <c r="K74">
        <v>90</v>
      </c>
      <c r="L74">
        <v>50</v>
      </c>
      <c r="M74">
        <v>91</v>
      </c>
    </row>
    <row r="75" spans="1:13" x14ac:dyDescent="0.35">
      <c r="A75" s="1" t="s">
        <v>128</v>
      </c>
      <c r="B75" s="1" t="s">
        <v>45</v>
      </c>
      <c r="C75">
        <v>5</v>
      </c>
      <c r="D75">
        <v>5</v>
      </c>
      <c r="E75">
        <v>2</v>
      </c>
      <c r="F75">
        <v>6</v>
      </c>
      <c r="G75">
        <v>2</v>
      </c>
      <c r="H75">
        <v>2</v>
      </c>
      <c r="I75">
        <v>90</v>
      </c>
      <c r="J75">
        <v>88</v>
      </c>
      <c r="K75">
        <v>73</v>
      </c>
      <c r="L75">
        <v>83</v>
      </c>
      <c r="M75">
        <v>51</v>
      </c>
    </row>
    <row r="76" spans="1:13" x14ac:dyDescent="0.35">
      <c r="A76" s="1" t="s">
        <v>129</v>
      </c>
      <c r="B76" s="1" t="s">
        <v>130</v>
      </c>
      <c r="C76">
        <v>1</v>
      </c>
      <c r="D76">
        <v>5</v>
      </c>
      <c r="E76">
        <v>2</v>
      </c>
      <c r="F76">
        <v>2</v>
      </c>
      <c r="G76">
        <v>3</v>
      </c>
      <c r="H76">
        <v>5</v>
      </c>
      <c r="I76">
        <v>11</v>
      </c>
      <c r="J76">
        <v>24</v>
      </c>
      <c r="K76">
        <v>35</v>
      </c>
      <c r="L76">
        <v>70</v>
      </c>
      <c r="M76">
        <v>6</v>
      </c>
    </row>
    <row r="77" spans="1:13" x14ac:dyDescent="0.35">
      <c r="A77" s="1" t="s">
        <v>131</v>
      </c>
      <c r="B77" s="1" t="s">
        <v>70</v>
      </c>
      <c r="C77">
        <v>5</v>
      </c>
      <c r="D77">
        <v>2</v>
      </c>
      <c r="E77">
        <v>2</v>
      </c>
      <c r="F77">
        <v>6</v>
      </c>
      <c r="G77">
        <v>5</v>
      </c>
      <c r="H77">
        <v>6</v>
      </c>
      <c r="I77">
        <v>44</v>
      </c>
      <c r="J77">
        <v>43</v>
      </c>
      <c r="K77">
        <v>19</v>
      </c>
      <c r="L77">
        <v>86</v>
      </c>
      <c r="M77">
        <v>18</v>
      </c>
    </row>
    <row r="78" spans="1:13" x14ac:dyDescent="0.35">
      <c r="A78" s="1" t="s">
        <v>132</v>
      </c>
      <c r="B78" s="1" t="s">
        <v>133</v>
      </c>
      <c r="C78">
        <v>2</v>
      </c>
      <c r="D78">
        <v>5</v>
      </c>
      <c r="E78">
        <v>4</v>
      </c>
      <c r="F78">
        <v>3</v>
      </c>
      <c r="G78">
        <v>6</v>
      </c>
      <c r="H78">
        <v>6</v>
      </c>
      <c r="I78">
        <v>15</v>
      </c>
      <c r="J78">
        <v>69</v>
      </c>
      <c r="K78">
        <v>48</v>
      </c>
      <c r="L78">
        <v>14</v>
      </c>
      <c r="M78">
        <v>32</v>
      </c>
    </row>
    <row r="79" spans="1:13" x14ac:dyDescent="0.35">
      <c r="A79" s="1" t="s">
        <v>134</v>
      </c>
      <c r="B79" s="1" t="s">
        <v>45</v>
      </c>
      <c r="C79">
        <v>6</v>
      </c>
      <c r="D79">
        <v>3</v>
      </c>
      <c r="E79">
        <v>4</v>
      </c>
      <c r="F79">
        <v>5</v>
      </c>
      <c r="G79">
        <v>3</v>
      </c>
      <c r="H79">
        <v>4</v>
      </c>
      <c r="I79">
        <v>38</v>
      </c>
      <c r="J79">
        <v>48</v>
      </c>
      <c r="K79">
        <v>3</v>
      </c>
      <c r="L79">
        <v>38</v>
      </c>
      <c r="M79">
        <v>91</v>
      </c>
    </row>
    <row r="80" spans="1:13" x14ac:dyDescent="0.35">
      <c r="A80" s="1" t="s">
        <v>135</v>
      </c>
      <c r="B80" s="1" t="s">
        <v>38</v>
      </c>
      <c r="C80">
        <v>3</v>
      </c>
      <c r="D80">
        <v>6</v>
      </c>
      <c r="E80">
        <v>3</v>
      </c>
      <c r="F80">
        <v>6</v>
      </c>
      <c r="G80">
        <v>3</v>
      </c>
      <c r="H80">
        <v>5</v>
      </c>
      <c r="I80">
        <v>66</v>
      </c>
      <c r="J80">
        <v>42</v>
      </c>
      <c r="K80">
        <v>40</v>
      </c>
      <c r="L80">
        <v>91</v>
      </c>
      <c r="M80">
        <v>74</v>
      </c>
    </row>
    <row r="81" spans="1:13" x14ac:dyDescent="0.35">
      <c r="A81" s="1" t="s">
        <v>136</v>
      </c>
      <c r="B81" s="1" t="s">
        <v>137</v>
      </c>
      <c r="C81">
        <v>7</v>
      </c>
      <c r="D81">
        <v>4</v>
      </c>
      <c r="E81">
        <v>2</v>
      </c>
      <c r="F81">
        <v>4</v>
      </c>
      <c r="G81">
        <v>6</v>
      </c>
      <c r="H81">
        <v>5</v>
      </c>
      <c r="I81">
        <v>28</v>
      </c>
      <c r="J81">
        <v>1</v>
      </c>
      <c r="K81">
        <v>36</v>
      </c>
      <c r="L81">
        <v>63</v>
      </c>
      <c r="M81">
        <v>49</v>
      </c>
    </row>
    <row r="82" spans="1:13" x14ac:dyDescent="0.35">
      <c r="A82" s="1" t="s">
        <v>138</v>
      </c>
      <c r="B82" s="1" t="s">
        <v>139</v>
      </c>
      <c r="C82">
        <v>0</v>
      </c>
      <c r="D82">
        <v>6</v>
      </c>
      <c r="E82">
        <v>5</v>
      </c>
      <c r="F82">
        <v>6</v>
      </c>
      <c r="G82">
        <v>5</v>
      </c>
      <c r="H82">
        <v>6</v>
      </c>
      <c r="I82">
        <v>12</v>
      </c>
      <c r="J82">
        <v>20</v>
      </c>
      <c r="K82">
        <v>10</v>
      </c>
      <c r="L82">
        <v>73</v>
      </c>
      <c r="M82">
        <v>68</v>
      </c>
    </row>
    <row r="83" spans="1:13" x14ac:dyDescent="0.35">
      <c r="A83" s="1" t="s">
        <v>140</v>
      </c>
      <c r="B83" s="1" t="s">
        <v>45</v>
      </c>
      <c r="C83">
        <v>4</v>
      </c>
      <c r="D83">
        <v>5</v>
      </c>
      <c r="E83">
        <v>4</v>
      </c>
      <c r="F83">
        <v>2</v>
      </c>
      <c r="G83">
        <v>3</v>
      </c>
      <c r="H83">
        <v>4</v>
      </c>
      <c r="I83">
        <v>21</v>
      </c>
      <c r="J83">
        <v>58</v>
      </c>
      <c r="K83">
        <v>66</v>
      </c>
      <c r="L83">
        <v>93</v>
      </c>
      <c r="M83">
        <v>89</v>
      </c>
    </row>
    <row r="84" spans="1:13" x14ac:dyDescent="0.35">
      <c r="A84" s="1" t="s">
        <v>141</v>
      </c>
      <c r="B84" s="1" t="s">
        <v>99</v>
      </c>
      <c r="C84">
        <v>0</v>
      </c>
      <c r="D84">
        <v>2</v>
      </c>
      <c r="E84">
        <v>2</v>
      </c>
      <c r="F84">
        <v>4</v>
      </c>
      <c r="G84">
        <v>3</v>
      </c>
      <c r="H84">
        <v>3</v>
      </c>
      <c r="I84">
        <v>3</v>
      </c>
      <c r="J84">
        <v>25</v>
      </c>
      <c r="K84">
        <v>93</v>
      </c>
      <c r="L84">
        <v>92</v>
      </c>
      <c r="M84">
        <v>73</v>
      </c>
    </row>
    <row r="85" spans="1:13" x14ac:dyDescent="0.35">
      <c r="A85" s="1" t="s">
        <v>142</v>
      </c>
      <c r="B85" s="1" t="s">
        <v>130</v>
      </c>
      <c r="C85">
        <v>4</v>
      </c>
      <c r="D85">
        <v>4</v>
      </c>
      <c r="E85">
        <v>2</v>
      </c>
      <c r="F85">
        <v>6</v>
      </c>
      <c r="G85">
        <v>5</v>
      </c>
      <c r="H85">
        <v>2</v>
      </c>
      <c r="I85">
        <v>81</v>
      </c>
      <c r="J85">
        <v>5</v>
      </c>
      <c r="K85">
        <v>60</v>
      </c>
      <c r="L85">
        <v>2</v>
      </c>
      <c r="M85">
        <v>91</v>
      </c>
    </row>
    <row r="86" spans="1:13" x14ac:dyDescent="0.35">
      <c r="A86" s="1" t="s">
        <v>143</v>
      </c>
      <c r="B86" s="1" t="s">
        <v>70</v>
      </c>
      <c r="C86">
        <v>1</v>
      </c>
      <c r="D86">
        <v>4</v>
      </c>
      <c r="E86">
        <v>6</v>
      </c>
      <c r="F86">
        <v>4</v>
      </c>
      <c r="G86">
        <v>3</v>
      </c>
      <c r="H86">
        <v>6</v>
      </c>
      <c r="I86">
        <v>100</v>
      </c>
      <c r="J86">
        <v>100</v>
      </c>
      <c r="K86">
        <v>100</v>
      </c>
      <c r="L86">
        <v>36</v>
      </c>
      <c r="M86">
        <v>10</v>
      </c>
    </row>
    <row r="87" spans="1:13" x14ac:dyDescent="0.35">
      <c r="A87" s="1" t="s">
        <v>144</v>
      </c>
      <c r="B87" s="1" t="s">
        <v>145</v>
      </c>
      <c r="C87">
        <v>2</v>
      </c>
      <c r="D87">
        <v>3</v>
      </c>
      <c r="E87">
        <v>3</v>
      </c>
      <c r="F87">
        <v>5</v>
      </c>
      <c r="G87">
        <v>6</v>
      </c>
      <c r="H87">
        <v>6</v>
      </c>
      <c r="I87">
        <v>32</v>
      </c>
      <c r="J87">
        <v>27</v>
      </c>
      <c r="K87">
        <v>15</v>
      </c>
      <c r="L87">
        <v>59</v>
      </c>
      <c r="M87">
        <v>26</v>
      </c>
    </row>
    <row r="88" spans="1:13" x14ac:dyDescent="0.35">
      <c r="A88" s="1" t="s">
        <v>146</v>
      </c>
      <c r="B88" s="1" t="s">
        <v>147</v>
      </c>
      <c r="C88">
        <v>3</v>
      </c>
      <c r="D88">
        <v>5</v>
      </c>
      <c r="E88">
        <v>2</v>
      </c>
      <c r="F88">
        <v>6</v>
      </c>
      <c r="G88">
        <v>3</v>
      </c>
      <c r="H88">
        <v>3</v>
      </c>
      <c r="I88">
        <v>95</v>
      </c>
      <c r="J88">
        <v>15</v>
      </c>
      <c r="K88">
        <v>44</v>
      </c>
      <c r="L88">
        <v>29</v>
      </c>
      <c r="M88">
        <v>14</v>
      </c>
    </row>
    <row r="89" spans="1:13" x14ac:dyDescent="0.35">
      <c r="A89" s="1" t="s">
        <v>148</v>
      </c>
      <c r="B89" s="1" t="s">
        <v>28</v>
      </c>
      <c r="C89">
        <v>2</v>
      </c>
      <c r="D89">
        <v>4</v>
      </c>
      <c r="E89">
        <v>2</v>
      </c>
      <c r="F89">
        <v>6</v>
      </c>
      <c r="G89">
        <v>4</v>
      </c>
      <c r="H89">
        <v>4</v>
      </c>
      <c r="I89">
        <v>84</v>
      </c>
      <c r="J89">
        <v>95</v>
      </c>
      <c r="K89">
        <v>31</v>
      </c>
      <c r="L89">
        <v>8</v>
      </c>
      <c r="M89">
        <v>54</v>
      </c>
    </row>
    <row r="90" spans="1:13" x14ac:dyDescent="0.35">
      <c r="A90" s="1" t="s">
        <v>149</v>
      </c>
      <c r="B90" s="1" t="s">
        <v>150</v>
      </c>
      <c r="C90">
        <v>5</v>
      </c>
      <c r="D90">
        <v>2</v>
      </c>
      <c r="E90">
        <v>3</v>
      </c>
      <c r="F90">
        <v>4</v>
      </c>
      <c r="G90">
        <v>3</v>
      </c>
      <c r="H90">
        <v>6</v>
      </c>
      <c r="I90">
        <v>30</v>
      </c>
      <c r="J90">
        <v>24</v>
      </c>
      <c r="K90">
        <v>66</v>
      </c>
      <c r="L90">
        <v>41</v>
      </c>
      <c r="M90">
        <v>82</v>
      </c>
    </row>
    <row r="91" spans="1:13" x14ac:dyDescent="0.35">
      <c r="A91" s="1" t="s">
        <v>151</v>
      </c>
      <c r="B91" s="1" t="s">
        <v>70</v>
      </c>
      <c r="C91">
        <v>1</v>
      </c>
      <c r="D91">
        <v>3</v>
      </c>
      <c r="E91">
        <v>6</v>
      </c>
      <c r="F91">
        <v>4</v>
      </c>
      <c r="G91">
        <v>6</v>
      </c>
      <c r="H91">
        <v>2</v>
      </c>
      <c r="I91">
        <v>30</v>
      </c>
      <c r="J91">
        <v>35</v>
      </c>
      <c r="K91">
        <v>100</v>
      </c>
      <c r="L91">
        <v>100</v>
      </c>
      <c r="M91">
        <v>100</v>
      </c>
    </row>
    <row r="92" spans="1:13" x14ac:dyDescent="0.35">
      <c r="A92" s="1" t="s">
        <v>152</v>
      </c>
      <c r="B92" s="1" t="s">
        <v>153</v>
      </c>
      <c r="C92">
        <v>1</v>
      </c>
      <c r="D92">
        <v>5</v>
      </c>
      <c r="E92">
        <v>4</v>
      </c>
      <c r="F92">
        <v>2</v>
      </c>
      <c r="G92">
        <v>5</v>
      </c>
      <c r="H92">
        <v>6</v>
      </c>
      <c r="I92">
        <v>54</v>
      </c>
      <c r="J92">
        <v>50</v>
      </c>
      <c r="K92">
        <v>9</v>
      </c>
      <c r="L92">
        <v>59</v>
      </c>
      <c r="M92">
        <v>54</v>
      </c>
    </row>
    <row r="93" spans="1:13" x14ac:dyDescent="0.35">
      <c r="A93" s="1" t="s">
        <v>154</v>
      </c>
      <c r="B93" s="1" t="s">
        <v>155</v>
      </c>
      <c r="C93">
        <v>6</v>
      </c>
      <c r="D93">
        <v>2</v>
      </c>
      <c r="E93">
        <v>3</v>
      </c>
      <c r="F93">
        <v>5</v>
      </c>
      <c r="G93">
        <v>4</v>
      </c>
      <c r="H93">
        <v>4</v>
      </c>
      <c r="I93">
        <v>50</v>
      </c>
      <c r="J93">
        <v>30</v>
      </c>
      <c r="K93">
        <v>14</v>
      </c>
      <c r="L93">
        <v>20</v>
      </c>
      <c r="M93">
        <v>88</v>
      </c>
    </row>
    <row r="94" spans="1:13" x14ac:dyDescent="0.35">
      <c r="A94" s="1" t="s">
        <v>156</v>
      </c>
      <c r="B94" s="1" t="s">
        <v>157</v>
      </c>
      <c r="C94">
        <v>6</v>
      </c>
      <c r="D94">
        <v>3</v>
      </c>
      <c r="E94">
        <v>6</v>
      </c>
      <c r="F94">
        <v>5</v>
      </c>
      <c r="G94">
        <v>4</v>
      </c>
      <c r="H94">
        <v>5</v>
      </c>
      <c r="I94">
        <v>62</v>
      </c>
      <c r="J94">
        <v>47</v>
      </c>
      <c r="K94">
        <v>19</v>
      </c>
      <c r="L94">
        <v>10</v>
      </c>
      <c r="M94">
        <v>40</v>
      </c>
    </row>
    <row r="95" spans="1:13" x14ac:dyDescent="0.35">
      <c r="A95" s="1" t="s">
        <v>158</v>
      </c>
      <c r="B95" s="1" t="s">
        <v>159</v>
      </c>
      <c r="C95">
        <v>0</v>
      </c>
      <c r="D95">
        <v>3</v>
      </c>
      <c r="E95">
        <v>6</v>
      </c>
      <c r="F95">
        <v>3</v>
      </c>
      <c r="G95">
        <v>5</v>
      </c>
      <c r="H95">
        <v>6</v>
      </c>
      <c r="I95">
        <v>12</v>
      </c>
      <c r="J95">
        <v>60</v>
      </c>
      <c r="K95">
        <v>63</v>
      </c>
      <c r="L95">
        <v>37</v>
      </c>
      <c r="M95">
        <v>71</v>
      </c>
    </row>
    <row r="96" spans="1:13" x14ac:dyDescent="0.35">
      <c r="A96" s="1" t="s">
        <v>160</v>
      </c>
      <c r="B96" s="1" t="s">
        <v>161</v>
      </c>
      <c r="C96">
        <v>2</v>
      </c>
      <c r="D96">
        <v>3</v>
      </c>
      <c r="E96">
        <v>2</v>
      </c>
      <c r="F96">
        <v>2</v>
      </c>
      <c r="G96">
        <v>3</v>
      </c>
      <c r="H96">
        <v>2</v>
      </c>
      <c r="I96">
        <v>56</v>
      </c>
      <c r="J96">
        <v>63</v>
      </c>
      <c r="K96">
        <v>26</v>
      </c>
      <c r="L96">
        <v>92</v>
      </c>
      <c r="M96">
        <v>13</v>
      </c>
    </row>
    <row r="97" spans="1:13" x14ac:dyDescent="0.35">
      <c r="A97" s="1" t="s">
        <v>162</v>
      </c>
      <c r="B97" s="1" t="s">
        <v>30</v>
      </c>
      <c r="C97">
        <v>5</v>
      </c>
      <c r="D97">
        <v>5</v>
      </c>
      <c r="E97">
        <v>6</v>
      </c>
      <c r="F97">
        <v>6</v>
      </c>
      <c r="G97">
        <v>5</v>
      </c>
      <c r="H97">
        <v>6</v>
      </c>
      <c r="I97">
        <v>45</v>
      </c>
      <c r="J97">
        <v>97</v>
      </c>
      <c r="K97">
        <v>5</v>
      </c>
      <c r="L97">
        <v>73</v>
      </c>
      <c r="M97">
        <v>12</v>
      </c>
    </row>
    <row r="98" spans="1:13" x14ac:dyDescent="0.35">
      <c r="A98" s="1" t="s">
        <v>163</v>
      </c>
      <c r="B98" s="1" t="s">
        <v>164</v>
      </c>
      <c r="C98">
        <v>2</v>
      </c>
      <c r="D98">
        <v>4</v>
      </c>
      <c r="E98">
        <v>5</v>
      </c>
      <c r="F98">
        <v>2</v>
      </c>
      <c r="G98">
        <v>4</v>
      </c>
      <c r="H98">
        <v>6</v>
      </c>
      <c r="I98">
        <v>96</v>
      </c>
      <c r="J98">
        <v>60</v>
      </c>
      <c r="K98">
        <v>4</v>
      </c>
      <c r="L98">
        <v>45</v>
      </c>
      <c r="M98">
        <v>21</v>
      </c>
    </row>
    <row r="99" spans="1:13" x14ac:dyDescent="0.35">
      <c r="A99" s="1" t="s">
        <v>165</v>
      </c>
      <c r="B99" s="1" t="s">
        <v>166</v>
      </c>
      <c r="C99">
        <v>7</v>
      </c>
      <c r="D99">
        <v>3</v>
      </c>
      <c r="E99">
        <v>3</v>
      </c>
      <c r="F99">
        <v>6</v>
      </c>
      <c r="G99">
        <v>5</v>
      </c>
      <c r="H99">
        <v>5</v>
      </c>
      <c r="I99">
        <v>57</v>
      </c>
      <c r="J99">
        <v>31</v>
      </c>
      <c r="K99">
        <v>22</v>
      </c>
      <c r="L99">
        <v>59</v>
      </c>
      <c r="M99">
        <v>61</v>
      </c>
    </row>
    <row r="100" spans="1:13" x14ac:dyDescent="0.35">
      <c r="A100" s="1" t="s">
        <v>167</v>
      </c>
      <c r="B100" s="1" t="s">
        <v>18</v>
      </c>
      <c r="C100">
        <v>5</v>
      </c>
      <c r="D100">
        <v>6</v>
      </c>
      <c r="E100">
        <v>4</v>
      </c>
      <c r="F100">
        <v>2</v>
      </c>
      <c r="G100">
        <v>5</v>
      </c>
      <c r="H100">
        <v>5</v>
      </c>
      <c r="I100">
        <v>18</v>
      </c>
      <c r="J100">
        <v>86</v>
      </c>
      <c r="K100">
        <v>25</v>
      </c>
      <c r="L100">
        <v>29</v>
      </c>
      <c r="M100">
        <v>9</v>
      </c>
    </row>
    <row r="101" spans="1:13" x14ac:dyDescent="0.35">
      <c r="A101" s="1" t="s">
        <v>168</v>
      </c>
      <c r="B101" s="1" t="s">
        <v>169</v>
      </c>
      <c r="C101">
        <v>5</v>
      </c>
      <c r="D101">
        <v>4</v>
      </c>
      <c r="E101">
        <v>6</v>
      </c>
      <c r="F101">
        <v>2</v>
      </c>
      <c r="G101">
        <v>5</v>
      </c>
      <c r="H101">
        <v>4</v>
      </c>
      <c r="I101">
        <v>93</v>
      </c>
      <c r="J101">
        <v>47</v>
      </c>
      <c r="K101">
        <v>47</v>
      </c>
      <c r="L101">
        <v>34</v>
      </c>
      <c r="M101">
        <v>39</v>
      </c>
    </row>
    <row r="102" spans="1:13" x14ac:dyDescent="0.35">
      <c r="A102" s="1" t="s">
        <v>170</v>
      </c>
      <c r="B102" s="1" t="s">
        <v>171</v>
      </c>
      <c r="C102">
        <v>3</v>
      </c>
      <c r="D102">
        <v>6</v>
      </c>
      <c r="E102">
        <v>2</v>
      </c>
      <c r="F102">
        <v>3</v>
      </c>
      <c r="G102">
        <v>2</v>
      </c>
      <c r="H102">
        <v>6</v>
      </c>
      <c r="I102">
        <v>89</v>
      </c>
      <c r="J102">
        <v>30</v>
      </c>
      <c r="K102">
        <v>43</v>
      </c>
      <c r="L102">
        <v>25</v>
      </c>
      <c r="M102">
        <v>1</v>
      </c>
    </row>
    <row r="103" spans="1:13" x14ac:dyDescent="0.35">
      <c r="A103" s="1" t="s">
        <v>172</v>
      </c>
      <c r="B103" s="1" t="s">
        <v>130</v>
      </c>
      <c r="C103">
        <v>6</v>
      </c>
      <c r="D103">
        <v>2</v>
      </c>
      <c r="E103">
        <v>3</v>
      </c>
      <c r="F103">
        <v>2</v>
      </c>
      <c r="G103">
        <v>3</v>
      </c>
      <c r="H103">
        <v>6</v>
      </c>
      <c r="I103">
        <v>67</v>
      </c>
      <c r="J103">
        <v>74</v>
      </c>
      <c r="K103">
        <v>49</v>
      </c>
      <c r="L103">
        <v>43</v>
      </c>
      <c r="M103">
        <v>52</v>
      </c>
    </row>
    <row r="104" spans="1:13" x14ac:dyDescent="0.35">
      <c r="A104" s="1" t="s">
        <v>173</v>
      </c>
      <c r="B104" s="1" t="s">
        <v>174</v>
      </c>
      <c r="C104">
        <v>8</v>
      </c>
      <c r="D104">
        <v>3</v>
      </c>
      <c r="E104">
        <v>2</v>
      </c>
      <c r="F104">
        <v>6</v>
      </c>
      <c r="G104">
        <v>5</v>
      </c>
      <c r="H104">
        <v>3</v>
      </c>
      <c r="I104">
        <v>41</v>
      </c>
      <c r="J104">
        <v>29</v>
      </c>
      <c r="K104">
        <v>52</v>
      </c>
      <c r="L104">
        <v>81</v>
      </c>
      <c r="M104">
        <v>26</v>
      </c>
    </row>
    <row r="105" spans="1:13" x14ac:dyDescent="0.35">
      <c r="A105" s="1" t="s">
        <v>175</v>
      </c>
      <c r="B105" s="1" t="s">
        <v>45</v>
      </c>
      <c r="C105">
        <v>8</v>
      </c>
      <c r="D105">
        <v>2</v>
      </c>
      <c r="E105">
        <v>4</v>
      </c>
      <c r="F105">
        <v>3</v>
      </c>
      <c r="G105">
        <v>5</v>
      </c>
      <c r="H105">
        <v>4</v>
      </c>
      <c r="I105">
        <v>32</v>
      </c>
      <c r="J105">
        <v>83</v>
      </c>
      <c r="K105">
        <v>14</v>
      </c>
      <c r="L105">
        <v>77</v>
      </c>
      <c r="M105">
        <v>71</v>
      </c>
    </row>
    <row r="106" spans="1:13" x14ac:dyDescent="0.35">
      <c r="A106" s="1" t="s">
        <v>176</v>
      </c>
      <c r="B106" s="1" t="s">
        <v>177</v>
      </c>
      <c r="C106">
        <v>6</v>
      </c>
      <c r="D106">
        <v>5</v>
      </c>
      <c r="E106">
        <v>2</v>
      </c>
      <c r="F106">
        <v>6</v>
      </c>
      <c r="G106">
        <v>6</v>
      </c>
      <c r="H106">
        <v>4</v>
      </c>
      <c r="I106">
        <v>48</v>
      </c>
      <c r="J106">
        <v>39</v>
      </c>
      <c r="K106">
        <v>45</v>
      </c>
      <c r="L106">
        <v>39</v>
      </c>
      <c r="M106">
        <v>59</v>
      </c>
    </row>
    <row r="107" spans="1:13" x14ac:dyDescent="0.35">
      <c r="A107" s="1" t="s">
        <v>178</v>
      </c>
      <c r="B107" s="1" t="s">
        <v>119</v>
      </c>
      <c r="C107">
        <v>1</v>
      </c>
      <c r="D107">
        <v>3</v>
      </c>
      <c r="E107">
        <v>2</v>
      </c>
      <c r="F107">
        <v>3</v>
      </c>
      <c r="G107">
        <v>5</v>
      </c>
      <c r="H107">
        <v>2</v>
      </c>
      <c r="I107">
        <v>11</v>
      </c>
      <c r="J107">
        <v>23</v>
      </c>
      <c r="K107">
        <v>92</v>
      </c>
      <c r="L107">
        <v>50</v>
      </c>
      <c r="M107">
        <v>36</v>
      </c>
    </row>
    <row r="108" spans="1:13" x14ac:dyDescent="0.35">
      <c r="A108" s="1" t="s">
        <v>179</v>
      </c>
      <c r="B108" s="1" t="s">
        <v>180</v>
      </c>
      <c r="C108">
        <v>0</v>
      </c>
      <c r="D108">
        <v>5</v>
      </c>
      <c r="E108">
        <v>3</v>
      </c>
      <c r="F108">
        <v>5</v>
      </c>
      <c r="G108">
        <v>2</v>
      </c>
      <c r="H108">
        <v>5</v>
      </c>
      <c r="I108">
        <v>20</v>
      </c>
      <c r="J108">
        <v>51</v>
      </c>
      <c r="K108">
        <v>64</v>
      </c>
      <c r="L108">
        <v>67</v>
      </c>
      <c r="M108">
        <v>72</v>
      </c>
    </row>
    <row r="109" spans="1:13" x14ac:dyDescent="0.35">
      <c r="A109" s="1" t="s">
        <v>181</v>
      </c>
      <c r="B109" s="1" t="s">
        <v>182</v>
      </c>
      <c r="C109">
        <v>7</v>
      </c>
      <c r="D109">
        <v>4</v>
      </c>
      <c r="E109">
        <v>6</v>
      </c>
      <c r="F109">
        <v>2</v>
      </c>
      <c r="G109">
        <v>5</v>
      </c>
      <c r="H109">
        <v>5</v>
      </c>
      <c r="I109">
        <v>90</v>
      </c>
      <c r="J109">
        <v>9</v>
      </c>
      <c r="K109">
        <v>61</v>
      </c>
      <c r="L109">
        <v>28</v>
      </c>
      <c r="M109">
        <v>92</v>
      </c>
    </row>
    <row r="110" spans="1:13" x14ac:dyDescent="0.35">
      <c r="A110" s="1" t="s">
        <v>183</v>
      </c>
      <c r="B110" s="1" t="s">
        <v>155</v>
      </c>
      <c r="C110">
        <v>4</v>
      </c>
      <c r="D110">
        <v>2</v>
      </c>
      <c r="E110">
        <v>6</v>
      </c>
      <c r="F110">
        <v>6</v>
      </c>
      <c r="G110">
        <v>6</v>
      </c>
      <c r="H110">
        <v>4</v>
      </c>
      <c r="I110">
        <v>91</v>
      </c>
      <c r="J110">
        <v>63</v>
      </c>
      <c r="K110">
        <v>88</v>
      </c>
      <c r="L110">
        <v>68</v>
      </c>
      <c r="M110">
        <v>75</v>
      </c>
    </row>
    <row r="111" spans="1:13" x14ac:dyDescent="0.35">
      <c r="A111" s="1" t="s">
        <v>184</v>
      </c>
      <c r="B111" s="1" t="s">
        <v>185</v>
      </c>
      <c r="C111">
        <v>3</v>
      </c>
      <c r="D111">
        <v>3</v>
      </c>
      <c r="E111">
        <v>4</v>
      </c>
      <c r="F111">
        <v>5</v>
      </c>
      <c r="G111">
        <v>6</v>
      </c>
      <c r="H111">
        <v>3</v>
      </c>
      <c r="I111">
        <v>59</v>
      </c>
      <c r="J111">
        <v>13</v>
      </c>
      <c r="K111">
        <v>14</v>
      </c>
      <c r="L111">
        <v>22</v>
      </c>
      <c r="M111">
        <v>96</v>
      </c>
    </row>
    <row r="112" spans="1:13" x14ac:dyDescent="0.35">
      <c r="A112" s="1" t="s">
        <v>186</v>
      </c>
      <c r="B112" s="1" t="s">
        <v>70</v>
      </c>
      <c r="C112">
        <v>1</v>
      </c>
      <c r="D112">
        <v>3</v>
      </c>
      <c r="E112">
        <v>3</v>
      </c>
      <c r="F112">
        <v>4</v>
      </c>
      <c r="G112">
        <v>3</v>
      </c>
      <c r="H112">
        <v>4</v>
      </c>
      <c r="I112">
        <v>7</v>
      </c>
      <c r="J112">
        <v>13</v>
      </c>
      <c r="K112">
        <v>73</v>
      </c>
      <c r="L112">
        <v>73</v>
      </c>
      <c r="M112">
        <v>78</v>
      </c>
    </row>
    <row r="113" spans="1:13" x14ac:dyDescent="0.35">
      <c r="A113" s="1" t="s">
        <v>187</v>
      </c>
      <c r="B113" s="1" t="s">
        <v>188</v>
      </c>
      <c r="C113">
        <v>7</v>
      </c>
      <c r="D113">
        <v>3</v>
      </c>
      <c r="E113">
        <v>6</v>
      </c>
      <c r="F113">
        <v>2</v>
      </c>
      <c r="G113">
        <v>4</v>
      </c>
      <c r="H113">
        <v>6</v>
      </c>
      <c r="I113">
        <v>39</v>
      </c>
      <c r="J113">
        <v>69</v>
      </c>
      <c r="K113">
        <v>10</v>
      </c>
      <c r="L113">
        <v>10</v>
      </c>
      <c r="M113">
        <v>91</v>
      </c>
    </row>
    <row r="114" spans="1:13" x14ac:dyDescent="0.35">
      <c r="A114" s="1" t="s">
        <v>189</v>
      </c>
      <c r="B114" s="1" t="s">
        <v>70</v>
      </c>
      <c r="C114">
        <v>5</v>
      </c>
      <c r="D114">
        <v>6</v>
      </c>
      <c r="E114">
        <v>4</v>
      </c>
      <c r="F114">
        <v>3</v>
      </c>
      <c r="G114">
        <v>5</v>
      </c>
      <c r="H114">
        <v>2</v>
      </c>
      <c r="I114">
        <v>18</v>
      </c>
      <c r="J114">
        <v>29</v>
      </c>
      <c r="K114">
        <v>18</v>
      </c>
      <c r="L114">
        <v>5</v>
      </c>
      <c r="M114">
        <v>64</v>
      </c>
    </row>
    <row r="115" spans="1:13" x14ac:dyDescent="0.35">
      <c r="A115" s="1" t="s">
        <v>190</v>
      </c>
      <c r="B115" s="1" t="s">
        <v>101</v>
      </c>
      <c r="C115">
        <v>3</v>
      </c>
      <c r="D115">
        <v>3</v>
      </c>
      <c r="E115">
        <v>3</v>
      </c>
      <c r="F115">
        <v>6</v>
      </c>
      <c r="G115">
        <v>2</v>
      </c>
      <c r="H115">
        <v>2</v>
      </c>
      <c r="I115">
        <v>80</v>
      </c>
      <c r="J115">
        <v>5</v>
      </c>
      <c r="K115">
        <v>4</v>
      </c>
      <c r="L115">
        <v>59</v>
      </c>
      <c r="M115">
        <v>5</v>
      </c>
    </row>
    <row r="116" spans="1:13" x14ac:dyDescent="0.35">
      <c r="A116" s="1" t="s">
        <v>191</v>
      </c>
      <c r="B116" s="1" t="s">
        <v>16</v>
      </c>
      <c r="C116">
        <v>2</v>
      </c>
      <c r="D116">
        <v>4</v>
      </c>
      <c r="E116">
        <v>6</v>
      </c>
      <c r="F116">
        <v>3</v>
      </c>
      <c r="G116">
        <v>6</v>
      </c>
      <c r="H116">
        <v>6</v>
      </c>
      <c r="I116">
        <v>72</v>
      </c>
      <c r="J116">
        <v>51</v>
      </c>
      <c r="K116">
        <v>1</v>
      </c>
      <c r="L116">
        <v>33</v>
      </c>
      <c r="M116">
        <v>91</v>
      </c>
    </row>
    <row r="117" spans="1:13" x14ac:dyDescent="0.35">
      <c r="A117" s="1" t="s">
        <v>192</v>
      </c>
      <c r="B117" s="1" t="s">
        <v>30</v>
      </c>
      <c r="C117">
        <v>1</v>
      </c>
      <c r="D117">
        <v>4</v>
      </c>
      <c r="E117">
        <v>4</v>
      </c>
      <c r="F117">
        <v>3</v>
      </c>
      <c r="G117">
        <v>3</v>
      </c>
      <c r="H117">
        <v>6</v>
      </c>
      <c r="I117">
        <v>25</v>
      </c>
      <c r="J117">
        <v>23</v>
      </c>
      <c r="K117">
        <v>20</v>
      </c>
      <c r="L117">
        <v>93</v>
      </c>
      <c r="M117">
        <v>78</v>
      </c>
    </row>
    <row r="118" spans="1:13" x14ac:dyDescent="0.35">
      <c r="A118" s="1" t="s">
        <v>148</v>
      </c>
      <c r="B118" s="1" t="s">
        <v>193</v>
      </c>
      <c r="C118">
        <v>4</v>
      </c>
      <c r="D118">
        <v>5</v>
      </c>
      <c r="E118">
        <v>5</v>
      </c>
      <c r="F118">
        <v>3</v>
      </c>
      <c r="G118">
        <v>5</v>
      </c>
      <c r="H118">
        <v>2</v>
      </c>
      <c r="I118">
        <v>79</v>
      </c>
      <c r="J118">
        <v>53</v>
      </c>
      <c r="K118">
        <v>97</v>
      </c>
      <c r="L118">
        <v>34</v>
      </c>
      <c r="M118">
        <v>92</v>
      </c>
    </row>
    <row r="119" spans="1:13" x14ac:dyDescent="0.35">
      <c r="A119" s="1" t="s">
        <v>194</v>
      </c>
      <c r="B119" s="1" t="s">
        <v>86</v>
      </c>
      <c r="C119">
        <v>4</v>
      </c>
      <c r="D119">
        <v>2</v>
      </c>
      <c r="E119">
        <v>6</v>
      </c>
      <c r="F119">
        <v>4</v>
      </c>
      <c r="G119">
        <v>3</v>
      </c>
      <c r="H119">
        <v>2</v>
      </c>
      <c r="I119">
        <v>13</v>
      </c>
      <c r="J119">
        <v>81</v>
      </c>
      <c r="K119">
        <v>58</v>
      </c>
      <c r="L119">
        <v>45</v>
      </c>
      <c r="M119">
        <v>11</v>
      </c>
    </row>
    <row r="120" spans="1:13" x14ac:dyDescent="0.35">
      <c r="A120" s="1" t="s">
        <v>195</v>
      </c>
      <c r="B120" s="1" t="s">
        <v>155</v>
      </c>
      <c r="C120">
        <v>5</v>
      </c>
      <c r="D120">
        <v>2</v>
      </c>
      <c r="E120">
        <v>3</v>
      </c>
      <c r="F120">
        <v>3</v>
      </c>
      <c r="G120">
        <v>2</v>
      </c>
      <c r="H120">
        <v>6</v>
      </c>
      <c r="I120">
        <v>93</v>
      </c>
      <c r="J120">
        <v>31</v>
      </c>
      <c r="K120">
        <v>9</v>
      </c>
      <c r="L120">
        <v>50</v>
      </c>
      <c r="M120">
        <v>41</v>
      </c>
    </row>
    <row r="121" spans="1:13" x14ac:dyDescent="0.35">
      <c r="A121" s="1" t="s">
        <v>196</v>
      </c>
      <c r="B121" s="1" t="s">
        <v>197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10</v>
      </c>
      <c r="J121">
        <v>93</v>
      </c>
      <c r="K121">
        <v>88</v>
      </c>
      <c r="L121">
        <v>23</v>
      </c>
      <c r="M121">
        <v>43</v>
      </c>
    </row>
    <row r="122" spans="1:13" x14ac:dyDescent="0.35">
      <c r="A122" s="1" t="s">
        <v>198</v>
      </c>
      <c r="B122" s="1" t="s">
        <v>199</v>
      </c>
      <c r="C122">
        <v>0</v>
      </c>
      <c r="D122">
        <v>3</v>
      </c>
      <c r="E122">
        <v>3</v>
      </c>
      <c r="F122">
        <v>2</v>
      </c>
      <c r="G122">
        <v>3</v>
      </c>
      <c r="H122">
        <v>6</v>
      </c>
      <c r="I122">
        <v>7</v>
      </c>
      <c r="J122">
        <v>69</v>
      </c>
      <c r="K122">
        <v>31</v>
      </c>
      <c r="L122">
        <v>13</v>
      </c>
      <c r="M122">
        <v>61</v>
      </c>
    </row>
    <row r="123" spans="1:13" x14ac:dyDescent="0.35">
      <c r="A123" s="1" t="s">
        <v>200</v>
      </c>
      <c r="B123" s="1" t="s">
        <v>201</v>
      </c>
      <c r="C123">
        <v>5</v>
      </c>
      <c r="D123">
        <v>3</v>
      </c>
      <c r="E123">
        <v>2</v>
      </c>
      <c r="F123">
        <v>2</v>
      </c>
      <c r="G123">
        <v>4</v>
      </c>
      <c r="H123">
        <v>6</v>
      </c>
      <c r="I123">
        <v>24</v>
      </c>
      <c r="J123">
        <v>79</v>
      </c>
      <c r="K123">
        <v>99</v>
      </c>
      <c r="L123">
        <v>6</v>
      </c>
      <c r="M123">
        <v>89</v>
      </c>
    </row>
    <row r="124" spans="1:13" x14ac:dyDescent="0.35">
      <c r="A124" s="1" t="s">
        <v>202</v>
      </c>
      <c r="B124" s="1" t="s">
        <v>203</v>
      </c>
      <c r="C124">
        <v>7</v>
      </c>
      <c r="D124">
        <v>2</v>
      </c>
      <c r="E124">
        <v>2</v>
      </c>
      <c r="F124">
        <v>4</v>
      </c>
      <c r="G124">
        <v>4</v>
      </c>
      <c r="H124">
        <v>6</v>
      </c>
      <c r="I124">
        <v>57</v>
      </c>
      <c r="J124">
        <v>11</v>
      </c>
      <c r="K124">
        <v>80</v>
      </c>
      <c r="L124">
        <v>27</v>
      </c>
      <c r="M124">
        <v>21</v>
      </c>
    </row>
    <row r="125" spans="1:13" x14ac:dyDescent="0.35">
      <c r="A125" s="1" t="s">
        <v>204</v>
      </c>
      <c r="B125" s="1" t="s">
        <v>205</v>
      </c>
      <c r="C125">
        <v>7</v>
      </c>
      <c r="D125">
        <v>6</v>
      </c>
      <c r="E125">
        <v>6</v>
      </c>
      <c r="F125">
        <v>2</v>
      </c>
      <c r="G125">
        <v>2</v>
      </c>
      <c r="H125">
        <v>4</v>
      </c>
      <c r="I125">
        <v>2</v>
      </c>
      <c r="J125">
        <v>65</v>
      </c>
      <c r="K125">
        <v>47</v>
      </c>
      <c r="L125">
        <v>64</v>
      </c>
      <c r="M125">
        <v>89</v>
      </c>
    </row>
    <row r="126" spans="1:13" x14ac:dyDescent="0.35">
      <c r="A126" s="1" t="s">
        <v>206</v>
      </c>
      <c r="B126" s="1" t="s">
        <v>155</v>
      </c>
      <c r="C126">
        <v>6</v>
      </c>
      <c r="D126">
        <v>4</v>
      </c>
      <c r="E126">
        <v>5</v>
      </c>
      <c r="F126">
        <v>3</v>
      </c>
      <c r="G126">
        <v>6</v>
      </c>
      <c r="H126">
        <v>2</v>
      </c>
      <c r="I126">
        <v>46</v>
      </c>
      <c r="J126">
        <v>75</v>
      </c>
      <c r="K126">
        <v>6</v>
      </c>
      <c r="L126">
        <v>45</v>
      </c>
      <c r="M126">
        <v>9</v>
      </c>
    </row>
    <row r="127" spans="1:13" x14ac:dyDescent="0.35">
      <c r="A127" s="1" t="s">
        <v>207</v>
      </c>
      <c r="B127" s="1" t="s">
        <v>51</v>
      </c>
      <c r="C127">
        <v>8</v>
      </c>
      <c r="D127">
        <v>3</v>
      </c>
      <c r="E127">
        <v>6</v>
      </c>
      <c r="F127">
        <v>4</v>
      </c>
      <c r="G127">
        <v>5</v>
      </c>
      <c r="H127">
        <v>2</v>
      </c>
      <c r="I127">
        <v>8</v>
      </c>
      <c r="J127">
        <v>35</v>
      </c>
      <c r="K127">
        <v>65</v>
      </c>
      <c r="L127">
        <v>30</v>
      </c>
      <c r="M127">
        <v>5</v>
      </c>
    </row>
    <row r="128" spans="1:13" x14ac:dyDescent="0.35">
      <c r="A128" s="1" t="s">
        <v>208</v>
      </c>
      <c r="B128" s="1" t="s">
        <v>30</v>
      </c>
      <c r="C128">
        <v>3</v>
      </c>
      <c r="D128">
        <v>6</v>
      </c>
      <c r="E128">
        <v>6</v>
      </c>
      <c r="F128">
        <v>3</v>
      </c>
      <c r="G128">
        <v>4</v>
      </c>
      <c r="H128">
        <v>5</v>
      </c>
      <c r="I128">
        <v>35</v>
      </c>
      <c r="J128">
        <v>1</v>
      </c>
      <c r="K128">
        <v>100</v>
      </c>
      <c r="L128">
        <v>65</v>
      </c>
      <c r="M128">
        <v>86</v>
      </c>
    </row>
    <row r="129" spans="1:13" x14ac:dyDescent="0.35">
      <c r="A129" s="1" t="s">
        <v>209</v>
      </c>
      <c r="B129" s="1" t="s">
        <v>210</v>
      </c>
      <c r="C129">
        <v>8</v>
      </c>
      <c r="D129">
        <v>3</v>
      </c>
      <c r="E129">
        <v>2</v>
      </c>
      <c r="F129">
        <v>3</v>
      </c>
      <c r="G129">
        <v>5</v>
      </c>
      <c r="H129">
        <v>5</v>
      </c>
      <c r="I129">
        <v>31</v>
      </c>
      <c r="J129">
        <v>75</v>
      </c>
      <c r="K129">
        <v>10</v>
      </c>
      <c r="L129">
        <v>37</v>
      </c>
      <c r="M129">
        <v>48</v>
      </c>
    </row>
    <row r="130" spans="1:13" x14ac:dyDescent="0.35">
      <c r="A130" s="1" t="s">
        <v>211</v>
      </c>
      <c r="B130" s="1" t="s">
        <v>78</v>
      </c>
      <c r="C130">
        <v>4</v>
      </c>
      <c r="D130">
        <v>3</v>
      </c>
      <c r="E130">
        <v>4</v>
      </c>
      <c r="F130">
        <v>2</v>
      </c>
      <c r="G130">
        <v>5</v>
      </c>
      <c r="H130">
        <v>6</v>
      </c>
      <c r="I130">
        <v>53</v>
      </c>
      <c r="J130">
        <v>74</v>
      </c>
      <c r="K130">
        <v>66</v>
      </c>
      <c r="L130">
        <v>37</v>
      </c>
      <c r="M130">
        <v>55</v>
      </c>
    </row>
    <row r="131" spans="1:13" x14ac:dyDescent="0.35">
      <c r="A131" s="1" t="s">
        <v>212</v>
      </c>
      <c r="B131" s="1" t="s">
        <v>101</v>
      </c>
      <c r="C131">
        <v>4</v>
      </c>
      <c r="D131">
        <v>6</v>
      </c>
      <c r="E131">
        <v>5</v>
      </c>
      <c r="F131">
        <v>3</v>
      </c>
      <c r="G131">
        <v>4</v>
      </c>
      <c r="H131">
        <v>4</v>
      </c>
      <c r="I131">
        <v>43</v>
      </c>
      <c r="J131">
        <v>49</v>
      </c>
      <c r="K131">
        <v>12</v>
      </c>
      <c r="L131">
        <v>36</v>
      </c>
      <c r="M131">
        <v>87</v>
      </c>
    </row>
    <row r="132" spans="1:13" x14ac:dyDescent="0.35">
      <c r="A132" s="1" t="s">
        <v>213</v>
      </c>
      <c r="B132" s="1" t="s">
        <v>72</v>
      </c>
      <c r="C132">
        <v>4</v>
      </c>
      <c r="D132">
        <v>4</v>
      </c>
      <c r="E132">
        <v>6</v>
      </c>
      <c r="F132">
        <v>2</v>
      </c>
      <c r="G132">
        <v>5</v>
      </c>
      <c r="H132">
        <v>2</v>
      </c>
      <c r="I132">
        <v>60</v>
      </c>
      <c r="J132">
        <v>75</v>
      </c>
      <c r="K132">
        <v>10</v>
      </c>
      <c r="L132">
        <v>59</v>
      </c>
      <c r="M132">
        <v>5</v>
      </c>
    </row>
    <row r="133" spans="1:13" x14ac:dyDescent="0.35">
      <c r="A133" s="1" t="s">
        <v>214</v>
      </c>
      <c r="B133" s="1" t="s">
        <v>197</v>
      </c>
      <c r="C133">
        <v>7</v>
      </c>
      <c r="D133">
        <v>6</v>
      </c>
      <c r="E133">
        <v>4</v>
      </c>
      <c r="F133">
        <v>2</v>
      </c>
      <c r="G133">
        <v>2</v>
      </c>
      <c r="H133">
        <v>3</v>
      </c>
      <c r="I133">
        <v>89</v>
      </c>
      <c r="J133">
        <v>29</v>
      </c>
      <c r="K133">
        <v>58</v>
      </c>
      <c r="L133">
        <v>19</v>
      </c>
      <c r="M133">
        <v>97</v>
      </c>
    </row>
    <row r="134" spans="1:13" x14ac:dyDescent="0.35">
      <c r="A134" s="1" t="s">
        <v>215</v>
      </c>
      <c r="B134" s="1" t="s">
        <v>216</v>
      </c>
      <c r="C134">
        <v>5</v>
      </c>
      <c r="D134">
        <v>6</v>
      </c>
      <c r="E134">
        <v>5</v>
      </c>
      <c r="F134">
        <v>3</v>
      </c>
      <c r="G134">
        <v>5</v>
      </c>
      <c r="H134">
        <v>3</v>
      </c>
      <c r="I134">
        <v>61</v>
      </c>
      <c r="J134">
        <v>95</v>
      </c>
      <c r="K134">
        <v>36</v>
      </c>
      <c r="L134">
        <v>86</v>
      </c>
      <c r="M134">
        <v>36</v>
      </c>
    </row>
    <row r="135" spans="1:13" x14ac:dyDescent="0.35">
      <c r="A135" s="1" t="s">
        <v>217</v>
      </c>
      <c r="B135" s="1" t="s">
        <v>218</v>
      </c>
      <c r="C135">
        <v>7</v>
      </c>
      <c r="D135">
        <v>6</v>
      </c>
      <c r="E135">
        <v>2</v>
      </c>
      <c r="F135">
        <v>3</v>
      </c>
      <c r="G135">
        <v>3</v>
      </c>
      <c r="H135">
        <v>2</v>
      </c>
      <c r="I135">
        <v>2</v>
      </c>
      <c r="J135">
        <v>9</v>
      </c>
      <c r="K135">
        <v>56</v>
      </c>
      <c r="L135">
        <v>86</v>
      </c>
      <c r="M135">
        <v>71</v>
      </c>
    </row>
    <row r="136" spans="1:13" x14ac:dyDescent="0.35">
      <c r="A136" s="1" t="s">
        <v>219</v>
      </c>
      <c r="B136" s="1" t="s">
        <v>16</v>
      </c>
      <c r="C136">
        <v>6</v>
      </c>
      <c r="D136">
        <v>2</v>
      </c>
      <c r="E136">
        <v>4</v>
      </c>
      <c r="F136">
        <v>5</v>
      </c>
      <c r="G136">
        <v>6</v>
      </c>
      <c r="H136">
        <v>4</v>
      </c>
      <c r="I136">
        <v>21</v>
      </c>
      <c r="J136">
        <v>73</v>
      </c>
      <c r="K136">
        <v>39</v>
      </c>
      <c r="L136">
        <v>28</v>
      </c>
      <c r="M136">
        <v>25</v>
      </c>
    </row>
    <row r="137" spans="1:13" x14ac:dyDescent="0.35">
      <c r="A137" s="1" t="s">
        <v>220</v>
      </c>
      <c r="B137" s="1" t="s">
        <v>130</v>
      </c>
      <c r="C137">
        <v>0</v>
      </c>
      <c r="D137">
        <v>5</v>
      </c>
      <c r="E137">
        <v>2</v>
      </c>
      <c r="F137">
        <v>4</v>
      </c>
      <c r="G137">
        <v>3</v>
      </c>
      <c r="H137">
        <v>3</v>
      </c>
      <c r="I137">
        <v>52</v>
      </c>
      <c r="J137">
        <v>74</v>
      </c>
      <c r="K137">
        <v>79</v>
      </c>
      <c r="L137">
        <v>92</v>
      </c>
      <c r="M137">
        <v>69</v>
      </c>
    </row>
    <row r="138" spans="1:13" x14ac:dyDescent="0.35">
      <c r="A138" s="1" t="s">
        <v>221</v>
      </c>
      <c r="B138" s="1" t="s">
        <v>222</v>
      </c>
      <c r="C138">
        <v>1</v>
      </c>
      <c r="D138">
        <v>2</v>
      </c>
      <c r="E138">
        <v>2</v>
      </c>
      <c r="F138">
        <v>4</v>
      </c>
      <c r="G138">
        <v>5</v>
      </c>
      <c r="H138">
        <v>3</v>
      </c>
      <c r="I138">
        <v>97</v>
      </c>
      <c r="J138">
        <v>51</v>
      </c>
      <c r="K138">
        <v>38</v>
      </c>
      <c r="L138">
        <v>17</v>
      </c>
      <c r="M138">
        <v>5</v>
      </c>
    </row>
    <row r="139" spans="1:13" x14ac:dyDescent="0.35">
      <c r="A139" s="1" t="s">
        <v>223</v>
      </c>
      <c r="B139" s="1" t="s">
        <v>145</v>
      </c>
      <c r="C139">
        <v>3</v>
      </c>
      <c r="D139">
        <v>3</v>
      </c>
      <c r="E139">
        <v>2</v>
      </c>
      <c r="F139">
        <v>5</v>
      </c>
      <c r="G139">
        <v>3</v>
      </c>
      <c r="H139">
        <v>5</v>
      </c>
      <c r="I139">
        <v>68</v>
      </c>
      <c r="J139">
        <v>38</v>
      </c>
      <c r="K139">
        <v>31</v>
      </c>
      <c r="L139">
        <v>14</v>
      </c>
      <c r="M139">
        <v>54</v>
      </c>
    </row>
    <row r="140" spans="1:13" x14ac:dyDescent="0.35">
      <c r="A140" s="1" t="s">
        <v>224</v>
      </c>
      <c r="B140" s="1" t="s">
        <v>225</v>
      </c>
      <c r="C140">
        <v>7</v>
      </c>
      <c r="D140">
        <v>6</v>
      </c>
      <c r="E140">
        <v>2</v>
      </c>
      <c r="F140">
        <v>5</v>
      </c>
      <c r="G140">
        <v>6</v>
      </c>
      <c r="H140">
        <v>5</v>
      </c>
      <c r="I140">
        <v>19</v>
      </c>
      <c r="J140">
        <v>56</v>
      </c>
      <c r="K140">
        <v>50</v>
      </c>
      <c r="L140">
        <v>43</v>
      </c>
      <c r="M140">
        <v>66</v>
      </c>
    </row>
    <row r="141" spans="1:13" x14ac:dyDescent="0.35">
      <c r="A141" s="1" t="s">
        <v>226</v>
      </c>
      <c r="B141" s="1" t="s">
        <v>74</v>
      </c>
      <c r="C141">
        <v>6</v>
      </c>
      <c r="D141">
        <v>6</v>
      </c>
      <c r="E141">
        <v>5</v>
      </c>
      <c r="F141">
        <v>3</v>
      </c>
      <c r="G141">
        <v>2</v>
      </c>
      <c r="H141">
        <v>3</v>
      </c>
      <c r="I141">
        <v>16</v>
      </c>
      <c r="J141">
        <v>95</v>
      </c>
      <c r="K141">
        <v>97</v>
      </c>
      <c r="L141">
        <v>62</v>
      </c>
      <c r="M141">
        <v>46</v>
      </c>
    </row>
    <row r="142" spans="1:13" x14ac:dyDescent="0.35">
      <c r="A142" s="1" t="s">
        <v>227</v>
      </c>
      <c r="B142" s="1" t="s">
        <v>78</v>
      </c>
      <c r="C142">
        <v>6</v>
      </c>
      <c r="D142">
        <v>5</v>
      </c>
      <c r="E142">
        <v>3</v>
      </c>
      <c r="F142">
        <v>2</v>
      </c>
      <c r="G142">
        <v>3</v>
      </c>
      <c r="H142">
        <v>5</v>
      </c>
      <c r="I142">
        <v>55</v>
      </c>
      <c r="J142">
        <v>2</v>
      </c>
      <c r="K142">
        <v>64</v>
      </c>
      <c r="L142">
        <v>13</v>
      </c>
      <c r="M142">
        <v>72</v>
      </c>
    </row>
    <row r="143" spans="1:13" x14ac:dyDescent="0.35">
      <c r="A143" s="1" t="s">
        <v>228</v>
      </c>
      <c r="B143" s="1" t="s">
        <v>166</v>
      </c>
      <c r="C143">
        <v>6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54</v>
      </c>
      <c r="J143">
        <v>83</v>
      </c>
      <c r="K143">
        <v>36</v>
      </c>
      <c r="L143">
        <v>27</v>
      </c>
      <c r="M143">
        <v>21</v>
      </c>
    </row>
    <row r="144" spans="1:13" x14ac:dyDescent="0.35">
      <c r="A144" s="1" t="s">
        <v>229</v>
      </c>
      <c r="B144" s="1" t="s">
        <v>174</v>
      </c>
      <c r="C144">
        <v>1</v>
      </c>
      <c r="D144">
        <v>5</v>
      </c>
      <c r="E144">
        <v>2</v>
      </c>
      <c r="F144">
        <v>2</v>
      </c>
      <c r="G144">
        <v>4</v>
      </c>
      <c r="H144">
        <v>5</v>
      </c>
      <c r="I144">
        <v>19</v>
      </c>
      <c r="J144">
        <v>92</v>
      </c>
      <c r="K144">
        <v>24</v>
      </c>
      <c r="L144">
        <v>32</v>
      </c>
      <c r="M144">
        <v>91</v>
      </c>
    </row>
    <row r="145" spans="1:13" x14ac:dyDescent="0.35">
      <c r="A145" s="1" t="s">
        <v>230</v>
      </c>
      <c r="B145" s="1" t="s">
        <v>137</v>
      </c>
      <c r="C145">
        <v>7</v>
      </c>
      <c r="D145">
        <v>3</v>
      </c>
      <c r="E145">
        <v>2</v>
      </c>
      <c r="F145">
        <v>3</v>
      </c>
      <c r="G145">
        <v>5</v>
      </c>
      <c r="H145">
        <v>6</v>
      </c>
      <c r="I145">
        <v>25</v>
      </c>
      <c r="J145">
        <v>14</v>
      </c>
      <c r="K145">
        <v>19</v>
      </c>
      <c r="L145">
        <v>95</v>
      </c>
      <c r="M145">
        <v>91</v>
      </c>
    </row>
    <row r="146" spans="1:13" x14ac:dyDescent="0.35">
      <c r="A146" s="1" t="s">
        <v>231</v>
      </c>
      <c r="B146" s="1" t="s">
        <v>232</v>
      </c>
      <c r="C146">
        <v>8</v>
      </c>
      <c r="D146">
        <v>4</v>
      </c>
      <c r="E146">
        <v>3</v>
      </c>
      <c r="F146">
        <v>2</v>
      </c>
      <c r="G146">
        <v>3</v>
      </c>
      <c r="H146">
        <v>4</v>
      </c>
      <c r="I146">
        <v>37</v>
      </c>
      <c r="J146">
        <v>69</v>
      </c>
      <c r="K146">
        <v>12</v>
      </c>
      <c r="L146">
        <v>17</v>
      </c>
      <c r="M146">
        <v>48</v>
      </c>
    </row>
    <row r="147" spans="1:13" x14ac:dyDescent="0.35">
      <c r="A147" s="1" t="s">
        <v>233</v>
      </c>
      <c r="B147" s="1" t="s">
        <v>145</v>
      </c>
      <c r="C147">
        <v>3</v>
      </c>
      <c r="D147">
        <v>6</v>
      </c>
      <c r="E147">
        <v>6</v>
      </c>
      <c r="F147">
        <v>6</v>
      </c>
      <c r="G147">
        <v>3</v>
      </c>
      <c r="H147">
        <v>4</v>
      </c>
      <c r="I147">
        <v>79</v>
      </c>
      <c r="J147">
        <v>23</v>
      </c>
      <c r="K147">
        <v>17</v>
      </c>
      <c r="L147">
        <v>99</v>
      </c>
      <c r="M147">
        <v>29</v>
      </c>
    </row>
    <row r="148" spans="1:13" x14ac:dyDescent="0.35">
      <c r="A148" s="1" t="s">
        <v>234</v>
      </c>
      <c r="B148" s="1" t="s">
        <v>159</v>
      </c>
      <c r="C148">
        <v>4</v>
      </c>
      <c r="D148">
        <v>5</v>
      </c>
      <c r="E148">
        <v>2</v>
      </c>
      <c r="F148">
        <v>5</v>
      </c>
      <c r="G148">
        <v>4</v>
      </c>
      <c r="H148">
        <v>3</v>
      </c>
      <c r="I148">
        <v>41</v>
      </c>
      <c r="J148">
        <v>64</v>
      </c>
      <c r="K148">
        <v>91</v>
      </c>
      <c r="L148">
        <v>82</v>
      </c>
      <c r="M148">
        <v>100</v>
      </c>
    </row>
    <row r="149" spans="1:13" x14ac:dyDescent="0.35">
      <c r="A149" s="1" t="s">
        <v>235</v>
      </c>
      <c r="B149" s="1" t="s">
        <v>101</v>
      </c>
      <c r="C149">
        <v>5</v>
      </c>
      <c r="D149">
        <v>4</v>
      </c>
      <c r="E149">
        <v>5</v>
      </c>
      <c r="F149">
        <v>2</v>
      </c>
      <c r="G149">
        <v>3</v>
      </c>
      <c r="H149">
        <v>2</v>
      </c>
      <c r="I149">
        <v>87</v>
      </c>
      <c r="J149">
        <v>45</v>
      </c>
      <c r="K149">
        <v>47</v>
      </c>
      <c r="L149">
        <v>75</v>
      </c>
      <c r="M149">
        <v>51</v>
      </c>
    </row>
    <row r="150" spans="1:13" x14ac:dyDescent="0.35">
      <c r="A150" s="1" t="s">
        <v>236</v>
      </c>
      <c r="B150" s="1" t="s">
        <v>90</v>
      </c>
      <c r="C150">
        <v>8</v>
      </c>
      <c r="D150">
        <v>3</v>
      </c>
      <c r="E150">
        <v>6</v>
      </c>
      <c r="F150">
        <v>3</v>
      </c>
      <c r="G150">
        <v>6</v>
      </c>
      <c r="H150">
        <v>2</v>
      </c>
      <c r="I150">
        <v>84</v>
      </c>
      <c r="J150">
        <v>77</v>
      </c>
      <c r="K150">
        <v>71</v>
      </c>
      <c r="L150">
        <v>71</v>
      </c>
      <c r="M150">
        <v>9</v>
      </c>
    </row>
    <row r="151" spans="1:13" x14ac:dyDescent="0.35">
      <c r="A151" s="1" t="s">
        <v>237</v>
      </c>
      <c r="B151" s="1" t="s">
        <v>90</v>
      </c>
      <c r="C151">
        <v>1</v>
      </c>
      <c r="D151">
        <v>2</v>
      </c>
      <c r="E151">
        <v>4</v>
      </c>
      <c r="F151">
        <v>4</v>
      </c>
      <c r="G151">
        <v>5</v>
      </c>
      <c r="H151">
        <v>5</v>
      </c>
      <c r="I151">
        <v>20</v>
      </c>
      <c r="J151">
        <v>93</v>
      </c>
      <c r="K151">
        <v>68</v>
      </c>
      <c r="L151">
        <v>58</v>
      </c>
      <c r="M151">
        <v>23</v>
      </c>
    </row>
    <row r="152" spans="1:13" x14ac:dyDescent="0.35">
      <c r="A152" s="1" t="s">
        <v>238</v>
      </c>
      <c r="B152" s="1" t="s">
        <v>239</v>
      </c>
      <c r="C152">
        <v>7</v>
      </c>
      <c r="D152">
        <v>5</v>
      </c>
      <c r="E152">
        <v>6</v>
      </c>
      <c r="F152">
        <v>6</v>
      </c>
      <c r="G152">
        <v>2</v>
      </c>
      <c r="H152">
        <v>5</v>
      </c>
      <c r="I152">
        <v>80</v>
      </c>
      <c r="J152">
        <v>90</v>
      </c>
      <c r="K152">
        <v>62</v>
      </c>
      <c r="L152">
        <v>97</v>
      </c>
      <c r="M152">
        <v>3</v>
      </c>
    </row>
    <row r="153" spans="1:13" x14ac:dyDescent="0.35">
      <c r="A153" s="1" t="s">
        <v>240</v>
      </c>
      <c r="B153" s="1" t="s">
        <v>232</v>
      </c>
      <c r="C153">
        <v>6</v>
      </c>
      <c r="D153">
        <v>6</v>
      </c>
      <c r="E153">
        <v>6</v>
      </c>
      <c r="F153">
        <v>4</v>
      </c>
      <c r="G153">
        <v>4</v>
      </c>
      <c r="H153">
        <v>5</v>
      </c>
      <c r="I153">
        <v>77</v>
      </c>
      <c r="J153">
        <v>40</v>
      </c>
      <c r="K153">
        <v>93</v>
      </c>
      <c r="L153">
        <v>80</v>
      </c>
      <c r="M153">
        <v>71</v>
      </c>
    </row>
    <row r="154" spans="1:13" x14ac:dyDescent="0.35">
      <c r="A154" s="1" t="s">
        <v>241</v>
      </c>
      <c r="B154" s="1" t="s">
        <v>242</v>
      </c>
      <c r="C154">
        <v>4</v>
      </c>
      <c r="D154">
        <v>6</v>
      </c>
      <c r="E154">
        <v>5</v>
      </c>
      <c r="F154">
        <v>3</v>
      </c>
      <c r="G154">
        <v>5</v>
      </c>
      <c r="H154">
        <v>4</v>
      </c>
      <c r="I154">
        <v>65</v>
      </c>
      <c r="J154">
        <v>34</v>
      </c>
      <c r="K154">
        <v>51</v>
      </c>
      <c r="L154">
        <v>38</v>
      </c>
      <c r="M154">
        <v>65</v>
      </c>
    </row>
    <row r="155" spans="1:13" x14ac:dyDescent="0.35">
      <c r="A155" s="1" t="s">
        <v>243</v>
      </c>
      <c r="B155" s="1" t="s">
        <v>244</v>
      </c>
      <c r="C155">
        <v>0</v>
      </c>
      <c r="D155">
        <v>6</v>
      </c>
      <c r="E155">
        <v>4</v>
      </c>
      <c r="F155">
        <v>3</v>
      </c>
      <c r="G155">
        <v>3</v>
      </c>
      <c r="H155">
        <v>2</v>
      </c>
      <c r="I155">
        <v>62</v>
      </c>
      <c r="J155">
        <v>62</v>
      </c>
      <c r="K155">
        <v>86</v>
      </c>
      <c r="L155">
        <v>10</v>
      </c>
      <c r="M155">
        <v>2</v>
      </c>
    </row>
    <row r="156" spans="1:13" x14ac:dyDescent="0.35">
      <c r="A156" s="1" t="s">
        <v>245</v>
      </c>
      <c r="B156" s="1" t="s">
        <v>246</v>
      </c>
      <c r="C156">
        <v>8</v>
      </c>
      <c r="D156">
        <v>5</v>
      </c>
      <c r="E156">
        <v>4</v>
      </c>
      <c r="F156">
        <v>2</v>
      </c>
      <c r="G156">
        <v>4</v>
      </c>
      <c r="H156">
        <v>2</v>
      </c>
      <c r="I156">
        <v>70</v>
      </c>
      <c r="J156">
        <v>4</v>
      </c>
      <c r="K156">
        <v>92</v>
      </c>
      <c r="L156">
        <v>91</v>
      </c>
      <c r="M156">
        <v>21</v>
      </c>
    </row>
    <row r="157" spans="1:13" x14ac:dyDescent="0.35">
      <c r="A157" s="1" t="s">
        <v>247</v>
      </c>
      <c r="B157" s="1" t="s">
        <v>164</v>
      </c>
      <c r="C157">
        <v>1</v>
      </c>
      <c r="D157">
        <v>2</v>
      </c>
      <c r="E157">
        <v>6</v>
      </c>
      <c r="F157">
        <v>5</v>
      </c>
      <c r="G157">
        <v>6</v>
      </c>
      <c r="H157">
        <v>4</v>
      </c>
      <c r="I157">
        <v>66</v>
      </c>
      <c r="J157">
        <v>78</v>
      </c>
      <c r="K157">
        <v>26</v>
      </c>
      <c r="L157">
        <v>98</v>
      </c>
      <c r="M157">
        <v>56</v>
      </c>
    </row>
    <row r="158" spans="1:13" x14ac:dyDescent="0.35">
      <c r="A158" s="1" t="s">
        <v>248</v>
      </c>
      <c r="B158" s="1" t="s">
        <v>249</v>
      </c>
      <c r="C158">
        <v>3</v>
      </c>
      <c r="D158">
        <v>4</v>
      </c>
      <c r="E158">
        <v>6</v>
      </c>
      <c r="F158">
        <v>2</v>
      </c>
      <c r="G158">
        <v>2</v>
      </c>
      <c r="H158">
        <v>5</v>
      </c>
      <c r="I158">
        <v>54</v>
      </c>
      <c r="J158">
        <v>12</v>
      </c>
      <c r="K158">
        <v>13</v>
      </c>
      <c r="L158">
        <v>21</v>
      </c>
      <c r="M158">
        <v>24</v>
      </c>
    </row>
    <row r="159" spans="1:13" x14ac:dyDescent="0.35">
      <c r="A159" s="1" t="s">
        <v>250</v>
      </c>
      <c r="B159" s="1" t="s">
        <v>251</v>
      </c>
      <c r="C159">
        <v>6</v>
      </c>
      <c r="D159">
        <v>2</v>
      </c>
      <c r="E159">
        <v>3</v>
      </c>
      <c r="F159">
        <v>3</v>
      </c>
      <c r="G159">
        <v>3</v>
      </c>
      <c r="H159">
        <v>6</v>
      </c>
      <c r="I159">
        <v>27</v>
      </c>
      <c r="J159">
        <v>2</v>
      </c>
      <c r="K159">
        <v>84</v>
      </c>
      <c r="L159">
        <v>100</v>
      </c>
      <c r="M159">
        <v>27</v>
      </c>
    </row>
    <row r="160" spans="1:13" x14ac:dyDescent="0.35">
      <c r="A160" s="1" t="s">
        <v>252</v>
      </c>
      <c r="B160" s="1" t="s">
        <v>253</v>
      </c>
      <c r="C160">
        <v>1</v>
      </c>
      <c r="D160">
        <v>4</v>
      </c>
      <c r="E160">
        <v>6</v>
      </c>
      <c r="F160">
        <v>6</v>
      </c>
      <c r="G160">
        <v>2</v>
      </c>
      <c r="H160">
        <v>3</v>
      </c>
      <c r="I160">
        <v>43</v>
      </c>
      <c r="J160">
        <v>77</v>
      </c>
      <c r="K160">
        <v>31</v>
      </c>
      <c r="L160">
        <v>88</v>
      </c>
      <c r="M160">
        <v>67</v>
      </c>
    </row>
    <row r="161" spans="1:13" x14ac:dyDescent="0.35">
      <c r="A161" s="1" t="s">
        <v>254</v>
      </c>
      <c r="B161" s="1" t="s">
        <v>28</v>
      </c>
      <c r="C161">
        <v>3</v>
      </c>
      <c r="D161">
        <v>6</v>
      </c>
      <c r="E161">
        <v>6</v>
      </c>
      <c r="F161">
        <v>4</v>
      </c>
      <c r="G161">
        <v>3</v>
      </c>
      <c r="H161">
        <v>6</v>
      </c>
      <c r="I161">
        <v>63</v>
      </c>
      <c r="J161">
        <v>36</v>
      </c>
      <c r="K161">
        <v>68</v>
      </c>
      <c r="L161">
        <v>19</v>
      </c>
      <c r="M161">
        <v>39</v>
      </c>
    </row>
    <row r="162" spans="1:13" x14ac:dyDescent="0.35">
      <c r="A162" s="1" t="s">
        <v>255</v>
      </c>
      <c r="B162" s="1" t="s">
        <v>222</v>
      </c>
      <c r="C162">
        <v>1</v>
      </c>
      <c r="D162">
        <v>2</v>
      </c>
      <c r="E162">
        <v>6</v>
      </c>
      <c r="F162">
        <v>4</v>
      </c>
      <c r="G162">
        <v>2</v>
      </c>
      <c r="H162">
        <v>2</v>
      </c>
      <c r="I162">
        <v>32</v>
      </c>
      <c r="J162">
        <v>18</v>
      </c>
      <c r="K162">
        <v>1</v>
      </c>
      <c r="L162">
        <v>56</v>
      </c>
      <c r="M162">
        <v>7</v>
      </c>
    </row>
    <row r="163" spans="1:13" x14ac:dyDescent="0.35">
      <c r="A163" s="1" t="s">
        <v>256</v>
      </c>
      <c r="B163" s="1" t="s">
        <v>78</v>
      </c>
      <c r="C163">
        <v>4</v>
      </c>
      <c r="D163">
        <v>3</v>
      </c>
      <c r="E163">
        <v>3</v>
      </c>
      <c r="F163">
        <v>2</v>
      </c>
      <c r="G163">
        <v>6</v>
      </c>
      <c r="H163">
        <v>2</v>
      </c>
      <c r="I163">
        <v>60</v>
      </c>
      <c r="J163">
        <v>64</v>
      </c>
      <c r="K163">
        <v>100</v>
      </c>
      <c r="L163">
        <v>38</v>
      </c>
      <c r="M163">
        <v>70</v>
      </c>
    </row>
    <row r="164" spans="1:13" x14ac:dyDescent="0.35">
      <c r="A164" s="1" t="s">
        <v>257</v>
      </c>
      <c r="B164" s="1" t="s">
        <v>20</v>
      </c>
      <c r="C164">
        <v>0</v>
      </c>
      <c r="D164">
        <v>6</v>
      </c>
      <c r="E164">
        <v>6</v>
      </c>
      <c r="F164">
        <v>5</v>
      </c>
      <c r="G164">
        <v>3</v>
      </c>
      <c r="H164">
        <v>2</v>
      </c>
      <c r="I164">
        <v>39</v>
      </c>
      <c r="J164">
        <v>66</v>
      </c>
      <c r="K164">
        <v>84</v>
      </c>
      <c r="L164">
        <v>47</v>
      </c>
      <c r="M164">
        <v>21</v>
      </c>
    </row>
    <row r="165" spans="1:13" x14ac:dyDescent="0.35">
      <c r="A165" s="1" t="s">
        <v>258</v>
      </c>
      <c r="B165" s="1" t="s">
        <v>180</v>
      </c>
      <c r="C165">
        <v>2</v>
      </c>
      <c r="D165">
        <v>2</v>
      </c>
      <c r="E165">
        <v>5</v>
      </c>
      <c r="F165">
        <v>2</v>
      </c>
      <c r="G165">
        <v>3</v>
      </c>
      <c r="H165">
        <v>3</v>
      </c>
      <c r="I165">
        <v>11</v>
      </c>
      <c r="J165">
        <v>88</v>
      </c>
      <c r="K165">
        <v>90</v>
      </c>
      <c r="L165">
        <v>20</v>
      </c>
      <c r="M165">
        <v>65</v>
      </c>
    </row>
    <row r="166" spans="1:13" x14ac:dyDescent="0.35">
      <c r="A166" s="1" t="s">
        <v>259</v>
      </c>
      <c r="B166" s="1" t="s">
        <v>260</v>
      </c>
      <c r="C166">
        <v>2</v>
      </c>
      <c r="D166">
        <v>5</v>
      </c>
      <c r="E166">
        <v>5</v>
      </c>
      <c r="F166">
        <v>2</v>
      </c>
      <c r="G166">
        <v>6</v>
      </c>
      <c r="H166">
        <v>2</v>
      </c>
      <c r="I166">
        <v>79</v>
      </c>
      <c r="J166">
        <v>66</v>
      </c>
      <c r="K166">
        <v>91</v>
      </c>
      <c r="L166">
        <v>30</v>
      </c>
      <c r="M166">
        <v>90</v>
      </c>
    </row>
    <row r="167" spans="1:13" x14ac:dyDescent="0.35">
      <c r="A167" s="1" t="s">
        <v>261</v>
      </c>
      <c r="B167" s="1" t="s">
        <v>218</v>
      </c>
      <c r="C167">
        <v>5</v>
      </c>
      <c r="D167">
        <v>3</v>
      </c>
      <c r="E167">
        <v>6</v>
      </c>
      <c r="F167">
        <v>3</v>
      </c>
      <c r="G167">
        <v>3</v>
      </c>
      <c r="H167">
        <v>5</v>
      </c>
      <c r="I167">
        <v>15</v>
      </c>
      <c r="J167">
        <v>21</v>
      </c>
      <c r="K167">
        <v>66</v>
      </c>
      <c r="L167">
        <v>55</v>
      </c>
      <c r="M167">
        <v>90</v>
      </c>
    </row>
    <row r="168" spans="1:13" x14ac:dyDescent="0.35">
      <c r="A168" s="1" t="s">
        <v>262</v>
      </c>
      <c r="B168" s="1" t="s">
        <v>41</v>
      </c>
      <c r="C168">
        <v>4</v>
      </c>
      <c r="D168">
        <v>3</v>
      </c>
      <c r="E168">
        <v>6</v>
      </c>
      <c r="F168">
        <v>6</v>
      </c>
      <c r="G168">
        <v>4</v>
      </c>
      <c r="H168">
        <v>4</v>
      </c>
      <c r="I168">
        <v>15</v>
      </c>
      <c r="J168">
        <v>36</v>
      </c>
      <c r="K168">
        <v>51</v>
      </c>
      <c r="L168">
        <v>10</v>
      </c>
      <c r="M168">
        <v>68</v>
      </c>
    </row>
    <row r="169" spans="1:13" x14ac:dyDescent="0.35">
      <c r="A169" s="1" t="s">
        <v>263</v>
      </c>
      <c r="B169" s="1" t="s">
        <v>78</v>
      </c>
      <c r="C169">
        <v>5</v>
      </c>
      <c r="D169">
        <v>5</v>
      </c>
      <c r="E169">
        <v>6</v>
      </c>
      <c r="F169">
        <v>6</v>
      </c>
      <c r="G169">
        <v>6</v>
      </c>
      <c r="H169">
        <v>6</v>
      </c>
      <c r="I169">
        <v>63</v>
      </c>
      <c r="J169">
        <v>88</v>
      </c>
      <c r="K169">
        <v>72</v>
      </c>
      <c r="L169">
        <v>90</v>
      </c>
      <c r="M169">
        <v>83</v>
      </c>
    </row>
    <row r="170" spans="1:13" x14ac:dyDescent="0.35">
      <c r="A170" s="1" t="s">
        <v>264</v>
      </c>
      <c r="B170" s="1" t="s">
        <v>246</v>
      </c>
      <c r="C170">
        <v>8</v>
      </c>
      <c r="D170">
        <v>3</v>
      </c>
      <c r="E170">
        <v>5</v>
      </c>
      <c r="F170">
        <v>5</v>
      </c>
      <c r="G170">
        <v>5</v>
      </c>
      <c r="H170">
        <v>6</v>
      </c>
      <c r="I170">
        <v>55</v>
      </c>
      <c r="J170">
        <v>10</v>
      </c>
      <c r="K170">
        <v>80</v>
      </c>
      <c r="L170">
        <v>8</v>
      </c>
      <c r="M170">
        <v>78</v>
      </c>
    </row>
    <row r="171" spans="1:13" x14ac:dyDescent="0.35">
      <c r="A171" s="1" t="s">
        <v>265</v>
      </c>
      <c r="B171" s="1" t="s">
        <v>16</v>
      </c>
      <c r="C171">
        <v>7</v>
      </c>
      <c r="D171">
        <v>3</v>
      </c>
      <c r="E171">
        <v>5</v>
      </c>
      <c r="F171">
        <v>4</v>
      </c>
      <c r="G171">
        <v>5</v>
      </c>
      <c r="H171">
        <v>6</v>
      </c>
      <c r="I171">
        <v>24</v>
      </c>
      <c r="J171">
        <v>82</v>
      </c>
      <c r="K171">
        <v>37</v>
      </c>
      <c r="L171">
        <v>7</v>
      </c>
      <c r="M171">
        <v>12</v>
      </c>
    </row>
    <row r="172" spans="1:13" x14ac:dyDescent="0.35">
      <c r="A172" s="1" t="s">
        <v>266</v>
      </c>
      <c r="B172" s="1" t="s">
        <v>199</v>
      </c>
      <c r="C172">
        <v>0</v>
      </c>
      <c r="D172">
        <v>2</v>
      </c>
      <c r="E172">
        <v>3</v>
      </c>
      <c r="F172">
        <v>4</v>
      </c>
      <c r="G172">
        <v>6</v>
      </c>
      <c r="H172">
        <v>6</v>
      </c>
      <c r="I172">
        <v>19</v>
      </c>
      <c r="J172">
        <v>82</v>
      </c>
      <c r="K172">
        <v>75</v>
      </c>
      <c r="L172">
        <v>35</v>
      </c>
      <c r="M172">
        <v>75</v>
      </c>
    </row>
    <row r="173" spans="1:13" x14ac:dyDescent="0.35">
      <c r="A173" s="1" t="s">
        <v>267</v>
      </c>
      <c r="B173" s="1" t="s">
        <v>239</v>
      </c>
      <c r="C173">
        <v>5</v>
      </c>
      <c r="D173">
        <v>3</v>
      </c>
      <c r="E173">
        <v>5</v>
      </c>
      <c r="F173">
        <v>3</v>
      </c>
      <c r="G173">
        <v>3</v>
      </c>
      <c r="H173">
        <v>2</v>
      </c>
      <c r="I173">
        <v>33</v>
      </c>
      <c r="J173">
        <v>10</v>
      </c>
      <c r="K173">
        <v>92</v>
      </c>
      <c r="L173">
        <v>74</v>
      </c>
      <c r="M173">
        <v>79</v>
      </c>
    </row>
    <row r="174" spans="1:13" x14ac:dyDescent="0.35">
      <c r="A174" s="1" t="s">
        <v>268</v>
      </c>
      <c r="B174" s="1" t="s">
        <v>101</v>
      </c>
      <c r="C174">
        <v>4</v>
      </c>
      <c r="D174">
        <v>5</v>
      </c>
      <c r="E174">
        <v>5</v>
      </c>
      <c r="F174">
        <v>3</v>
      </c>
      <c r="G174">
        <v>4</v>
      </c>
      <c r="H174">
        <v>4</v>
      </c>
      <c r="I174">
        <v>94</v>
      </c>
      <c r="J174">
        <v>21</v>
      </c>
      <c r="K174">
        <v>58</v>
      </c>
      <c r="L174">
        <v>60</v>
      </c>
      <c r="M174">
        <v>36</v>
      </c>
    </row>
    <row r="175" spans="1:13" x14ac:dyDescent="0.35">
      <c r="A175" s="1" t="s">
        <v>269</v>
      </c>
      <c r="B175" s="1" t="s">
        <v>205</v>
      </c>
      <c r="C175">
        <v>1</v>
      </c>
      <c r="D175">
        <v>2</v>
      </c>
      <c r="E175">
        <v>6</v>
      </c>
      <c r="F175">
        <v>4</v>
      </c>
      <c r="G175">
        <v>6</v>
      </c>
      <c r="H175">
        <v>5</v>
      </c>
      <c r="I175">
        <v>5</v>
      </c>
      <c r="J175">
        <v>79</v>
      </c>
      <c r="K175">
        <v>31</v>
      </c>
      <c r="L175">
        <v>60</v>
      </c>
      <c r="M175">
        <v>44</v>
      </c>
    </row>
    <row r="176" spans="1:13" x14ac:dyDescent="0.35">
      <c r="A176" s="1" t="s">
        <v>270</v>
      </c>
      <c r="B176" s="1" t="s">
        <v>210</v>
      </c>
      <c r="C176">
        <v>0</v>
      </c>
      <c r="D176">
        <v>4</v>
      </c>
      <c r="E176">
        <v>4</v>
      </c>
      <c r="F176">
        <v>6</v>
      </c>
      <c r="G176">
        <v>4</v>
      </c>
      <c r="H176">
        <v>4</v>
      </c>
      <c r="I176">
        <v>60</v>
      </c>
      <c r="J176">
        <v>36</v>
      </c>
      <c r="K176">
        <v>6</v>
      </c>
      <c r="L176">
        <v>48</v>
      </c>
      <c r="M176">
        <v>31</v>
      </c>
    </row>
    <row r="177" spans="1:13" x14ac:dyDescent="0.35">
      <c r="A177" s="1" t="s">
        <v>271</v>
      </c>
      <c r="B177" s="1" t="s">
        <v>30</v>
      </c>
      <c r="C177">
        <v>6</v>
      </c>
      <c r="D177">
        <v>3</v>
      </c>
      <c r="E177">
        <v>2</v>
      </c>
      <c r="F177">
        <v>2</v>
      </c>
      <c r="G177">
        <v>6</v>
      </c>
      <c r="H177">
        <v>6</v>
      </c>
      <c r="I177">
        <v>47</v>
      </c>
      <c r="J177">
        <v>36</v>
      </c>
      <c r="K177">
        <v>64</v>
      </c>
      <c r="L177">
        <v>67</v>
      </c>
      <c r="M177">
        <v>13</v>
      </c>
    </row>
    <row r="178" spans="1:13" x14ac:dyDescent="0.35">
      <c r="A178" s="1" t="s">
        <v>272</v>
      </c>
      <c r="B178" s="1" t="s">
        <v>273</v>
      </c>
      <c r="C178">
        <v>0</v>
      </c>
      <c r="D178">
        <v>5</v>
      </c>
      <c r="E178">
        <v>5</v>
      </c>
      <c r="F178">
        <v>3</v>
      </c>
      <c r="G178">
        <v>3</v>
      </c>
      <c r="H178">
        <v>4</v>
      </c>
      <c r="I178">
        <v>92</v>
      </c>
      <c r="J178">
        <v>58</v>
      </c>
      <c r="K178">
        <v>73</v>
      </c>
      <c r="L178">
        <v>53</v>
      </c>
      <c r="M178">
        <v>68</v>
      </c>
    </row>
    <row r="179" spans="1:13" x14ac:dyDescent="0.35">
      <c r="A179" s="1" t="s">
        <v>274</v>
      </c>
      <c r="B179" s="1" t="s">
        <v>16</v>
      </c>
      <c r="C179">
        <v>3</v>
      </c>
      <c r="D179">
        <v>5</v>
      </c>
      <c r="E179">
        <v>4</v>
      </c>
      <c r="F179">
        <v>6</v>
      </c>
      <c r="G179">
        <v>6</v>
      </c>
      <c r="H179">
        <v>4</v>
      </c>
      <c r="I179">
        <v>70</v>
      </c>
      <c r="J179">
        <v>3</v>
      </c>
      <c r="K179">
        <v>92</v>
      </c>
      <c r="L179">
        <v>40</v>
      </c>
      <c r="M179">
        <v>41</v>
      </c>
    </row>
    <row r="180" spans="1:13" x14ac:dyDescent="0.35">
      <c r="A180" s="1" t="s">
        <v>275</v>
      </c>
      <c r="B180" s="1" t="s">
        <v>126</v>
      </c>
      <c r="C180">
        <v>5</v>
      </c>
      <c r="D180">
        <v>2</v>
      </c>
      <c r="E180">
        <v>4</v>
      </c>
      <c r="F180">
        <v>6</v>
      </c>
      <c r="G180">
        <v>5</v>
      </c>
      <c r="H180">
        <v>3</v>
      </c>
      <c r="I180">
        <v>78</v>
      </c>
      <c r="J180">
        <v>78</v>
      </c>
      <c r="K180">
        <v>90</v>
      </c>
      <c r="L180">
        <v>83</v>
      </c>
      <c r="M180">
        <v>63</v>
      </c>
    </row>
    <row r="181" spans="1:13" x14ac:dyDescent="0.35">
      <c r="A181" s="1" t="s">
        <v>276</v>
      </c>
      <c r="B181" s="1" t="s">
        <v>180</v>
      </c>
      <c r="C181">
        <v>0</v>
      </c>
      <c r="D181">
        <v>6</v>
      </c>
      <c r="E181">
        <v>5</v>
      </c>
      <c r="F181">
        <v>6</v>
      </c>
      <c r="G181">
        <v>6</v>
      </c>
      <c r="H181">
        <v>6</v>
      </c>
      <c r="I181">
        <v>43</v>
      </c>
      <c r="J181">
        <v>3</v>
      </c>
      <c r="K181">
        <v>56</v>
      </c>
      <c r="L181">
        <v>52</v>
      </c>
      <c r="M181">
        <v>41</v>
      </c>
    </row>
    <row r="182" spans="1:13" x14ac:dyDescent="0.35">
      <c r="A182" s="1" t="s">
        <v>277</v>
      </c>
      <c r="B182" s="1" t="s">
        <v>161</v>
      </c>
      <c r="C182">
        <v>1</v>
      </c>
      <c r="D182">
        <v>4</v>
      </c>
      <c r="E182">
        <v>4</v>
      </c>
      <c r="F182">
        <v>3</v>
      </c>
      <c r="G182">
        <v>6</v>
      </c>
      <c r="H182">
        <v>6</v>
      </c>
      <c r="I182">
        <v>33</v>
      </c>
      <c r="J182">
        <v>38</v>
      </c>
      <c r="K182">
        <v>27</v>
      </c>
      <c r="L182">
        <v>60</v>
      </c>
      <c r="M182">
        <v>80</v>
      </c>
    </row>
    <row r="183" spans="1:13" x14ac:dyDescent="0.35">
      <c r="A183" s="1" t="s">
        <v>278</v>
      </c>
      <c r="B183" s="1" t="s">
        <v>279</v>
      </c>
      <c r="C183">
        <v>5</v>
      </c>
      <c r="D183">
        <v>6</v>
      </c>
      <c r="E183">
        <v>2</v>
      </c>
      <c r="F183">
        <v>5</v>
      </c>
      <c r="G183">
        <v>5</v>
      </c>
      <c r="H183">
        <v>5</v>
      </c>
      <c r="I183">
        <v>80</v>
      </c>
      <c r="J183">
        <v>54</v>
      </c>
      <c r="K183">
        <v>22</v>
      </c>
      <c r="L183">
        <v>26</v>
      </c>
      <c r="M183">
        <v>62</v>
      </c>
    </row>
    <row r="184" spans="1:13" x14ac:dyDescent="0.35">
      <c r="A184" s="1" t="s">
        <v>280</v>
      </c>
      <c r="B184" s="1" t="s">
        <v>159</v>
      </c>
      <c r="C184">
        <v>6</v>
      </c>
      <c r="D184">
        <v>6</v>
      </c>
      <c r="E184">
        <v>2</v>
      </c>
      <c r="F184">
        <v>4</v>
      </c>
      <c r="G184">
        <v>5</v>
      </c>
      <c r="H184">
        <v>2</v>
      </c>
      <c r="I184">
        <v>34</v>
      </c>
      <c r="J184">
        <v>92</v>
      </c>
      <c r="K184">
        <v>51</v>
      </c>
      <c r="L184">
        <v>32</v>
      </c>
      <c r="M184">
        <v>80</v>
      </c>
    </row>
    <row r="185" spans="1:13" x14ac:dyDescent="0.35">
      <c r="A185" s="1" t="s">
        <v>281</v>
      </c>
      <c r="B185" s="1" t="s">
        <v>41</v>
      </c>
      <c r="C185">
        <v>8</v>
      </c>
      <c r="D185">
        <v>2</v>
      </c>
      <c r="E185">
        <v>4</v>
      </c>
      <c r="F185">
        <v>2</v>
      </c>
      <c r="G185">
        <v>6</v>
      </c>
      <c r="H185">
        <v>5</v>
      </c>
      <c r="I185">
        <v>17</v>
      </c>
      <c r="J185">
        <v>29</v>
      </c>
      <c r="K185">
        <v>83</v>
      </c>
      <c r="L185">
        <v>9</v>
      </c>
      <c r="M185">
        <v>54</v>
      </c>
    </row>
    <row r="186" spans="1:13" x14ac:dyDescent="0.35">
      <c r="A186" s="1" t="s">
        <v>282</v>
      </c>
      <c r="B186" s="1" t="s">
        <v>41</v>
      </c>
      <c r="C186">
        <v>1</v>
      </c>
      <c r="D186">
        <v>5</v>
      </c>
      <c r="E186">
        <v>6</v>
      </c>
      <c r="F186">
        <v>4</v>
      </c>
      <c r="G186">
        <v>3</v>
      </c>
      <c r="H186">
        <v>2</v>
      </c>
      <c r="I186">
        <v>14</v>
      </c>
      <c r="J186">
        <v>49</v>
      </c>
      <c r="K186">
        <v>64</v>
      </c>
      <c r="L186">
        <v>36</v>
      </c>
      <c r="M186">
        <v>2</v>
      </c>
    </row>
    <row r="187" spans="1:13" x14ac:dyDescent="0.35">
      <c r="A187" s="1" t="s">
        <v>283</v>
      </c>
      <c r="B187" s="1" t="s">
        <v>242</v>
      </c>
      <c r="C187">
        <v>6</v>
      </c>
      <c r="D187">
        <v>6</v>
      </c>
      <c r="E187">
        <v>3</v>
      </c>
      <c r="F187">
        <v>6</v>
      </c>
      <c r="G187">
        <v>2</v>
      </c>
      <c r="H187">
        <v>3</v>
      </c>
      <c r="I187">
        <v>27</v>
      </c>
      <c r="J187">
        <v>64</v>
      </c>
      <c r="K187">
        <v>47</v>
      </c>
      <c r="L187">
        <v>11</v>
      </c>
      <c r="M187">
        <v>24</v>
      </c>
    </row>
    <row r="188" spans="1:13" x14ac:dyDescent="0.35">
      <c r="A188" s="1" t="s">
        <v>284</v>
      </c>
      <c r="B188" s="1" t="s">
        <v>166</v>
      </c>
      <c r="C188">
        <v>3</v>
      </c>
      <c r="D188">
        <v>5</v>
      </c>
      <c r="E188">
        <v>3</v>
      </c>
      <c r="F188">
        <v>2</v>
      </c>
      <c r="G188">
        <v>6</v>
      </c>
      <c r="H188">
        <v>6</v>
      </c>
      <c r="I188">
        <v>77</v>
      </c>
      <c r="J188">
        <v>9</v>
      </c>
      <c r="K188">
        <v>73</v>
      </c>
      <c r="L188">
        <v>35</v>
      </c>
      <c r="M188">
        <v>96</v>
      </c>
    </row>
    <row r="189" spans="1:13" x14ac:dyDescent="0.35">
      <c r="A189" s="1" t="s">
        <v>285</v>
      </c>
      <c r="B189" s="1" t="s">
        <v>286</v>
      </c>
      <c r="C189">
        <v>2</v>
      </c>
      <c r="D189">
        <v>5</v>
      </c>
      <c r="E189">
        <v>4</v>
      </c>
      <c r="F189">
        <v>4</v>
      </c>
      <c r="G189">
        <v>2</v>
      </c>
      <c r="H189">
        <v>5</v>
      </c>
      <c r="I189">
        <v>46</v>
      </c>
      <c r="J189">
        <v>15</v>
      </c>
      <c r="K189">
        <v>67</v>
      </c>
      <c r="L189">
        <v>56</v>
      </c>
      <c r="M189">
        <v>9</v>
      </c>
    </row>
    <row r="190" spans="1:13" x14ac:dyDescent="0.35">
      <c r="A190" s="1" t="s">
        <v>287</v>
      </c>
      <c r="B190" s="1" t="s">
        <v>288</v>
      </c>
      <c r="C190">
        <v>3</v>
      </c>
      <c r="D190">
        <v>4</v>
      </c>
      <c r="E190">
        <v>6</v>
      </c>
      <c r="F190">
        <v>3</v>
      </c>
      <c r="G190">
        <v>2</v>
      </c>
      <c r="H190">
        <v>2</v>
      </c>
      <c r="I190">
        <v>79</v>
      </c>
      <c r="J190">
        <v>70</v>
      </c>
      <c r="K190">
        <v>42</v>
      </c>
      <c r="L190">
        <v>36</v>
      </c>
      <c r="M190">
        <v>76</v>
      </c>
    </row>
    <row r="191" spans="1:13" x14ac:dyDescent="0.35">
      <c r="A191" s="1" t="s">
        <v>289</v>
      </c>
      <c r="B191" s="1" t="s">
        <v>30</v>
      </c>
      <c r="C191">
        <v>3</v>
      </c>
      <c r="D191">
        <v>6</v>
      </c>
      <c r="E191">
        <v>3</v>
      </c>
      <c r="F191">
        <v>6</v>
      </c>
      <c r="G191">
        <v>2</v>
      </c>
      <c r="H191">
        <v>5</v>
      </c>
      <c r="I191">
        <v>25</v>
      </c>
      <c r="J191">
        <v>78</v>
      </c>
      <c r="K191">
        <v>36</v>
      </c>
      <c r="L191">
        <v>67</v>
      </c>
      <c r="M191">
        <v>37</v>
      </c>
    </row>
    <row r="192" spans="1:13" x14ac:dyDescent="0.35">
      <c r="A192" s="1" t="s">
        <v>290</v>
      </c>
      <c r="B192" s="1" t="s">
        <v>78</v>
      </c>
      <c r="C192">
        <v>4</v>
      </c>
      <c r="D192">
        <v>5</v>
      </c>
      <c r="E192">
        <v>4</v>
      </c>
      <c r="F192">
        <v>6</v>
      </c>
      <c r="G192">
        <v>5</v>
      </c>
      <c r="H192">
        <v>2</v>
      </c>
      <c r="I192">
        <v>53</v>
      </c>
      <c r="J192">
        <v>61</v>
      </c>
      <c r="K192">
        <v>85</v>
      </c>
      <c r="L192">
        <v>8</v>
      </c>
      <c r="M192">
        <v>76</v>
      </c>
    </row>
    <row r="193" spans="1:13" x14ac:dyDescent="0.35">
      <c r="A193" s="1" t="s">
        <v>264</v>
      </c>
      <c r="B193" s="1" t="s">
        <v>246</v>
      </c>
      <c r="C193">
        <v>7</v>
      </c>
      <c r="D193">
        <v>2</v>
      </c>
      <c r="E193">
        <v>4</v>
      </c>
      <c r="F193">
        <v>3</v>
      </c>
      <c r="G193">
        <v>6</v>
      </c>
      <c r="H193">
        <v>3</v>
      </c>
      <c r="I193">
        <v>13</v>
      </c>
      <c r="J193">
        <v>89</v>
      </c>
      <c r="K193">
        <v>20</v>
      </c>
      <c r="L193">
        <v>2</v>
      </c>
      <c r="M193">
        <v>36</v>
      </c>
    </row>
    <row r="194" spans="1:13" x14ac:dyDescent="0.35">
      <c r="A194" s="1" t="s">
        <v>291</v>
      </c>
      <c r="B194" s="1" t="s">
        <v>222</v>
      </c>
      <c r="C194">
        <v>3</v>
      </c>
      <c r="D194">
        <v>5</v>
      </c>
      <c r="E194">
        <v>5</v>
      </c>
      <c r="F194">
        <v>2</v>
      </c>
      <c r="G194">
        <v>5</v>
      </c>
      <c r="H194">
        <v>2</v>
      </c>
      <c r="I194">
        <v>25</v>
      </c>
      <c r="J194">
        <v>46</v>
      </c>
      <c r="K194">
        <v>91</v>
      </c>
      <c r="L194">
        <v>75</v>
      </c>
      <c r="M194">
        <v>91</v>
      </c>
    </row>
    <row r="195" spans="1:13" x14ac:dyDescent="0.35">
      <c r="A195" s="1" t="s">
        <v>292</v>
      </c>
      <c r="B195" s="1" t="s">
        <v>225</v>
      </c>
      <c r="C195">
        <v>7</v>
      </c>
      <c r="D195">
        <v>6</v>
      </c>
      <c r="E195">
        <v>4</v>
      </c>
      <c r="F195">
        <v>5</v>
      </c>
      <c r="G195">
        <v>4</v>
      </c>
      <c r="H195">
        <v>6</v>
      </c>
      <c r="I195">
        <v>52</v>
      </c>
      <c r="J195">
        <v>32</v>
      </c>
      <c r="K195">
        <v>57</v>
      </c>
      <c r="L195">
        <v>58</v>
      </c>
      <c r="M195">
        <v>67</v>
      </c>
    </row>
    <row r="196" spans="1:13" x14ac:dyDescent="0.35">
      <c r="A196" s="1" t="s">
        <v>293</v>
      </c>
      <c r="B196" s="1" t="s">
        <v>239</v>
      </c>
      <c r="C196">
        <v>7</v>
      </c>
      <c r="D196">
        <v>6</v>
      </c>
      <c r="E196">
        <v>4</v>
      </c>
      <c r="F196">
        <v>6</v>
      </c>
      <c r="G196">
        <v>6</v>
      </c>
      <c r="H196">
        <v>5</v>
      </c>
      <c r="I196">
        <v>85</v>
      </c>
      <c r="J196">
        <v>37</v>
      </c>
      <c r="K196">
        <v>73</v>
      </c>
      <c r="L196">
        <v>73</v>
      </c>
      <c r="M196">
        <v>19</v>
      </c>
    </row>
    <row r="197" spans="1:13" x14ac:dyDescent="0.35">
      <c r="A197" s="1" t="s">
        <v>294</v>
      </c>
      <c r="B197" s="1" t="s">
        <v>28</v>
      </c>
      <c r="C197">
        <v>8</v>
      </c>
      <c r="D197">
        <v>3</v>
      </c>
      <c r="E197">
        <v>3</v>
      </c>
      <c r="F197">
        <v>4</v>
      </c>
      <c r="G197">
        <v>3</v>
      </c>
      <c r="H197">
        <v>5</v>
      </c>
      <c r="I197">
        <v>96</v>
      </c>
      <c r="J197">
        <v>17</v>
      </c>
      <c r="K197">
        <v>94</v>
      </c>
      <c r="L197">
        <v>90</v>
      </c>
      <c r="M197">
        <v>1</v>
      </c>
    </row>
    <row r="198" spans="1:13" x14ac:dyDescent="0.35">
      <c r="A198" s="1" t="s">
        <v>295</v>
      </c>
      <c r="B198" s="1" t="s">
        <v>180</v>
      </c>
      <c r="C198">
        <v>2</v>
      </c>
      <c r="D198">
        <v>3</v>
      </c>
      <c r="E198">
        <v>6</v>
      </c>
      <c r="F198">
        <v>4</v>
      </c>
      <c r="G198">
        <v>5</v>
      </c>
      <c r="H198">
        <v>6</v>
      </c>
      <c r="I198">
        <v>68</v>
      </c>
      <c r="J198">
        <v>10</v>
      </c>
      <c r="K198">
        <v>64</v>
      </c>
      <c r="L198">
        <v>85</v>
      </c>
      <c r="M198">
        <v>26</v>
      </c>
    </row>
    <row r="199" spans="1:13" x14ac:dyDescent="0.35">
      <c r="A199" s="1" t="s">
        <v>296</v>
      </c>
      <c r="B199" s="1" t="s">
        <v>222</v>
      </c>
      <c r="C199">
        <v>7</v>
      </c>
      <c r="D199">
        <v>2</v>
      </c>
      <c r="E199">
        <v>2</v>
      </c>
      <c r="F199">
        <v>6</v>
      </c>
      <c r="G199">
        <v>5</v>
      </c>
      <c r="H199">
        <v>3</v>
      </c>
      <c r="I199">
        <v>45</v>
      </c>
      <c r="J199">
        <v>81</v>
      </c>
      <c r="K199">
        <v>28</v>
      </c>
      <c r="L199">
        <v>11</v>
      </c>
      <c r="M199">
        <v>25</v>
      </c>
    </row>
    <row r="200" spans="1:13" x14ac:dyDescent="0.35">
      <c r="A200" s="1" t="s">
        <v>297</v>
      </c>
      <c r="B200" s="1" t="s">
        <v>161</v>
      </c>
      <c r="C200">
        <v>3</v>
      </c>
      <c r="D200">
        <v>2</v>
      </c>
      <c r="E200">
        <v>3</v>
      </c>
      <c r="F200">
        <v>2</v>
      </c>
      <c r="G200">
        <v>5</v>
      </c>
      <c r="H200">
        <v>4</v>
      </c>
      <c r="I200">
        <v>85</v>
      </c>
      <c r="J200">
        <v>28</v>
      </c>
      <c r="K200">
        <v>36</v>
      </c>
      <c r="L200">
        <v>9</v>
      </c>
      <c r="M200">
        <v>95</v>
      </c>
    </row>
    <row r="201" spans="1:13" x14ac:dyDescent="0.35">
      <c r="A201" s="1" t="s">
        <v>298</v>
      </c>
      <c r="B201" s="1" t="s">
        <v>299</v>
      </c>
      <c r="C201">
        <v>4</v>
      </c>
      <c r="D201">
        <v>3</v>
      </c>
      <c r="E201">
        <v>6</v>
      </c>
      <c r="F201">
        <v>4</v>
      </c>
      <c r="G201">
        <v>4</v>
      </c>
      <c r="H201">
        <v>3</v>
      </c>
      <c r="I201">
        <v>48</v>
      </c>
      <c r="J201">
        <v>71</v>
      </c>
      <c r="K201">
        <v>40</v>
      </c>
      <c r="L201">
        <v>67</v>
      </c>
      <c r="M201">
        <v>83</v>
      </c>
    </row>
    <row r="202" spans="1:13" x14ac:dyDescent="0.35">
      <c r="A202" s="1" t="s">
        <v>300</v>
      </c>
      <c r="B202" s="1" t="s">
        <v>242</v>
      </c>
      <c r="C202">
        <v>0</v>
      </c>
      <c r="D202">
        <v>5</v>
      </c>
      <c r="E202">
        <v>6</v>
      </c>
      <c r="F202">
        <v>4</v>
      </c>
      <c r="G202">
        <v>4</v>
      </c>
      <c r="H202">
        <v>5</v>
      </c>
      <c r="I202">
        <v>70</v>
      </c>
      <c r="J202">
        <v>42</v>
      </c>
      <c r="K202">
        <v>47</v>
      </c>
      <c r="L202">
        <v>24</v>
      </c>
      <c r="M202">
        <v>40</v>
      </c>
    </row>
    <row r="203" spans="1:13" x14ac:dyDescent="0.35">
      <c r="A203" s="1" t="s">
        <v>301</v>
      </c>
      <c r="B203" s="1" t="s">
        <v>302</v>
      </c>
      <c r="C203">
        <v>8</v>
      </c>
      <c r="D203">
        <v>4</v>
      </c>
      <c r="E203">
        <v>5</v>
      </c>
      <c r="F203">
        <v>4</v>
      </c>
      <c r="G203">
        <v>4</v>
      </c>
      <c r="H203">
        <v>5</v>
      </c>
      <c r="I203">
        <v>83</v>
      </c>
      <c r="J203">
        <v>18</v>
      </c>
      <c r="K203">
        <v>29</v>
      </c>
      <c r="L203">
        <v>17</v>
      </c>
      <c r="M203">
        <v>9</v>
      </c>
    </row>
    <row r="204" spans="1:13" x14ac:dyDescent="0.35">
      <c r="A204" s="1" t="s">
        <v>303</v>
      </c>
      <c r="B204" s="1" t="s">
        <v>90</v>
      </c>
      <c r="C204">
        <v>1</v>
      </c>
      <c r="D204">
        <v>6</v>
      </c>
      <c r="E204">
        <v>4</v>
      </c>
      <c r="F204">
        <v>6</v>
      </c>
      <c r="G204">
        <v>3</v>
      </c>
      <c r="H204">
        <v>2</v>
      </c>
      <c r="I204">
        <v>48</v>
      </c>
      <c r="J204">
        <v>65</v>
      </c>
      <c r="K204">
        <v>86</v>
      </c>
      <c r="L204">
        <v>18</v>
      </c>
      <c r="M204">
        <v>88</v>
      </c>
    </row>
    <row r="205" spans="1:13" x14ac:dyDescent="0.35">
      <c r="A205" s="1" t="s">
        <v>304</v>
      </c>
      <c r="B205" s="1" t="s">
        <v>70</v>
      </c>
      <c r="C205">
        <v>4</v>
      </c>
      <c r="D205">
        <v>5</v>
      </c>
      <c r="E205">
        <v>3</v>
      </c>
      <c r="F205">
        <v>5</v>
      </c>
      <c r="G205">
        <v>5</v>
      </c>
      <c r="H205">
        <v>2</v>
      </c>
      <c r="I205">
        <v>70</v>
      </c>
      <c r="J205">
        <v>20</v>
      </c>
      <c r="K205">
        <v>38</v>
      </c>
      <c r="L205">
        <v>18</v>
      </c>
      <c r="M205">
        <v>65</v>
      </c>
    </row>
    <row r="206" spans="1:13" x14ac:dyDescent="0.35">
      <c r="A206" s="1" t="s">
        <v>305</v>
      </c>
      <c r="B206" s="1" t="s">
        <v>306</v>
      </c>
      <c r="C206">
        <v>2</v>
      </c>
      <c r="D206">
        <v>2</v>
      </c>
      <c r="E206">
        <v>6</v>
      </c>
      <c r="F206">
        <v>5</v>
      </c>
      <c r="G206">
        <v>2</v>
      </c>
      <c r="H206">
        <v>6</v>
      </c>
      <c r="I206">
        <v>74</v>
      </c>
      <c r="J206">
        <v>61</v>
      </c>
      <c r="K206">
        <v>24</v>
      </c>
      <c r="L206">
        <v>72</v>
      </c>
      <c r="M206">
        <v>41</v>
      </c>
    </row>
    <row r="207" spans="1:13" x14ac:dyDescent="0.35">
      <c r="A207" s="1" t="s">
        <v>125</v>
      </c>
      <c r="B207" s="1" t="s">
        <v>307</v>
      </c>
      <c r="C207">
        <v>2</v>
      </c>
      <c r="D207">
        <v>2</v>
      </c>
      <c r="E207">
        <v>4</v>
      </c>
      <c r="F207">
        <v>4</v>
      </c>
      <c r="G207">
        <v>4</v>
      </c>
      <c r="H207">
        <v>3</v>
      </c>
      <c r="I207">
        <v>18</v>
      </c>
      <c r="J207">
        <v>50</v>
      </c>
      <c r="K207">
        <v>99</v>
      </c>
      <c r="L207">
        <v>35</v>
      </c>
      <c r="M207">
        <v>8</v>
      </c>
    </row>
    <row r="208" spans="1:13" x14ac:dyDescent="0.35">
      <c r="A208" s="1" t="s">
        <v>308</v>
      </c>
      <c r="B208" s="1" t="s">
        <v>166</v>
      </c>
      <c r="C208">
        <v>6</v>
      </c>
      <c r="D208">
        <v>6</v>
      </c>
      <c r="E208">
        <v>4</v>
      </c>
      <c r="F208">
        <v>3</v>
      </c>
      <c r="G208">
        <v>6</v>
      </c>
      <c r="H208">
        <v>2</v>
      </c>
      <c r="I208">
        <v>68</v>
      </c>
      <c r="J208">
        <v>82</v>
      </c>
      <c r="K208">
        <v>74</v>
      </c>
      <c r="L208">
        <v>4</v>
      </c>
      <c r="M208">
        <v>9</v>
      </c>
    </row>
    <row r="209" spans="1:13" x14ac:dyDescent="0.35">
      <c r="A209" s="1" t="s">
        <v>309</v>
      </c>
      <c r="B209" s="1" t="s">
        <v>239</v>
      </c>
      <c r="C209">
        <v>3</v>
      </c>
      <c r="D209">
        <v>4</v>
      </c>
      <c r="E209">
        <v>2</v>
      </c>
      <c r="F209">
        <v>2</v>
      </c>
      <c r="G209">
        <v>6</v>
      </c>
      <c r="H209">
        <v>4</v>
      </c>
      <c r="I209">
        <v>48</v>
      </c>
      <c r="J209">
        <v>56</v>
      </c>
      <c r="K209">
        <v>97</v>
      </c>
      <c r="L209">
        <v>34</v>
      </c>
      <c r="M209">
        <v>50</v>
      </c>
    </row>
    <row r="210" spans="1:13" x14ac:dyDescent="0.35">
      <c r="A210" s="1" t="s">
        <v>310</v>
      </c>
      <c r="B210" s="1" t="s">
        <v>311</v>
      </c>
      <c r="C210">
        <v>2</v>
      </c>
      <c r="D210">
        <v>5</v>
      </c>
      <c r="E210">
        <v>5</v>
      </c>
      <c r="F210">
        <v>5</v>
      </c>
      <c r="G210">
        <v>3</v>
      </c>
      <c r="H210">
        <v>2</v>
      </c>
      <c r="I210">
        <v>69</v>
      </c>
      <c r="J210">
        <v>49</v>
      </c>
      <c r="K210">
        <v>67</v>
      </c>
      <c r="L210">
        <v>20</v>
      </c>
      <c r="M210">
        <v>3</v>
      </c>
    </row>
    <row r="211" spans="1:13" x14ac:dyDescent="0.35">
      <c r="A211" s="1" t="s">
        <v>312</v>
      </c>
      <c r="B211" s="1" t="s">
        <v>313</v>
      </c>
      <c r="C211">
        <v>5</v>
      </c>
      <c r="D211">
        <v>2</v>
      </c>
      <c r="E211">
        <v>4</v>
      </c>
      <c r="F211">
        <v>5</v>
      </c>
      <c r="G211">
        <v>6</v>
      </c>
      <c r="H211">
        <v>4</v>
      </c>
      <c r="I211">
        <v>68</v>
      </c>
      <c r="J211">
        <v>37</v>
      </c>
      <c r="K211">
        <v>91</v>
      </c>
      <c r="L211">
        <v>56</v>
      </c>
      <c r="M211">
        <v>46</v>
      </c>
    </row>
    <row r="212" spans="1:13" x14ac:dyDescent="0.35">
      <c r="A212" s="1" t="s">
        <v>314</v>
      </c>
      <c r="B212" s="1" t="s">
        <v>249</v>
      </c>
      <c r="C212">
        <v>7</v>
      </c>
      <c r="D212">
        <v>2</v>
      </c>
      <c r="E212">
        <v>2</v>
      </c>
      <c r="F212">
        <v>3</v>
      </c>
      <c r="G212">
        <v>6</v>
      </c>
      <c r="H212">
        <v>5</v>
      </c>
      <c r="I212">
        <v>11</v>
      </c>
      <c r="J212">
        <v>6</v>
      </c>
      <c r="K212">
        <v>24</v>
      </c>
      <c r="L212">
        <v>72</v>
      </c>
      <c r="M212">
        <v>17</v>
      </c>
    </row>
    <row r="213" spans="1:13" x14ac:dyDescent="0.35">
      <c r="A213" s="1" t="s">
        <v>315</v>
      </c>
      <c r="B213" s="1" t="s">
        <v>316</v>
      </c>
      <c r="C213">
        <v>2</v>
      </c>
      <c r="D213">
        <v>2</v>
      </c>
      <c r="E213">
        <v>6</v>
      </c>
      <c r="F213">
        <v>2</v>
      </c>
      <c r="G213">
        <v>2</v>
      </c>
      <c r="H213">
        <v>4</v>
      </c>
      <c r="I213">
        <v>13</v>
      </c>
      <c r="J213">
        <v>7</v>
      </c>
      <c r="K213">
        <v>71</v>
      </c>
      <c r="L213">
        <v>64</v>
      </c>
      <c r="M213">
        <v>96</v>
      </c>
    </row>
    <row r="214" spans="1:13" x14ac:dyDescent="0.35">
      <c r="A214" s="1" t="s">
        <v>317</v>
      </c>
      <c r="B214" s="1" t="s">
        <v>232</v>
      </c>
      <c r="C214">
        <v>8</v>
      </c>
      <c r="D214">
        <v>4</v>
      </c>
      <c r="E214">
        <v>5</v>
      </c>
      <c r="F214">
        <v>5</v>
      </c>
      <c r="G214">
        <v>3</v>
      </c>
      <c r="H214">
        <v>4</v>
      </c>
      <c r="I214">
        <v>92</v>
      </c>
      <c r="J214">
        <v>71</v>
      </c>
      <c r="K214">
        <v>26</v>
      </c>
      <c r="L214">
        <v>42</v>
      </c>
      <c r="M214">
        <v>46</v>
      </c>
    </row>
    <row r="215" spans="1:13" x14ac:dyDescent="0.35">
      <c r="A215" s="1" t="s">
        <v>318</v>
      </c>
      <c r="B215" s="1" t="s">
        <v>279</v>
      </c>
      <c r="C215">
        <v>5</v>
      </c>
      <c r="D215">
        <v>6</v>
      </c>
      <c r="E215">
        <v>2</v>
      </c>
      <c r="F215">
        <v>6</v>
      </c>
      <c r="G215">
        <v>6</v>
      </c>
      <c r="H215">
        <v>5</v>
      </c>
      <c r="I215">
        <v>79</v>
      </c>
      <c r="J215">
        <v>19</v>
      </c>
      <c r="K215">
        <v>23</v>
      </c>
      <c r="L215">
        <v>18</v>
      </c>
      <c r="M215">
        <v>13</v>
      </c>
    </row>
    <row r="216" spans="1:13" x14ac:dyDescent="0.35">
      <c r="A216" s="1" t="s">
        <v>319</v>
      </c>
      <c r="B216" s="1" t="s">
        <v>197</v>
      </c>
      <c r="C216">
        <v>3</v>
      </c>
      <c r="D216">
        <v>2</v>
      </c>
      <c r="E216">
        <v>5</v>
      </c>
      <c r="F216">
        <v>3</v>
      </c>
      <c r="G216">
        <v>5</v>
      </c>
      <c r="H216">
        <v>2</v>
      </c>
      <c r="I216">
        <v>47</v>
      </c>
      <c r="J216">
        <v>7</v>
      </c>
      <c r="K216">
        <v>72</v>
      </c>
      <c r="L216">
        <v>74</v>
      </c>
      <c r="M216">
        <v>85</v>
      </c>
    </row>
    <row r="217" spans="1:13" x14ac:dyDescent="0.35">
      <c r="A217" s="1" t="s">
        <v>320</v>
      </c>
      <c r="B217" s="1" t="s">
        <v>145</v>
      </c>
      <c r="C217">
        <v>1</v>
      </c>
      <c r="D217">
        <v>6</v>
      </c>
      <c r="E217">
        <v>2</v>
      </c>
      <c r="F217">
        <v>5</v>
      </c>
      <c r="G217">
        <v>6</v>
      </c>
      <c r="H217">
        <v>3</v>
      </c>
      <c r="I217">
        <v>74</v>
      </c>
      <c r="J217">
        <v>64</v>
      </c>
      <c r="K217">
        <v>17</v>
      </c>
      <c r="L217">
        <v>76</v>
      </c>
      <c r="M217">
        <v>23</v>
      </c>
    </row>
    <row r="218" spans="1:13" x14ac:dyDescent="0.35">
      <c r="A218" s="1" t="s">
        <v>321</v>
      </c>
      <c r="B218" s="1" t="s">
        <v>322</v>
      </c>
      <c r="C218">
        <v>3</v>
      </c>
      <c r="D218">
        <v>4</v>
      </c>
      <c r="E218">
        <v>2</v>
      </c>
      <c r="F218">
        <v>4</v>
      </c>
      <c r="G218">
        <v>5</v>
      </c>
      <c r="H218">
        <v>6</v>
      </c>
      <c r="I218">
        <v>47</v>
      </c>
      <c r="J218">
        <v>80</v>
      </c>
      <c r="K218">
        <v>34</v>
      </c>
      <c r="L218">
        <v>4</v>
      </c>
      <c r="M218">
        <v>81</v>
      </c>
    </row>
    <row r="219" spans="1:13" x14ac:dyDescent="0.35">
      <c r="A219" s="1" t="s">
        <v>323</v>
      </c>
      <c r="B219" s="1" t="s">
        <v>324</v>
      </c>
      <c r="C219">
        <v>3</v>
      </c>
      <c r="D219">
        <v>4</v>
      </c>
      <c r="E219">
        <v>3</v>
      </c>
      <c r="F219">
        <v>2</v>
      </c>
      <c r="G219">
        <v>4</v>
      </c>
      <c r="H219">
        <v>4</v>
      </c>
      <c r="I219">
        <v>14</v>
      </c>
      <c r="J219">
        <v>35</v>
      </c>
      <c r="K219">
        <v>43</v>
      </c>
      <c r="L219">
        <v>57</v>
      </c>
      <c r="M219">
        <v>34</v>
      </c>
    </row>
    <row r="220" spans="1:13" x14ac:dyDescent="0.35">
      <c r="A220" s="1" t="s">
        <v>325</v>
      </c>
      <c r="B220" s="1" t="s">
        <v>326</v>
      </c>
      <c r="C220">
        <v>7</v>
      </c>
      <c r="D220">
        <v>3</v>
      </c>
      <c r="E220">
        <v>3</v>
      </c>
      <c r="F220">
        <v>2</v>
      </c>
      <c r="G220">
        <v>6</v>
      </c>
      <c r="H220">
        <v>5</v>
      </c>
      <c r="I220">
        <v>84</v>
      </c>
      <c r="J220">
        <v>70</v>
      </c>
      <c r="K220">
        <v>57</v>
      </c>
      <c r="L220">
        <v>62</v>
      </c>
      <c r="M220">
        <v>1</v>
      </c>
    </row>
    <row r="221" spans="1:13" x14ac:dyDescent="0.35">
      <c r="A221" s="1" t="s">
        <v>108</v>
      </c>
      <c r="B221" s="1" t="s">
        <v>327</v>
      </c>
      <c r="C221">
        <v>1</v>
      </c>
      <c r="D221">
        <v>5</v>
      </c>
      <c r="E221">
        <v>3</v>
      </c>
      <c r="F221">
        <v>5</v>
      </c>
      <c r="G221">
        <v>2</v>
      </c>
      <c r="H221">
        <v>4</v>
      </c>
      <c r="I221">
        <v>42</v>
      </c>
      <c r="J221">
        <v>82</v>
      </c>
      <c r="K221">
        <v>89</v>
      </c>
      <c r="L221">
        <v>2</v>
      </c>
      <c r="M221">
        <v>41</v>
      </c>
    </row>
    <row r="222" spans="1:13" x14ac:dyDescent="0.35">
      <c r="A222" s="1" t="s">
        <v>328</v>
      </c>
      <c r="B222" s="1" t="s">
        <v>68</v>
      </c>
      <c r="C222">
        <v>0</v>
      </c>
      <c r="D222">
        <v>6</v>
      </c>
      <c r="E222">
        <v>6</v>
      </c>
      <c r="F222">
        <v>4</v>
      </c>
      <c r="G222">
        <v>4</v>
      </c>
      <c r="H222">
        <v>3</v>
      </c>
      <c r="I222">
        <v>25</v>
      </c>
      <c r="J222">
        <v>40</v>
      </c>
      <c r="K222">
        <v>61</v>
      </c>
      <c r="L222">
        <v>59</v>
      </c>
      <c r="M222">
        <v>88</v>
      </c>
    </row>
    <row r="223" spans="1:13" x14ac:dyDescent="0.35">
      <c r="A223" s="1" t="s">
        <v>329</v>
      </c>
      <c r="B223" s="1" t="s">
        <v>188</v>
      </c>
      <c r="C223">
        <v>2</v>
      </c>
      <c r="D223">
        <v>4</v>
      </c>
      <c r="E223">
        <v>3</v>
      </c>
      <c r="F223">
        <v>3</v>
      </c>
      <c r="G223">
        <v>3</v>
      </c>
      <c r="H223">
        <v>2</v>
      </c>
      <c r="I223">
        <v>76</v>
      </c>
      <c r="J223">
        <v>21</v>
      </c>
      <c r="K223">
        <v>59</v>
      </c>
      <c r="L223">
        <v>79</v>
      </c>
      <c r="M223">
        <v>33</v>
      </c>
    </row>
    <row r="224" spans="1:13" x14ac:dyDescent="0.35">
      <c r="A224" s="1" t="s">
        <v>330</v>
      </c>
      <c r="B224" s="1" t="s">
        <v>30</v>
      </c>
      <c r="C224">
        <v>3</v>
      </c>
      <c r="D224">
        <v>6</v>
      </c>
      <c r="E224">
        <v>5</v>
      </c>
      <c r="F224">
        <v>2</v>
      </c>
      <c r="G224">
        <v>5</v>
      </c>
      <c r="H224">
        <v>4</v>
      </c>
      <c r="I224">
        <v>18</v>
      </c>
      <c r="J224">
        <v>33</v>
      </c>
      <c r="K224">
        <v>57</v>
      </c>
      <c r="L224">
        <v>34</v>
      </c>
      <c r="M224">
        <v>74</v>
      </c>
    </row>
    <row r="225" spans="1:13" x14ac:dyDescent="0.35">
      <c r="A225" s="1" t="s">
        <v>131</v>
      </c>
      <c r="B225" s="1" t="s">
        <v>171</v>
      </c>
      <c r="C225">
        <v>8</v>
      </c>
      <c r="D225">
        <v>4</v>
      </c>
      <c r="E225">
        <v>3</v>
      </c>
      <c r="F225">
        <v>2</v>
      </c>
      <c r="G225">
        <v>6</v>
      </c>
      <c r="H225">
        <v>5</v>
      </c>
      <c r="I225">
        <v>67</v>
      </c>
      <c r="J225">
        <v>34</v>
      </c>
      <c r="K225">
        <v>96</v>
      </c>
      <c r="L225">
        <v>61</v>
      </c>
      <c r="M225">
        <v>40</v>
      </c>
    </row>
    <row r="226" spans="1:13" x14ac:dyDescent="0.35">
      <c r="A226" s="1" t="s">
        <v>265</v>
      </c>
      <c r="B226" s="1" t="s">
        <v>16</v>
      </c>
      <c r="C226">
        <v>5</v>
      </c>
      <c r="D226">
        <v>4</v>
      </c>
      <c r="E226">
        <v>4</v>
      </c>
      <c r="F226">
        <v>6</v>
      </c>
      <c r="G226">
        <v>4</v>
      </c>
      <c r="H226">
        <v>5</v>
      </c>
      <c r="I226">
        <v>39</v>
      </c>
      <c r="J226">
        <v>12</v>
      </c>
      <c r="K226">
        <v>100</v>
      </c>
      <c r="L226">
        <v>47</v>
      </c>
      <c r="M226">
        <v>42</v>
      </c>
    </row>
    <row r="227" spans="1:13" x14ac:dyDescent="0.35">
      <c r="A227" s="1" t="s">
        <v>331</v>
      </c>
      <c r="B227" s="1" t="s">
        <v>155</v>
      </c>
      <c r="C227">
        <v>0</v>
      </c>
      <c r="D227">
        <v>3</v>
      </c>
      <c r="E227">
        <v>2</v>
      </c>
      <c r="F227">
        <v>4</v>
      </c>
      <c r="G227">
        <v>4</v>
      </c>
      <c r="H227">
        <v>2</v>
      </c>
      <c r="I227">
        <v>88</v>
      </c>
      <c r="J227">
        <v>79</v>
      </c>
      <c r="K227">
        <v>26</v>
      </c>
      <c r="L227">
        <v>8</v>
      </c>
      <c r="M227">
        <v>70</v>
      </c>
    </row>
    <row r="228" spans="1:13" x14ac:dyDescent="0.35">
      <c r="A228" s="1" t="s">
        <v>332</v>
      </c>
      <c r="B228" s="1" t="s">
        <v>117</v>
      </c>
      <c r="C228">
        <v>1</v>
      </c>
      <c r="D228">
        <v>2</v>
      </c>
      <c r="E228">
        <v>2</v>
      </c>
      <c r="F228">
        <v>6</v>
      </c>
      <c r="G228">
        <v>6</v>
      </c>
      <c r="H228">
        <v>3</v>
      </c>
      <c r="I228">
        <v>83</v>
      </c>
      <c r="J228">
        <v>76</v>
      </c>
      <c r="K228">
        <v>52</v>
      </c>
      <c r="L228">
        <v>43</v>
      </c>
      <c r="M228">
        <v>64</v>
      </c>
    </row>
    <row r="229" spans="1:13" x14ac:dyDescent="0.35">
      <c r="A229" s="1" t="s">
        <v>333</v>
      </c>
      <c r="B229" s="1" t="s">
        <v>216</v>
      </c>
      <c r="C229">
        <v>1</v>
      </c>
      <c r="D229">
        <v>6</v>
      </c>
      <c r="E229">
        <v>6</v>
      </c>
      <c r="F229">
        <v>3</v>
      </c>
      <c r="G229">
        <v>6</v>
      </c>
      <c r="H229">
        <v>4</v>
      </c>
      <c r="I229">
        <v>54</v>
      </c>
      <c r="J229">
        <v>50</v>
      </c>
      <c r="K229">
        <v>36</v>
      </c>
      <c r="L229">
        <v>23</v>
      </c>
      <c r="M229">
        <v>9</v>
      </c>
    </row>
    <row r="230" spans="1:13" x14ac:dyDescent="0.35">
      <c r="A230" s="1" t="s">
        <v>334</v>
      </c>
      <c r="B230" s="1" t="s">
        <v>242</v>
      </c>
      <c r="C230">
        <v>0</v>
      </c>
      <c r="D230">
        <v>3</v>
      </c>
      <c r="E230">
        <v>4</v>
      </c>
      <c r="F230">
        <v>6</v>
      </c>
      <c r="G230">
        <v>3</v>
      </c>
      <c r="H230">
        <v>5</v>
      </c>
      <c r="I230">
        <v>49</v>
      </c>
      <c r="J230">
        <v>31</v>
      </c>
      <c r="K230">
        <v>34</v>
      </c>
      <c r="L230">
        <v>22</v>
      </c>
      <c r="M230">
        <v>76</v>
      </c>
    </row>
    <row r="231" spans="1:13" x14ac:dyDescent="0.35">
      <c r="A231" s="1" t="s">
        <v>335</v>
      </c>
      <c r="B231" s="1" t="s">
        <v>177</v>
      </c>
      <c r="C231">
        <v>1</v>
      </c>
      <c r="D231">
        <v>3</v>
      </c>
      <c r="E231">
        <v>2</v>
      </c>
      <c r="F231">
        <v>2</v>
      </c>
      <c r="G231">
        <v>2</v>
      </c>
      <c r="H231">
        <v>3</v>
      </c>
      <c r="I231">
        <v>71</v>
      </c>
      <c r="J231">
        <v>20</v>
      </c>
      <c r="K231">
        <v>46</v>
      </c>
      <c r="L231">
        <v>6</v>
      </c>
      <c r="M231">
        <v>22</v>
      </c>
    </row>
    <row r="232" spans="1:13" x14ac:dyDescent="0.35">
      <c r="A232" s="1" t="s">
        <v>336</v>
      </c>
      <c r="B232" s="1" t="s">
        <v>210</v>
      </c>
      <c r="C232">
        <v>8</v>
      </c>
      <c r="D232">
        <v>5</v>
      </c>
      <c r="E232">
        <v>6</v>
      </c>
      <c r="F232">
        <v>4</v>
      </c>
      <c r="G232">
        <v>5</v>
      </c>
      <c r="H232">
        <v>4</v>
      </c>
      <c r="I232">
        <v>5</v>
      </c>
      <c r="J232">
        <v>48</v>
      </c>
      <c r="K232">
        <v>2</v>
      </c>
      <c r="L232">
        <v>12</v>
      </c>
      <c r="M232">
        <v>15</v>
      </c>
    </row>
    <row r="233" spans="1:13" x14ac:dyDescent="0.35">
      <c r="A233" s="1" t="s">
        <v>337</v>
      </c>
      <c r="B233" s="1" t="s">
        <v>338</v>
      </c>
      <c r="C233">
        <v>7</v>
      </c>
      <c r="D233">
        <v>4</v>
      </c>
      <c r="E233">
        <v>3</v>
      </c>
      <c r="F233">
        <v>4</v>
      </c>
      <c r="G233">
        <v>6</v>
      </c>
      <c r="H233">
        <v>6</v>
      </c>
      <c r="I233">
        <v>27</v>
      </c>
      <c r="J233">
        <v>12</v>
      </c>
      <c r="K233">
        <v>19</v>
      </c>
      <c r="L233">
        <v>10</v>
      </c>
      <c r="M233">
        <v>66</v>
      </c>
    </row>
    <row r="234" spans="1:13" x14ac:dyDescent="0.35">
      <c r="A234" s="1" t="s">
        <v>339</v>
      </c>
      <c r="B234" s="1" t="s">
        <v>340</v>
      </c>
      <c r="C234">
        <v>6</v>
      </c>
      <c r="D234">
        <v>2</v>
      </c>
      <c r="E234">
        <v>5</v>
      </c>
      <c r="F234">
        <v>3</v>
      </c>
      <c r="G234">
        <v>5</v>
      </c>
      <c r="H234">
        <v>3</v>
      </c>
      <c r="I234">
        <v>95</v>
      </c>
      <c r="J234">
        <v>12</v>
      </c>
      <c r="K234">
        <v>76</v>
      </c>
      <c r="L234">
        <v>52</v>
      </c>
      <c r="M234">
        <v>36</v>
      </c>
    </row>
    <row r="235" spans="1:13" x14ac:dyDescent="0.35">
      <c r="A235" s="1" t="s">
        <v>341</v>
      </c>
      <c r="B235" s="1" t="s">
        <v>177</v>
      </c>
      <c r="C235">
        <v>4</v>
      </c>
      <c r="D235">
        <v>6</v>
      </c>
      <c r="E235">
        <v>4</v>
      </c>
      <c r="F235">
        <v>5</v>
      </c>
      <c r="G235">
        <v>5</v>
      </c>
      <c r="H235">
        <v>2</v>
      </c>
      <c r="I235">
        <v>48</v>
      </c>
      <c r="J235">
        <v>9</v>
      </c>
      <c r="K235">
        <v>45</v>
      </c>
      <c r="L235">
        <v>10</v>
      </c>
      <c r="M235">
        <v>3</v>
      </c>
    </row>
    <row r="236" spans="1:13" x14ac:dyDescent="0.35">
      <c r="A236" s="1" t="s">
        <v>342</v>
      </c>
      <c r="B236" s="1" t="s">
        <v>343</v>
      </c>
      <c r="C236">
        <v>2</v>
      </c>
      <c r="D236">
        <v>5</v>
      </c>
      <c r="E236">
        <v>2</v>
      </c>
      <c r="F236">
        <v>4</v>
      </c>
      <c r="G236">
        <v>4</v>
      </c>
      <c r="H236">
        <v>4</v>
      </c>
      <c r="I236">
        <v>46</v>
      </c>
      <c r="J236">
        <v>58</v>
      </c>
      <c r="K236">
        <v>72</v>
      </c>
      <c r="L236">
        <v>83</v>
      </c>
      <c r="M236">
        <v>48</v>
      </c>
    </row>
    <row r="237" spans="1:13" x14ac:dyDescent="0.35">
      <c r="A237" s="1" t="s">
        <v>344</v>
      </c>
      <c r="B237" s="1" t="s">
        <v>345</v>
      </c>
      <c r="C237">
        <v>7</v>
      </c>
      <c r="D237">
        <v>3</v>
      </c>
      <c r="E237">
        <v>3</v>
      </c>
      <c r="F237">
        <v>3</v>
      </c>
      <c r="G237">
        <v>3</v>
      </c>
      <c r="H237">
        <v>6</v>
      </c>
      <c r="I237">
        <v>72</v>
      </c>
      <c r="J237">
        <v>40</v>
      </c>
      <c r="K237">
        <v>54</v>
      </c>
      <c r="L237">
        <v>44</v>
      </c>
      <c r="M237">
        <v>78</v>
      </c>
    </row>
    <row r="238" spans="1:13" x14ac:dyDescent="0.35">
      <c r="A238" s="1" t="s">
        <v>346</v>
      </c>
      <c r="B238" s="1" t="s">
        <v>347</v>
      </c>
      <c r="C238">
        <v>4</v>
      </c>
      <c r="D238">
        <v>4</v>
      </c>
      <c r="E238">
        <v>5</v>
      </c>
      <c r="F238">
        <v>2</v>
      </c>
      <c r="G238">
        <v>3</v>
      </c>
      <c r="H238">
        <v>5</v>
      </c>
      <c r="I238">
        <v>80</v>
      </c>
      <c r="J238">
        <v>63</v>
      </c>
      <c r="K238">
        <v>36</v>
      </c>
      <c r="L238">
        <v>13</v>
      </c>
      <c r="M238">
        <v>38</v>
      </c>
    </row>
    <row r="239" spans="1:13" x14ac:dyDescent="0.35">
      <c r="A239" s="1" t="s">
        <v>348</v>
      </c>
      <c r="B239" s="1" t="s">
        <v>210</v>
      </c>
      <c r="C239">
        <v>7</v>
      </c>
      <c r="D239">
        <v>5</v>
      </c>
      <c r="E239">
        <v>3</v>
      </c>
      <c r="F239">
        <v>2</v>
      </c>
      <c r="G239">
        <v>5</v>
      </c>
      <c r="H239">
        <v>3</v>
      </c>
      <c r="I239">
        <v>89</v>
      </c>
      <c r="J239">
        <v>97</v>
      </c>
      <c r="K239">
        <v>66</v>
      </c>
      <c r="L239">
        <v>5</v>
      </c>
      <c r="M239">
        <v>68</v>
      </c>
    </row>
    <row r="240" spans="1:13" x14ac:dyDescent="0.35">
      <c r="A240" s="1" t="s">
        <v>349</v>
      </c>
      <c r="B240" s="1" t="s">
        <v>350</v>
      </c>
      <c r="C240">
        <v>8</v>
      </c>
      <c r="D240">
        <v>3</v>
      </c>
      <c r="E240">
        <v>5</v>
      </c>
      <c r="F240">
        <v>3</v>
      </c>
      <c r="G240">
        <v>6</v>
      </c>
      <c r="H240">
        <v>6</v>
      </c>
      <c r="I240">
        <v>98</v>
      </c>
      <c r="J240">
        <v>27</v>
      </c>
      <c r="K240">
        <v>75</v>
      </c>
      <c r="L240">
        <v>69</v>
      </c>
      <c r="M240">
        <v>29</v>
      </c>
    </row>
    <row r="241" spans="1:13" x14ac:dyDescent="0.35">
      <c r="A241" s="1" t="s">
        <v>351</v>
      </c>
      <c r="B241" s="1" t="s">
        <v>45</v>
      </c>
      <c r="C241">
        <v>2</v>
      </c>
      <c r="D241">
        <v>2</v>
      </c>
      <c r="E241">
        <v>3</v>
      </c>
      <c r="F241">
        <v>4</v>
      </c>
      <c r="G241">
        <v>2</v>
      </c>
      <c r="H241">
        <v>6</v>
      </c>
      <c r="I241">
        <v>43</v>
      </c>
      <c r="J241">
        <v>45</v>
      </c>
      <c r="K241">
        <v>16</v>
      </c>
      <c r="L241">
        <v>56</v>
      </c>
      <c r="M241">
        <v>7</v>
      </c>
    </row>
    <row r="242" spans="1:13" x14ac:dyDescent="0.35">
      <c r="A242" s="1" t="s">
        <v>352</v>
      </c>
      <c r="B242" s="1" t="s">
        <v>193</v>
      </c>
      <c r="C242">
        <v>7</v>
      </c>
      <c r="D242">
        <v>6</v>
      </c>
      <c r="E242">
        <v>6</v>
      </c>
      <c r="F242">
        <v>2</v>
      </c>
      <c r="G242">
        <v>3</v>
      </c>
      <c r="H242">
        <v>6</v>
      </c>
      <c r="I242">
        <v>19</v>
      </c>
      <c r="J242">
        <v>5</v>
      </c>
      <c r="K242">
        <v>76</v>
      </c>
      <c r="L242">
        <v>74</v>
      </c>
      <c r="M242">
        <v>16</v>
      </c>
    </row>
    <row r="243" spans="1:13" x14ac:dyDescent="0.35">
      <c r="A243" s="1" t="s">
        <v>353</v>
      </c>
      <c r="B243" s="1" t="s">
        <v>86</v>
      </c>
      <c r="C243">
        <v>2</v>
      </c>
      <c r="D243">
        <v>3</v>
      </c>
      <c r="E243">
        <v>2</v>
      </c>
      <c r="F243">
        <v>5</v>
      </c>
      <c r="G243">
        <v>5</v>
      </c>
      <c r="H243">
        <v>4</v>
      </c>
      <c r="I243">
        <v>60</v>
      </c>
      <c r="J243">
        <v>48</v>
      </c>
      <c r="K243">
        <v>73</v>
      </c>
      <c r="L243">
        <v>93</v>
      </c>
      <c r="M243">
        <v>51</v>
      </c>
    </row>
    <row r="244" spans="1:13" x14ac:dyDescent="0.35">
      <c r="A244" s="1" t="s">
        <v>354</v>
      </c>
      <c r="B244" s="1" t="s">
        <v>355</v>
      </c>
      <c r="C244">
        <v>4</v>
      </c>
      <c r="D244">
        <v>6</v>
      </c>
      <c r="E244">
        <v>3</v>
      </c>
      <c r="F244">
        <v>6</v>
      </c>
      <c r="G244">
        <v>5</v>
      </c>
      <c r="H244">
        <v>6</v>
      </c>
      <c r="I244">
        <v>82</v>
      </c>
      <c r="J244">
        <v>21</v>
      </c>
      <c r="K244">
        <v>64</v>
      </c>
      <c r="L244">
        <v>61</v>
      </c>
      <c r="M244">
        <v>93</v>
      </c>
    </row>
    <row r="245" spans="1:13" x14ac:dyDescent="0.35">
      <c r="A245" s="1" t="s">
        <v>356</v>
      </c>
      <c r="B245" s="1" t="s">
        <v>357</v>
      </c>
      <c r="C245">
        <v>2</v>
      </c>
      <c r="D245">
        <v>4</v>
      </c>
      <c r="E245">
        <v>2</v>
      </c>
      <c r="F245">
        <v>4</v>
      </c>
      <c r="G245">
        <v>3</v>
      </c>
      <c r="H245">
        <v>4</v>
      </c>
      <c r="I245">
        <v>65</v>
      </c>
      <c r="J245">
        <v>50</v>
      </c>
      <c r="K245">
        <v>15</v>
      </c>
      <c r="L245">
        <v>67</v>
      </c>
      <c r="M245">
        <v>88</v>
      </c>
    </row>
    <row r="246" spans="1:13" x14ac:dyDescent="0.35">
      <c r="A246" s="1" t="s">
        <v>358</v>
      </c>
      <c r="B246" s="1" t="s">
        <v>174</v>
      </c>
      <c r="C246">
        <v>8</v>
      </c>
      <c r="D246">
        <v>3</v>
      </c>
      <c r="E246">
        <v>6</v>
      </c>
      <c r="F246">
        <v>3</v>
      </c>
      <c r="G246">
        <v>6</v>
      </c>
      <c r="H246">
        <v>3</v>
      </c>
      <c r="I246">
        <v>85</v>
      </c>
      <c r="J246">
        <v>68</v>
      </c>
      <c r="K246">
        <v>59</v>
      </c>
      <c r="L246">
        <v>5</v>
      </c>
      <c r="M246">
        <v>29</v>
      </c>
    </row>
    <row r="247" spans="1:13" x14ac:dyDescent="0.35">
      <c r="A247" s="1" t="s">
        <v>359</v>
      </c>
      <c r="B247" s="1" t="s">
        <v>360</v>
      </c>
      <c r="C247">
        <v>7</v>
      </c>
      <c r="D247">
        <v>6</v>
      </c>
      <c r="E247">
        <v>2</v>
      </c>
      <c r="F247">
        <v>3</v>
      </c>
      <c r="G247">
        <v>2</v>
      </c>
      <c r="H247">
        <v>2</v>
      </c>
      <c r="I247">
        <v>91</v>
      </c>
      <c r="J247">
        <v>65</v>
      </c>
      <c r="K247">
        <v>12</v>
      </c>
      <c r="L247">
        <v>78</v>
      </c>
      <c r="M247">
        <v>87</v>
      </c>
    </row>
    <row r="248" spans="1:13" x14ac:dyDescent="0.35">
      <c r="A248" s="1" t="s">
        <v>361</v>
      </c>
      <c r="B248" s="1" t="s">
        <v>362</v>
      </c>
      <c r="C248">
        <v>2</v>
      </c>
      <c r="D248">
        <v>6</v>
      </c>
      <c r="E248">
        <v>6</v>
      </c>
      <c r="F248">
        <v>6</v>
      </c>
      <c r="G248">
        <v>2</v>
      </c>
      <c r="H248">
        <v>3</v>
      </c>
      <c r="I248">
        <v>65</v>
      </c>
      <c r="J248">
        <v>28</v>
      </c>
      <c r="K248">
        <v>80</v>
      </c>
      <c r="L248">
        <v>55</v>
      </c>
      <c r="M248">
        <v>60</v>
      </c>
    </row>
    <row r="249" spans="1:13" x14ac:dyDescent="0.35">
      <c r="A249" s="1" t="s">
        <v>363</v>
      </c>
      <c r="B249" s="1" t="s">
        <v>139</v>
      </c>
      <c r="C249">
        <v>4</v>
      </c>
      <c r="D249">
        <v>4</v>
      </c>
      <c r="E249">
        <v>2</v>
      </c>
      <c r="F249">
        <v>3</v>
      </c>
      <c r="G249">
        <v>3</v>
      </c>
      <c r="H249">
        <v>5</v>
      </c>
      <c r="I249">
        <v>14</v>
      </c>
      <c r="J249">
        <v>4</v>
      </c>
      <c r="K249">
        <v>93</v>
      </c>
      <c r="L249">
        <v>36</v>
      </c>
      <c r="M249">
        <v>26</v>
      </c>
    </row>
    <row r="250" spans="1:13" x14ac:dyDescent="0.35">
      <c r="A250" s="1" t="s">
        <v>364</v>
      </c>
      <c r="B250" s="1" t="s">
        <v>203</v>
      </c>
      <c r="C250">
        <v>0</v>
      </c>
      <c r="D250">
        <v>6</v>
      </c>
      <c r="E250">
        <v>2</v>
      </c>
      <c r="F250">
        <v>6</v>
      </c>
      <c r="G250">
        <v>5</v>
      </c>
      <c r="H250">
        <v>6</v>
      </c>
      <c r="I250">
        <v>15</v>
      </c>
      <c r="J250">
        <v>42</v>
      </c>
      <c r="K250">
        <v>90</v>
      </c>
      <c r="L250">
        <v>14</v>
      </c>
      <c r="M250">
        <v>88</v>
      </c>
    </row>
    <row r="251" spans="1:13" x14ac:dyDescent="0.35">
      <c r="A251" s="1" t="s">
        <v>365</v>
      </c>
      <c r="B251" s="1" t="s">
        <v>16</v>
      </c>
      <c r="C251">
        <v>8</v>
      </c>
      <c r="D251">
        <v>5</v>
      </c>
      <c r="E251">
        <v>4</v>
      </c>
      <c r="F251">
        <v>4</v>
      </c>
      <c r="G251">
        <v>4</v>
      </c>
      <c r="H251">
        <v>3</v>
      </c>
      <c r="I251">
        <v>39</v>
      </c>
      <c r="J251">
        <v>45</v>
      </c>
      <c r="K251">
        <v>68</v>
      </c>
      <c r="L251">
        <v>26</v>
      </c>
      <c r="M251">
        <v>30</v>
      </c>
    </row>
    <row r="252" spans="1:13" x14ac:dyDescent="0.35">
      <c r="A252" s="1" t="s">
        <v>366</v>
      </c>
      <c r="B252" s="1" t="s">
        <v>367</v>
      </c>
      <c r="C252">
        <v>3</v>
      </c>
      <c r="D252">
        <v>6</v>
      </c>
      <c r="E252">
        <v>3</v>
      </c>
      <c r="F252">
        <v>4</v>
      </c>
      <c r="G252">
        <v>3</v>
      </c>
      <c r="H252">
        <v>5</v>
      </c>
      <c r="I252">
        <v>86</v>
      </c>
      <c r="J252">
        <v>46</v>
      </c>
      <c r="K252">
        <v>9</v>
      </c>
      <c r="L252">
        <v>68</v>
      </c>
      <c r="M252">
        <v>39</v>
      </c>
    </row>
    <row r="253" spans="1:13" x14ac:dyDescent="0.35">
      <c r="A253" s="1" t="s">
        <v>368</v>
      </c>
      <c r="B253" s="1" t="s">
        <v>369</v>
      </c>
      <c r="C253">
        <v>7</v>
      </c>
      <c r="D253">
        <v>4</v>
      </c>
      <c r="E253">
        <v>6</v>
      </c>
      <c r="F253">
        <v>6</v>
      </c>
      <c r="G253">
        <v>6</v>
      </c>
      <c r="H253">
        <v>2</v>
      </c>
      <c r="I253">
        <v>17</v>
      </c>
      <c r="J253">
        <v>16</v>
      </c>
      <c r="K253">
        <v>12</v>
      </c>
      <c r="L253">
        <v>54</v>
      </c>
      <c r="M253">
        <v>91</v>
      </c>
    </row>
    <row r="254" spans="1:13" x14ac:dyDescent="0.35">
      <c r="A254" s="1" t="s">
        <v>370</v>
      </c>
      <c r="B254" s="1" t="s">
        <v>371</v>
      </c>
      <c r="C254">
        <v>4</v>
      </c>
      <c r="D254">
        <v>2</v>
      </c>
      <c r="E254">
        <v>4</v>
      </c>
      <c r="F254">
        <v>3</v>
      </c>
      <c r="G254">
        <v>5</v>
      </c>
      <c r="H254">
        <v>2</v>
      </c>
      <c r="I254">
        <v>68</v>
      </c>
      <c r="J254">
        <v>87</v>
      </c>
      <c r="K254">
        <v>48</v>
      </c>
      <c r="L254">
        <v>54</v>
      </c>
      <c r="M254">
        <v>39</v>
      </c>
    </row>
    <row r="255" spans="1:13" x14ac:dyDescent="0.35">
      <c r="A255" s="1" t="s">
        <v>372</v>
      </c>
      <c r="B255" s="1" t="s">
        <v>180</v>
      </c>
      <c r="C255">
        <v>8</v>
      </c>
      <c r="D255">
        <v>3</v>
      </c>
      <c r="E255">
        <v>5</v>
      </c>
      <c r="F255">
        <v>2</v>
      </c>
      <c r="G255">
        <v>5</v>
      </c>
      <c r="H255">
        <v>3</v>
      </c>
      <c r="I255">
        <v>99</v>
      </c>
      <c r="J255">
        <v>90</v>
      </c>
      <c r="K255">
        <v>59</v>
      </c>
      <c r="L255">
        <v>78</v>
      </c>
      <c r="M255">
        <v>93</v>
      </c>
    </row>
    <row r="256" spans="1:13" x14ac:dyDescent="0.35">
      <c r="A256" s="1" t="s">
        <v>373</v>
      </c>
      <c r="B256" s="1" t="s">
        <v>357</v>
      </c>
      <c r="C256">
        <v>1</v>
      </c>
      <c r="D256">
        <v>6</v>
      </c>
      <c r="E256">
        <v>6</v>
      </c>
      <c r="F256">
        <v>5</v>
      </c>
      <c r="G256">
        <v>3</v>
      </c>
      <c r="H256">
        <v>6</v>
      </c>
      <c r="I256">
        <v>58</v>
      </c>
      <c r="J256">
        <v>93</v>
      </c>
      <c r="K256">
        <v>93</v>
      </c>
      <c r="L256">
        <v>82</v>
      </c>
      <c r="M256">
        <v>17</v>
      </c>
    </row>
    <row r="257" spans="1:13" x14ac:dyDescent="0.35">
      <c r="A257" s="1" t="s">
        <v>374</v>
      </c>
      <c r="B257" s="1" t="s">
        <v>327</v>
      </c>
      <c r="C257">
        <v>6</v>
      </c>
      <c r="D257">
        <v>4</v>
      </c>
      <c r="E257">
        <v>5</v>
      </c>
      <c r="F257">
        <v>3</v>
      </c>
      <c r="G257">
        <v>2</v>
      </c>
      <c r="H257">
        <v>2</v>
      </c>
      <c r="I257">
        <v>38</v>
      </c>
      <c r="J257">
        <v>13</v>
      </c>
      <c r="K257">
        <v>62</v>
      </c>
      <c r="L257">
        <v>22</v>
      </c>
      <c r="M257">
        <v>14</v>
      </c>
    </row>
    <row r="258" spans="1:13" x14ac:dyDescent="0.35">
      <c r="A258" s="1" t="s">
        <v>375</v>
      </c>
      <c r="B258" s="1" t="s">
        <v>205</v>
      </c>
      <c r="C258">
        <v>6</v>
      </c>
      <c r="D258">
        <v>6</v>
      </c>
      <c r="E258">
        <v>3</v>
      </c>
      <c r="F258">
        <v>6</v>
      </c>
      <c r="G258">
        <v>6</v>
      </c>
      <c r="H258">
        <v>2</v>
      </c>
      <c r="I258">
        <v>1</v>
      </c>
      <c r="J258">
        <v>34</v>
      </c>
      <c r="K258">
        <v>76</v>
      </c>
      <c r="L258">
        <v>39</v>
      </c>
      <c r="M258">
        <v>56</v>
      </c>
    </row>
    <row r="259" spans="1:13" x14ac:dyDescent="0.35">
      <c r="A259" s="1" t="s">
        <v>376</v>
      </c>
      <c r="B259" s="1" t="s">
        <v>38</v>
      </c>
      <c r="C259">
        <v>3</v>
      </c>
      <c r="D259">
        <v>5</v>
      </c>
      <c r="E259">
        <v>3</v>
      </c>
      <c r="F259">
        <v>6</v>
      </c>
      <c r="G259">
        <v>2</v>
      </c>
      <c r="H259">
        <v>4</v>
      </c>
      <c r="I259">
        <v>91</v>
      </c>
      <c r="J259">
        <v>99</v>
      </c>
      <c r="K259">
        <v>61</v>
      </c>
      <c r="L259">
        <v>2</v>
      </c>
      <c r="M259">
        <v>52</v>
      </c>
    </row>
    <row r="260" spans="1:13" x14ac:dyDescent="0.35">
      <c r="A260" s="1" t="s">
        <v>377</v>
      </c>
      <c r="B260" s="1" t="s">
        <v>180</v>
      </c>
      <c r="C260">
        <v>3</v>
      </c>
      <c r="D260">
        <v>4</v>
      </c>
      <c r="E260">
        <v>6</v>
      </c>
      <c r="F260">
        <v>2</v>
      </c>
      <c r="G260">
        <v>2</v>
      </c>
      <c r="H260">
        <v>4</v>
      </c>
      <c r="I260">
        <v>2</v>
      </c>
      <c r="J260">
        <v>85</v>
      </c>
      <c r="K260">
        <v>51</v>
      </c>
      <c r="L260">
        <v>87</v>
      </c>
      <c r="M260">
        <v>27</v>
      </c>
    </row>
    <row r="261" spans="1:13" x14ac:dyDescent="0.35">
      <c r="A261" s="1" t="s">
        <v>378</v>
      </c>
      <c r="B261" s="1" t="s">
        <v>30</v>
      </c>
      <c r="C261">
        <v>6</v>
      </c>
      <c r="D261">
        <v>3</v>
      </c>
      <c r="E261">
        <v>3</v>
      </c>
      <c r="F261">
        <v>6</v>
      </c>
      <c r="G261">
        <v>6</v>
      </c>
      <c r="H261">
        <v>3</v>
      </c>
      <c r="I261">
        <v>78</v>
      </c>
      <c r="J261">
        <v>57</v>
      </c>
      <c r="K261">
        <v>69</v>
      </c>
      <c r="L261">
        <v>18</v>
      </c>
      <c r="M261">
        <v>87</v>
      </c>
    </row>
    <row r="262" spans="1:13" x14ac:dyDescent="0.35">
      <c r="A262" s="1" t="s">
        <v>379</v>
      </c>
      <c r="B262" s="1" t="s">
        <v>180</v>
      </c>
      <c r="C262">
        <v>3</v>
      </c>
      <c r="D262">
        <v>5</v>
      </c>
      <c r="E262">
        <v>4</v>
      </c>
      <c r="F262">
        <v>5</v>
      </c>
      <c r="G262">
        <v>6</v>
      </c>
      <c r="H262">
        <v>4</v>
      </c>
      <c r="I262">
        <v>64</v>
      </c>
      <c r="J262">
        <v>35</v>
      </c>
      <c r="K262">
        <v>42</v>
      </c>
      <c r="L262">
        <v>54</v>
      </c>
      <c r="M262">
        <v>15</v>
      </c>
    </row>
    <row r="263" spans="1:13" x14ac:dyDescent="0.35">
      <c r="A263" s="1" t="s">
        <v>380</v>
      </c>
      <c r="B263" s="1" t="s">
        <v>381</v>
      </c>
      <c r="C263">
        <v>3</v>
      </c>
      <c r="D263">
        <v>2</v>
      </c>
      <c r="E263">
        <v>2</v>
      </c>
      <c r="F263">
        <v>4</v>
      </c>
      <c r="G263">
        <v>3</v>
      </c>
      <c r="H263">
        <v>5</v>
      </c>
      <c r="I263">
        <v>40</v>
      </c>
      <c r="J263">
        <v>28</v>
      </c>
      <c r="K263">
        <v>88</v>
      </c>
      <c r="L263">
        <v>11</v>
      </c>
      <c r="M263">
        <v>9</v>
      </c>
    </row>
    <row r="264" spans="1:13" x14ac:dyDescent="0.35">
      <c r="A264" s="1" t="s">
        <v>382</v>
      </c>
      <c r="B264" s="1" t="s">
        <v>45</v>
      </c>
      <c r="C264">
        <v>2</v>
      </c>
      <c r="D264">
        <v>5</v>
      </c>
      <c r="E264">
        <v>3</v>
      </c>
      <c r="F264">
        <v>4</v>
      </c>
      <c r="G264">
        <v>6</v>
      </c>
      <c r="H264">
        <v>3</v>
      </c>
      <c r="I264">
        <v>8</v>
      </c>
      <c r="J264">
        <v>46</v>
      </c>
      <c r="K264">
        <v>55</v>
      </c>
      <c r="L264">
        <v>39</v>
      </c>
      <c r="M264">
        <v>21</v>
      </c>
    </row>
    <row r="265" spans="1:13" x14ac:dyDescent="0.35">
      <c r="A265" s="1" t="s">
        <v>383</v>
      </c>
      <c r="B265" s="1" t="s">
        <v>384</v>
      </c>
      <c r="C265">
        <v>2</v>
      </c>
      <c r="D265">
        <v>5</v>
      </c>
      <c r="E265">
        <v>3</v>
      </c>
      <c r="F265">
        <v>6</v>
      </c>
      <c r="G265">
        <v>3</v>
      </c>
      <c r="H265">
        <v>3</v>
      </c>
      <c r="I265">
        <v>86</v>
      </c>
      <c r="J265">
        <v>36</v>
      </c>
      <c r="K265">
        <v>76</v>
      </c>
      <c r="L265">
        <v>91</v>
      </c>
      <c r="M265">
        <v>19</v>
      </c>
    </row>
    <row r="266" spans="1:13" x14ac:dyDescent="0.35">
      <c r="A266" s="1" t="s">
        <v>385</v>
      </c>
      <c r="B266" s="1" t="s">
        <v>288</v>
      </c>
      <c r="C266">
        <v>0</v>
      </c>
      <c r="D266">
        <v>4</v>
      </c>
      <c r="E266">
        <v>3</v>
      </c>
      <c r="F266">
        <v>5</v>
      </c>
      <c r="G266">
        <v>2</v>
      </c>
      <c r="H266">
        <v>6</v>
      </c>
      <c r="I266">
        <v>86</v>
      </c>
      <c r="J266">
        <v>76</v>
      </c>
      <c r="K266">
        <v>17</v>
      </c>
      <c r="L266">
        <v>68</v>
      </c>
      <c r="M266">
        <v>39</v>
      </c>
    </row>
    <row r="267" spans="1:13" x14ac:dyDescent="0.35">
      <c r="A267" s="1" t="s">
        <v>386</v>
      </c>
      <c r="B267" s="1" t="s">
        <v>311</v>
      </c>
      <c r="C267">
        <v>8</v>
      </c>
      <c r="D267">
        <v>4</v>
      </c>
      <c r="E267">
        <v>5</v>
      </c>
      <c r="F267">
        <v>5</v>
      </c>
      <c r="G267">
        <v>4</v>
      </c>
      <c r="H267">
        <v>5</v>
      </c>
      <c r="I267">
        <v>7</v>
      </c>
      <c r="J267">
        <v>8</v>
      </c>
      <c r="K267">
        <v>77</v>
      </c>
      <c r="L267">
        <v>77</v>
      </c>
      <c r="M267">
        <v>21</v>
      </c>
    </row>
    <row r="268" spans="1:13" x14ac:dyDescent="0.35">
      <c r="A268" s="1" t="s">
        <v>387</v>
      </c>
      <c r="B268" s="1" t="s">
        <v>388</v>
      </c>
      <c r="C268">
        <v>8</v>
      </c>
      <c r="D268">
        <v>2</v>
      </c>
      <c r="E268">
        <v>6</v>
      </c>
      <c r="F268">
        <v>4</v>
      </c>
      <c r="G268">
        <v>3</v>
      </c>
      <c r="H268">
        <v>2</v>
      </c>
      <c r="I268">
        <v>77</v>
      </c>
      <c r="J268">
        <v>98</v>
      </c>
      <c r="K268">
        <v>4</v>
      </c>
      <c r="L268">
        <v>85</v>
      </c>
      <c r="M268">
        <v>63</v>
      </c>
    </row>
    <row r="269" spans="1:13" x14ac:dyDescent="0.35">
      <c r="A269" s="1" t="s">
        <v>389</v>
      </c>
      <c r="B269" s="1" t="s">
        <v>324</v>
      </c>
      <c r="C269">
        <v>6</v>
      </c>
      <c r="D269">
        <v>4</v>
      </c>
      <c r="E269">
        <v>6</v>
      </c>
      <c r="F269">
        <v>3</v>
      </c>
      <c r="G269">
        <v>3</v>
      </c>
      <c r="H269">
        <v>3</v>
      </c>
      <c r="I269">
        <v>9</v>
      </c>
      <c r="J269">
        <v>15</v>
      </c>
      <c r="K269">
        <v>6</v>
      </c>
      <c r="L269">
        <v>65</v>
      </c>
      <c r="M269">
        <v>75</v>
      </c>
    </row>
    <row r="270" spans="1:13" x14ac:dyDescent="0.35">
      <c r="A270" s="1" t="s">
        <v>390</v>
      </c>
      <c r="B270" s="1" t="s">
        <v>391</v>
      </c>
      <c r="C270">
        <v>0</v>
      </c>
      <c r="D270">
        <v>5</v>
      </c>
      <c r="E270">
        <v>3</v>
      </c>
      <c r="F270">
        <v>3</v>
      </c>
      <c r="G270">
        <v>3</v>
      </c>
      <c r="H270">
        <v>5</v>
      </c>
      <c r="I270">
        <v>27</v>
      </c>
      <c r="J270">
        <v>30</v>
      </c>
      <c r="K270">
        <v>23</v>
      </c>
      <c r="L270">
        <v>16</v>
      </c>
      <c r="M270">
        <v>21</v>
      </c>
    </row>
    <row r="271" spans="1:13" x14ac:dyDescent="0.35">
      <c r="A271" s="1" t="s">
        <v>392</v>
      </c>
      <c r="B271" s="1" t="s">
        <v>16</v>
      </c>
      <c r="C271">
        <v>5</v>
      </c>
      <c r="D271">
        <v>2</v>
      </c>
      <c r="E271">
        <v>5</v>
      </c>
      <c r="F271">
        <v>5</v>
      </c>
      <c r="G271">
        <v>6</v>
      </c>
      <c r="H271">
        <v>5</v>
      </c>
      <c r="I271">
        <v>17</v>
      </c>
      <c r="J271">
        <v>23</v>
      </c>
      <c r="K271">
        <v>33</v>
      </c>
      <c r="L271">
        <v>16</v>
      </c>
      <c r="M271">
        <v>62</v>
      </c>
    </row>
    <row r="272" spans="1:13" x14ac:dyDescent="0.35">
      <c r="A272" s="1" t="s">
        <v>393</v>
      </c>
      <c r="B272" s="1" t="s">
        <v>251</v>
      </c>
      <c r="C272">
        <v>2</v>
      </c>
      <c r="D272">
        <v>5</v>
      </c>
      <c r="E272">
        <v>3</v>
      </c>
      <c r="F272">
        <v>6</v>
      </c>
      <c r="G272">
        <v>6</v>
      </c>
      <c r="H272">
        <v>2</v>
      </c>
      <c r="I272">
        <v>87</v>
      </c>
      <c r="J272">
        <v>23</v>
      </c>
      <c r="K272">
        <v>15</v>
      </c>
      <c r="L272">
        <v>44</v>
      </c>
      <c r="M272">
        <v>30</v>
      </c>
    </row>
    <row r="273" spans="1:13" x14ac:dyDescent="0.35">
      <c r="A273" s="1" t="s">
        <v>394</v>
      </c>
      <c r="B273" s="1" t="s">
        <v>395</v>
      </c>
      <c r="C273">
        <v>2</v>
      </c>
      <c r="D273">
        <v>6</v>
      </c>
      <c r="E273">
        <v>3</v>
      </c>
      <c r="F273">
        <v>3</v>
      </c>
      <c r="G273">
        <v>3</v>
      </c>
      <c r="H273">
        <v>6</v>
      </c>
      <c r="I273">
        <v>83</v>
      </c>
      <c r="J273">
        <v>27</v>
      </c>
      <c r="K273">
        <v>18</v>
      </c>
      <c r="L273">
        <v>41</v>
      </c>
      <c r="M273">
        <v>94</v>
      </c>
    </row>
    <row r="274" spans="1:13" x14ac:dyDescent="0.35">
      <c r="A274" s="1" t="s">
        <v>396</v>
      </c>
      <c r="B274" s="1" t="s">
        <v>397</v>
      </c>
      <c r="C274">
        <v>5</v>
      </c>
      <c r="D274">
        <v>5</v>
      </c>
      <c r="E274">
        <v>5</v>
      </c>
      <c r="F274">
        <v>2</v>
      </c>
      <c r="G274">
        <v>4</v>
      </c>
      <c r="H274">
        <v>5</v>
      </c>
      <c r="I274">
        <v>35</v>
      </c>
      <c r="J274">
        <v>16</v>
      </c>
      <c r="K274">
        <v>94</v>
      </c>
      <c r="L274">
        <v>87</v>
      </c>
      <c r="M274">
        <v>38</v>
      </c>
    </row>
    <row r="275" spans="1:13" x14ac:dyDescent="0.35">
      <c r="A275" s="1" t="s">
        <v>398</v>
      </c>
      <c r="B275" s="1" t="s">
        <v>399</v>
      </c>
      <c r="C275">
        <v>0</v>
      </c>
      <c r="D275">
        <v>5</v>
      </c>
      <c r="E275">
        <v>3</v>
      </c>
      <c r="F275">
        <v>3</v>
      </c>
      <c r="G275">
        <v>2</v>
      </c>
      <c r="H275">
        <v>2</v>
      </c>
      <c r="I275">
        <v>92</v>
      </c>
      <c r="J275">
        <v>79</v>
      </c>
      <c r="K275">
        <v>94</v>
      </c>
      <c r="L275">
        <v>42</v>
      </c>
      <c r="M275">
        <v>95</v>
      </c>
    </row>
    <row r="276" spans="1:13" x14ac:dyDescent="0.35">
      <c r="A276" s="1" t="s">
        <v>75</v>
      </c>
      <c r="B276" s="1" t="s">
        <v>76</v>
      </c>
      <c r="C276">
        <v>5</v>
      </c>
      <c r="D276">
        <v>3</v>
      </c>
      <c r="E276">
        <v>5</v>
      </c>
      <c r="F276">
        <v>3</v>
      </c>
      <c r="G276">
        <v>6</v>
      </c>
      <c r="H276">
        <v>6</v>
      </c>
      <c r="I276">
        <v>82</v>
      </c>
      <c r="J276">
        <v>7</v>
      </c>
      <c r="K276">
        <v>24</v>
      </c>
      <c r="L276">
        <v>80</v>
      </c>
      <c r="M276">
        <v>33</v>
      </c>
    </row>
    <row r="277" spans="1:13" x14ac:dyDescent="0.35">
      <c r="A277" s="1" t="s">
        <v>400</v>
      </c>
      <c r="B277" s="1" t="s">
        <v>101</v>
      </c>
      <c r="C277">
        <v>6</v>
      </c>
      <c r="D277">
        <v>4</v>
      </c>
      <c r="E277">
        <v>6</v>
      </c>
      <c r="F277">
        <v>6</v>
      </c>
      <c r="G277">
        <v>4</v>
      </c>
      <c r="H277">
        <v>4</v>
      </c>
      <c r="I277">
        <v>94</v>
      </c>
      <c r="J277">
        <v>44</v>
      </c>
      <c r="K277">
        <v>96</v>
      </c>
      <c r="L277">
        <v>9</v>
      </c>
      <c r="M277">
        <v>97</v>
      </c>
    </row>
    <row r="278" spans="1:13" x14ac:dyDescent="0.35">
      <c r="A278" s="1" t="s">
        <v>401</v>
      </c>
      <c r="B278" s="1" t="s">
        <v>402</v>
      </c>
      <c r="C278">
        <v>3</v>
      </c>
      <c r="D278">
        <v>5</v>
      </c>
      <c r="E278">
        <v>3</v>
      </c>
      <c r="F278">
        <v>6</v>
      </c>
      <c r="G278">
        <v>4</v>
      </c>
      <c r="H278">
        <v>2</v>
      </c>
      <c r="I278">
        <v>32</v>
      </c>
      <c r="J278">
        <v>50</v>
      </c>
      <c r="K278">
        <v>94</v>
      </c>
      <c r="L278">
        <v>52</v>
      </c>
      <c r="M278">
        <v>100</v>
      </c>
    </row>
    <row r="279" spans="1:13" x14ac:dyDescent="0.35">
      <c r="A279" s="1" t="s">
        <v>403</v>
      </c>
      <c r="B279" s="1" t="s">
        <v>64</v>
      </c>
      <c r="C279">
        <v>3</v>
      </c>
      <c r="D279">
        <v>2</v>
      </c>
      <c r="E279">
        <v>3</v>
      </c>
      <c r="F279">
        <v>5</v>
      </c>
      <c r="G279">
        <v>3</v>
      </c>
      <c r="H279">
        <v>6</v>
      </c>
      <c r="I279">
        <v>84</v>
      </c>
      <c r="J279">
        <v>53</v>
      </c>
      <c r="K279">
        <v>73</v>
      </c>
      <c r="L279">
        <v>7</v>
      </c>
      <c r="M279">
        <v>3</v>
      </c>
    </row>
    <row r="280" spans="1:13" x14ac:dyDescent="0.35">
      <c r="A280" s="1" t="s">
        <v>404</v>
      </c>
      <c r="B280" s="1" t="s">
        <v>397</v>
      </c>
      <c r="C280">
        <v>2</v>
      </c>
      <c r="D280">
        <v>2</v>
      </c>
      <c r="E280">
        <v>5</v>
      </c>
      <c r="F280">
        <v>5</v>
      </c>
      <c r="G280">
        <v>5</v>
      </c>
      <c r="H280">
        <v>4</v>
      </c>
      <c r="I280">
        <v>88</v>
      </c>
      <c r="J280">
        <v>37</v>
      </c>
      <c r="K280">
        <v>50</v>
      </c>
      <c r="L280">
        <v>19</v>
      </c>
      <c r="M280">
        <v>28</v>
      </c>
    </row>
    <row r="281" spans="1:13" x14ac:dyDescent="0.35">
      <c r="A281" s="1" t="s">
        <v>405</v>
      </c>
      <c r="B281" s="1" t="s">
        <v>197</v>
      </c>
      <c r="C281">
        <v>7</v>
      </c>
      <c r="D281">
        <v>2</v>
      </c>
      <c r="E281">
        <v>3</v>
      </c>
      <c r="F281">
        <v>5</v>
      </c>
      <c r="G281">
        <v>5</v>
      </c>
      <c r="H281">
        <v>2</v>
      </c>
      <c r="I281">
        <v>26</v>
      </c>
      <c r="J281">
        <v>30</v>
      </c>
      <c r="K281">
        <v>96</v>
      </c>
      <c r="L281">
        <v>59</v>
      </c>
      <c r="M281">
        <v>28</v>
      </c>
    </row>
    <row r="282" spans="1:13" x14ac:dyDescent="0.35">
      <c r="A282" s="1" t="s">
        <v>406</v>
      </c>
      <c r="B282" s="1" t="s">
        <v>38</v>
      </c>
      <c r="C282">
        <v>0</v>
      </c>
      <c r="D282">
        <v>5</v>
      </c>
      <c r="E282">
        <v>6</v>
      </c>
      <c r="F282">
        <v>2</v>
      </c>
      <c r="G282">
        <v>2</v>
      </c>
      <c r="H282">
        <v>3</v>
      </c>
      <c r="I282">
        <v>50</v>
      </c>
      <c r="J282">
        <v>5</v>
      </c>
      <c r="K282">
        <v>14</v>
      </c>
      <c r="L282">
        <v>44</v>
      </c>
      <c r="M282">
        <v>45</v>
      </c>
    </row>
    <row r="283" spans="1:13" x14ac:dyDescent="0.35">
      <c r="A283" s="1" t="s">
        <v>407</v>
      </c>
      <c r="B283" s="1" t="s">
        <v>395</v>
      </c>
      <c r="C283">
        <v>5</v>
      </c>
      <c r="D283">
        <v>5</v>
      </c>
      <c r="E283">
        <v>5</v>
      </c>
      <c r="F283">
        <v>4</v>
      </c>
      <c r="G283">
        <v>6</v>
      </c>
      <c r="H283">
        <v>5</v>
      </c>
      <c r="I283">
        <v>73</v>
      </c>
      <c r="J283">
        <v>49</v>
      </c>
      <c r="K283">
        <v>54</v>
      </c>
      <c r="L283">
        <v>67</v>
      </c>
      <c r="M283">
        <v>5</v>
      </c>
    </row>
    <row r="284" spans="1:13" x14ac:dyDescent="0.35">
      <c r="A284" s="1" t="s">
        <v>408</v>
      </c>
      <c r="B284" s="1" t="s">
        <v>316</v>
      </c>
      <c r="C284">
        <v>2</v>
      </c>
      <c r="D284">
        <v>3</v>
      </c>
      <c r="E284">
        <v>4</v>
      </c>
      <c r="F284">
        <v>2</v>
      </c>
      <c r="G284">
        <v>5</v>
      </c>
      <c r="H284">
        <v>6</v>
      </c>
      <c r="I284">
        <v>100</v>
      </c>
      <c r="J284">
        <v>13</v>
      </c>
      <c r="K284">
        <v>93</v>
      </c>
      <c r="L284">
        <v>32</v>
      </c>
      <c r="M284">
        <v>23</v>
      </c>
    </row>
    <row r="285" spans="1:13" x14ac:dyDescent="0.35">
      <c r="A285" s="1" t="s">
        <v>408</v>
      </c>
      <c r="B285" s="1" t="s">
        <v>409</v>
      </c>
      <c r="C285">
        <v>6</v>
      </c>
      <c r="D285">
        <v>4</v>
      </c>
      <c r="E285">
        <v>4</v>
      </c>
      <c r="F285">
        <v>3</v>
      </c>
      <c r="G285">
        <v>2</v>
      </c>
      <c r="H285">
        <v>5</v>
      </c>
      <c r="I285">
        <v>52</v>
      </c>
      <c r="J285">
        <v>46</v>
      </c>
      <c r="K285">
        <v>54</v>
      </c>
      <c r="L285">
        <v>22</v>
      </c>
      <c r="M285">
        <v>42</v>
      </c>
    </row>
    <row r="286" spans="1:13" x14ac:dyDescent="0.35">
      <c r="A286" s="1" t="s">
        <v>410</v>
      </c>
      <c r="B286" s="1" t="s">
        <v>70</v>
      </c>
      <c r="C286">
        <v>2</v>
      </c>
      <c r="D286">
        <v>5</v>
      </c>
      <c r="E286">
        <v>6</v>
      </c>
      <c r="F286">
        <v>4</v>
      </c>
      <c r="G286">
        <v>6</v>
      </c>
      <c r="H286">
        <v>3</v>
      </c>
      <c r="I286">
        <v>88</v>
      </c>
      <c r="J286">
        <v>14</v>
      </c>
      <c r="K286">
        <v>98</v>
      </c>
      <c r="L286">
        <v>46</v>
      </c>
      <c r="M286">
        <v>66</v>
      </c>
    </row>
    <row r="287" spans="1:13" x14ac:dyDescent="0.35">
      <c r="A287" s="1" t="s">
        <v>411</v>
      </c>
      <c r="B287" s="1" t="s">
        <v>412</v>
      </c>
      <c r="C287">
        <v>3</v>
      </c>
      <c r="D287">
        <v>2</v>
      </c>
      <c r="E287">
        <v>4</v>
      </c>
      <c r="F287">
        <v>2</v>
      </c>
      <c r="G287">
        <v>6</v>
      </c>
      <c r="H287">
        <v>6</v>
      </c>
      <c r="I287">
        <v>85</v>
      </c>
      <c r="J287">
        <v>91</v>
      </c>
      <c r="K287">
        <v>9</v>
      </c>
      <c r="L287">
        <v>9</v>
      </c>
      <c r="M287">
        <v>53</v>
      </c>
    </row>
    <row r="288" spans="1:13" x14ac:dyDescent="0.35">
      <c r="A288" s="1" t="s">
        <v>413</v>
      </c>
      <c r="B288" s="1" t="s">
        <v>414</v>
      </c>
      <c r="C288">
        <v>3</v>
      </c>
      <c r="D288">
        <v>4</v>
      </c>
      <c r="E288">
        <v>4</v>
      </c>
      <c r="F288">
        <v>4</v>
      </c>
      <c r="G288">
        <v>3</v>
      </c>
      <c r="H288">
        <v>3</v>
      </c>
      <c r="I288">
        <v>93</v>
      </c>
      <c r="J288">
        <v>12</v>
      </c>
      <c r="K288">
        <v>63</v>
      </c>
      <c r="L288">
        <v>3</v>
      </c>
      <c r="M288">
        <v>60</v>
      </c>
    </row>
    <row r="289" spans="1:13" x14ac:dyDescent="0.35">
      <c r="A289" s="1" t="s">
        <v>40</v>
      </c>
      <c r="B289" s="1" t="s">
        <v>43</v>
      </c>
      <c r="C289">
        <v>0</v>
      </c>
      <c r="D289">
        <v>6</v>
      </c>
      <c r="E289">
        <v>3</v>
      </c>
      <c r="F289">
        <v>5</v>
      </c>
      <c r="G289">
        <v>6</v>
      </c>
      <c r="H289">
        <v>3</v>
      </c>
      <c r="I289">
        <v>67</v>
      </c>
      <c r="J289">
        <v>66</v>
      </c>
      <c r="K289">
        <v>56</v>
      </c>
      <c r="L289">
        <v>41</v>
      </c>
      <c r="M289">
        <v>26</v>
      </c>
    </row>
    <row r="290" spans="1:13" x14ac:dyDescent="0.35">
      <c r="A290" s="1" t="s">
        <v>415</v>
      </c>
      <c r="B290" s="1" t="s">
        <v>416</v>
      </c>
      <c r="C290">
        <v>4</v>
      </c>
      <c r="D290">
        <v>5</v>
      </c>
      <c r="E290">
        <v>6</v>
      </c>
      <c r="F290">
        <v>5</v>
      </c>
      <c r="G290">
        <v>2</v>
      </c>
      <c r="H290">
        <v>4</v>
      </c>
      <c r="I290">
        <v>65</v>
      </c>
      <c r="J290">
        <v>75</v>
      </c>
      <c r="K290">
        <v>95</v>
      </c>
      <c r="L290">
        <v>100</v>
      </c>
      <c r="M290">
        <v>89</v>
      </c>
    </row>
    <row r="291" spans="1:13" x14ac:dyDescent="0.35">
      <c r="A291" s="1" t="s">
        <v>417</v>
      </c>
      <c r="B291" s="1" t="s">
        <v>110</v>
      </c>
      <c r="C291">
        <v>1</v>
      </c>
      <c r="D291">
        <v>3</v>
      </c>
      <c r="E291">
        <v>5</v>
      </c>
      <c r="F291">
        <v>2</v>
      </c>
      <c r="G291">
        <v>2</v>
      </c>
      <c r="H291">
        <v>5</v>
      </c>
      <c r="I291">
        <v>45</v>
      </c>
      <c r="J291">
        <v>30</v>
      </c>
      <c r="K291">
        <v>64</v>
      </c>
      <c r="L291">
        <v>95</v>
      </c>
      <c r="M291">
        <v>83</v>
      </c>
    </row>
    <row r="292" spans="1:13" x14ac:dyDescent="0.35">
      <c r="A292" s="1" t="s">
        <v>418</v>
      </c>
      <c r="B292" s="1" t="s">
        <v>171</v>
      </c>
      <c r="C292">
        <v>4</v>
      </c>
      <c r="D292">
        <v>6</v>
      </c>
      <c r="E292">
        <v>4</v>
      </c>
      <c r="F292">
        <v>2</v>
      </c>
      <c r="G292">
        <v>3</v>
      </c>
      <c r="H292">
        <v>5</v>
      </c>
      <c r="I292">
        <v>40</v>
      </c>
      <c r="J292">
        <v>80</v>
      </c>
      <c r="K292">
        <v>8</v>
      </c>
      <c r="L292">
        <v>99</v>
      </c>
      <c r="M292">
        <v>20</v>
      </c>
    </row>
    <row r="293" spans="1:13" x14ac:dyDescent="0.35">
      <c r="A293" s="1" t="s">
        <v>419</v>
      </c>
      <c r="B293" s="1" t="s">
        <v>260</v>
      </c>
      <c r="C293">
        <v>6</v>
      </c>
      <c r="D293">
        <v>3</v>
      </c>
      <c r="E293">
        <v>6</v>
      </c>
      <c r="F293">
        <v>2</v>
      </c>
      <c r="G293">
        <v>4</v>
      </c>
      <c r="H293">
        <v>6</v>
      </c>
      <c r="I293">
        <v>47</v>
      </c>
      <c r="J293">
        <v>54</v>
      </c>
      <c r="K293">
        <v>40</v>
      </c>
      <c r="L293">
        <v>83</v>
      </c>
      <c r="M293">
        <v>16</v>
      </c>
    </row>
    <row r="294" spans="1:13" x14ac:dyDescent="0.35">
      <c r="A294" s="1" t="s">
        <v>420</v>
      </c>
      <c r="B294" s="1" t="s">
        <v>188</v>
      </c>
      <c r="C294">
        <v>3</v>
      </c>
      <c r="D294">
        <v>2</v>
      </c>
      <c r="E294">
        <v>4</v>
      </c>
      <c r="F294">
        <v>5</v>
      </c>
      <c r="G294">
        <v>4</v>
      </c>
      <c r="H294">
        <v>6</v>
      </c>
      <c r="I294">
        <v>99</v>
      </c>
      <c r="J294">
        <v>60</v>
      </c>
      <c r="K294">
        <v>96</v>
      </c>
      <c r="L294">
        <v>89</v>
      </c>
      <c r="M294">
        <v>29</v>
      </c>
    </row>
    <row r="295" spans="1:13" x14ac:dyDescent="0.35">
      <c r="A295" s="1" t="s">
        <v>421</v>
      </c>
      <c r="B295" s="1" t="s">
        <v>249</v>
      </c>
      <c r="C295">
        <v>8</v>
      </c>
      <c r="D295">
        <v>2</v>
      </c>
      <c r="E295">
        <v>2</v>
      </c>
      <c r="F295">
        <v>4</v>
      </c>
      <c r="G295">
        <v>3</v>
      </c>
      <c r="H295">
        <v>5</v>
      </c>
      <c r="I295">
        <v>83</v>
      </c>
      <c r="J295">
        <v>29</v>
      </c>
      <c r="K295">
        <v>91</v>
      </c>
      <c r="L295">
        <v>26</v>
      </c>
      <c r="M295">
        <v>21</v>
      </c>
    </row>
    <row r="296" spans="1:13" x14ac:dyDescent="0.35">
      <c r="A296" s="1" t="s">
        <v>422</v>
      </c>
      <c r="B296" s="1" t="s">
        <v>340</v>
      </c>
      <c r="C296">
        <v>0</v>
      </c>
      <c r="D296">
        <v>4</v>
      </c>
      <c r="E296">
        <v>3</v>
      </c>
      <c r="F296">
        <v>6</v>
      </c>
      <c r="G296">
        <v>5</v>
      </c>
      <c r="H296">
        <v>5</v>
      </c>
      <c r="I296">
        <v>5</v>
      </c>
      <c r="J296">
        <v>26</v>
      </c>
      <c r="K296">
        <v>6</v>
      </c>
      <c r="L296">
        <v>82</v>
      </c>
      <c r="M296">
        <v>94</v>
      </c>
    </row>
    <row r="297" spans="1:13" x14ac:dyDescent="0.35">
      <c r="A297" s="1" t="s">
        <v>423</v>
      </c>
      <c r="B297" s="1" t="s">
        <v>76</v>
      </c>
      <c r="C297">
        <v>5</v>
      </c>
      <c r="D297">
        <v>3</v>
      </c>
      <c r="E297">
        <v>3</v>
      </c>
      <c r="F297">
        <v>3</v>
      </c>
      <c r="G297">
        <v>4</v>
      </c>
      <c r="H297">
        <v>3</v>
      </c>
      <c r="I297">
        <v>97</v>
      </c>
      <c r="J297">
        <v>83</v>
      </c>
      <c r="K297">
        <v>27</v>
      </c>
      <c r="L297">
        <v>61</v>
      </c>
      <c r="M297">
        <v>34</v>
      </c>
    </row>
    <row r="298" spans="1:13" x14ac:dyDescent="0.35">
      <c r="A298" s="1" t="s">
        <v>424</v>
      </c>
      <c r="B298" s="1" t="s">
        <v>425</v>
      </c>
      <c r="C298">
        <v>8</v>
      </c>
      <c r="D298">
        <v>5</v>
      </c>
      <c r="E298">
        <v>4</v>
      </c>
      <c r="F298">
        <v>6</v>
      </c>
      <c r="G298">
        <v>6</v>
      </c>
      <c r="H298">
        <v>5</v>
      </c>
      <c r="I298">
        <v>37</v>
      </c>
      <c r="J298">
        <v>52</v>
      </c>
      <c r="K298">
        <v>6</v>
      </c>
      <c r="L298">
        <v>34</v>
      </c>
      <c r="M298">
        <v>84</v>
      </c>
    </row>
    <row r="299" spans="1:13" x14ac:dyDescent="0.35">
      <c r="A299" s="1" t="s">
        <v>426</v>
      </c>
      <c r="B299" s="1" t="s">
        <v>427</v>
      </c>
      <c r="C299">
        <v>5</v>
      </c>
      <c r="D299">
        <v>2</v>
      </c>
      <c r="E299">
        <v>5</v>
      </c>
      <c r="F299">
        <v>3</v>
      </c>
      <c r="G299">
        <v>5</v>
      </c>
      <c r="H299">
        <v>5</v>
      </c>
      <c r="I299">
        <v>30</v>
      </c>
      <c r="J299">
        <v>42</v>
      </c>
      <c r="K299">
        <v>80</v>
      </c>
      <c r="L299">
        <v>74</v>
      </c>
      <c r="M299">
        <v>75</v>
      </c>
    </row>
    <row r="300" spans="1:13" x14ac:dyDescent="0.35">
      <c r="A300" s="1" t="s">
        <v>428</v>
      </c>
      <c r="B300" s="1" t="s">
        <v>429</v>
      </c>
      <c r="C300">
        <v>3</v>
      </c>
      <c r="D300">
        <v>2</v>
      </c>
      <c r="E300">
        <v>5</v>
      </c>
      <c r="F300">
        <v>5</v>
      </c>
      <c r="G300">
        <v>2</v>
      </c>
      <c r="H300">
        <v>2</v>
      </c>
      <c r="I300">
        <v>81</v>
      </c>
      <c r="J300">
        <v>88</v>
      </c>
      <c r="K300">
        <v>99</v>
      </c>
      <c r="L300">
        <v>75</v>
      </c>
      <c r="M300">
        <v>60</v>
      </c>
    </row>
    <row r="301" spans="1:13" x14ac:dyDescent="0.35">
      <c r="A301" s="1" t="s">
        <v>428</v>
      </c>
      <c r="B301" s="1" t="s">
        <v>430</v>
      </c>
      <c r="C301">
        <v>3</v>
      </c>
      <c r="D301">
        <v>6</v>
      </c>
      <c r="E301">
        <v>2</v>
      </c>
      <c r="F301">
        <v>5</v>
      </c>
      <c r="G301">
        <v>6</v>
      </c>
      <c r="H301">
        <v>4</v>
      </c>
      <c r="I301">
        <v>36</v>
      </c>
      <c r="J301">
        <v>63</v>
      </c>
      <c r="K301">
        <v>40</v>
      </c>
      <c r="L301">
        <v>82</v>
      </c>
      <c r="M301">
        <v>89</v>
      </c>
    </row>
    <row r="302" spans="1:13" x14ac:dyDescent="0.35">
      <c r="A302" s="1" t="s">
        <v>431</v>
      </c>
      <c r="B302" s="1" t="s">
        <v>242</v>
      </c>
      <c r="C302">
        <v>0</v>
      </c>
      <c r="D302">
        <v>6</v>
      </c>
      <c r="E302">
        <v>3</v>
      </c>
      <c r="F302">
        <v>2</v>
      </c>
      <c r="G302">
        <v>3</v>
      </c>
      <c r="H302">
        <v>5</v>
      </c>
      <c r="I302">
        <v>27</v>
      </c>
      <c r="J302">
        <v>62</v>
      </c>
      <c r="K302">
        <v>56</v>
      </c>
      <c r="L302">
        <v>66</v>
      </c>
      <c r="M302">
        <v>92</v>
      </c>
    </row>
    <row r="303" spans="1:13" x14ac:dyDescent="0.35">
      <c r="A303" s="1" t="s">
        <v>432</v>
      </c>
      <c r="B303" s="1" t="s">
        <v>429</v>
      </c>
      <c r="C303">
        <v>8</v>
      </c>
      <c r="D303">
        <v>5</v>
      </c>
      <c r="E303">
        <v>5</v>
      </c>
      <c r="F303">
        <v>5</v>
      </c>
      <c r="G303">
        <v>4</v>
      </c>
      <c r="H303">
        <v>6</v>
      </c>
      <c r="I303">
        <v>65</v>
      </c>
      <c r="J303">
        <v>57</v>
      </c>
      <c r="K303">
        <v>24</v>
      </c>
      <c r="L303">
        <v>97</v>
      </c>
      <c r="M303">
        <v>47</v>
      </c>
    </row>
    <row r="304" spans="1:13" x14ac:dyDescent="0.35">
      <c r="A304" s="1" t="s">
        <v>433</v>
      </c>
      <c r="B304" s="1" t="s">
        <v>434</v>
      </c>
      <c r="C304">
        <v>5</v>
      </c>
      <c r="D304">
        <v>2</v>
      </c>
      <c r="E304">
        <v>6</v>
      </c>
      <c r="F304">
        <v>4</v>
      </c>
      <c r="G304">
        <v>5</v>
      </c>
      <c r="H304">
        <v>6</v>
      </c>
      <c r="I304">
        <v>35</v>
      </c>
      <c r="J304">
        <v>77</v>
      </c>
      <c r="K304">
        <v>82</v>
      </c>
      <c r="L304">
        <v>42</v>
      </c>
      <c r="M304">
        <v>17</v>
      </c>
    </row>
    <row r="305" spans="1:13" x14ac:dyDescent="0.35">
      <c r="A305" s="1" t="s">
        <v>435</v>
      </c>
      <c r="B305" s="1" t="s">
        <v>436</v>
      </c>
      <c r="C305">
        <v>3</v>
      </c>
      <c r="D305">
        <v>5</v>
      </c>
      <c r="E305">
        <v>5</v>
      </c>
      <c r="F305">
        <v>2</v>
      </c>
      <c r="G305">
        <v>3</v>
      </c>
      <c r="H305">
        <v>6</v>
      </c>
      <c r="I305">
        <v>47</v>
      </c>
      <c r="J305">
        <v>52</v>
      </c>
      <c r="K305">
        <v>43</v>
      </c>
      <c r="L305">
        <v>47</v>
      </c>
      <c r="M305">
        <v>3</v>
      </c>
    </row>
    <row r="306" spans="1:13" x14ac:dyDescent="0.35">
      <c r="A306" s="1" t="s">
        <v>437</v>
      </c>
      <c r="B306" s="1" t="s">
        <v>438</v>
      </c>
      <c r="C306">
        <v>5</v>
      </c>
      <c r="D306">
        <v>2</v>
      </c>
      <c r="E306">
        <v>6</v>
      </c>
      <c r="F306">
        <v>3</v>
      </c>
      <c r="G306">
        <v>3</v>
      </c>
      <c r="H306">
        <v>5</v>
      </c>
      <c r="I306">
        <v>69</v>
      </c>
      <c r="J306">
        <v>15</v>
      </c>
      <c r="K306">
        <v>39</v>
      </c>
      <c r="L306">
        <v>69</v>
      </c>
      <c r="M306">
        <v>39</v>
      </c>
    </row>
    <row r="307" spans="1:13" x14ac:dyDescent="0.35">
      <c r="A307" s="1" t="s">
        <v>439</v>
      </c>
      <c r="B307" s="1" t="s">
        <v>395</v>
      </c>
      <c r="C307">
        <v>0</v>
      </c>
      <c r="D307">
        <v>3</v>
      </c>
      <c r="E307">
        <v>6</v>
      </c>
      <c r="F307">
        <v>4</v>
      </c>
      <c r="G307">
        <v>3</v>
      </c>
      <c r="H307">
        <v>6</v>
      </c>
      <c r="I307">
        <v>35</v>
      </c>
      <c r="J307">
        <v>41</v>
      </c>
      <c r="K307">
        <v>92</v>
      </c>
      <c r="L307">
        <v>96</v>
      </c>
      <c r="M307">
        <v>19</v>
      </c>
    </row>
    <row r="308" spans="1:13" x14ac:dyDescent="0.35">
      <c r="A308" s="1" t="s">
        <v>440</v>
      </c>
      <c r="B308" s="1" t="s">
        <v>251</v>
      </c>
      <c r="C308">
        <v>1</v>
      </c>
      <c r="D308">
        <v>6</v>
      </c>
      <c r="E308">
        <v>6</v>
      </c>
      <c r="F308">
        <v>5</v>
      </c>
      <c r="G308">
        <v>3</v>
      </c>
      <c r="H308">
        <v>6</v>
      </c>
      <c r="I308">
        <v>8</v>
      </c>
      <c r="J308">
        <v>17</v>
      </c>
      <c r="K308">
        <v>37</v>
      </c>
      <c r="L308">
        <v>10</v>
      </c>
      <c r="M308">
        <v>56</v>
      </c>
    </row>
    <row r="309" spans="1:13" x14ac:dyDescent="0.35">
      <c r="A309" s="1" t="s">
        <v>441</v>
      </c>
      <c r="B309" s="1" t="s">
        <v>177</v>
      </c>
      <c r="C309">
        <v>2</v>
      </c>
      <c r="D309">
        <v>5</v>
      </c>
      <c r="E309">
        <v>6</v>
      </c>
      <c r="F309">
        <v>2</v>
      </c>
      <c r="G309">
        <v>5</v>
      </c>
      <c r="H309">
        <v>3</v>
      </c>
      <c r="I309">
        <v>44</v>
      </c>
      <c r="J309">
        <v>32</v>
      </c>
      <c r="K309">
        <v>4</v>
      </c>
      <c r="L309">
        <v>95</v>
      </c>
      <c r="M309">
        <v>55</v>
      </c>
    </row>
    <row r="310" spans="1:13" x14ac:dyDescent="0.35">
      <c r="A310" s="1" t="s">
        <v>442</v>
      </c>
      <c r="B310" s="1" t="s">
        <v>70</v>
      </c>
      <c r="C310">
        <v>0</v>
      </c>
      <c r="D310">
        <v>6</v>
      </c>
      <c r="E310">
        <v>4</v>
      </c>
      <c r="F310">
        <v>2</v>
      </c>
      <c r="G310">
        <v>4</v>
      </c>
      <c r="H310">
        <v>5</v>
      </c>
      <c r="I310">
        <v>72</v>
      </c>
      <c r="J310">
        <v>100</v>
      </c>
      <c r="K310">
        <v>96</v>
      </c>
      <c r="L310">
        <v>5</v>
      </c>
      <c r="M310">
        <v>41</v>
      </c>
    </row>
    <row r="311" spans="1:13" x14ac:dyDescent="0.35">
      <c r="A311" s="1" t="s">
        <v>443</v>
      </c>
      <c r="B311" s="1" t="s">
        <v>357</v>
      </c>
      <c r="C311">
        <v>2</v>
      </c>
      <c r="D311">
        <v>6</v>
      </c>
      <c r="E311">
        <v>6</v>
      </c>
      <c r="F311">
        <v>4</v>
      </c>
      <c r="G311">
        <v>6</v>
      </c>
      <c r="H311">
        <v>2</v>
      </c>
      <c r="I311">
        <v>68</v>
      </c>
      <c r="J311">
        <v>15</v>
      </c>
      <c r="K311">
        <v>53</v>
      </c>
      <c r="L311">
        <v>47</v>
      </c>
      <c r="M311">
        <v>8</v>
      </c>
    </row>
    <row r="312" spans="1:13" x14ac:dyDescent="0.35">
      <c r="A312" s="1" t="s">
        <v>444</v>
      </c>
      <c r="B312" s="1" t="s">
        <v>445</v>
      </c>
      <c r="C312">
        <v>0</v>
      </c>
      <c r="D312">
        <v>3</v>
      </c>
      <c r="E312">
        <v>5</v>
      </c>
      <c r="F312">
        <v>2</v>
      </c>
      <c r="G312">
        <v>3</v>
      </c>
      <c r="H312">
        <v>6</v>
      </c>
      <c r="I312">
        <v>33</v>
      </c>
      <c r="J312">
        <v>86</v>
      </c>
      <c r="K312">
        <v>90</v>
      </c>
      <c r="L312">
        <v>78</v>
      </c>
      <c r="M312">
        <v>15</v>
      </c>
    </row>
    <row r="313" spans="1:13" x14ac:dyDescent="0.35">
      <c r="A313" s="1" t="s">
        <v>446</v>
      </c>
      <c r="B313" s="1" t="s">
        <v>30</v>
      </c>
      <c r="C313">
        <v>3</v>
      </c>
      <c r="D313">
        <v>2</v>
      </c>
      <c r="E313">
        <v>5</v>
      </c>
      <c r="F313">
        <v>3</v>
      </c>
      <c r="G313">
        <v>3</v>
      </c>
      <c r="H313">
        <v>4</v>
      </c>
      <c r="I313">
        <v>95</v>
      </c>
      <c r="J313">
        <v>25</v>
      </c>
      <c r="K313">
        <v>48</v>
      </c>
      <c r="L313">
        <v>27</v>
      </c>
      <c r="M313">
        <v>23</v>
      </c>
    </row>
    <row r="314" spans="1:13" x14ac:dyDescent="0.35">
      <c r="A314" s="1" t="s">
        <v>400</v>
      </c>
      <c r="B314" s="1" t="s">
        <v>409</v>
      </c>
      <c r="C314">
        <v>0</v>
      </c>
      <c r="D314">
        <v>4</v>
      </c>
      <c r="E314">
        <v>5</v>
      </c>
      <c r="F314">
        <v>6</v>
      </c>
      <c r="G314">
        <v>3</v>
      </c>
      <c r="H314">
        <v>5</v>
      </c>
      <c r="I314">
        <v>66</v>
      </c>
      <c r="J314">
        <v>31</v>
      </c>
      <c r="K314">
        <v>5</v>
      </c>
      <c r="L314">
        <v>9</v>
      </c>
      <c r="M314">
        <v>38</v>
      </c>
    </row>
    <row r="315" spans="1:13" x14ac:dyDescent="0.35">
      <c r="A315" s="1" t="s">
        <v>447</v>
      </c>
      <c r="B315" s="1" t="s">
        <v>448</v>
      </c>
      <c r="C315">
        <v>0</v>
      </c>
      <c r="D315">
        <v>4</v>
      </c>
      <c r="E315">
        <v>4</v>
      </c>
      <c r="F315">
        <v>5</v>
      </c>
      <c r="G315">
        <v>4</v>
      </c>
      <c r="H315">
        <v>3</v>
      </c>
      <c r="I315">
        <v>82</v>
      </c>
      <c r="J315">
        <v>31</v>
      </c>
      <c r="K315">
        <v>77</v>
      </c>
      <c r="L315">
        <v>49</v>
      </c>
      <c r="M315">
        <v>81</v>
      </c>
    </row>
    <row r="316" spans="1:13" x14ac:dyDescent="0.35">
      <c r="A316" s="1" t="s">
        <v>449</v>
      </c>
      <c r="B316" s="1" t="s">
        <v>34</v>
      </c>
      <c r="C316">
        <v>5</v>
      </c>
      <c r="D316">
        <v>2</v>
      </c>
      <c r="E316">
        <v>3</v>
      </c>
      <c r="F316">
        <v>2</v>
      </c>
      <c r="G316">
        <v>4</v>
      </c>
      <c r="H316">
        <v>3</v>
      </c>
      <c r="I316">
        <v>53</v>
      </c>
      <c r="J316">
        <v>95</v>
      </c>
      <c r="K316">
        <v>23</v>
      </c>
      <c r="L316">
        <v>16</v>
      </c>
      <c r="M316">
        <v>90</v>
      </c>
    </row>
    <row r="317" spans="1:13" x14ac:dyDescent="0.35">
      <c r="A317" s="1" t="s">
        <v>450</v>
      </c>
      <c r="B317" s="1" t="s">
        <v>395</v>
      </c>
      <c r="C317">
        <v>7</v>
      </c>
      <c r="D317">
        <v>2</v>
      </c>
      <c r="E317">
        <v>4</v>
      </c>
      <c r="F317">
        <v>3</v>
      </c>
      <c r="G317">
        <v>4</v>
      </c>
      <c r="H317">
        <v>2</v>
      </c>
      <c r="I317">
        <v>58</v>
      </c>
      <c r="J317">
        <v>56</v>
      </c>
      <c r="K317">
        <v>47</v>
      </c>
      <c r="L317">
        <v>61</v>
      </c>
      <c r="M317">
        <v>69</v>
      </c>
    </row>
    <row r="318" spans="1:13" x14ac:dyDescent="0.35">
      <c r="A318" s="1" t="s">
        <v>163</v>
      </c>
      <c r="B318" s="1" t="s">
        <v>164</v>
      </c>
      <c r="C318">
        <v>6</v>
      </c>
      <c r="D318">
        <v>6</v>
      </c>
      <c r="E318">
        <v>4</v>
      </c>
      <c r="F318">
        <v>3</v>
      </c>
      <c r="G318">
        <v>2</v>
      </c>
      <c r="H318">
        <v>3</v>
      </c>
      <c r="I318">
        <v>88</v>
      </c>
      <c r="J318">
        <v>10</v>
      </c>
      <c r="K318">
        <v>92</v>
      </c>
      <c r="L318">
        <v>82</v>
      </c>
      <c r="M318">
        <v>2</v>
      </c>
    </row>
    <row r="319" spans="1:13" x14ac:dyDescent="0.35">
      <c r="A319" s="1" t="s">
        <v>451</v>
      </c>
      <c r="B319" s="1" t="s">
        <v>23</v>
      </c>
      <c r="C319">
        <v>6</v>
      </c>
      <c r="D319">
        <v>4</v>
      </c>
      <c r="E319">
        <v>2</v>
      </c>
      <c r="F319">
        <v>3</v>
      </c>
      <c r="G319">
        <v>5</v>
      </c>
      <c r="H319">
        <v>4</v>
      </c>
      <c r="I319">
        <v>50</v>
      </c>
      <c r="J319">
        <v>3</v>
      </c>
      <c r="K319">
        <v>27</v>
      </c>
      <c r="L319">
        <v>70</v>
      </c>
      <c r="M319">
        <v>25</v>
      </c>
    </row>
    <row r="320" spans="1:13" x14ac:dyDescent="0.35">
      <c r="A320" s="1" t="s">
        <v>283</v>
      </c>
      <c r="B320" s="1" t="s">
        <v>452</v>
      </c>
      <c r="C320">
        <v>8</v>
      </c>
      <c r="D320">
        <v>2</v>
      </c>
      <c r="E320">
        <v>5</v>
      </c>
      <c r="F320">
        <v>3</v>
      </c>
      <c r="G320">
        <v>2</v>
      </c>
      <c r="H320">
        <v>3</v>
      </c>
      <c r="I320">
        <v>93</v>
      </c>
      <c r="J320">
        <v>98</v>
      </c>
      <c r="K320">
        <v>43</v>
      </c>
      <c r="L320">
        <v>97</v>
      </c>
      <c r="M320">
        <v>90</v>
      </c>
    </row>
    <row r="321" spans="1:13" x14ac:dyDescent="0.35">
      <c r="A321" s="1" t="s">
        <v>453</v>
      </c>
      <c r="B321" s="1" t="s">
        <v>130</v>
      </c>
      <c r="C321">
        <v>6</v>
      </c>
      <c r="D321">
        <v>4</v>
      </c>
      <c r="E321">
        <v>4</v>
      </c>
      <c r="F321">
        <v>5</v>
      </c>
      <c r="G321">
        <v>2</v>
      </c>
      <c r="H321">
        <v>4</v>
      </c>
      <c r="I321">
        <v>41</v>
      </c>
      <c r="J321">
        <v>62</v>
      </c>
      <c r="K321">
        <v>60</v>
      </c>
      <c r="L321">
        <v>18</v>
      </c>
      <c r="M321">
        <v>83</v>
      </c>
    </row>
    <row r="322" spans="1:13" x14ac:dyDescent="0.35">
      <c r="A322" s="1" t="s">
        <v>454</v>
      </c>
      <c r="B322" s="1" t="s">
        <v>369</v>
      </c>
      <c r="C322">
        <v>3</v>
      </c>
      <c r="D322">
        <v>2</v>
      </c>
      <c r="E322">
        <v>3</v>
      </c>
      <c r="F322">
        <v>4</v>
      </c>
      <c r="G322">
        <v>2</v>
      </c>
      <c r="H322">
        <v>4</v>
      </c>
      <c r="I322">
        <v>90</v>
      </c>
      <c r="J322">
        <v>26</v>
      </c>
      <c r="K322">
        <v>50</v>
      </c>
      <c r="L322">
        <v>74</v>
      </c>
      <c r="M322">
        <v>53</v>
      </c>
    </row>
    <row r="323" spans="1:13" x14ac:dyDescent="0.35">
      <c r="A323" s="1" t="s">
        <v>455</v>
      </c>
      <c r="B323" s="1" t="s">
        <v>369</v>
      </c>
      <c r="C323">
        <v>4</v>
      </c>
      <c r="D323">
        <v>4</v>
      </c>
      <c r="E323">
        <v>3</v>
      </c>
      <c r="F323">
        <v>2</v>
      </c>
      <c r="G323">
        <v>3</v>
      </c>
      <c r="H323">
        <v>2</v>
      </c>
      <c r="I323">
        <v>31</v>
      </c>
      <c r="J323">
        <v>59</v>
      </c>
      <c r="K323">
        <v>7</v>
      </c>
      <c r="L323">
        <v>38</v>
      </c>
      <c r="M323">
        <v>24</v>
      </c>
    </row>
    <row r="324" spans="1:13" x14ac:dyDescent="0.35">
      <c r="A324" s="1" t="s">
        <v>456</v>
      </c>
      <c r="B324" s="1" t="s">
        <v>159</v>
      </c>
      <c r="C324">
        <v>6</v>
      </c>
      <c r="D324">
        <v>6</v>
      </c>
      <c r="E324">
        <v>6</v>
      </c>
      <c r="F324">
        <v>2</v>
      </c>
      <c r="G324">
        <v>3</v>
      </c>
      <c r="H324">
        <v>2</v>
      </c>
      <c r="I324">
        <v>56</v>
      </c>
      <c r="J324">
        <v>34</v>
      </c>
      <c r="K324">
        <v>52</v>
      </c>
      <c r="L324">
        <v>30</v>
      </c>
      <c r="M324">
        <v>94</v>
      </c>
    </row>
    <row r="325" spans="1:13" x14ac:dyDescent="0.35">
      <c r="A325" s="1" t="s">
        <v>457</v>
      </c>
      <c r="B325" s="1" t="s">
        <v>409</v>
      </c>
      <c r="C325">
        <v>0</v>
      </c>
      <c r="D325">
        <v>3</v>
      </c>
      <c r="E325">
        <v>6</v>
      </c>
      <c r="F325">
        <v>4</v>
      </c>
      <c r="G325">
        <v>6</v>
      </c>
      <c r="H325">
        <v>3</v>
      </c>
      <c r="I325">
        <v>13</v>
      </c>
      <c r="J325">
        <v>42</v>
      </c>
      <c r="K325">
        <v>23</v>
      </c>
      <c r="L325">
        <v>14</v>
      </c>
      <c r="M325">
        <v>73</v>
      </c>
    </row>
    <row r="326" spans="1:13" x14ac:dyDescent="0.35">
      <c r="A326" s="1" t="s">
        <v>458</v>
      </c>
      <c r="B326" s="1" t="s">
        <v>74</v>
      </c>
      <c r="C326">
        <v>2</v>
      </c>
      <c r="D326">
        <v>3</v>
      </c>
      <c r="E326">
        <v>6</v>
      </c>
      <c r="F326">
        <v>6</v>
      </c>
      <c r="G326">
        <v>4</v>
      </c>
      <c r="H326">
        <v>4</v>
      </c>
      <c r="I326">
        <v>61</v>
      </c>
      <c r="J326">
        <v>3</v>
      </c>
      <c r="K326">
        <v>88</v>
      </c>
      <c r="L326">
        <v>72</v>
      </c>
      <c r="M326">
        <v>84</v>
      </c>
    </row>
    <row r="327" spans="1:13" x14ac:dyDescent="0.35">
      <c r="A327" s="1" t="s">
        <v>459</v>
      </c>
      <c r="B327" s="1" t="s">
        <v>130</v>
      </c>
      <c r="C327">
        <v>6</v>
      </c>
      <c r="D327">
        <v>4</v>
      </c>
      <c r="E327">
        <v>4</v>
      </c>
      <c r="F327">
        <v>2</v>
      </c>
      <c r="G327">
        <v>4</v>
      </c>
      <c r="H327">
        <v>2</v>
      </c>
      <c r="I327">
        <v>30</v>
      </c>
      <c r="J327">
        <v>28</v>
      </c>
      <c r="K327">
        <v>30</v>
      </c>
      <c r="L327">
        <v>66</v>
      </c>
      <c r="M327">
        <v>98</v>
      </c>
    </row>
    <row r="328" spans="1:13" x14ac:dyDescent="0.35">
      <c r="A328" s="1" t="s">
        <v>460</v>
      </c>
      <c r="B328" s="1" t="s">
        <v>130</v>
      </c>
      <c r="C328">
        <v>4</v>
      </c>
      <c r="D328">
        <v>4</v>
      </c>
      <c r="E328">
        <v>4</v>
      </c>
      <c r="F328">
        <v>6</v>
      </c>
      <c r="G328">
        <v>6</v>
      </c>
      <c r="H328">
        <v>2</v>
      </c>
      <c r="I328">
        <v>80</v>
      </c>
      <c r="J328">
        <v>75</v>
      </c>
      <c r="K328">
        <v>57</v>
      </c>
      <c r="L328">
        <v>43</v>
      </c>
      <c r="M328">
        <v>92</v>
      </c>
    </row>
    <row r="329" spans="1:13" x14ac:dyDescent="0.35">
      <c r="A329" s="1" t="s">
        <v>461</v>
      </c>
      <c r="B329" s="1" t="s">
        <v>28</v>
      </c>
      <c r="C329">
        <v>2</v>
      </c>
      <c r="D329">
        <v>4</v>
      </c>
      <c r="E329">
        <v>5</v>
      </c>
      <c r="F329">
        <v>2</v>
      </c>
      <c r="G329">
        <v>5</v>
      </c>
      <c r="H329">
        <v>2</v>
      </c>
      <c r="I329">
        <v>26</v>
      </c>
      <c r="J329">
        <v>69</v>
      </c>
      <c r="K329">
        <v>46</v>
      </c>
      <c r="L329">
        <v>57</v>
      </c>
      <c r="M329">
        <v>91</v>
      </c>
    </row>
    <row r="330" spans="1:13" x14ac:dyDescent="0.35">
      <c r="A330" s="1" t="s">
        <v>462</v>
      </c>
      <c r="B330" s="1" t="s">
        <v>463</v>
      </c>
      <c r="C330">
        <v>4</v>
      </c>
      <c r="D330">
        <v>3</v>
      </c>
      <c r="E330">
        <v>5</v>
      </c>
      <c r="F330">
        <v>5</v>
      </c>
      <c r="G330">
        <v>3</v>
      </c>
      <c r="H330">
        <v>3</v>
      </c>
      <c r="I330">
        <v>5</v>
      </c>
      <c r="J330">
        <v>44</v>
      </c>
      <c r="K330">
        <v>37</v>
      </c>
      <c r="L330">
        <v>5</v>
      </c>
      <c r="M330">
        <v>62</v>
      </c>
    </row>
    <row r="331" spans="1:13" x14ac:dyDescent="0.35">
      <c r="A331" s="1" t="s">
        <v>464</v>
      </c>
      <c r="B331" s="1" t="s">
        <v>445</v>
      </c>
      <c r="C331">
        <v>6</v>
      </c>
      <c r="D331">
        <v>3</v>
      </c>
      <c r="E331">
        <v>5</v>
      </c>
      <c r="F331">
        <v>5</v>
      </c>
      <c r="G331">
        <v>2</v>
      </c>
      <c r="H331">
        <v>6</v>
      </c>
      <c r="I331">
        <v>56</v>
      </c>
      <c r="J331">
        <v>90</v>
      </c>
      <c r="K331">
        <v>35</v>
      </c>
      <c r="L331">
        <v>68</v>
      </c>
      <c r="M331">
        <v>48</v>
      </c>
    </row>
    <row r="332" spans="1:13" x14ac:dyDescent="0.35">
      <c r="A332" s="1" t="s">
        <v>465</v>
      </c>
      <c r="B332" s="1" t="s">
        <v>239</v>
      </c>
      <c r="C332">
        <v>4</v>
      </c>
      <c r="D332">
        <v>3</v>
      </c>
      <c r="E332">
        <v>6</v>
      </c>
      <c r="F332">
        <v>2</v>
      </c>
      <c r="G332">
        <v>3</v>
      </c>
      <c r="H332">
        <v>3</v>
      </c>
      <c r="I332">
        <v>7</v>
      </c>
      <c r="J332">
        <v>15</v>
      </c>
      <c r="K332">
        <v>62</v>
      </c>
      <c r="L332">
        <v>9</v>
      </c>
      <c r="M332">
        <v>43</v>
      </c>
    </row>
    <row r="333" spans="1:13" x14ac:dyDescent="0.35">
      <c r="A333" s="1" t="s">
        <v>466</v>
      </c>
      <c r="B333" s="1" t="s">
        <v>16</v>
      </c>
      <c r="C333">
        <v>3</v>
      </c>
      <c r="D333">
        <v>6</v>
      </c>
      <c r="E333">
        <v>6</v>
      </c>
      <c r="F333">
        <v>6</v>
      </c>
      <c r="G333">
        <v>4</v>
      </c>
      <c r="H333">
        <v>5</v>
      </c>
      <c r="I333">
        <v>27</v>
      </c>
      <c r="J333">
        <v>73</v>
      </c>
      <c r="K333">
        <v>63</v>
      </c>
      <c r="L333">
        <v>14</v>
      </c>
      <c r="M333">
        <v>72</v>
      </c>
    </row>
    <row r="334" spans="1:13" x14ac:dyDescent="0.35">
      <c r="A334" s="1" t="s">
        <v>467</v>
      </c>
      <c r="B334" s="1" t="s">
        <v>395</v>
      </c>
      <c r="C334">
        <v>1</v>
      </c>
      <c r="D334">
        <v>6</v>
      </c>
      <c r="E334">
        <v>5</v>
      </c>
      <c r="F334">
        <v>2</v>
      </c>
      <c r="G334">
        <v>2</v>
      </c>
      <c r="H334">
        <v>3</v>
      </c>
      <c r="I334">
        <v>70</v>
      </c>
      <c r="J334">
        <v>59</v>
      </c>
      <c r="K334">
        <v>15</v>
      </c>
      <c r="L334">
        <v>13</v>
      </c>
      <c r="M334">
        <v>66</v>
      </c>
    </row>
    <row r="335" spans="1:13" x14ac:dyDescent="0.35">
      <c r="A335" s="1" t="s">
        <v>468</v>
      </c>
      <c r="B335" s="1" t="s">
        <v>164</v>
      </c>
      <c r="C335">
        <v>5</v>
      </c>
      <c r="D335">
        <v>3</v>
      </c>
      <c r="E335">
        <v>5</v>
      </c>
      <c r="F335">
        <v>3</v>
      </c>
      <c r="G335">
        <v>5</v>
      </c>
      <c r="H335">
        <v>3</v>
      </c>
      <c r="I335">
        <v>52</v>
      </c>
      <c r="J335">
        <v>65</v>
      </c>
      <c r="K335">
        <v>48</v>
      </c>
      <c r="L335">
        <v>58</v>
      </c>
      <c r="M335">
        <v>48</v>
      </c>
    </row>
    <row r="336" spans="1:13" x14ac:dyDescent="0.35">
      <c r="A336" s="1" t="s">
        <v>469</v>
      </c>
      <c r="B336" s="1" t="s">
        <v>130</v>
      </c>
      <c r="C336">
        <v>5</v>
      </c>
      <c r="D336">
        <v>2</v>
      </c>
      <c r="E336">
        <v>2</v>
      </c>
      <c r="F336">
        <v>2</v>
      </c>
      <c r="G336">
        <v>4</v>
      </c>
      <c r="H336">
        <v>2</v>
      </c>
      <c r="I336">
        <v>27</v>
      </c>
      <c r="J336">
        <v>64</v>
      </c>
      <c r="K336">
        <v>22</v>
      </c>
      <c r="L336">
        <v>32</v>
      </c>
      <c r="M336">
        <v>91</v>
      </c>
    </row>
    <row r="337" spans="1:13" x14ac:dyDescent="0.35">
      <c r="A337" s="1" t="s">
        <v>470</v>
      </c>
      <c r="B337" s="1" t="s">
        <v>32</v>
      </c>
      <c r="C337">
        <v>1</v>
      </c>
      <c r="D337">
        <v>3</v>
      </c>
      <c r="E337">
        <v>3</v>
      </c>
      <c r="F337">
        <v>2</v>
      </c>
      <c r="G337">
        <v>5</v>
      </c>
      <c r="H337">
        <v>2</v>
      </c>
      <c r="I337">
        <v>84</v>
      </c>
      <c r="J337">
        <v>92</v>
      </c>
      <c r="K337">
        <v>92</v>
      </c>
      <c r="L337">
        <v>81</v>
      </c>
      <c r="M337">
        <v>68</v>
      </c>
    </row>
    <row r="338" spans="1:13" x14ac:dyDescent="0.35">
      <c r="A338" s="1" t="s">
        <v>471</v>
      </c>
      <c r="B338" s="1" t="s">
        <v>340</v>
      </c>
      <c r="C338">
        <v>4</v>
      </c>
      <c r="D338">
        <v>5</v>
      </c>
      <c r="E338">
        <v>4</v>
      </c>
      <c r="F338">
        <v>4</v>
      </c>
      <c r="G338">
        <v>2</v>
      </c>
      <c r="H338">
        <v>6</v>
      </c>
      <c r="I338">
        <v>75</v>
      </c>
      <c r="J338">
        <v>22</v>
      </c>
      <c r="K338">
        <v>91</v>
      </c>
      <c r="L338">
        <v>31</v>
      </c>
      <c r="M338">
        <v>93</v>
      </c>
    </row>
    <row r="339" spans="1:13" x14ac:dyDescent="0.35">
      <c r="A339" s="1" t="s">
        <v>472</v>
      </c>
      <c r="B339" s="1" t="s">
        <v>70</v>
      </c>
      <c r="C339">
        <v>2</v>
      </c>
      <c r="D339">
        <v>4</v>
      </c>
      <c r="E339">
        <v>4</v>
      </c>
      <c r="F339">
        <v>6</v>
      </c>
      <c r="G339">
        <v>5</v>
      </c>
      <c r="H339">
        <v>4</v>
      </c>
      <c r="I339">
        <v>35</v>
      </c>
      <c r="J339">
        <v>77</v>
      </c>
      <c r="K339">
        <v>81</v>
      </c>
      <c r="L339">
        <v>17</v>
      </c>
      <c r="M339">
        <v>27</v>
      </c>
    </row>
    <row r="340" spans="1:13" x14ac:dyDescent="0.35">
      <c r="A340" s="1" t="s">
        <v>473</v>
      </c>
      <c r="B340" s="1" t="s">
        <v>55</v>
      </c>
      <c r="C340">
        <v>7</v>
      </c>
      <c r="D340">
        <v>5</v>
      </c>
      <c r="E340">
        <v>4</v>
      </c>
      <c r="F340">
        <v>3</v>
      </c>
      <c r="G340">
        <v>3</v>
      </c>
      <c r="H340">
        <v>2</v>
      </c>
      <c r="I340">
        <v>2</v>
      </c>
      <c r="J340">
        <v>88</v>
      </c>
      <c r="K340">
        <v>61</v>
      </c>
      <c r="L340">
        <v>2</v>
      </c>
      <c r="M340">
        <v>49</v>
      </c>
    </row>
    <row r="341" spans="1:13" x14ac:dyDescent="0.35">
      <c r="A341" s="1" t="s">
        <v>474</v>
      </c>
      <c r="B341" s="1" t="s">
        <v>197</v>
      </c>
      <c r="C341">
        <v>7</v>
      </c>
      <c r="D341">
        <v>6</v>
      </c>
      <c r="E341">
        <v>5</v>
      </c>
      <c r="F341">
        <v>3</v>
      </c>
      <c r="G341">
        <v>3</v>
      </c>
      <c r="H341">
        <v>3</v>
      </c>
      <c r="I341">
        <v>71</v>
      </c>
      <c r="J341">
        <v>55</v>
      </c>
      <c r="K341">
        <v>33</v>
      </c>
      <c r="L341">
        <v>97</v>
      </c>
      <c r="M341">
        <v>73</v>
      </c>
    </row>
    <row r="342" spans="1:13" x14ac:dyDescent="0.35">
      <c r="A342" s="1" t="s">
        <v>475</v>
      </c>
      <c r="B342" s="1" t="s">
        <v>232</v>
      </c>
      <c r="C342">
        <v>5</v>
      </c>
      <c r="D342">
        <v>5</v>
      </c>
      <c r="E342">
        <v>6</v>
      </c>
      <c r="F342">
        <v>4</v>
      </c>
      <c r="G342">
        <v>5</v>
      </c>
      <c r="H342">
        <v>5</v>
      </c>
      <c r="I342">
        <v>53</v>
      </c>
      <c r="J342">
        <v>97</v>
      </c>
      <c r="K342">
        <v>28</v>
      </c>
      <c r="L342">
        <v>88</v>
      </c>
      <c r="M342">
        <v>87</v>
      </c>
    </row>
    <row r="343" spans="1:13" x14ac:dyDescent="0.35">
      <c r="A343" s="1" t="s">
        <v>476</v>
      </c>
      <c r="B343" s="1" t="s">
        <v>477</v>
      </c>
      <c r="C343">
        <v>0</v>
      </c>
      <c r="D343">
        <v>5</v>
      </c>
      <c r="E343">
        <v>5</v>
      </c>
      <c r="F343">
        <v>3</v>
      </c>
      <c r="G343">
        <v>4</v>
      </c>
      <c r="H343">
        <v>4</v>
      </c>
      <c r="I343">
        <v>73</v>
      </c>
      <c r="J343">
        <v>67</v>
      </c>
      <c r="K343">
        <v>18</v>
      </c>
      <c r="L343">
        <v>84</v>
      </c>
      <c r="M343">
        <v>75</v>
      </c>
    </row>
    <row r="344" spans="1:13" x14ac:dyDescent="0.35">
      <c r="A344" s="1" t="s">
        <v>478</v>
      </c>
      <c r="B344" s="1" t="s">
        <v>101</v>
      </c>
      <c r="C344">
        <v>3</v>
      </c>
      <c r="D344">
        <v>6</v>
      </c>
      <c r="E344">
        <v>2</v>
      </c>
      <c r="F344">
        <v>2</v>
      </c>
      <c r="G344">
        <v>5</v>
      </c>
      <c r="H344">
        <v>2</v>
      </c>
      <c r="I344">
        <v>97</v>
      </c>
      <c r="J344">
        <v>40</v>
      </c>
      <c r="K344">
        <v>41</v>
      </c>
      <c r="L344">
        <v>46</v>
      </c>
      <c r="M344">
        <v>59</v>
      </c>
    </row>
    <row r="345" spans="1:13" x14ac:dyDescent="0.35">
      <c r="A345" s="1" t="s">
        <v>479</v>
      </c>
      <c r="B345" s="1" t="s">
        <v>30</v>
      </c>
      <c r="C345">
        <v>7</v>
      </c>
      <c r="D345">
        <v>4</v>
      </c>
      <c r="E345">
        <v>4</v>
      </c>
      <c r="F345">
        <v>6</v>
      </c>
      <c r="G345">
        <v>5</v>
      </c>
      <c r="H345">
        <v>5</v>
      </c>
      <c r="I345">
        <v>10</v>
      </c>
      <c r="J345">
        <v>32</v>
      </c>
      <c r="K345">
        <v>73</v>
      </c>
      <c r="L345">
        <v>96</v>
      </c>
      <c r="M345">
        <v>29</v>
      </c>
    </row>
    <row r="346" spans="1:13" x14ac:dyDescent="0.35">
      <c r="A346" s="1" t="s">
        <v>480</v>
      </c>
      <c r="B346" s="1" t="s">
        <v>477</v>
      </c>
      <c r="C346">
        <v>3</v>
      </c>
      <c r="D346">
        <v>2</v>
      </c>
      <c r="E346">
        <v>5</v>
      </c>
      <c r="F346">
        <v>5</v>
      </c>
      <c r="G346">
        <v>4</v>
      </c>
      <c r="H346">
        <v>5</v>
      </c>
      <c r="I346">
        <v>91</v>
      </c>
      <c r="J346">
        <v>53</v>
      </c>
      <c r="K346">
        <v>13</v>
      </c>
      <c r="L346">
        <v>58</v>
      </c>
      <c r="M346">
        <v>75</v>
      </c>
    </row>
    <row r="347" spans="1:13" x14ac:dyDescent="0.35">
      <c r="A347" s="1" t="s">
        <v>481</v>
      </c>
      <c r="B347" s="1" t="s">
        <v>61</v>
      </c>
      <c r="C347">
        <v>5</v>
      </c>
      <c r="D347">
        <v>4</v>
      </c>
      <c r="E347">
        <v>6</v>
      </c>
      <c r="F347">
        <v>5</v>
      </c>
      <c r="G347">
        <v>2</v>
      </c>
      <c r="H347">
        <v>3</v>
      </c>
      <c r="I347">
        <v>21</v>
      </c>
      <c r="J347">
        <v>48</v>
      </c>
      <c r="K347">
        <v>45</v>
      </c>
      <c r="L347">
        <v>1</v>
      </c>
      <c r="M347">
        <v>51</v>
      </c>
    </row>
    <row r="348" spans="1:13" x14ac:dyDescent="0.35">
      <c r="A348" s="1" t="s">
        <v>482</v>
      </c>
      <c r="B348" s="1" t="s">
        <v>311</v>
      </c>
      <c r="C348">
        <v>2</v>
      </c>
      <c r="D348">
        <v>2</v>
      </c>
      <c r="E348">
        <v>5</v>
      </c>
      <c r="F348">
        <v>2</v>
      </c>
      <c r="G348">
        <v>4</v>
      </c>
      <c r="H348">
        <v>4</v>
      </c>
      <c r="I348">
        <v>83</v>
      </c>
      <c r="J348">
        <v>28</v>
      </c>
      <c r="K348">
        <v>43</v>
      </c>
      <c r="L348">
        <v>19</v>
      </c>
      <c r="M348">
        <v>83</v>
      </c>
    </row>
    <row r="349" spans="1:13" x14ac:dyDescent="0.35">
      <c r="A349" s="1" t="s">
        <v>483</v>
      </c>
      <c r="B349" s="1" t="s">
        <v>133</v>
      </c>
      <c r="C349">
        <v>2</v>
      </c>
      <c r="D349">
        <v>4</v>
      </c>
      <c r="E349">
        <v>4</v>
      </c>
      <c r="F349">
        <v>3</v>
      </c>
      <c r="G349">
        <v>3</v>
      </c>
      <c r="H349">
        <v>6</v>
      </c>
      <c r="I349">
        <v>97</v>
      </c>
      <c r="J349">
        <v>80</v>
      </c>
      <c r="K349">
        <v>54</v>
      </c>
      <c r="L349">
        <v>78</v>
      </c>
      <c r="M349">
        <v>43</v>
      </c>
    </row>
    <row r="350" spans="1:13" x14ac:dyDescent="0.35">
      <c r="A350" s="1" t="s">
        <v>484</v>
      </c>
      <c r="B350" s="1" t="s">
        <v>101</v>
      </c>
      <c r="C350">
        <v>2</v>
      </c>
      <c r="D350">
        <v>5</v>
      </c>
      <c r="E350">
        <v>2</v>
      </c>
      <c r="F350">
        <v>3</v>
      </c>
      <c r="G350">
        <v>5</v>
      </c>
      <c r="H350">
        <v>2</v>
      </c>
      <c r="I350">
        <v>26</v>
      </c>
      <c r="J350">
        <v>31</v>
      </c>
      <c r="K350">
        <v>88</v>
      </c>
      <c r="L350">
        <v>98</v>
      </c>
      <c r="M350">
        <v>45</v>
      </c>
    </row>
    <row r="351" spans="1:13" x14ac:dyDescent="0.35">
      <c r="A351" s="1" t="s">
        <v>485</v>
      </c>
      <c r="B351" s="1" t="s">
        <v>58</v>
      </c>
      <c r="C351">
        <v>7</v>
      </c>
      <c r="D351">
        <v>6</v>
      </c>
      <c r="E351">
        <v>4</v>
      </c>
      <c r="F351">
        <v>5</v>
      </c>
      <c r="G351">
        <v>4</v>
      </c>
      <c r="H351">
        <v>3</v>
      </c>
      <c r="I351">
        <v>17</v>
      </c>
      <c r="J351">
        <v>54</v>
      </c>
      <c r="K351">
        <v>78</v>
      </c>
      <c r="L351">
        <v>68</v>
      </c>
      <c r="M351">
        <v>41</v>
      </c>
    </row>
    <row r="352" spans="1:13" x14ac:dyDescent="0.35">
      <c r="A352" s="1" t="s">
        <v>486</v>
      </c>
      <c r="B352" s="1" t="s">
        <v>70</v>
      </c>
      <c r="C352">
        <v>0</v>
      </c>
      <c r="D352">
        <v>2</v>
      </c>
      <c r="E352">
        <v>5</v>
      </c>
      <c r="F352">
        <v>3</v>
      </c>
      <c r="G352">
        <v>6</v>
      </c>
      <c r="H352">
        <v>6</v>
      </c>
      <c r="I352">
        <v>5</v>
      </c>
      <c r="J352">
        <v>93</v>
      </c>
      <c r="K352">
        <v>4</v>
      </c>
      <c r="L352">
        <v>59</v>
      </c>
      <c r="M352">
        <v>71</v>
      </c>
    </row>
    <row r="353" spans="1:13" x14ac:dyDescent="0.35">
      <c r="A353" s="1" t="s">
        <v>487</v>
      </c>
      <c r="B353" s="1" t="s">
        <v>76</v>
      </c>
      <c r="C353">
        <v>3</v>
      </c>
      <c r="D353">
        <v>5</v>
      </c>
      <c r="E353">
        <v>3</v>
      </c>
      <c r="F353">
        <v>3</v>
      </c>
      <c r="G353">
        <v>6</v>
      </c>
      <c r="H353">
        <v>4</v>
      </c>
      <c r="I353">
        <v>78</v>
      </c>
      <c r="J353">
        <v>80</v>
      </c>
      <c r="K353">
        <v>56</v>
      </c>
      <c r="L353">
        <v>31</v>
      </c>
      <c r="M353">
        <v>81</v>
      </c>
    </row>
    <row r="354" spans="1:13" x14ac:dyDescent="0.35">
      <c r="A354" s="1" t="s">
        <v>488</v>
      </c>
      <c r="B354" s="1" t="s">
        <v>489</v>
      </c>
      <c r="C354">
        <v>6</v>
      </c>
      <c r="D354">
        <v>6</v>
      </c>
      <c r="E354">
        <v>6</v>
      </c>
      <c r="F354">
        <v>4</v>
      </c>
      <c r="G354">
        <v>6</v>
      </c>
      <c r="H354">
        <v>4</v>
      </c>
      <c r="I354">
        <v>64</v>
      </c>
      <c r="J354">
        <v>18</v>
      </c>
      <c r="K354">
        <v>23</v>
      </c>
      <c r="L354">
        <v>81</v>
      </c>
      <c r="M354">
        <v>18</v>
      </c>
    </row>
    <row r="355" spans="1:13" x14ac:dyDescent="0.35">
      <c r="A355" s="1" t="s">
        <v>490</v>
      </c>
      <c r="B355" s="1" t="s">
        <v>38</v>
      </c>
      <c r="C355">
        <v>2</v>
      </c>
      <c r="D355">
        <v>4</v>
      </c>
      <c r="E355">
        <v>3</v>
      </c>
      <c r="F355">
        <v>5</v>
      </c>
      <c r="G355">
        <v>2</v>
      </c>
      <c r="H355">
        <v>3</v>
      </c>
      <c r="I355">
        <v>96</v>
      </c>
      <c r="J355">
        <v>32</v>
      </c>
      <c r="K355">
        <v>73</v>
      </c>
      <c r="L355">
        <v>7</v>
      </c>
      <c r="M355">
        <v>74</v>
      </c>
    </row>
    <row r="356" spans="1:13" x14ac:dyDescent="0.35">
      <c r="A356" s="1" t="s">
        <v>491</v>
      </c>
      <c r="B356" s="1" t="s">
        <v>340</v>
      </c>
      <c r="C356">
        <v>6</v>
      </c>
      <c r="D356">
        <v>6</v>
      </c>
      <c r="E356">
        <v>5</v>
      </c>
      <c r="F356">
        <v>5</v>
      </c>
      <c r="G356">
        <v>3</v>
      </c>
      <c r="H356">
        <v>6</v>
      </c>
      <c r="I356">
        <v>85</v>
      </c>
      <c r="J356">
        <v>35</v>
      </c>
      <c r="K356">
        <v>70</v>
      </c>
      <c r="L356">
        <v>99</v>
      </c>
      <c r="M356">
        <v>85</v>
      </c>
    </row>
    <row r="357" spans="1:13" x14ac:dyDescent="0.35">
      <c r="A357" s="1" t="s">
        <v>492</v>
      </c>
      <c r="B357" s="1" t="s">
        <v>90</v>
      </c>
      <c r="C357">
        <v>4</v>
      </c>
      <c r="D357">
        <v>2</v>
      </c>
      <c r="E357">
        <v>4</v>
      </c>
      <c r="F357">
        <v>5</v>
      </c>
      <c r="G357">
        <v>4</v>
      </c>
      <c r="H357">
        <v>2</v>
      </c>
      <c r="I357">
        <v>17</v>
      </c>
      <c r="J357">
        <v>17</v>
      </c>
      <c r="K357">
        <v>92</v>
      </c>
      <c r="L357">
        <v>6</v>
      </c>
      <c r="M357">
        <v>64</v>
      </c>
    </row>
    <row r="358" spans="1:13" x14ac:dyDescent="0.35">
      <c r="A358" s="1" t="s">
        <v>493</v>
      </c>
      <c r="B358" s="1" t="s">
        <v>180</v>
      </c>
      <c r="C358">
        <v>4</v>
      </c>
      <c r="D358">
        <v>2</v>
      </c>
      <c r="E358">
        <v>4</v>
      </c>
      <c r="F358">
        <v>2</v>
      </c>
      <c r="G358">
        <v>5</v>
      </c>
      <c r="H358">
        <v>4</v>
      </c>
      <c r="I358">
        <v>62</v>
      </c>
      <c r="J358">
        <v>3</v>
      </c>
      <c r="K358">
        <v>84</v>
      </c>
      <c r="L358">
        <v>48</v>
      </c>
      <c r="M358">
        <v>94</v>
      </c>
    </row>
    <row r="359" spans="1:13" x14ac:dyDescent="0.35">
      <c r="A359" s="1" t="s">
        <v>494</v>
      </c>
      <c r="B359" s="1" t="s">
        <v>495</v>
      </c>
      <c r="C359">
        <v>4</v>
      </c>
      <c r="D359">
        <v>5</v>
      </c>
      <c r="E359">
        <v>5</v>
      </c>
      <c r="F359">
        <v>6</v>
      </c>
      <c r="G359">
        <v>2</v>
      </c>
      <c r="H359">
        <v>3</v>
      </c>
      <c r="I359">
        <v>35</v>
      </c>
      <c r="J359">
        <v>49</v>
      </c>
      <c r="K359">
        <v>59</v>
      </c>
      <c r="L359">
        <v>44</v>
      </c>
      <c r="M359">
        <v>68</v>
      </c>
    </row>
    <row r="360" spans="1:13" x14ac:dyDescent="0.35">
      <c r="A360" s="1" t="s">
        <v>496</v>
      </c>
      <c r="B360" s="1" t="s">
        <v>369</v>
      </c>
      <c r="C360">
        <v>7</v>
      </c>
      <c r="D360">
        <v>3</v>
      </c>
      <c r="E360">
        <v>6</v>
      </c>
      <c r="F360">
        <v>2</v>
      </c>
      <c r="G360">
        <v>6</v>
      </c>
      <c r="H360">
        <v>5</v>
      </c>
      <c r="I360">
        <v>20</v>
      </c>
      <c r="J360">
        <v>58</v>
      </c>
      <c r="K360">
        <v>93</v>
      </c>
      <c r="L360">
        <v>53</v>
      </c>
      <c r="M360">
        <v>35</v>
      </c>
    </row>
    <row r="361" spans="1:13" x14ac:dyDescent="0.35">
      <c r="A361" s="1" t="s">
        <v>497</v>
      </c>
      <c r="B361" s="1" t="s">
        <v>498</v>
      </c>
      <c r="C361">
        <v>5</v>
      </c>
      <c r="D361">
        <v>6</v>
      </c>
      <c r="E361">
        <v>2</v>
      </c>
      <c r="F361">
        <v>3</v>
      </c>
      <c r="G361">
        <v>4</v>
      </c>
      <c r="H361">
        <v>3</v>
      </c>
      <c r="I361">
        <v>2</v>
      </c>
      <c r="J361">
        <v>97</v>
      </c>
      <c r="K361">
        <v>14</v>
      </c>
      <c r="L361">
        <v>81</v>
      </c>
      <c r="M361">
        <v>38</v>
      </c>
    </row>
    <row r="362" spans="1:13" x14ac:dyDescent="0.35">
      <c r="A362" s="1" t="s">
        <v>499</v>
      </c>
      <c r="B362" s="1" t="s">
        <v>498</v>
      </c>
      <c r="C362">
        <v>4</v>
      </c>
      <c r="D362">
        <v>6</v>
      </c>
      <c r="E362">
        <v>2</v>
      </c>
      <c r="F362">
        <v>6</v>
      </c>
      <c r="G362">
        <v>4</v>
      </c>
      <c r="H362">
        <v>5</v>
      </c>
      <c r="I362">
        <v>98</v>
      </c>
      <c r="J362">
        <v>42</v>
      </c>
      <c r="K362">
        <v>49</v>
      </c>
      <c r="L362">
        <v>83</v>
      </c>
      <c r="M362">
        <v>32</v>
      </c>
    </row>
    <row r="363" spans="1:13" x14ac:dyDescent="0.35">
      <c r="A363" s="1" t="s">
        <v>500</v>
      </c>
      <c r="B363" s="1" t="s">
        <v>121</v>
      </c>
      <c r="C363">
        <v>7</v>
      </c>
      <c r="D363">
        <v>5</v>
      </c>
      <c r="E363">
        <v>5</v>
      </c>
      <c r="F363">
        <v>4</v>
      </c>
      <c r="G363">
        <v>5</v>
      </c>
      <c r="H363">
        <v>6</v>
      </c>
      <c r="I363">
        <v>97</v>
      </c>
      <c r="J363">
        <v>45</v>
      </c>
      <c r="K363">
        <v>42</v>
      </c>
      <c r="L363">
        <v>25</v>
      </c>
      <c r="M363">
        <v>51</v>
      </c>
    </row>
    <row r="364" spans="1:13" x14ac:dyDescent="0.35">
      <c r="A364" s="1" t="s">
        <v>501</v>
      </c>
      <c r="B364" s="1" t="s">
        <v>18</v>
      </c>
      <c r="C364">
        <v>8</v>
      </c>
      <c r="D364">
        <v>3</v>
      </c>
      <c r="E364">
        <v>2</v>
      </c>
      <c r="F364">
        <v>2</v>
      </c>
      <c r="G364">
        <v>4</v>
      </c>
      <c r="H364">
        <v>2</v>
      </c>
      <c r="I364">
        <v>54</v>
      </c>
      <c r="J364">
        <v>48</v>
      </c>
      <c r="K364">
        <v>35</v>
      </c>
      <c r="L364">
        <v>28</v>
      </c>
      <c r="M364">
        <v>35</v>
      </c>
    </row>
    <row r="365" spans="1:13" x14ac:dyDescent="0.35">
      <c r="A365" s="1" t="s">
        <v>502</v>
      </c>
      <c r="B365" s="1" t="s">
        <v>503</v>
      </c>
      <c r="C365">
        <v>5</v>
      </c>
      <c r="D365">
        <v>2</v>
      </c>
      <c r="E365">
        <v>6</v>
      </c>
      <c r="F365">
        <v>3</v>
      </c>
      <c r="G365">
        <v>2</v>
      </c>
      <c r="H365">
        <v>5</v>
      </c>
      <c r="I365">
        <v>35</v>
      </c>
      <c r="J365">
        <v>56</v>
      </c>
      <c r="K365">
        <v>6</v>
      </c>
      <c r="L365">
        <v>84</v>
      </c>
      <c r="M365">
        <v>54</v>
      </c>
    </row>
    <row r="366" spans="1:13" x14ac:dyDescent="0.35">
      <c r="A366" s="1" t="s">
        <v>504</v>
      </c>
      <c r="B366" s="1" t="s">
        <v>367</v>
      </c>
      <c r="C366">
        <v>0</v>
      </c>
      <c r="D366">
        <v>2</v>
      </c>
      <c r="E366">
        <v>5</v>
      </c>
      <c r="F366">
        <v>6</v>
      </c>
      <c r="G366">
        <v>6</v>
      </c>
      <c r="H366">
        <v>3</v>
      </c>
      <c r="I366">
        <v>36</v>
      </c>
      <c r="J366">
        <v>94</v>
      </c>
      <c r="K366">
        <v>52</v>
      </c>
      <c r="L366">
        <v>50</v>
      </c>
      <c r="M366">
        <v>57</v>
      </c>
    </row>
    <row r="367" spans="1:13" x14ac:dyDescent="0.35">
      <c r="A367" s="1" t="s">
        <v>505</v>
      </c>
      <c r="B367" s="1" t="s">
        <v>506</v>
      </c>
      <c r="C367">
        <v>2</v>
      </c>
      <c r="D367">
        <v>3</v>
      </c>
      <c r="E367">
        <v>2</v>
      </c>
      <c r="F367">
        <v>2</v>
      </c>
      <c r="G367">
        <v>5</v>
      </c>
      <c r="H367">
        <v>6</v>
      </c>
      <c r="I367">
        <v>100</v>
      </c>
      <c r="J367">
        <v>48</v>
      </c>
      <c r="K367">
        <v>88</v>
      </c>
      <c r="L367">
        <v>48</v>
      </c>
      <c r="M367">
        <v>8</v>
      </c>
    </row>
    <row r="368" spans="1:13" x14ac:dyDescent="0.35">
      <c r="A368" s="1" t="s">
        <v>507</v>
      </c>
      <c r="B368" s="1" t="s">
        <v>508</v>
      </c>
      <c r="C368">
        <v>1</v>
      </c>
      <c r="D368">
        <v>3</v>
      </c>
      <c r="E368">
        <v>4</v>
      </c>
      <c r="F368">
        <v>3</v>
      </c>
      <c r="G368">
        <v>5</v>
      </c>
      <c r="H368">
        <v>6</v>
      </c>
      <c r="I368">
        <v>89</v>
      </c>
      <c r="J368">
        <v>70</v>
      </c>
      <c r="K368">
        <v>58</v>
      </c>
      <c r="L368">
        <v>39</v>
      </c>
      <c r="M368">
        <v>43</v>
      </c>
    </row>
    <row r="369" spans="1:13" x14ac:dyDescent="0.35">
      <c r="A369" s="1" t="s">
        <v>509</v>
      </c>
      <c r="B369" s="1" t="s">
        <v>188</v>
      </c>
      <c r="C369">
        <v>0</v>
      </c>
      <c r="D369">
        <v>6</v>
      </c>
      <c r="E369">
        <v>2</v>
      </c>
      <c r="F369">
        <v>2</v>
      </c>
      <c r="G369">
        <v>6</v>
      </c>
      <c r="H369">
        <v>2</v>
      </c>
      <c r="I369">
        <v>21</v>
      </c>
      <c r="J369">
        <v>80</v>
      </c>
      <c r="K369">
        <v>59</v>
      </c>
      <c r="L369">
        <v>35</v>
      </c>
      <c r="M369">
        <v>12</v>
      </c>
    </row>
    <row r="370" spans="1:13" x14ac:dyDescent="0.35">
      <c r="A370" s="1" t="s">
        <v>510</v>
      </c>
      <c r="B370" s="1" t="s">
        <v>188</v>
      </c>
      <c r="C370">
        <v>1</v>
      </c>
      <c r="D370">
        <v>3</v>
      </c>
      <c r="E370">
        <v>2</v>
      </c>
      <c r="F370">
        <v>5</v>
      </c>
      <c r="G370">
        <v>4</v>
      </c>
      <c r="H370">
        <v>4</v>
      </c>
      <c r="I370">
        <v>38</v>
      </c>
      <c r="J370">
        <v>5</v>
      </c>
      <c r="K370">
        <v>69</v>
      </c>
      <c r="L370">
        <v>94</v>
      </c>
      <c r="M370">
        <v>25</v>
      </c>
    </row>
    <row r="371" spans="1:13" x14ac:dyDescent="0.35">
      <c r="A371" s="1" t="s">
        <v>511</v>
      </c>
      <c r="B371" s="1" t="s">
        <v>311</v>
      </c>
      <c r="C371">
        <v>8</v>
      </c>
      <c r="D371">
        <v>4</v>
      </c>
      <c r="E371">
        <v>5</v>
      </c>
      <c r="F371">
        <v>4</v>
      </c>
      <c r="G371">
        <v>5</v>
      </c>
      <c r="H371">
        <v>3</v>
      </c>
      <c r="I371">
        <v>24</v>
      </c>
      <c r="J371">
        <v>47</v>
      </c>
      <c r="K371">
        <v>99</v>
      </c>
      <c r="L371">
        <v>64</v>
      </c>
      <c r="M371">
        <v>11</v>
      </c>
    </row>
    <row r="372" spans="1:13" x14ac:dyDescent="0.35">
      <c r="A372" s="1" t="s">
        <v>512</v>
      </c>
      <c r="B372" s="1" t="s">
        <v>311</v>
      </c>
      <c r="C372">
        <v>3</v>
      </c>
      <c r="D372">
        <v>5</v>
      </c>
      <c r="E372">
        <v>2</v>
      </c>
      <c r="F372">
        <v>4</v>
      </c>
      <c r="G372">
        <v>5</v>
      </c>
      <c r="H372">
        <v>4</v>
      </c>
      <c r="I372">
        <v>48</v>
      </c>
      <c r="J372">
        <v>100</v>
      </c>
      <c r="K372">
        <v>7</v>
      </c>
      <c r="L372">
        <v>64</v>
      </c>
      <c r="M372">
        <v>74</v>
      </c>
    </row>
    <row r="373" spans="1:13" x14ac:dyDescent="0.35">
      <c r="A373" s="1" t="s">
        <v>308</v>
      </c>
      <c r="B373" s="1" t="s">
        <v>30</v>
      </c>
      <c r="C373">
        <v>8</v>
      </c>
      <c r="D373">
        <v>3</v>
      </c>
      <c r="E373">
        <v>5</v>
      </c>
      <c r="F373">
        <v>2</v>
      </c>
      <c r="G373">
        <v>4</v>
      </c>
      <c r="H373">
        <v>6</v>
      </c>
      <c r="I373">
        <v>46</v>
      </c>
      <c r="J373">
        <v>88</v>
      </c>
      <c r="K373">
        <v>1</v>
      </c>
      <c r="L373">
        <v>49</v>
      </c>
      <c r="M373">
        <v>84</v>
      </c>
    </row>
    <row r="374" spans="1:13" x14ac:dyDescent="0.35">
      <c r="A374" s="1" t="s">
        <v>69</v>
      </c>
      <c r="B374" s="1" t="s">
        <v>70</v>
      </c>
      <c r="C374">
        <v>3</v>
      </c>
      <c r="D374">
        <v>5</v>
      </c>
      <c r="E374">
        <v>4</v>
      </c>
      <c r="F374">
        <v>4</v>
      </c>
      <c r="G374">
        <v>6</v>
      </c>
      <c r="H374">
        <v>4</v>
      </c>
      <c r="I374">
        <v>77</v>
      </c>
      <c r="J374">
        <v>80</v>
      </c>
      <c r="K374">
        <v>44</v>
      </c>
      <c r="L374">
        <v>96</v>
      </c>
      <c r="M374">
        <v>10</v>
      </c>
    </row>
    <row r="375" spans="1:13" x14ac:dyDescent="0.35">
      <c r="A375" s="1" t="s">
        <v>513</v>
      </c>
      <c r="B375" s="1" t="s">
        <v>48</v>
      </c>
      <c r="C375">
        <v>8</v>
      </c>
      <c r="D375">
        <v>3</v>
      </c>
      <c r="E375">
        <v>5</v>
      </c>
      <c r="F375">
        <v>3</v>
      </c>
      <c r="G375">
        <v>5</v>
      </c>
      <c r="H375">
        <v>3</v>
      </c>
      <c r="I375">
        <v>28</v>
      </c>
      <c r="J375">
        <v>5</v>
      </c>
      <c r="K375">
        <v>29</v>
      </c>
      <c r="L375">
        <v>7</v>
      </c>
      <c r="M375">
        <v>19</v>
      </c>
    </row>
    <row r="376" spans="1:13" x14ac:dyDescent="0.35">
      <c r="A376" s="1" t="s">
        <v>514</v>
      </c>
      <c r="B376" s="1" t="s">
        <v>38</v>
      </c>
      <c r="C376">
        <v>0</v>
      </c>
      <c r="D376">
        <v>5</v>
      </c>
      <c r="E376">
        <v>5</v>
      </c>
      <c r="F376">
        <v>4</v>
      </c>
      <c r="G376">
        <v>5</v>
      </c>
      <c r="H376">
        <v>5</v>
      </c>
      <c r="I376">
        <v>100</v>
      </c>
      <c r="J376">
        <v>100</v>
      </c>
      <c r="K376">
        <v>68</v>
      </c>
      <c r="L376">
        <v>69</v>
      </c>
      <c r="M376">
        <v>46</v>
      </c>
    </row>
    <row r="377" spans="1:13" x14ac:dyDescent="0.35">
      <c r="A377" s="1" t="s">
        <v>411</v>
      </c>
      <c r="B377" s="1" t="s">
        <v>515</v>
      </c>
      <c r="C377">
        <v>0</v>
      </c>
      <c r="D377">
        <v>6</v>
      </c>
      <c r="E377">
        <v>6</v>
      </c>
      <c r="F377">
        <v>3</v>
      </c>
      <c r="G377">
        <v>4</v>
      </c>
      <c r="H377">
        <v>3</v>
      </c>
      <c r="I377">
        <v>86</v>
      </c>
      <c r="J377">
        <v>20</v>
      </c>
      <c r="K377">
        <v>40</v>
      </c>
      <c r="L377">
        <v>37</v>
      </c>
      <c r="M377">
        <v>24</v>
      </c>
    </row>
    <row r="378" spans="1:13" x14ac:dyDescent="0.35">
      <c r="A378" s="1" t="s">
        <v>516</v>
      </c>
      <c r="B378" s="1" t="s">
        <v>16</v>
      </c>
      <c r="C378">
        <v>8</v>
      </c>
      <c r="D378">
        <v>2</v>
      </c>
      <c r="E378">
        <v>4</v>
      </c>
      <c r="F378">
        <v>3</v>
      </c>
      <c r="G378">
        <v>2</v>
      </c>
      <c r="H378">
        <v>4</v>
      </c>
      <c r="I378">
        <v>37</v>
      </c>
      <c r="J378">
        <v>45</v>
      </c>
      <c r="K378">
        <v>53</v>
      </c>
      <c r="L378">
        <v>100</v>
      </c>
      <c r="M378">
        <v>63</v>
      </c>
    </row>
    <row r="379" spans="1:13" x14ac:dyDescent="0.35">
      <c r="A379" s="1" t="s">
        <v>517</v>
      </c>
      <c r="B379" s="1" t="s">
        <v>518</v>
      </c>
      <c r="C379">
        <v>5</v>
      </c>
      <c r="D379">
        <v>2</v>
      </c>
      <c r="E379">
        <v>4</v>
      </c>
      <c r="F379">
        <v>5</v>
      </c>
      <c r="G379">
        <v>2</v>
      </c>
      <c r="H379">
        <v>4</v>
      </c>
      <c r="I379">
        <v>63</v>
      </c>
      <c r="J379">
        <v>100</v>
      </c>
      <c r="K379">
        <v>26</v>
      </c>
      <c r="L379">
        <v>46</v>
      </c>
      <c r="M379">
        <v>85</v>
      </c>
    </row>
    <row r="380" spans="1:13" x14ac:dyDescent="0.35">
      <c r="A380" s="1" t="s">
        <v>519</v>
      </c>
      <c r="B380" s="1" t="s">
        <v>520</v>
      </c>
      <c r="C380">
        <v>3</v>
      </c>
      <c r="D380">
        <v>3</v>
      </c>
      <c r="E380">
        <v>3</v>
      </c>
      <c r="F380">
        <v>6</v>
      </c>
      <c r="G380">
        <v>3</v>
      </c>
      <c r="H380">
        <v>2</v>
      </c>
      <c r="I380">
        <v>62</v>
      </c>
      <c r="J380">
        <v>92</v>
      </c>
      <c r="K380">
        <v>75</v>
      </c>
      <c r="L380">
        <v>30</v>
      </c>
      <c r="M380">
        <v>86</v>
      </c>
    </row>
    <row r="381" spans="1:13" x14ac:dyDescent="0.35">
      <c r="A381" s="1" t="s">
        <v>521</v>
      </c>
      <c r="B381" s="1" t="s">
        <v>43</v>
      </c>
      <c r="C381">
        <v>6</v>
      </c>
      <c r="D381">
        <v>4</v>
      </c>
      <c r="E381">
        <v>2</v>
      </c>
      <c r="F381">
        <v>4</v>
      </c>
      <c r="G381">
        <v>4</v>
      </c>
      <c r="H381">
        <v>6</v>
      </c>
      <c r="I381">
        <v>16</v>
      </c>
      <c r="J381">
        <v>19</v>
      </c>
      <c r="K381">
        <v>66</v>
      </c>
      <c r="L381">
        <v>96</v>
      </c>
      <c r="M381">
        <v>61</v>
      </c>
    </row>
    <row r="382" spans="1:13" x14ac:dyDescent="0.35">
      <c r="A382" s="1" t="s">
        <v>237</v>
      </c>
      <c r="B382" s="1" t="s">
        <v>166</v>
      </c>
      <c r="C382">
        <v>4</v>
      </c>
      <c r="D382">
        <v>5</v>
      </c>
      <c r="E382">
        <v>4</v>
      </c>
      <c r="F382">
        <v>4</v>
      </c>
      <c r="G382">
        <v>2</v>
      </c>
      <c r="H382">
        <v>2</v>
      </c>
      <c r="I382">
        <v>71</v>
      </c>
      <c r="J382">
        <v>99</v>
      </c>
      <c r="K382">
        <v>56</v>
      </c>
      <c r="L382">
        <v>2</v>
      </c>
      <c r="M382">
        <v>43</v>
      </c>
    </row>
    <row r="383" spans="1:13" x14ac:dyDescent="0.35">
      <c r="A383" s="1" t="s">
        <v>522</v>
      </c>
      <c r="B383" s="1" t="s">
        <v>288</v>
      </c>
      <c r="C383">
        <v>8</v>
      </c>
      <c r="D383">
        <v>2</v>
      </c>
      <c r="E383">
        <v>6</v>
      </c>
      <c r="F383">
        <v>2</v>
      </c>
      <c r="G383">
        <v>6</v>
      </c>
      <c r="H383">
        <v>5</v>
      </c>
      <c r="I383">
        <v>62</v>
      </c>
      <c r="J383">
        <v>49</v>
      </c>
      <c r="K383">
        <v>45</v>
      </c>
      <c r="L383">
        <v>42</v>
      </c>
      <c r="M383">
        <v>53</v>
      </c>
    </row>
    <row r="384" spans="1:13" x14ac:dyDescent="0.35">
      <c r="A384" s="1" t="s">
        <v>523</v>
      </c>
      <c r="B384" s="1" t="s">
        <v>279</v>
      </c>
      <c r="C384">
        <v>2</v>
      </c>
      <c r="D384">
        <v>3</v>
      </c>
      <c r="E384">
        <v>2</v>
      </c>
      <c r="F384">
        <v>5</v>
      </c>
      <c r="G384">
        <v>5</v>
      </c>
      <c r="H384">
        <v>2</v>
      </c>
      <c r="I384">
        <v>44</v>
      </c>
      <c r="J384">
        <v>30</v>
      </c>
      <c r="K384">
        <v>61</v>
      </c>
      <c r="L384">
        <v>13</v>
      </c>
      <c r="M384">
        <v>30</v>
      </c>
    </row>
    <row r="385" spans="1:13" x14ac:dyDescent="0.35">
      <c r="A385" s="1" t="s">
        <v>524</v>
      </c>
      <c r="B385" s="1" t="s">
        <v>99</v>
      </c>
      <c r="C385">
        <v>5</v>
      </c>
      <c r="D385">
        <v>6</v>
      </c>
      <c r="E385">
        <v>5</v>
      </c>
      <c r="F385">
        <v>3</v>
      </c>
      <c r="G385">
        <v>2</v>
      </c>
      <c r="H385">
        <v>4</v>
      </c>
      <c r="I385">
        <v>55</v>
      </c>
      <c r="J385">
        <v>18</v>
      </c>
      <c r="K385">
        <v>46</v>
      </c>
      <c r="L385">
        <v>82</v>
      </c>
      <c r="M385">
        <v>71</v>
      </c>
    </row>
    <row r="386" spans="1:13" x14ac:dyDescent="0.35">
      <c r="A386" s="1" t="s">
        <v>525</v>
      </c>
      <c r="B386" s="1" t="s">
        <v>526</v>
      </c>
      <c r="C386">
        <v>5</v>
      </c>
      <c r="D386">
        <v>2</v>
      </c>
      <c r="E386">
        <v>5</v>
      </c>
      <c r="F386">
        <v>6</v>
      </c>
      <c r="G386">
        <v>3</v>
      </c>
      <c r="H386">
        <v>3</v>
      </c>
      <c r="I386">
        <v>23</v>
      </c>
      <c r="J386">
        <v>10</v>
      </c>
      <c r="K386">
        <v>99</v>
      </c>
      <c r="L386">
        <v>23</v>
      </c>
      <c r="M386">
        <v>4</v>
      </c>
    </row>
    <row r="387" spans="1:13" x14ac:dyDescent="0.35">
      <c r="A387" s="1" t="s">
        <v>527</v>
      </c>
      <c r="B387" s="1" t="s">
        <v>340</v>
      </c>
      <c r="C387">
        <v>5</v>
      </c>
      <c r="D387">
        <v>4</v>
      </c>
      <c r="E387">
        <v>3</v>
      </c>
      <c r="F387">
        <v>5</v>
      </c>
      <c r="G387">
        <v>6</v>
      </c>
      <c r="H387">
        <v>2</v>
      </c>
      <c r="I387">
        <v>72</v>
      </c>
      <c r="J387">
        <v>22</v>
      </c>
      <c r="K387">
        <v>90</v>
      </c>
      <c r="L387">
        <v>8</v>
      </c>
      <c r="M387">
        <v>61</v>
      </c>
    </row>
    <row r="388" spans="1:13" x14ac:dyDescent="0.35">
      <c r="A388" s="1" t="s">
        <v>528</v>
      </c>
      <c r="B388" s="1" t="s">
        <v>126</v>
      </c>
      <c r="C388">
        <v>3</v>
      </c>
      <c r="D388">
        <v>3</v>
      </c>
      <c r="E388">
        <v>6</v>
      </c>
      <c r="F388">
        <v>2</v>
      </c>
      <c r="G388">
        <v>4</v>
      </c>
      <c r="H388">
        <v>6</v>
      </c>
      <c r="I388">
        <v>95</v>
      </c>
      <c r="J388">
        <v>18</v>
      </c>
      <c r="K388">
        <v>32</v>
      </c>
      <c r="L388">
        <v>67</v>
      </c>
      <c r="M388">
        <v>36</v>
      </c>
    </row>
    <row r="389" spans="1:13" x14ac:dyDescent="0.35">
      <c r="A389" s="1" t="s">
        <v>529</v>
      </c>
      <c r="B389" s="1" t="s">
        <v>530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3</v>
      </c>
      <c r="I389">
        <v>99</v>
      </c>
      <c r="J389">
        <v>47</v>
      </c>
      <c r="K389">
        <v>3</v>
      </c>
      <c r="L389">
        <v>6</v>
      </c>
      <c r="M389">
        <v>59</v>
      </c>
    </row>
    <row r="390" spans="1:13" x14ac:dyDescent="0.35">
      <c r="A390" s="1" t="s">
        <v>531</v>
      </c>
      <c r="B390" s="1" t="s">
        <v>532</v>
      </c>
      <c r="C390">
        <v>5</v>
      </c>
      <c r="D390">
        <v>5</v>
      </c>
      <c r="E390">
        <v>3</v>
      </c>
      <c r="F390">
        <v>4</v>
      </c>
      <c r="G390">
        <v>5</v>
      </c>
      <c r="H390">
        <v>2</v>
      </c>
      <c r="I390">
        <v>97</v>
      </c>
      <c r="J390">
        <v>87</v>
      </c>
      <c r="K390">
        <v>7</v>
      </c>
      <c r="L390">
        <v>93</v>
      </c>
      <c r="M390">
        <v>19</v>
      </c>
    </row>
    <row r="391" spans="1:13" x14ac:dyDescent="0.35">
      <c r="A391" s="1" t="s">
        <v>533</v>
      </c>
      <c r="B391" s="1" t="s">
        <v>45</v>
      </c>
      <c r="C391">
        <v>3</v>
      </c>
      <c r="D391">
        <v>6</v>
      </c>
      <c r="E391">
        <v>6</v>
      </c>
      <c r="F391">
        <v>6</v>
      </c>
      <c r="G391">
        <v>2</v>
      </c>
      <c r="H391">
        <v>5</v>
      </c>
      <c r="I391">
        <v>57</v>
      </c>
      <c r="J391">
        <v>44</v>
      </c>
      <c r="K391">
        <v>90</v>
      </c>
      <c r="L391">
        <v>33</v>
      </c>
      <c r="M391">
        <v>78</v>
      </c>
    </row>
    <row r="392" spans="1:13" x14ac:dyDescent="0.35">
      <c r="A392" s="1" t="s">
        <v>534</v>
      </c>
      <c r="B392" s="1" t="s">
        <v>90</v>
      </c>
      <c r="C392">
        <v>2</v>
      </c>
      <c r="D392">
        <v>4</v>
      </c>
      <c r="E392">
        <v>5</v>
      </c>
      <c r="F392">
        <v>3</v>
      </c>
      <c r="G392">
        <v>2</v>
      </c>
      <c r="H392">
        <v>2</v>
      </c>
      <c r="I392">
        <v>35</v>
      </c>
      <c r="J392">
        <v>82</v>
      </c>
      <c r="K392">
        <v>52</v>
      </c>
      <c r="L392">
        <v>15</v>
      </c>
      <c r="M392">
        <v>51</v>
      </c>
    </row>
    <row r="393" spans="1:13" x14ac:dyDescent="0.35">
      <c r="A393" s="1" t="s">
        <v>535</v>
      </c>
      <c r="B393" s="1" t="s">
        <v>536</v>
      </c>
      <c r="C393">
        <v>1</v>
      </c>
      <c r="D393">
        <v>5</v>
      </c>
      <c r="E393">
        <v>5</v>
      </c>
      <c r="F393">
        <v>6</v>
      </c>
      <c r="G393">
        <v>4</v>
      </c>
      <c r="H393">
        <v>6</v>
      </c>
      <c r="I393">
        <v>19</v>
      </c>
      <c r="J393">
        <v>32</v>
      </c>
      <c r="K393">
        <v>74</v>
      </c>
      <c r="L393">
        <v>31</v>
      </c>
      <c r="M393">
        <v>58</v>
      </c>
    </row>
    <row r="394" spans="1:13" x14ac:dyDescent="0.35">
      <c r="A394" s="1" t="s">
        <v>537</v>
      </c>
      <c r="B394" s="1" t="s">
        <v>538</v>
      </c>
      <c r="C394">
        <v>0</v>
      </c>
      <c r="D394">
        <v>5</v>
      </c>
      <c r="E394">
        <v>2</v>
      </c>
      <c r="F394">
        <v>2</v>
      </c>
      <c r="G394">
        <v>5</v>
      </c>
      <c r="H394">
        <v>3</v>
      </c>
      <c r="I394">
        <v>45</v>
      </c>
      <c r="J394">
        <v>52</v>
      </c>
      <c r="K394">
        <v>32</v>
      </c>
      <c r="L394">
        <v>42</v>
      </c>
      <c r="M394">
        <v>33</v>
      </c>
    </row>
    <row r="395" spans="1:13" x14ac:dyDescent="0.35">
      <c r="A395" s="1" t="s">
        <v>539</v>
      </c>
      <c r="B395" s="1" t="s">
        <v>540</v>
      </c>
      <c r="C395">
        <v>8</v>
      </c>
      <c r="D395">
        <v>5</v>
      </c>
      <c r="E395">
        <v>6</v>
      </c>
      <c r="F395">
        <v>2</v>
      </c>
      <c r="G395">
        <v>4</v>
      </c>
      <c r="H395">
        <v>3</v>
      </c>
      <c r="I395">
        <v>78</v>
      </c>
      <c r="J395">
        <v>38</v>
      </c>
      <c r="K395">
        <v>62</v>
      </c>
      <c r="L395">
        <v>45</v>
      </c>
      <c r="M395">
        <v>55</v>
      </c>
    </row>
    <row r="396" spans="1:13" x14ac:dyDescent="0.35">
      <c r="A396" s="1" t="s">
        <v>541</v>
      </c>
      <c r="B396" s="1" t="s">
        <v>503</v>
      </c>
      <c r="C396">
        <v>6</v>
      </c>
      <c r="D396">
        <v>4</v>
      </c>
      <c r="E396">
        <v>2</v>
      </c>
      <c r="F396">
        <v>6</v>
      </c>
      <c r="G396">
        <v>2</v>
      </c>
      <c r="H396">
        <v>6</v>
      </c>
      <c r="I396">
        <v>20</v>
      </c>
      <c r="J396">
        <v>92</v>
      </c>
      <c r="K396">
        <v>44</v>
      </c>
      <c r="L396">
        <v>89</v>
      </c>
      <c r="M396">
        <v>79</v>
      </c>
    </row>
    <row r="397" spans="1:13" x14ac:dyDescent="0.35">
      <c r="A397" s="1" t="s">
        <v>542</v>
      </c>
      <c r="B397" s="1" t="s">
        <v>117</v>
      </c>
      <c r="C397">
        <v>4</v>
      </c>
      <c r="D397">
        <v>2</v>
      </c>
      <c r="E397">
        <v>2</v>
      </c>
      <c r="F397">
        <v>4</v>
      </c>
      <c r="G397">
        <v>3</v>
      </c>
      <c r="H397">
        <v>3</v>
      </c>
      <c r="I397">
        <v>36</v>
      </c>
      <c r="J397">
        <v>79</v>
      </c>
      <c r="K397">
        <v>62</v>
      </c>
      <c r="L397">
        <v>8</v>
      </c>
      <c r="M397">
        <v>47</v>
      </c>
    </row>
    <row r="398" spans="1:13" x14ac:dyDescent="0.35">
      <c r="A398" s="1" t="s">
        <v>543</v>
      </c>
      <c r="B398" s="1" t="s">
        <v>41</v>
      </c>
      <c r="C398">
        <v>0</v>
      </c>
      <c r="D398">
        <v>2</v>
      </c>
      <c r="E398">
        <v>2</v>
      </c>
      <c r="F398">
        <v>4</v>
      </c>
      <c r="G398">
        <v>2</v>
      </c>
      <c r="H398">
        <v>4</v>
      </c>
      <c r="I398">
        <v>24</v>
      </c>
      <c r="J398">
        <v>81</v>
      </c>
      <c r="K398">
        <v>74</v>
      </c>
      <c r="L398">
        <v>4</v>
      </c>
      <c r="M398">
        <v>92</v>
      </c>
    </row>
    <row r="399" spans="1:13" x14ac:dyDescent="0.35">
      <c r="A399" s="1" t="s">
        <v>544</v>
      </c>
      <c r="B399" s="1" t="s">
        <v>324</v>
      </c>
      <c r="C399">
        <v>3</v>
      </c>
      <c r="D399">
        <v>3</v>
      </c>
      <c r="E399">
        <v>5</v>
      </c>
      <c r="F399">
        <v>6</v>
      </c>
      <c r="G399">
        <v>4</v>
      </c>
      <c r="H399">
        <v>3</v>
      </c>
      <c r="I399">
        <v>68</v>
      </c>
      <c r="J399">
        <v>76</v>
      </c>
      <c r="K399">
        <v>21</v>
      </c>
      <c r="L399">
        <v>59</v>
      </c>
      <c r="M399">
        <v>66</v>
      </c>
    </row>
    <row r="400" spans="1:13" x14ac:dyDescent="0.35">
      <c r="A400" s="1" t="s">
        <v>545</v>
      </c>
      <c r="B400" s="1" t="s">
        <v>253</v>
      </c>
      <c r="C400">
        <v>4</v>
      </c>
      <c r="D400">
        <v>3</v>
      </c>
      <c r="E400">
        <v>2</v>
      </c>
      <c r="F400">
        <v>4</v>
      </c>
      <c r="G400">
        <v>4</v>
      </c>
      <c r="H400">
        <v>5</v>
      </c>
      <c r="I400">
        <v>70</v>
      </c>
      <c r="J400">
        <v>34</v>
      </c>
      <c r="K400">
        <v>18</v>
      </c>
      <c r="L400">
        <v>27</v>
      </c>
      <c r="M400">
        <v>70</v>
      </c>
    </row>
    <row r="401" spans="1:13" x14ac:dyDescent="0.35">
      <c r="A401" s="1" t="s">
        <v>546</v>
      </c>
      <c r="B401" s="1" t="s">
        <v>249</v>
      </c>
      <c r="C401">
        <v>2</v>
      </c>
      <c r="D401">
        <v>4</v>
      </c>
      <c r="E401">
        <v>2</v>
      </c>
      <c r="F401">
        <v>4</v>
      </c>
      <c r="G401">
        <v>5</v>
      </c>
      <c r="H401">
        <v>2</v>
      </c>
      <c r="I401">
        <v>9</v>
      </c>
      <c r="J401">
        <v>76</v>
      </c>
      <c r="K401">
        <v>35</v>
      </c>
      <c r="L401">
        <v>83</v>
      </c>
      <c r="M401">
        <v>13</v>
      </c>
    </row>
    <row r="402" spans="1:13" x14ac:dyDescent="0.35">
      <c r="A402" s="1" t="s">
        <v>547</v>
      </c>
      <c r="B402" s="1" t="s">
        <v>526</v>
      </c>
      <c r="C402">
        <v>6</v>
      </c>
      <c r="D402">
        <v>2</v>
      </c>
      <c r="E402">
        <v>4</v>
      </c>
      <c r="F402">
        <v>2</v>
      </c>
      <c r="G402">
        <v>3</v>
      </c>
      <c r="H402">
        <v>2</v>
      </c>
      <c r="I402">
        <v>63</v>
      </c>
      <c r="J402">
        <v>31</v>
      </c>
      <c r="K402">
        <v>2</v>
      </c>
      <c r="L402">
        <v>74</v>
      </c>
      <c r="M402">
        <v>15</v>
      </c>
    </row>
    <row r="403" spans="1:13" x14ac:dyDescent="0.35">
      <c r="A403" s="1" t="s">
        <v>548</v>
      </c>
      <c r="B403" s="1" t="s">
        <v>126</v>
      </c>
      <c r="C403">
        <v>4</v>
      </c>
      <c r="D403">
        <v>6</v>
      </c>
      <c r="E403">
        <v>3</v>
      </c>
      <c r="F403">
        <v>5</v>
      </c>
      <c r="G403">
        <v>4</v>
      </c>
      <c r="H403">
        <v>4</v>
      </c>
      <c r="I403">
        <v>15</v>
      </c>
      <c r="J403">
        <v>57</v>
      </c>
      <c r="K403">
        <v>64</v>
      </c>
      <c r="L403">
        <v>60</v>
      </c>
      <c r="M403">
        <v>60</v>
      </c>
    </row>
    <row r="404" spans="1:13" x14ac:dyDescent="0.35">
      <c r="A404" s="1" t="s">
        <v>549</v>
      </c>
      <c r="B404" s="1" t="s">
        <v>355</v>
      </c>
      <c r="C404">
        <v>6</v>
      </c>
      <c r="D404">
        <v>4</v>
      </c>
      <c r="E404">
        <v>4</v>
      </c>
      <c r="F404">
        <v>2</v>
      </c>
      <c r="G404">
        <v>2</v>
      </c>
      <c r="H404">
        <v>2</v>
      </c>
      <c r="I404">
        <v>26</v>
      </c>
      <c r="J404">
        <v>6</v>
      </c>
      <c r="K404">
        <v>12</v>
      </c>
      <c r="L404">
        <v>71</v>
      </c>
      <c r="M404">
        <v>85</v>
      </c>
    </row>
    <row r="405" spans="1:13" x14ac:dyDescent="0.35">
      <c r="A405" s="1" t="s">
        <v>550</v>
      </c>
      <c r="B405" s="1" t="s">
        <v>551</v>
      </c>
      <c r="C405">
        <v>5</v>
      </c>
      <c r="D405">
        <v>6</v>
      </c>
      <c r="E405">
        <v>2</v>
      </c>
      <c r="F405">
        <v>4</v>
      </c>
      <c r="G405">
        <v>4</v>
      </c>
      <c r="H405">
        <v>3</v>
      </c>
      <c r="I405">
        <v>3</v>
      </c>
      <c r="J405">
        <v>8</v>
      </c>
      <c r="K405">
        <v>22</v>
      </c>
      <c r="L405">
        <v>75</v>
      </c>
      <c r="M405">
        <v>52</v>
      </c>
    </row>
    <row r="406" spans="1:13" x14ac:dyDescent="0.35">
      <c r="A406" s="1" t="s">
        <v>552</v>
      </c>
      <c r="B406" s="1" t="s">
        <v>553</v>
      </c>
      <c r="C406">
        <v>0</v>
      </c>
      <c r="D406">
        <v>5</v>
      </c>
      <c r="E406">
        <v>2</v>
      </c>
      <c r="F406">
        <v>4</v>
      </c>
      <c r="G406">
        <v>4</v>
      </c>
      <c r="H406">
        <v>4</v>
      </c>
      <c r="I406">
        <v>68</v>
      </c>
      <c r="J406">
        <v>77</v>
      </c>
      <c r="K406">
        <v>39</v>
      </c>
      <c r="L406">
        <v>95</v>
      </c>
      <c r="M406">
        <v>42</v>
      </c>
    </row>
    <row r="407" spans="1:13" x14ac:dyDescent="0.35">
      <c r="A407" s="1" t="s">
        <v>554</v>
      </c>
      <c r="B407" s="1" t="s">
        <v>16</v>
      </c>
      <c r="C407">
        <v>4</v>
      </c>
      <c r="D407">
        <v>4</v>
      </c>
      <c r="E407">
        <v>3</v>
      </c>
      <c r="F407">
        <v>2</v>
      </c>
      <c r="G407">
        <v>5</v>
      </c>
      <c r="H407">
        <v>4</v>
      </c>
      <c r="I407">
        <v>65</v>
      </c>
      <c r="J407">
        <v>42</v>
      </c>
      <c r="K407">
        <v>95</v>
      </c>
      <c r="L407">
        <v>95</v>
      </c>
      <c r="M407">
        <v>95</v>
      </c>
    </row>
    <row r="408" spans="1:13" x14ac:dyDescent="0.35">
      <c r="A408" s="1" t="s">
        <v>555</v>
      </c>
      <c r="B408" s="1" t="s">
        <v>64</v>
      </c>
      <c r="C408">
        <v>6</v>
      </c>
      <c r="D408">
        <v>2</v>
      </c>
      <c r="E408">
        <v>2</v>
      </c>
      <c r="F408">
        <v>2</v>
      </c>
      <c r="G408">
        <v>2</v>
      </c>
      <c r="H408">
        <v>4</v>
      </c>
      <c r="I408">
        <v>32</v>
      </c>
      <c r="J408">
        <v>39</v>
      </c>
      <c r="K408">
        <v>61</v>
      </c>
      <c r="L408">
        <v>67</v>
      </c>
      <c r="M408">
        <v>14</v>
      </c>
    </row>
    <row r="409" spans="1:13" x14ac:dyDescent="0.35">
      <c r="A409" s="1" t="s">
        <v>466</v>
      </c>
      <c r="B409" s="1" t="s">
        <v>16</v>
      </c>
      <c r="C409">
        <v>8</v>
      </c>
      <c r="D409">
        <v>3</v>
      </c>
      <c r="E409">
        <v>5</v>
      </c>
      <c r="F409">
        <v>6</v>
      </c>
      <c r="G409">
        <v>3</v>
      </c>
      <c r="H409">
        <v>5</v>
      </c>
      <c r="I409">
        <v>7</v>
      </c>
      <c r="J409">
        <v>96</v>
      </c>
      <c r="K409">
        <v>85</v>
      </c>
      <c r="L409">
        <v>8</v>
      </c>
      <c r="M409">
        <v>46</v>
      </c>
    </row>
    <row r="410" spans="1:13" x14ac:dyDescent="0.35">
      <c r="A410" s="1" t="s">
        <v>556</v>
      </c>
      <c r="B410" s="1" t="s">
        <v>367</v>
      </c>
      <c r="C410">
        <v>7</v>
      </c>
      <c r="D410">
        <v>5</v>
      </c>
      <c r="E410">
        <v>5</v>
      </c>
      <c r="F410">
        <v>5</v>
      </c>
      <c r="G410">
        <v>2</v>
      </c>
      <c r="H410">
        <v>2</v>
      </c>
      <c r="I410">
        <v>35</v>
      </c>
      <c r="J410">
        <v>95</v>
      </c>
      <c r="K410">
        <v>11</v>
      </c>
      <c r="L410">
        <v>36</v>
      </c>
      <c r="M410">
        <v>19</v>
      </c>
    </row>
    <row r="411" spans="1:13" x14ac:dyDescent="0.35">
      <c r="A411" s="1" t="s">
        <v>557</v>
      </c>
      <c r="B411" s="1" t="s">
        <v>558</v>
      </c>
      <c r="C411">
        <v>1</v>
      </c>
      <c r="D411">
        <v>4</v>
      </c>
      <c r="E411">
        <v>4</v>
      </c>
      <c r="F411">
        <v>6</v>
      </c>
      <c r="G411">
        <v>3</v>
      </c>
      <c r="H411">
        <v>4</v>
      </c>
      <c r="I411">
        <v>73</v>
      </c>
      <c r="J411">
        <v>61</v>
      </c>
      <c r="K411">
        <v>49</v>
      </c>
      <c r="L411">
        <v>70</v>
      </c>
      <c r="M411">
        <v>52</v>
      </c>
    </row>
    <row r="412" spans="1:13" x14ac:dyDescent="0.35">
      <c r="A412" s="1" t="s">
        <v>559</v>
      </c>
      <c r="B412" s="1" t="s">
        <v>145</v>
      </c>
      <c r="C412">
        <v>8</v>
      </c>
      <c r="D412">
        <v>2</v>
      </c>
      <c r="E412">
        <v>5</v>
      </c>
      <c r="F412">
        <v>2</v>
      </c>
      <c r="G412">
        <v>2</v>
      </c>
      <c r="H412">
        <v>6</v>
      </c>
      <c r="I412">
        <v>52</v>
      </c>
      <c r="J412">
        <v>90</v>
      </c>
      <c r="K412">
        <v>95</v>
      </c>
      <c r="L412">
        <v>83</v>
      </c>
      <c r="M412">
        <v>23</v>
      </c>
    </row>
    <row r="413" spans="1:13" x14ac:dyDescent="0.35">
      <c r="A413" s="1" t="s">
        <v>418</v>
      </c>
      <c r="B413" s="1" t="s">
        <v>32</v>
      </c>
      <c r="C413">
        <v>8</v>
      </c>
      <c r="D413">
        <v>5</v>
      </c>
      <c r="E413">
        <v>6</v>
      </c>
      <c r="F413">
        <v>5</v>
      </c>
      <c r="G413">
        <v>6</v>
      </c>
      <c r="H413">
        <v>5</v>
      </c>
      <c r="I413">
        <v>5</v>
      </c>
      <c r="J413">
        <v>84</v>
      </c>
      <c r="K413">
        <v>88</v>
      </c>
      <c r="L413">
        <v>35</v>
      </c>
      <c r="M413">
        <v>40</v>
      </c>
    </row>
    <row r="414" spans="1:13" x14ac:dyDescent="0.35">
      <c r="A414" s="1" t="s">
        <v>123</v>
      </c>
      <c r="B414" s="1" t="s">
        <v>273</v>
      </c>
      <c r="C414">
        <v>5</v>
      </c>
      <c r="D414">
        <v>4</v>
      </c>
      <c r="E414">
        <v>6</v>
      </c>
      <c r="F414">
        <v>2</v>
      </c>
      <c r="G414">
        <v>3</v>
      </c>
      <c r="H414">
        <v>4</v>
      </c>
      <c r="I414">
        <v>53</v>
      </c>
      <c r="J414">
        <v>57</v>
      </c>
      <c r="K414">
        <v>30</v>
      </c>
      <c r="L414">
        <v>7</v>
      </c>
      <c r="M414">
        <v>52</v>
      </c>
    </row>
    <row r="415" spans="1:13" x14ac:dyDescent="0.35">
      <c r="A415" s="1" t="s">
        <v>560</v>
      </c>
      <c r="B415" s="1" t="s">
        <v>145</v>
      </c>
      <c r="C415">
        <v>4</v>
      </c>
      <c r="D415">
        <v>2</v>
      </c>
      <c r="E415">
        <v>4</v>
      </c>
      <c r="F415">
        <v>5</v>
      </c>
      <c r="G415">
        <v>5</v>
      </c>
      <c r="H415">
        <v>4</v>
      </c>
      <c r="I415">
        <v>52</v>
      </c>
      <c r="J415">
        <v>73</v>
      </c>
      <c r="K415">
        <v>12</v>
      </c>
      <c r="L415">
        <v>3</v>
      </c>
      <c r="M415">
        <v>7</v>
      </c>
    </row>
    <row r="416" spans="1:13" x14ac:dyDescent="0.35">
      <c r="A416" s="1" t="s">
        <v>561</v>
      </c>
      <c r="B416" s="1" t="s">
        <v>133</v>
      </c>
      <c r="C416">
        <v>7</v>
      </c>
      <c r="D416">
        <v>4</v>
      </c>
      <c r="E416">
        <v>3</v>
      </c>
      <c r="F416">
        <v>2</v>
      </c>
      <c r="G416">
        <v>5</v>
      </c>
      <c r="H416">
        <v>5</v>
      </c>
      <c r="I416">
        <v>41</v>
      </c>
      <c r="J416">
        <v>23</v>
      </c>
      <c r="K416">
        <v>84</v>
      </c>
      <c r="L416">
        <v>93</v>
      </c>
      <c r="M416">
        <v>6</v>
      </c>
    </row>
    <row r="417" spans="1:13" x14ac:dyDescent="0.35">
      <c r="A417" s="1" t="s">
        <v>562</v>
      </c>
      <c r="B417" s="1" t="s">
        <v>369</v>
      </c>
      <c r="C417">
        <v>3</v>
      </c>
      <c r="D417">
        <v>3</v>
      </c>
      <c r="E417">
        <v>4</v>
      </c>
      <c r="F417">
        <v>4</v>
      </c>
      <c r="G417">
        <v>5</v>
      </c>
      <c r="H417">
        <v>5</v>
      </c>
      <c r="I417">
        <v>44</v>
      </c>
      <c r="J417">
        <v>90</v>
      </c>
      <c r="K417">
        <v>71</v>
      </c>
      <c r="L417">
        <v>41</v>
      </c>
      <c r="M417">
        <v>60</v>
      </c>
    </row>
    <row r="418" spans="1:13" x14ac:dyDescent="0.35">
      <c r="A418" s="1" t="s">
        <v>563</v>
      </c>
      <c r="B418" s="1" t="s">
        <v>101</v>
      </c>
      <c r="C418">
        <v>0</v>
      </c>
      <c r="D418">
        <v>5</v>
      </c>
      <c r="E418">
        <v>2</v>
      </c>
      <c r="F418">
        <v>4</v>
      </c>
      <c r="G418">
        <v>2</v>
      </c>
      <c r="H418">
        <v>6</v>
      </c>
      <c r="I418">
        <v>27</v>
      </c>
      <c r="J418">
        <v>56</v>
      </c>
      <c r="K418">
        <v>54</v>
      </c>
      <c r="L418">
        <v>99</v>
      </c>
      <c r="M418">
        <v>27</v>
      </c>
    </row>
    <row r="419" spans="1:13" x14ac:dyDescent="0.35">
      <c r="A419" s="1" t="s">
        <v>564</v>
      </c>
      <c r="B419" s="1" t="s">
        <v>145</v>
      </c>
      <c r="C419">
        <v>6</v>
      </c>
      <c r="D419">
        <v>4</v>
      </c>
      <c r="E419">
        <v>5</v>
      </c>
      <c r="F419">
        <v>6</v>
      </c>
      <c r="G419">
        <v>2</v>
      </c>
      <c r="H419">
        <v>5</v>
      </c>
      <c r="I419">
        <v>56</v>
      </c>
      <c r="J419">
        <v>47</v>
      </c>
      <c r="K419">
        <v>34</v>
      </c>
      <c r="L419">
        <v>65</v>
      </c>
      <c r="M419">
        <v>87</v>
      </c>
    </row>
    <row r="420" spans="1:13" x14ac:dyDescent="0.35">
      <c r="A420" s="1" t="s">
        <v>565</v>
      </c>
      <c r="B420" s="1" t="s">
        <v>302</v>
      </c>
      <c r="C420">
        <v>3</v>
      </c>
      <c r="D420">
        <v>5</v>
      </c>
      <c r="E420">
        <v>6</v>
      </c>
      <c r="F420">
        <v>4</v>
      </c>
      <c r="G420">
        <v>6</v>
      </c>
      <c r="H420">
        <v>6</v>
      </c>
      <c r="I420">
        <v>79</v>
      </c>
      <c r="J420">
        <v>52</v>
      </c>
      <c r="K420">
        <v>11</v>
      </c>
      <c r="L420">
        <v>9</v>
      </c>
      <c r="M420">
        <v>83</v>
      </c>
    </row>
    <row r="421" spans="1:13" x14ac:dyDescent="0.35">
      <c r="A421" s="1" t="s">
        <v>566</v>
      </c>
      <c r="B421" s="1" t="s">
        <v>174</v>
      </c>
      <c r="C421">
        <v>6</v>
      </c>
      <c r="D421">
        <v>5</v>
      </c>
      <c r="E421">
        <v>5</v>
      </c>
      <c r="F421">
        <v>5</v>
      </c>
      <c r="G421">
        <v>4</v>
      </c>
      <c r="H421">
        <v>4</v>
      </c>
      <c r="I421">
        <v>34</v>
      </c>
      <c r="J421">
        <v>15</v>
      </c>
      <c r="K421">
        <v>40</v>
      </c>
      <c r="L421">
        <v>85</v>
      </c>
      <c r="M421">
        <v>52</v>
      </c>
    </row>
    <row r="422" spans="1:13" x14ac:dyDescent="0.35">
      <c r="A422" s="1" t="s">
        <v>567</v>
      </c>
      <c r="B422" s="1" t="s">
        <v>568</v>
      </c>
      <c r="C422">
        <v>1</v>
      </c>
      <c r="D422">
        <v>3</v>
      </c>
      <c r="E422">
        <v>4</v>
      </c>
      <c r="F422">
        <v>6</v>
      </c>
      <c r="G422">
        <v>6</v>
      </c>
      <c r="H422">
        <v>3</v>
      </c>
      <c r="I422">
        <v>52</v>
      </c>
      <c r="J422">
        <v>36</v>
      </c>
      <c r="K422">
        <v>41</v>
      </c>
      <c r="L422">
        <v>96</v>
      </c>
      <c r="M422">
        <v>66</v>
      </c>
    </row>
    <row r="423" spans="1:13" x14ac:dyDescent="0.35">
      <c r="A423" s="1" t="s">
        <v>569</v>
      </c>
      <c r="B423" s="1" t="s">
        <v>222</v>
      </c>
      <c r="C423">
        <v>5</v>
      </c>
      <c r="D423">
        <v>4</v>
      </c>
      <c r="E423">
        <v>6</v>
      </c>
      <c r="F423">
        <v>5</v>
      </c>
      <c r="G423">
        <v>5</v>
      </c>
      <c r="H423">
        <v>3</v>
      </c>
      <c r="I423">
        <v>41</v>
      </c>
      <c r="J423">
        <v>35</v>
      </c>
      <c r="K423">
        <v>54</v>
      </c>
      <c r="L423">
        <v>14</v>
      </c>
      <c r="M423">
        <v>29</v>
      </c>
    </row>
    <row r="424" spans="1:13" x14ac:dyDescent="0.35">
      <c r="A424" s="1" t="s">
        <v>570</v>
      </c>
      <c r="B424" s="1" t="s">
        <v>571</v>
      </c>
      <c r="C424">
        <v>5</v>
      </c>
      <c r="D424">
        <v>3</v>
      </c>
      <c r="E424">
        <v>5</v>
      </c>
      <c r="F424">
        <v>5</v>
      </c>
      <c r="G424">
        <v>3</v>
      </c>
      <c r="H424">
        <v>2</v>
      </c>
      <c r="I424">
        <v>25</v>
      </c>
      <c r="J424">
        <v>24</v>
      </c>
      <c r="K424">
        <v>28</v>
      </c>
      <c r="L424">
        <v>21</v>
      </c>
      <c r="M424">
        <v>24</v>
      </c>
    </row>
    <row r="425" spans="1:13" x14ac:dyDescent="0.35">
      <c r="A425" s="1" t="s">
        <v>572</v>
      </c>
      <c r="B425" s="1" t="s">
        <v>177</v>
      </c>
      <c r="C425">
        <v>3</v>
      </c>
      <c r="D425">
        <v>4</v>
      </c>
      <c r="E425">
        <v>2</v>
      </c>
      <c r="F425">
        <v>5</v>
      </c>
      <c r="G425">
        <v>2</v>
      </c>
      <c r="H425">
        <v>6</v>
      </c>
      <c r="I425">
        <v>80</v>
      </c>
      <c r="J425">
        <v>86</v>
      </c>
      <c r="K425">
        <v>29</v>
      </c>
      <c r="L425">
        <v>32</v>
      </c>
      <c r="M425">
        <v>85</v>
      </c>
    </row>
    <row r="426" spans="1:13" x14ac:dyDescent="0.35">
      <c r="A426" s="1" t="s">
        <v>573</v>
      </c>
      <c r="B426" s="1" t="s">
        <v>526</v>
      </c>
      <c r="C426">
        <v>4</v>
      </c>
      <c r="D426">
        <v>3</v>
      </c>
      <c r="E426">
        <v>5</v>
      </c>
      <c r="F426">
        <v>6</v>
      </c>
      <c r="G426">
        <v>3</v>
      </c>
      <c r="H426">
        <v>4</v>
      </c>
      <c r="I426">
        <v>68</v>
      </c>
      <c r="J426">
        <v>19</v>
      </c>
      <c r="K426">
        <v>94</v>
      </c>
      <c r="L426">
        <v>92</v>
      </c>
      <c r="M426">
        <v>62</v>
      </c>
    </row>
    <row r="427" spans="1:13" x14ac:dyDescent="0.35">
      <c r="A427" s="1" t="s">
        <v>574</v>
      </c>
      <c r="B427" s="1" t="s">
        <v>575</v>
      </c>
      <c r="C427">
        <v>4</v>
      </c>
      <c r="D427">
        <v>2</v>
      </c>
      <c r="E427">
        <v>5</v>
      </c>
      <c r="F427">
        <v>2</v>
      </c>
      <c r="G427">
        <v>5</v>
      </c>
      <c r="H427">
        <v>4</v>
      </c>
      <c r="I427">
        <v>74</v>
      </c>
      <c r="J427">
        <v>85</v>
      </c>
      <c r="K427">
        <v>21</v>
      </c>
      <c r="L427">
        <v>33</v>
      </c>
      <c r="M427">
        <v>9</v>
      </c>
    </row>
    <row r="428" spans="1:13" x14ac:dyDescent="0.35">
      <c r="A428" s="1" t="s">
        <v>403</v>
      </c>
      <c r="B428" s="1" t="s">
        <v>64</v>
      </c>
      <c r="C428">
        <v>0</v>
      </c>
      <c r="D428">
        <v>2</v>
      </c>
      <c r="E428">
        <v>3</v>
      </c>
      <c r="F428">
        <v>5</v>
      </c>
      <c r="G428">
        <v>4</v>
      </c>
      <c r="H428">
        <v>6</v>
      </c>
      <c r="I428">
        <v>40</v>
      </c>
      <c r="J428">
        <v>46</v>
      </c>
      <c r="K428">
        <v>1</v>
      </c>
      <c r="L428">
        <v>98</v>
      </c>
      <c r="M428">
        <v>39</v>
      </c>
    </row>
    <row r="429" spans="1:13" x14ac:dyDescent="0.35">
      <c r="A429" s="1" t="s">
        <v>576</v>
      </c>
      <c r="B429" s="1" t="s">
        <v>430</v>
      </c>
      <c r="C429">
        <v>7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1</v>
      </c>
      <c r="J429">
        <v>25</v>
      </c>
      <c r="K429">
        <v>33</v>
      </c>
      <c r="L429">
        <v>91</v>
      </c>
      <c r="M429">
        <v>60</v>
      </c>
    </row>
    <row r="430" spans="1:13" x14ac:dyDescent="0.35">
      <c r="A430" s="1" t="s">
        <v>577</v>
      </c>
      <c r="B430" s="1" t="s">
        <v>360</v>
      </c>
      <c r="C430">
        <v>3</v>
      </c>
      <c r="D430">
        <v>3</v>
      </c>
      <c r="E430">
        <v>6</v>
      </c>
      <c r="F430">
        <v>4</v>
      </c>
      <c r="G430">
        <v>4</v>
      </c>
      <c r="H430">
        <v>3</v>
      </c>
      <c r="I430">
        <v>87</v>
      </c>
      <c r="J430">
        <v>50</v>
      </c>
      <c r="K430">
        <v>61</v>
      </c>
      <c r="L430">
        <v>48</v>
      </c>
      <c r="M430">
        <v>86</v>
      </c>
    </row>
    <row r="431" spans="1:13" x14ac:dyDescent="0.35">
      <c r="A431" s="1" t="s">
        <v>578</v>
      </c>
      <c r="B431" s="1" t="s">
        <v>579</v>
      </c>
      <c r="C431">
        <v>5</v>
      </c>
      <c r="D431">
        <v>6</v>
      </c>
      <c r="E431">
        <v>4</v>
      </c>
      <c r="F431">
        <v>2</v>
      </c>
      <c r="G431">
        <v>4</v>
      </c>
      <c r="H431">
        <v>3</v>
      </c>
      <c r="I431">
        <v>100</v>
      </c>
      <c r="J431">
        <v>74</v>
      </c>
      <c r="K431">
        <v>76</v>
      </c>
      <c r="L431">
        <v>47</v>
      </c>
      <c r="M431">
        <v>29</v>
      </c>
    </row>
    <row r="432" spans="1:13" x14ac:dyDescent="0.35">
      <c r="A432" s="1" t="s">
        <v>580</v>
      </c>
      <c r="B432" s="1" t="s">
        <v>14</v>
      </c>
      <c r="C432">
        <v>1</v>
      </c>
      <c r="D432">
        <v>6</v>
      </c>
      <c r="E432">
        <v>5</v>
      </c>
      <c r="F432">
        <v>2</v>
      </c>
      <c r="G432">
        <v>5</v>
      </c>
      <c r="H432">
        <v>5</v>
      </c>
      <c r="I432">
        <v>59</v>
      </c>
      <c r="J432">
        <v>30</v>
      </c>
      <c r="K432">
        <v>96</v>
      </c>
      <c r="L432">
        <v>53</v>
      </c>
      <c r="M432">
        <v>87</v>
      </c>
    </row>
    <row r="433" spans="1:13" x14ac:dyDescent="0.35">
      <c r="A433" s="1" t="s">
        <v>581</v>
      </c>
      <c r="B433" s="1" t="s">
        <v>70</v>
      </c>
      <c r="C433">
        <v>6</v>
      </c>
      <c r="D433">
        <v>2</v>
      </c>
      <c r="E433">
        <v>6</v>
      </c>
      <c r="F433">
        <v>4</v>
      </c>
      <c r="G433">
        <v>4</v>
      </c>
      <c r="H433">
        <v>6</v>
      </c>
      <c r="I433">
        <v>51</v>
      </c>
      <c r="J433">
        <v>98</v>
      </c>
      <c r="K433">
        <v>20</v>
      </c>
      <c r="L433">
        <v>37</v>
      </c>
      <c r="M433">
        <v>54</v>
      </c>
    </row>
    <row r="434" spans="1:13" x14ac:dyDescent="0.35">
      <c r="A434" s="1" t="s">
        <v>380</v>
      </c>
      <c r="B434" s="1" t="s">
        <v>126</v>
      </c>
      <c r="C434">
        <v>7</v>
      </c>
      <c r="D434">
        <v>6</v>
      </c>
      <c r="E434">
        <v>2</v>
      </c>
      <c r="F434">
        <v>6</v>
      </c>
      <c r="G434">
        <v>2</v>
      </c>
      <c r="H434">
        <v>6</v>
      </c>
      <c r="I434">
        <v>75</v>
      </c>
      <c r="J434">
        <v>60</v>
      </c>
      <c r="K434">
        <v>80</v>
      </c>
      <c r="L434">
        <v>86</v>
      </c>
      <c r="M434">
        <v>91</v>
      </c>
    </row>
    <row r="435" spans="1:13" x14ac:dyDescent="0.35">
      <c r="A435" s="1" t="s">
        <v>582</v>
      </c>
      <c r="B435" s="1" t="s">
        <v>367</v>
      </c>
      <c r="C435">
        <v>5</v>
      </c>
      <c r="D435">
        <v>3</v>
      </c>
      <c r="E435">
        <v>2</v>
      </c>
      <c r="F435">
        <v>6</v>
      </c>
      <c r="G435">
        <v>2</v>
      </c>
      <c r="H435">
        <v>2</v>
      </c>
      <c r="I435">
        <v>28</v>
      </c>
      <c r="J435">
        <v>28</v>
      </c>
      <c r="K435">
        <v>14</v>
      </c>
      <c r="L435">
        <v>52</v>
      </c>
      <c r="M435">
        <v>35</v>
      </c>
    </row>
    <row r="436" spans="1:13" x14ac:dyDescent="0.35">
      <c r="A436" s="1" t="s">
        <v>583</v>
      </c>
      <c r="B436" s="1" t="s">
        <v>133</v>
      </c>
      <c r="C436">
        <v>8</v>
      </c>
      <c r="D436">
        <v>3</v>
      </c>
      <c r="E436">
        <v>5</v>
      </c>
      <c r="F436">
        <v>5</v>
      </c>
      <c r="G436">
        <v>5</v>
      </c>
      <c r="H436">
        <v>6</v>
      </c>
      <c r="I436">
        <v>63</v>
      </c>
      <c r="J436">
        <v>66</v>
      </c>
      <c r="K436">
        <v>71</v>
      </c>
      <c r="L436">
        <v>11</v>
      </c>
      <c r="M436">
        <v>57</v>
      </c>
    </row>
    <row r="437" spans="1:13" x14ac:dyDescent="0.35">
      <c r="A437" s="1" t="s">
        <v>584</v>
      </c>
      <c r="B437" s="1" t="s">
        <v>171</v>
      </c>
      <c r="C437">
        <v>5</v>
      </c>
      <c r="D437">
        <v>5</v>
      </c>
      <c r="E437">
        <v>5</v>
      </c>
      <c r="F437">
        <v>5</v>
      </c>
      <c r="G437">
        <v>2</v>
      </c>
      <c r="H437">
        <v>6</v>
      </c>
      <c r="I437">
        <v>45</v>
      </c>
      <c r="J437">
        <v>94</v>
      </c>
      <c r="K437">
        <v>45</v>
      </c>
      <c r="L437">
        <v>100</v>
      </c>
      <c r="M437">
        <v>98</v>
      </c>
    </row>
    <row r="438" spans="1:13" x14ac:dyDescent="0.35">
      <c r="A438" s="1" t="s">
        <v>585</v>
      </c>
      <c r="B438" s="1" t="s">
        <v>586</v>
      </c>
      <c r="C438">
        <v>6</v>
      </c>
      <c r="D438">
        <v>5</v>
      </c>
      <c r="E438">
        <v>4</v>
      </c>
      <c r="F438">
        <v>5</v>
      </c>
      <c r="G438">
        <v>6</v>
      </c>
      <c r="H438">
        <v>3</v>
      </c>
      <c r="I438">
        <v>90</v>
      </c>
      <c r="J438">
        <v>98</v>
      </c>
      <c r="K438">
        <v>10</v>
      </c>
      <c r="L438">
        <v>95</v>
      </c>
      <c r="M438">
        <v>63</v>
      </c>
    </row>
    <row r="439" spans="1:13" x14ac:dyDescent="0.35">
      <c r="A439" s="1" t="s">
        <v>587</v>
      </c>
      <c r="B439" s="1" t="s">
        <v>495</v>
      </c>
      <c r="C439">
        <v>7</v>
      </c>
      <c r="D439">
        <v>4</v>
      </c>
      <c r="E439">
        <v>6</v>
      </c>
      <c r="F439">
        <v>5</v>
      </c>
      <c r="G439">
        <v>4</v>
      </c>
      <c r="H439">
        <v>6</v>
      </c>
      <c r="I439">
        <v>3</v>
      </c>
      <c r="J439">
        <v>73</v>
      </c>
      <c r="K439">
        <v>19</v>
      </c>
      <c r="L439">
        <v>42</v>
      </c>
      <c r="M439">
        <v>88</v>
      </c>
    </row>
    <row r="440" spans="1:13" x14ac:dyDescent="0.35">
      <c r="A440" s="1" t="s">
        <v>588</v>
      </c>
      <c r="B440" s="1" t="s">
        <v>586</v>
      </c>
      <c r="C440">
        <v>0</v>
      </c>
      <c r="D440">
        <v>2</v>
      </c>
      <c r="E440">
        <v>3</v>
      </c>
      <c r="F440">
        <v>3</v>
      </c>
      <c r="G440">
        <v>5</v>
      </c>
      <c r="H440">
        <v>2</v>
      </c>
      <c r="I440">
        <v>82</v>
      </c>
      <c r="J440">
        <v>61</v>
      </c>
      <c r="K440">
        <v>59</v>
      </c>
      <c r="L440">
        <v>51</v>
      </c>
      <c r="M440">
        <v>71</v>
      </c>
    </row>
    <row r="441" spans="1:13" x14ac:dyDescent="0.35">
      <c r="A441" s="1" t="s">
        <v>235</v>
      </c>
      <c r="B441" s="1" t="s">
        <v>110</v>
      </c>
      <c r="C441">
        <v>0</v>
      </c>
      <c r="D441">
        <v>5</v>
      </c>
      <c r="E441">
        <v>6</v>
      </c>
      <c r="F441">
        <v>4</v>
      </c>
      <c r="G441">
        <v>2</v>
      </c>
      <c r="H441">
        <v>6</v>
      </c>
      <c r="I441">
        <v>8</v>
      </c>
      <c r="J441">
        <v>13</v>
      </c>
      <c r="K441">
        <v>38</v>
      </c>
      <c r="L441">
        <v>1</v>
      </c>
      <c r="M441">
        <v>39</v>
      </c>
    </row>
    <row r="442" spans="1:13" x14ac:dyDescent="0.35">
      <c r="A442" s="1" t="s">
        <v>589</v>
      </c>
      <c r="B442" s="1" t="s">
        <v>590</v>
      </c>
      <c r="C442">
        <v>4</v>
      </c>
      <c r="D442">
        <v>2</v>
      </c>
      <c r="E442">
        <v>4</v>
      </c>
      <c r="F442">
        <v>4</v>
      </c>
      <c r="G442">
        <v>4</v>
      </c>
      <c r="H442">
        <v>3</v>
      </c>
      <c r="I442">
        <v>25</v>
      </c>
      <c r="J442">
        <v>86</v>
      </c>
      <c r="K442">
        <v>7</v>
      </c>
      <c r="L442">
        <v>3</v>
      </c>
      <c r="M442">
        <v>94</v>
      </c>
    </row>
    <row r="443" spans="1:13" x14ac:dyDescent="0.35">
      <c r="A443" s="1" t="s">
        <v>591</v>
      </c>
      <c r="B443" s="1" t="s">
        <v>197</v>
      </c>
      <c r="C443">
        <v>6</v>
      </c>
      <c r="D443">
        <v>3</v>
      </c>
      <c r="E443">
        <v>3</v>
      </c>
      <c r="F443">
        <v>3</v>
      </c>
      <c r="G443">
        <v>2</v>
      </c>
      <c r="H443">
        <v>3</v>
      </c>
      <c r="I443">
        <v>53</v>
      </c>
      <c r="J443">
        <v>53</v>
      </c>
      <c r="K443">
        <v>15</v>
      </c>
      <c r="L443">
        <v>53</v>
      </c>
      <c r="M443">
        <v>80</v>
      </c>
    </row>
    <row r="444" spans="1:13" x14ac:dyDescent="0.35">
      <c r="A444" s="1" t="s">
        <v>592</v>
      </c>
      <c r="B444" s="1" t="s">
        <v>593</v>
      </c>
      <c r="C444">
        <v>3</v>
      </c>
      <c r="D444">
        <v>3</v>
      </c>
      <c r="E444">
        <v>4</v>
      </c>
      <c r="F444">
        <v>2</v>
      </c>
      <c r="G444">
        <v>6</v>
      </c>
      <c r="H444">
        <v>4</v>
      </c>
      <c r="I444">
        <v>22</v>
      </c>
      <c r="J444">
        <v>48</v>
      </c>
      <c r="K444">
        <v>26</v>
      </c>
      <c r="L444">
        <v>43</v>
      </c>
      <c r="M444">
        <v>10</v>
      </c>
    </row>
    <row r="445" spans="1:13" x14ac:dyDescent="0.35">
      <c r="A445" s="1" t="s">
        <v>594</v>
      </c>
      <c r="B445" s="1" t="s">
        <v>32</v>
      </c>
      <c r="C445">
        <v>3</v>
      </c>
      <c r="D445">
        <v>2</v>
      </c>
      <c r="E445">
        <v>4</v>
      </c>
      <c r="F445">
        <v>3</v>
      </c>
      <c r="G445">
        <v>2</v>
      </c>
      <c r="H445">
        <v>5</v>
      </c>
      <c r="I445">
        <v>90</v>
      </c>
      <c r="J445">
        <v>97</v>
      </c>
      <c r="K445">
        <v>7</v>
      </c>
      <c r="L445">
        <v>59</v>
      </c>
      <c r="M445">
        <v>100</v>
      </c>
    </row>
    <row r="446" spans="1:13" x14ac:dyDescent="0.35">
      <c r="A446" s="1" t="s">
        <v>595</v>
      </c>
      <c r="B446" s="1" t="s">
        <v>177</v>
      </c>
      <c r="C446">
        <v>4</v>
      </c>
      <c r="D446">
        <v>2</v>
      </c>
      <c r="E446">
        <v>4</v>
      </c>
      <c r="F446">
        <v>5</v>
      </c>
      <c r="G446">
        <v>4</v>
      </c>
      <c r="H446">
        <v>2</v>
      </c>
      <c r="I446">
        <v>9</v>
      </c>
      <c r="J446">
        <v>47</v>
      </c>
      <c r="K446">
        <v>56</v>
      </c>
      <c r="L446">
        <v>89</v>
      </c>
      <c r="M446">
        <v>55</v>
      </c>
    </row>
    <row r="447" spans="1:13" x14ac:dyDescent="0.35">
      <c r="A447" s="1" t="s">
        <v>596</v>
      </c>
      <c r="B447" s="1" t="s">
        <v>180</v>
      </c>
      <c r="C447">
        <v>4</v>
      </c>
      <c r="D447">
        <v>2</v>
      </c>
      <c r="E447">
        <v>2</v>
      </c>
      <c r="F447">
        <v>6</v>
      </c>
      <c r="G447">
        <v>4</v>
      </c>
      <c r="H447">
        <v>3</v>
      </c>
      <c r="I447">
        <v>47</v>
      </c>
      <c r="J447">
        <v>8</v>
      </c>
      <c r="K447">
        <v>77</v>
      </c>
      <c r="L447">
        <v>85</v>
      </c>
      <c r="M447">
        <v>10</v>
      </c>
    </row>
    <row r="448" spans="1:13" x14ac:dyDescent="0.35">
      <c r="A448" s="1" t="s">
        <v>597</v>
      </c>
      <c r="B448" s="1" t="s">
        <v>218</v>
      </c>
      <c r="C448">
        <v>4</v>
      </c>
      <c r="D448">
        <v>5</v>
      </c>
      <c r="E448">
        <v>4</v>
      </c>
      <c r="F448">
        <v>4</v>
      </c>
      <c r="G448">
        <v>5</v>
      </c>
      <c r="H448">
        <v>3</v>
      </c>
      <c r="I448">
        <v>59</v>
      </c>
      <c r="J448">
        <v>89</v>
      </c>
      <c r="K448">
        <v>32</v>
      </c>
      <c r="L448">
        <v>80</v>
      </c>
      <c r="M448">
        <v>38</v>
      </c>
    </row>
    <row r="449" spans="1:13" x14ac:dyDescent="0.35">
      <c r="A449" s="1" t="s">
        <v>598</v>
      </c>
      <c r="B449" s="1" t="s">
        <v>166</v>
      </c>
      <c r="C449">
        <v>8</v>
      </c>
      <c r="D449">
        <v>5</v>
      </c>
      <c r="E449">
        <v>5</v>
      </c>
      <c r="F449">
        <v>4</v>
      </c>
      <c r="G449">
        <v>6</v>
      </c>
      <c r="H449">
        <v>2</v>
      </c>
      <c r="I449">
        <v>60</v>
      </c>
      <c r="J449">
        <v>31</v>
      </c>
      <c r="K449">
        <v>86</v>
      </c>
      <c r="L449">
        <v>76</v>
      </c>
      <c r="M449">
        <v>64</v>
      </c>
    </row>
    <row r="450" spans="1:13" x14ac:dyDescent="0.35">
      <c r="A450" s="1" t="s">
        <v>599</v>
      </c>
      <c r="B450" s="1" t="s">
        <v>600</v>
      </c>
      <c r="C450">
        <v>3</v>
      </c>
      <c r="D450">
        <v>4</v>
      </c>
      <c r="E450">
        <v>3</v>
      </c>
      <c r="F450">
        <v>5</v>
      </c>
      <c r="G450">
        <v>5</v>
      </c>
      <c r="H450">
        <v>5</v>
      </c>
      <c r="I450">
        <v>53</v>
      </c>
      <c r="J450">
        <v>78</v>
      </c>
      <c r="K450">
        <v>73</v>
      </c>
      <c r="L450">
        <v>89</v>
      </c>
      <c r="M450">
        <v>32</v>
      </c>
    </row>
    <row r="451" spans="1:13" x14ac:dyDescent="0.35">
      <c r="A451" s="1" t="s">
        <v>601</v>
      </c>
      <c r="B451" s="1" t="s">
        <v>121</v>
      </c>
      <c r="C451">
        <v>0</v>
      </c>
      <c r="D451">
        <v>4</v>
      </c>
      <c r="E451">
        <v>2</v>
      </c>
      <c r="F451">
        <v>2</v>
      </c>
      <c r="G451">
        <v>2</v>
      </c>
      <c r="H451">
        <v>6</v>
      </c>
      <c r="I451">
        <v>88</v>
      </c>
      <c r="J451">
        <v>43</v>
      </c>
      <c r="K451">
        <v>91</v>
      </c>
      <c r="L451">
        <v>4</v>
      </c>
      <c r="M451">
        <v>78</v>
      </c>
    </row>
    <row r="452" spans="1:13" x14ac:dyDescent="0.35">
      <c r="A452" s="1" t="s">
        <v>602</v>
      </c>
      <c r="B452" s="1" t="s">
        <v>58</v>
      </c>
      <c r="C452">
        <v>1</v>
      </c>
      <c r="D452">
        <v>5</v>
      </c>
      <c r="E452">
        <v>4</v>
      </c>
      <c r="F452">
        <v>6</v>
      </c>
      <c r="G452">
        <v>4</v>
      </c>
      <c r="H452">
        <v>2</v>
      </c>
      <c r="I452">
        <v>4</v>
      </c>
      <c r="J452">
        <v>97</v>
      </c>
      <c r="K452">
        <v>75</v>
      </c>
      <c r="L452">
        <v>86</v>
      </c>
      <c r="M452">
        <v>10</v>
      </c>
    </row>
    <row r="453" spans="1:13" x14ac:dyDescent="0.35">
      <c r="A453" s="1" t="s">
        <v>603</v>
      </c>
      <c r="B453" s="1" t="s">
        <v>604</v>
      </c>
      <c r="C453">
        <v>7</v>
      </c>
      <c r="D453">
        <v>4</v>
      </c>
      <c r="E453">
        <v>3</v>
      </c>
      <c r="F453">
        <v>6</v>
      </c>
      <c r="G453">
        <v>3</v>
      </c>
      <c r="H453">
        <v>2</v>
      </c>
      <c r="I453">
        <v>28</v>
      </c>
      <c r="J453">
        <v>75</v>
      </c>
      <c r="K453">
        <v>15</v>
      </c>
      <c r="L453">
        <v>6</v>
      </c>
      <c r="M453">
        <v>33</v>
      </c>
    </row>
    <row r="454" spans="1:13" x14ac:dyDescent="0.35">
      <c r="A454" s="1" t="s">
        <v>605</v>
      </c>
      <c r="B454" s="1" t="s">
        <v>110</v>
      </c>
      <c r="C454">
        <v>4</v>
      </c>
      <c r="D454">
        <v>2</v>
      </c>
      <c r="E454">
        <v>4</v>
      </c>
      <c r="F454">
        <v>6</v>
      </c>
      <c r="G454">
        <v>5</v>
      </c>
      <c r="H454">
        <v>5</v>
      </c>
      <c r="I454">
        <v>29</v>
      </c>
      <c r="J454">
        <v>92</v>
      </c>
      <c r="K454">
        <v>99</v>
      </c>
      <c r="L454">
        <v>79</v>
      </c>
      <c r="M454">
        <v>8</v>
      </c>
    </row>
    <row r="455" spans="1:13" x14ac:dyDescent="0.35">
      <c r="A455" s="1" t="s">
        <v>606</v>
      </c>
      <c r="B455" s="1" t="s">
        <v>242</v>
      </c>
      <c r="C455">
        <v>2</v>
      </c>
      <c r="D455">
        <v>5</v>
      </c>
      <c r="E455">
        <v>3</v>
      </c>
      <c r="F455">
        <v>2</v>
      </c>
      <c r="G455">
        <v>3</v>
      </c>
      <c r="H455">
        <v>6</v>
      </c>
      <c r="I455">
        <v>59</v>
      </c>
      <c r="J455">
        <v>29</v>
      </c>
      <c r="K455">
        <v>92</v>
      </c>
      <c r="L455">
        <v>96</v>
      </c>
      <c r="M455">
        <v>77</v>
      </c>
    </row>
    <row r="456" spans="1:13" x14ac:dyDescent="0.35">
      <c r="A456" s="1" t="s">
        <v>423</v>
      </c>
      <c r="B456" s="1" t="s">
        <v>76</v>
      </c>
      <c r="C456">
        <v>0</v>
      </c>
      <c r="D456">
        <v>6</v>
      </c>
      <c r="E456">
        <v>6</v>
      </c>
      <c r="F456">
        <v>5</v>
      </c>
      <c r="G456">
        <v>4</v>
      </c>
      <c r="H456">
        <v>3</v>
      </c>
      <c r="I456">
        <v>98</v>
      </c>
      <c r="J456">
        <v>79</v>
      </c>
      <c r="K456">
        <v>65</v>
      </c>
      <c r="L456">
        <v>41</v>
      </c>
      <c r="M456">
        <v>48</v>
      </c>
    </row>
    <row r="457" spans="1:13" x14ac:dyDescent="0.35">
      <c r="A457" s="1" t="s">
        <v>607</v>
      </c>
      <c r="B457" s="1" t="s">
        <v>608</v>
      </c>
      <c r="C457">
        <v>2</v>
      </c>
      <c r="D457">
        <v>2</v>
      </c>
      <c r="E457">
        <v>6</v>
      </c>
      <c r="F457">
        <v>5</v>
      </c>
      <c r="G457">
        <v>6</v>
      </c>
      <c r="H457">
        <v>3</v>
      </c>
      <c r="I457">
        <v>74</v>
      </c>
      <c r="J457">
        <v>25</v>
      </c>
      <c r="K457">
        <v>78</v>
      </c>
      <c r="L457">
        <v>6</v>
      </c>
      <c r="M457">
        <v>69</v>
      </c>
    </row>
    <row r="458" spans="1:13" x14ac:dyDescent="0.35">
      <c r="A458" s="1" t="s">
        <v>609</v>
      </c>
      <c r="B458" s="1" t="s">
        <v>242</v>
      </c>
      <c r="C458">
        <v>3</v>
      </c>
      <c r="D458">
        <v>2</v>
      </c>
      <c r="E458">
        <v>4</v>
      </c>
      <c r="F458">
        <v>5</v>
      </c>
      <c r="G458">
        <v>2</v>
      </c>
      <c r="H458">
        <v>5</v>
      </c>
      <c r="I458">
        <v>12</v>
      </c>
      <c r="J458">
        <v>96</v>
      </c>
      <c r="K458">
        <v>66</v>
      </c>
      <c r="L458">
        <v>17</v>
      </c>
      <c r="M458">
        <v>86</v>
      </c>
    </row>
    <row r="459" spans="1:13" x14ac:dyDescent="0.35">
      <c r="A459" s="1" t="s">
        <v>514</v>
      </c>
      <c r="B459" s="1" t="s">
        <v>316</v>
      </c>
      <c r="C459">
        <v>3</v>
      </c>
      <c r="D459">
        <v>5</v>
      </c>
      <c r="E459">
        <v>5</v>
      </c>
      <c r="F459">
        <v>3</v>
      </c>
      <c r="G459">
        <v>2</v>
      </c>
      <c r="H459">
        <v>2</v>
      </c>
      <c r="I459">
        <v>53</v>
      </c>
      <c r="J459">
        <v>89</v>
      </c>
      <c r="K459">
        <v>16</v>
      </c>
      <c r="L459">
        <v>27</v>
      </c>
      <c r="M459">
        <v>62</v>
      </c>
    </row>
    <row r="460" spans="1:13" x14ac:dyDescent="0.35">
      <c r="A460" s="1" t="s">
        <v>610</v>
      </c>
      <c r="B460" s="1" t="s">
        <v>395</v>
      </c>
      <c r="C460">
        <v>4</v>
      </c>
      <c r="D460">
        <v>3</v>
      </c>
      <c r="E460">
        <v>6</v>
      </c>
      <c r="F460">
        <v>4</v>
      </c>
      <c r="G460">
        <v>6</v>
      </c>
      <c r="H460">
        <v>6</v>
      </c>
      <c r="I460">
        <v>90</v>
      </c>
      <c r="J460">
        <v>31</v>
      </c>
      <c r="K460">
        <v>75</v>
      </c>
      <c r="L460">
        <v>1</v>
      </c>
      <c r="M460">
        <v>58</v>
      </c>
    </row>
    <row r="461" spans="1:13" x14ac:dyDescent="0.35">
      <c r="A461" s="1" t="s">
        <v>611</v>
      </c>
      <c r="B461" s="1" t="s">
        <v>395</v>
      </c>
      <c r="C461">
        <v>0</v>
      </c>
      <c r="D461">
        <v>3</v>
      </c>
      <c r="E461">
        <v>3</v>
      </c>
      <c r="F461">
        <v>4</v>
      </c>
      <c r="G461">
        <v>2</v>
      </c>
      <c r="H461">
        <v>4</v>
      </c>
      <c r="I461">
        <v>92</v>
      </c>
      <c r="J461">
        <v>47</v>
      </c>
      <c r="K461">
        <v>27</v>
      </c>
      <c r="L461">
        <v>40</v>
      </c>
      <c r="M461">
        <v>35</v>
      </c>
    </row>
    <row r="462" spans="1:13" x14ac:dyDescent="0.35">
      <c r="A462" s="1" t="s">
        <v>612</v>
      </c>
      <c r="B462" s="1" t="s">
        <v>164</v>
      </c>
      <c r="C462">
        <v>6</v>
      </c>
      <c r="D462">
        <v>4</v>
      </c>
      <c r="E462">
        <v>3</v>
      </c>
      <c r="F462">
        <v>2</v>
      </c>
      <c r="G462">
        <v>3</v>
      </c>
      <c r="H462">
        <v>5</v>
      </c>
      <c r="I462">
        <v>57</v>
      </c>
      <c r="J462">
        <v>67</v>
      </c>
      <c r="K462">
        <v>51</v>
      </c>
      <c r="L462">
        <v>92</v>
      </c>
      <c r="M462">
        <v>72</v>
      </c>
    </row>
    <row r="463" spans="1:13" x14ac:dyDescent="0.35">
      <c r="A463" s="1" t="s">
        <v>613</v>
      </c>
      <c r="B463" s="1" t="s">
        <v>412</v>
      </c>
      <c r="C463">
        <v>0</v>
      </c>
      <c r="D463">
        <v>6</v>
      </c>
      <c r="E463">
        <v>3</v>
      </c>
      <c r="F463">
        <v>6</v>
      </c>
      <c r="G463">
        <v>6</v>
      </c>
      <c r="H463">
        <v>4</v>
      </c>
      <c r="I463">
        <v>74</v>
      </c>
      <c r="J463">
        <v>60</v>
      </c>
      <c r="K463">
        <v>83</v>
      </c>
      <c r="L463">
        <v>39</v>
      </c>
      <c r="M463">
        <v>97</v>
      </c>
    </row>
    <row r="464" spans="1:13" x14ac:dyDescent="0.35">
      <c r="A464" s="1" t="s">
        <v>614</v>
      </c>
      <c r="B464" s="1" t="s">
        <v>615</v>
      </c>
      <c r="C464">
        <v>7</v>
      </c>
      <c r="D464">
        <v>6</v>
      </c>
      <c r="E464">
        <v>2</v>
      </c>
      <c r="F464">
        <v>3</v>
      </c>
      <c r="G464">
        <v>2</v>
      </c>
      <c r="H464">
        <v>3</v>
      </c>
      <c r="I464">
        <v>21</v>
      </c>
      <c r="J464">
        <v>16</v>
      </c>
      <c r="K464">
        <v>9</v>
      </c>
      <c r="L464">
        <v>49</v>
      </c>
      <c r="M464">
        <v>47</v>
      </c>
    </row>
    <row r="465" spans="1:13" x14ac:dyDescent="0.35">
      <c r="A465" s="1" t="s">
        <v>616</v>
      </c>
      <c r="B465" s="1" t="s">
        <v>249</v>
      </c>
      <c r="C465">
        <v>8</v>
      </c>
      <c r="D465">
        <v>3</v>
      </c>
      <c r="E465">
        <v>5</v>
      </c>
      <c r="F465">
        <v>6</v>
      </c>
      <c r="G465">
        <v>2</v>
      </c>
      <c r="H465">
        <v>4</v>
      </c>
      <c r="I465">
        <v>73</v>
      </c>
      <c r="J465">
        <v>70</v>
      </c>
      <c r="K465">
        <v>71</v>
      </c>
      <c r="L465">
        <v>84</v>
      </c>
      <c r="M465">
        <v>81</v>
      </c>
    </row>
    <row r="466" spans="1:13" x14ac:dyDescent="0.35">
      <c r="A466" s="1" t="s">
        <v>617</v>
      </c>
      <c r="B466" s="1" t="s">
        <v>397</v>
      </c>
      <c r="C466">
        <v>2</v>
      </c>
      <c r="D466">
        <v>4</v>
      </c>
      <c r="E466">
        <v>6</v>
      </c>
      <c r="F466">
        <v>4</v>
      </c>
      <c r="G466">
        <v>5</v>
      </c>
      <c r="H466">
        <v>2</v>
      </c>
      <c r="I466">
        <v>44</v>
      </c>
      <c r="J466">
        <v>8</v>
      </c>
      <c r="K466">
        <v>100</v>
      </c>
      <c r="L466">
        <v>54</v>
      </c>
      <c r="M466">
        <v>77</v>
      </c>
    </row>
    <row r="467" spans="1:13" x14ac:dyDescent="0.35">
      <c r="A467" s="1" t="s">
        <v>618</v>
      </c>
      <c r="B467" s="1" t="s">
        <v>180</v>
      </c>
      <c r="C467">
        <v>6</v>
      </c>
      <c r="D467">
        <v>3</v>
      </c>
      <c r="E467">
        <v>5</v>
      </c>
      <c r="F467">
        <v>4</v>
      </c>
      <c r="G467">
        <v>3</v>
      </c>
      <c r="H467">
        <v>2</v>
      </c>
      <c r="I467">
        <v>78</v>
      </c>
      <c r="J467">
        <v>17</v>
      </c>
      <c r="K467">
        <v>48</v>
      </c>
      <c r="L467">
        <v>42</v>
      </c>
      <c r="M467">
        <v>85</v>
      </c>
    </row>
    <row r="468" spans="1:13" x14ac:dyDescent="0.35">
      <c r="A468" s="1" t="s">
        <v>619</v>
      </c>
      <c r="B468" s="1" t="s">
        <v>620</v>
      </c>
      <c r="C468">
        <v>0</v>
      </c>
      <c r="D468">
        <v>3</v>
      </c>
      <c r="E468">
        <v>6</v>
      </c>
      <c r="F468">
        <v>2</v>
      </c>
      <c r="G468">
        <v>5</v>
      </c>
      <c r="H468">
        <v>2</v>
      </c>
      <c r="I468">
        <v>72</v>
      </c>
      <c r="J468">
        <v>53</v>
      </c>
      <c r="K468">
        <v>43</v>
      </c>
      <c r="L468">
        <v>72</v>
      </c>
      <c r="M468">
        <v>52</v>
      </c>
    </row>
    <row r="469" spans="1:13" x14ac:dyDescent="0.35">
      <c r="A469" s="1" t="s">
        <v>621</v>
      </c>
      <c r="B469" s="1" t="s">
        <v>210</v>
      </c>
      <c r="C469">
        <v>7</v>
      </c>
      <c r="D469">
        <v>5</v>
      </c>
      <c r="E469">
        <v>6</v>
      </c>
      <c r="F469">
        <v>2</v>
      </c>
      <c r="G469">
        <v>5</v>
      </c>
      <c r="H469">
        <v>4</v>
      </c>
      <c r="I469">
        <v>15</v>
      </c>
      <c r="J469">
        <v>64</v>
      </c>
      <c r="K469">
        <v>20</v>
      </c>
      <c r="L469">
        <v>59</v>
      </c>
      <c r="M469">
        <v>52</v>
      </c>
    </row>
    <row r="470" spans="1:13" x14ac:dyDescent="0.35">
      <c r="A470" s="1" t="s">
        <v>622</v>
      </c>
      <c r="B470" s="1" t="s">
        <v>448</v>
      </c>
      <c r="C470">
        <v>1</v>
      </c>
      <c r="D470">
        <v>2</v>
      </c>
      <c r="E470">
        <v>3</v>
      </c>
      <c r="F470">
        <v>3</v>
      </c>
      <c r="G470">
        <v>2</v>
      </c>
      <c r="H470">
        <v>6</v>
      </c>
      <c r="I470">
        <v>35</v>
      </c>
      <c r="J470">
        <v>20</v>
      </c>
      <c r="K470">
        <v>46</v>
      </c>
      <c r="L470">
        <v>84</v>
      </c>
      <c r="M470">
        <v>11</v>
      </c>
    </row>
    <row r="471" spans="1:13" x14ac:dyDescent="0.35">
      <c r="A471" s="1" t="s">
        <v>623</v>
      </c>
      <c r="B471" s="1" t="s">
        <v>239</v>
      </c>
      <c r="C471">
        <v>0</v>
      </c>
      <c r="D471">
        <v>2</v>
      </c>
      <c r="E471">
        <v>2</v>
      </c>
      <c r="F471">
        <v>5</v>
      </c>
      <c r="G471">
        <v>6</v>
      </c>
      <c r="H471">
        <v>2</v>
      </c>
      <c r="I471">
        <v>87</v>
      </c>
      <c r="J471">
        <v>18</v>
      </c>
      <c r="K471">
        <v>93</v>
      </c>
      <c r="L471">
        <v>62</v>
      </c>
      <c r="M471">
        <v>95</v>
      </c>
    </row>
    <row r="472" spans="1:13" x14ac:dyDescent="0.35">
      <c r="A472" s="1" t="s">
        <v>624</v>
      </c>
      <c r="B472" s="1" t="s">
        <v>414</v>
      </c>
      <c r="C472">
        <v>6</v>
      </c>
      <c r="D472">
        <v>2</v>
      </c>
      <c r="E472">
        <v>4</v>
      </c>
      <c r="F472">
        <v>3</v>
      </c>
      <c r="G472">
        <v>3</v>
      </c>
      <c r="H472">
        <v>2</v>
      </c>
      <c r="I472">
        <v>72</v>
      </c>
      <c r="J472">
        <v>79</v>
      </c>
      <c r="K472">
        <v>98</v>
      </c>
      <c r="L472">
        <v>86</v>
      </c>
      <c r="M472">
        <v>31</v>
      </c>
    </row>
    <row r="473" spans="1:13" x14ac:dyDescent="0.35">
      <c r="A473" s="1" t="s">
        <v>625</v>
      </c>
      <c r="B473" s="1" t="s">
        <v>161</v>
      </c>
      <c r="C473">
        <v>3</v>
      </c>
      <c r="D473">
        <v>3</v>
      </c>
      <c r="E473">
        <v>3</v>
      </c>
      <c r="F473">
        <v>3</v>
      </c>
      <c r="G473">
        <v>5</v>
      </c>
      <c r="H473">
        <v>4</v>
      </c>
      <c r="I473">
        <v>71</v>
      </c>
      <c r="J473">
        <v>68</v>
      </c>
      <c r="K473">
        <v>38</v>
      </c>
      <c r="L473">
        <v>8</v>
      </c>
      <c r="M473">
        <v>98</v>
      </c>
    </row>
    <row r="474" spans="1:13" x14ac:dyDescent="0.35">
      <c r="A474" s="1" t="s">
        <v>626</v>
      </c>
      <c r="B474" s="1" t="s">
        <v>38</v>
      </c>
      <c r="C474">
        <v>8</v>
      </c>
      <c r="D474">
        <v>2</v>
      </c>
      <c r="E474">
        <v>2</v>
      </c>
      <c r="F474">
        <v>3</v>
      </c>
      <c r="G474">
        <v>4</v>
      </c>
      <c r="H474">
        <v>4</v>
      </c>
      <c r="I474">
        <v>96</v>
      </c>
      <c r="J474">
        <v>47</v>
      </c>
      <c r="K474">
        <v>90</v>
      </c>
      <c r="L474">
        <v>24</v>
      </c>
      <c r="M474">
        <v>96</v>
      </c>
    </row>
    <row r="475" spans="1:13" x14ac:dyDescent="0.35">
      <c r="A475" s="1" t="s">
        <v>627</v>
      </c>
      <c r="B475" s="1" t="s">
        <v>133</v>
      </c>
      <c r="C475">
        <v>3</v>
      </c>
      <c r="D475">
        <v>3</v>
      </c>
      <c r="E475">
        <v>3</v>
      </c>
      <c r="F475">
        <v>3</v>
      </c>
      <c r="G475">
        <v>4</v>
      </c>
      <c r="H475">
        <v>5</v>
      </c>
      <c r="I475">
        <v>18</v>
      </c>
      <c r="J475">
        <v>94</v>
      </c>
      <c r="K475">
        <v>29</v>
      </c>
      <c r="L475">
        <v>50</v>
      </c>
      <c r="M475">
        <v>54</v>
      </c>
    </row>
    <row r="476" spans="1:13" x14ac:dyDescent="0.35">
      <c r="A476" s="1" t="s">
        <v>628</v>
      </c>
      <c r="B476" s="1" t="s">
        <v>251</v>
      </c>
      <c r="C476">
        <v>0</v>
      </c>
      <c r="D476">
        <v>5</v>
      </c>
      <c r="E476">
        <v>5</v>
      </c>
      <c r="F476">
        <v>6</v>
      </c>
      <c r="G476">
        <v>2</v>
      </c>
      <c r="H476">
        <v>5</v>
      </c>
      <c r="I476">
        <v>47</v>
      </c>
      <c r="J476">
        <v>34</v>
      </c>
      <c r="K476">
        <v>86</v>
      </c>
      <c r="L476">
        <v>56</v>
      </c>
      <c r="M476">
        <v>39</v>
      </c>
    </row>
    <row r="477" spans="1:13" x14ac:dyDescent="0.35">
      <c r="A477" s="1" t="s">
        <v>629</v>
      </c>
      <c r="B477" s="1" t="s">
        <v>430</v>
      </c>
      <c r="C477">
        <v>7</v>
      </c>
      <c r="D477">
        <v>5</v>
      </c>
      <c r="E477">
        <v>5</v>
      </c>
      <c r="F477">
        <v>2</v>
      </c>
      <c r="G477">
        <v>6</v>
      </c>
      <c r="H477">
        <v>6</v>
      </c>
      <c r="I477">
        <v>6</v>
      </c>
      <c r="J477">
        <v>88</v>
      </c>
      <c r="K477">
        <v>24</v>
      </c>
      <c r="L477">
        <v>3</v>
      </c>
      <c r="M477">
        <v>43</v>
      </c>
    </row>
    <row r="478" spans="1:13" x14ac:dyDescent="0.35">
      <c r="A478" s="1" t="s">
        <v>630</v>
      </c>
      <c r="B478" s="1" t="s">
        <v>273</v>
      </c>
      <c r="C478">
        <v>8</v>
      </c>
      <c r="D478">
        <v>4</v>
      </c>
      <c r="E478">
        <v>3</v>
      </c>
      <c r="F478">
        <v>6</v>
      </c>
      <c r="G478">
        <v>2</v>
      </c>
      <c r="H478">
        <v>6</v>
      </c>
      <c r="I478">
        <v>87</v>
      </c>
      <c r="J478">
        <v>54</v>
      </c>
      <c r="K478">
        <v>69</v>
      </c>
      <c r="L478">
        <v>96</v>
      </c>
      <c r="M478">
        <v>7</v>
      </c>
    </row>
    <row r="479" spans="1:13" x14ac:dyDescent="0.35">
      <c r="A479" s="1" t="s">
        <v>631</v>
      </c>
      <c r="B479" s="1" t="s">
        <v>288</v>
      </c>
      <c r="C479">
        <v>8</v>
      </c>
      <c r="D479">
        <v>3</v>
      </c>
      <c r="E479">
        <v>2</v>
      </c>
      <c r="F479">
        <v>4</v>
      </c>
      <c r="G479">
        <v>6</v>
      </c>
      <c r="H479">
        <v>6</v>
      </c>
      <c r="I479">
        <v>99</v>
      </c>
      <c r="J479">
        <v>51</v>
      </c>
      <c r="K479">
        <v>25</v>
      </c>
      <c r="L479">
        <v>89</v>
      </c>
      <c r="M479">
        <v>73</v>
      </c>
    </row>
    <row r="480" spans="1:13" x14ac:dyDescent="0.35">
      <c r="A480" s="1" t="s">
        <v>632</v>
      </c>
      <c r="B480" s="1" t="s">
        <v>633</v>
      </c>
      <c r="C480">
        <v>0</v>
      </c>
      <c r="D480">
        <v>4</v>
      </c>
      <c r="E480">
        <v>6</v>
      </c>
      <c r="F480">
        <v>5</v>
      </c>
      <c r="G480">
        <v>2</v>
      </c>
      <c r="H480">
        <v>4</v>
      </c>
      <c r="I480">
        <v>72</v>
      </c>
      <c r="J480">
        <v>33</v>
      </c>
      <c r="K480">
        <v>40</v>
      </c>
      <c r="L480">
        <v>62</v>
      </c>
      <c r="M480">
        <v>19</v>
      </c>
    </row>
    <row r="481" spans="1:13" x14ac:dyDescent="0.35">
      <c r="A481" s="1" t="s">
        <v>634</v>
      </c>
      <c r="B481" s="1" t="s">
        <v>635</v>
      </c>
      <c r="C481">
        <v>0</v>
      </c>
      <c r="D481">
        <v>4</v>
      </c>
      <c r="E481">
        <v>2</v>
      </c>
      <c r="F481">
        <v>6</v>
      </c>
      <c r="G481">
        <v>2</v>
      </c>
      <c r="H481">
        <v>5</v>
      </c>
      <c r="I481">
        <v>57</v>
      </c>
      <c r="J481">
        <v>88</v>
      </c>
      <c r="K481">
        <v>53</v>
      </c>
      <c r="L481">
        <v>42</v>
      </c>
      <c r="M481">
        <v>49</v>
      </c>
    </row>
    <row r="482" spans="1:13" x14ac:dyDescent="0.35">
      <c r="A482" s="1" t="s">
        <v>636</v>
      </c>
      <c r="B482" s="1" t="s">
        <v>340</v>
      </c>
      <c r="C482">
        <v>1</v>
      </c>
      <c r="D482">
        <v>4</v>
      </c>
      <c r="E482">
        <v>2</v>
      </c>
      <c r="F482">
        <v>2</v>
      </c>
      <c r="G482">
        <v>4</v>
      </c>
      <c r="H482">
        <v>2</v>
      </c>
      <c r="I482">
        <v>68</v>
      </c>
      <c r="J482">
        <v>81</v>
      </c>
      <c r="K482">
        <v>24</v>
      </c>
      <c r="L482">
        <v>15</v>
      </c>
      <c r="M482">
        <v>48</v>
      </c>
    </row>
    <row r="483" spans="1:13" x14ac:dyDescent="0.35">
      <c r="A483" s="1" t="s">
        <v>637</v>
      </c>
      <c r="B483" s="1" t="s">
        <v>86</v>
      </c>
      <c r="C483">
        <v>6</v>
      </c>
      <c r="D483">
        <v>4</v>
      </c>
      <c r="E483">
        <v>3</v>
      </c>
      <c r="F483">
        <v>2</v>
      </c>
      <c r="G483">
        <v>3</v>
      </c>
      <c r="H483">
        <v>3</v>
      </c>
      <c r="I483">
        <v>43</v>
      </c>
      <c r="J483">
        <v>36</v>
      </c>
      <c r="K483">
        <v>9</v>
      </c>
      <c r="L483">
        <v>88</v>
      </c>
      <c r="M483">
        <v>44</v>
      </c>
    </row>
    <row r="484" spans="1:13" x14ac:dyDescent="0.35">
      <c r="A484" s="1" t="s">
        <v>638</v>
      </c>
      <c r="B484" s="1" t="s">
        <v>395</v>
      </c>
      <c r="C484">
        <v>2</v>
      </c>
      <c r="D484">
        <v>6</v>
      </c>
      <c r="E484">
        <v>2</v>
      </c>
      <c r="F484">
        <v>2</v>
      </c>
      <c r="G484">
        <v>3</v>
      </c>
      <c r="H484">
        <v>3</v>
      </c>
      <c r="I484">
        <v>69</v>
      </c>
      <c r="J484">
        <v>17</v>
      </c>
      <c r="K484">
        <v>84</v>
      </c>
      <c r="L484">
        <v>87</v>
      </c>
      <c r="M484">
        <v>56</v>
      </c>
    </row>
    <row r="485" spans="1:13" x14ac:dyDescent="0.35">
      <c r="A485" s="1" t="s">
        <v>639</v>
      </c>
      <c r="B485" s="1" t="s">
        <v>34</v>
      </c>
      <c r="C485">
        <v>0</v>
      </c>
      <c r="D485">
        <v>6</v>
      </c>
      <c r="E485">
        <v>6</v>
      </c>
      <c r="F485">
        <v>3</v>
      </c>
      <c r="G485">
        <v>2</v>
      </c>
      <c r="H485">
        <v>5</v>
      </c>
      <c r="I485">
        <v>25</v>
      </c>
      <c r="J485">
        <v>23</v>
      </c>
      <c r="K485">
        <v>92</v>
      </c>
      <c r="L485">
        <v>37</v>
      </c>
      <c r="M485">
        <v>40</v>
      </c>
    </row>
    <row r="486" spans="1:13" x14ac:dyDescent="0.35">
      <c r="A486" s="1" t="s">
        <v>640</v>
      </c>
      <c r="B486" s="1" t="s">
        <v>249</v>
      </c>
      <c r="C486">
        <v>8</v>
      </c>
      <c r="D486">
        <v>4</v>
      </c>
      <c r="E486">
        <v>6</v>
      </c>
      <c r="F486">
        <v>4</v>
      </c>
      <c r="G486">
        <v>3</v>
      </c>
      <c r="H486">
        <v>2</v>
      </c>
      <c r="I486">
        <v>12</v>
      </c>
      <c r="J486">
        <v>56</v>
      </c>
      <c r="K486">
        <v>75</v>
      </c>
      <c r="L486">
        <v>76</v>
      </c>
      <c r="M486">
        <v>41</v>
      </c>
    </row>
    <row r="487" spans="1:13" x14ac:dyDescent="0.35">
      <c r="A487" s="1" t="s">
        <v>641</v>
      </c>
      <c r="B487" s="1" t="s">
        <v>222</v>
      </c>
      <c r="C487">
        <v>5</v>
      </c>
      <c r="D487">
        <v>2</v>
      </c>
      <c r="E487">
        <v>5</v>
      </c>
      <c r="F487">
        <v>6</v>
      </c>
      <c r="G487">
        <v>2</v>
      </c>
      <c r="H487">
        <v>5</v>
      </c>
      <c r="I487">
        <v>39</v>
      </c>
      <c r="J487">
        <v>77</v>
      </c>
      <c r="K487">
        <v>37</v>
      </c>
      <c r="L487">
        <v>72</v>
      </c>
      <c r="M487">
        <v>32</v>
      </c>
    </row>
    <row r="488" spans="1:13" x14ac:dyDescent="0.35">
      <c r="A488" s="1" t="s">
        <v>642</v>
      </c>
      <c r="B488" s="1" t="s">
        <v>43</v>
      </c>
      <c r="C488">
        <v>1</v>
      </c>
      <c r="D488">
        <v>3</v>
      </c>
      <c r="E488">
        <v>5</v>
      </c>
      <c r="F488">
        <v>6</v>
      </c>
      <c r="G488">
        <v>2</v>
      </c>
      <c r="H488">
        <v>5</v>
      </c>
      <c r="I488">
        <v>53</v>
      </c>
      <c r="J488">
        <v>25</v>
      </c>
      <c r="K488">
        <v>62</v>
      </c>
      <c r="L488">
        <v>74</v>
      </c>
      <c r="M488">
        <v>81</v>
      </c>
    </row>
    <row r="489" spans="1:13" x14ac:dyDescent="0.35">
      <c r="A489" s="1" t="s">
        <v>643</v>
      </c>
      <c r="B489" s="1" t="s">
        <v>72</v>
      </c>
      <c r="C489">
        <v>7</v>
      </c>
      <c r="D489">
        <v>6</v>
      </c>
      <c r="E489">
        <v>3</v>
      </c>
      <c r="F489">
        <v>6</v>
      </c>
      <c r="G489">
        <v>4</v>
      </c>
      <c r="H489">
        <v>2</v>
      </c>
      <c r="I489">
        <v>11</v>
      </c>
      <c r="J489">
        <v>8</v>
      </c>
      <c r="K489">
        <v>29</v>
      </c>
      <c r="L489">
        <v>7</v>
      </c>
      <c r="M489">
        <v>38</v>
      </c>
    </row>
    <row r="490" spans="1:13" x14ac:dyDescent="0.35">
      <c r="A490" s="1" t="s">
        <v>644</v>
      </c>
      <c r="B490" s="1" t="s">
        <v>145</v>
      </c>
      <c r="C490">
        <v>3</v>
      </c>
      <c r="D490">
        <v>4</v>
      </c>
      <c r="E490">
        <v>6</v>
      </c>
      <c r="F490">
        <v>4</v>
      </c>
      <c r="G490">
        <v>6</v>
      </c>
      <c r="H490">
        <v>2</v>
      </c>
      <c r="I490">
        <v>62</v>
      </c>
      <c r="J490">
        <v>31</v>
      </c>
      <c r="K490">
        <v>64</v>
      </c>
      <c r="L490">
        <v>1</v>
      </c>
      <c r="M490">
        <v>25</v>
      </c>
    </row>
    <row r="491" spans="1:13" x14ac:dyDescent="0.35">
      <c r="A491" s="1" t="s">
        <v>645</v>
      </c>
      <c r="B491" s="1" t="s">
        <v>646</v>
      </c>
      <c r="C491">
        <v>4</v>
      </c>
      <c r="D491">
        <v>4</v>
      </c>
      <c r="E491">
        <v>6</v>
      </c>
      <c r="F491">
        <v>3</v>
      </c>
      <c r="G491">
        <v>2</v>
      </c>
      <c r="H491">
        <v>3</v>
      </c>
      <c r="I491">
        <v>24</v>
      </c>
      <c r="J491">
        <v>33</v>
      </c>
      <c r="K491">
        <v>90</v>
      </c>
      <c r="L491">
        <v>28</v>
      </c>
      <c r="M491">
        <v>23</v>
      </c>
    </row>
    <row r="492" spans="1:13" x14ac:dyDescent="0.35">
      <c r="A492" s="1" t="s">
        <v>647</v>
      </c>
      <c r="B492" s="1" t="s">
        <v>32</v>
      </c>
      <c r="C492">
        <v>5</v>
      </c>
      <c r="D492">
        <v>6</v>
      </c>
      <c r="E492">
        <v>5</v>
      </c>
      <c r="F492">
        <v>6</v>
      </c>
      <c r="G492">
        <v>5</v>
      </c>
      <c r="H492">
        <v>4</v>
      </c>
      <c r="I492">
        <v>92</v>
      </c>
      <c r="J492">
        <v>67</v>
      </c>
      <c r="K492">
        <v>92</v>
      </c>
      <c r="L492">
        <v>79</v>
      </c>
      <c r="M492">
        <v>81</v>
      </c>
    </row>
    <row r="493" spans="1:13" x14ac:dyDescent="0.35">
      <c r="A493" s="1" t="s">
        <v>648</v>
      </c>
      <c r="B493" s="1" t="s">
        <v>649</v>
      </c>
      <c r="C493">
        <v>5</v>
      </c>
      <c r="D493">
        <v>3</v>
      </c>
      <c r="E493">
        <v>4</v>
      </c>
      <c r="F493">
        <v>2</v>
      </c>
      <c r="G493">
        <v>6</v>
      </c>
      <c r="H493">
        <v>6</v>
      </c>
      <c r="I493">
        <v>21</v>
      </c>
      <c r="J493">
        <v>40</v>
      </c>
      <c r="K493">
        <v>18</v>
      </c>
      <c r="L493">
        <v>81</v>
      </c>
      <c r="M493">
        <v>88</v>
      </c>
    </row>
    <row r="494" spans="1:13" x14ac:dyDescent="0.35">
      <c r="A494" s="1" t="s">
        <v>650</v>
      </c>
      <c r="B494" s="1" t="s">
        <v>651</v>
      </c>
      <c r="C494">
        <v>6</v>
      </c>
      <c r="D494">
        <v>2</v>
      </c>
      <c r="E494">
        <v>3</v>
      </c>
      <c r="F494">
        <v>6</v>
      </c>
      <c r="G494">
        <v>5</v>
      </c>
      <c r="H494">
        <v>4</v>
      </c>
      <c r="I494">
        <v>78</v>
      </c>
      <c r="J494">
        <v>1</v>
      </c>
      <c r="K494">
        <v>9</v>
      </c>
      <c r="L494">
        <v>33</v>
      </c>
      <c r="M494">
        <v>81</v>
      </c>
    </row>
    <row r="495" spans="1:13" x14ac:dyDescent="0.35">
      <c r="A495" s="1" t="s">
        <v>652</v>
      </c>
      <c r="B495" s="1" t="s">
        <v>239</v>
      </c>
      <c r="C495">
        <v>8</v>
      </c>
      <c r="D495">
        <v>2</v>
      </c>
      <c r="E495">
        <v>3</v>
      </c>
      <c r="F495">
        <v>4</v>
      </c>
      <c r="G495">
        <v>5</v>
      </c>
      <c r="H495">
        <v>4</v>
      </c>
      <c r="I495">
        <v>65</v>
      </c>
      <c r="J495">
        <v>19</v>
      </c>
      <c r="K495">
        <v>19</v>
      </c>
      <c r="L495">
        <v>8</v>
      </c>
      <c r="M495">
        <v>20</v>
      </c>
    </row>
    <row r="496" spans="1:13" x14ac:dyDescent="0.35">
      <c r="A496" s="1" t="s">
        <v>653</v>
      </c>
      <c r="B496" s="1" t="s">
        <v>340</v>
      </c>
      <c r="C496">
        <v>2</v>
      </c>
      <c r="D496">
        <v>2</v>
      </c>
      <c r="E496">
        <v>2</v>
      </c>
      <c r="F496">
        <v>5</v>
      </c>
      <c r="G496">
        <v>5</v>
      </c>
      <c r="H496">
        <v>4</v>
      </c>
      <c r="I496">
        <v>60</v>
      </c>
      <c r="J496">
        <v>79</v>
      </c>
      <c r="K496">
        <v>51</v>
      </c>
      <c r="L496">
        <v>40</v>
      </c>
      <c r="M496">
        <v>16</v>
      </c>
    </row>
    <row r="497" spans="1:13" x14ac:dyDescent="0.35">
      <c r="A497" s="1" t="s">
        <v>654</v>
      </c>
      <c r="B497" s="1" t="s">
        <v>340</v>
      </c>
      <c r="C497">
        <v>5</v>
      </c>
      <c r="D497">
        <v>2</v>
      </c>
      <c r="E497">
        <v>3</v>
      </c>
      <c r="F497">
        <v>3</v>
      </c>
      <c r="G497">
        <v>6</v>
      </c>
      <c r="H497">
        <v>3</v>
      </c>
      <c r="I497">
        <v>79</v>
      </c>
      <c r="J497">
        <v>21</v>
      </c>
      <c r="K497">
        <v>41</v>
      </c>
      <c r="L497">
        <v>39</v>
      </c>
      <c r="M497">
        <v>74</v>
      </c>
    </row>
    <row r="498" spans="1:13" x14ac:dyDescent="0.35">
      <c r="A498" s="1" t="s">
        <v>655</v>
      </c>
      <c r="B498" s="1" t="s">
        <v>38</v>
      </c>
      <c r="C498">
        <v>7</v>
      </c>
      <c r="D498">
        <v>2</v>
      </c>
      <c r="E498">
        <v>6</v>
      </c>
      <c r="F498">
        <v>6</v>
      </c>
      <c r="G498">
        <v>6</v>
      </c>
      <c r="H498">
        <v>5</v>
      </c>
      <c r="I498">
        <v>27</v>
      </c>
      <c r="J498">
        <v>93</v>
      </c>
      <c r="K498">
        <v>10</v>
      </c>
      <c r="L498">
        <v>43</v>
      </c>
      <c r="M498">
        <v>28</v>
      </c>
    </row>
    <row r="499" spans="1:13" x14ac:dyDescent="0.35">
      <c r="A499" s="1" t="s">
        <v>656</v>
      </c>
      <c r="B499" s="1" t="s">
        <v>119</v>
      </c>
      <c r="C499">
        <v>5</v>
      </c>
      <c r="D499">
        <v>4</v>
      </c>
      <c r="E499">
        <v>6</v>
      </c>
      <c r="F499">
        <v>5</v>
      </c>
      <c r="G499">
        <v>4</v>
      </c>
      <c r="H499">
        <v>4</v>
      </c>
      <c r="I499">
        <v>44</v>
      </c>
      <c r="J499">
        <v>95</v>
      </c>
      <c r="K499">
        <v>15</v>
      </c>
      <c r="L499">
        <v>66</v>
      </c>
      <c r="M499">
        <v>82</v>
      </c>
    </row>
    <row r="500" spans="1:13" x14ac:dyDescent="0.35">
      <c r="A500" s="1" t="s">
        <v>657</v>
      </c>
      <c r="B500" s="1" t="s">
        <v>340</v>
      </c>
      <c r="C500">
        <v>0</v>
      </c>
      <c r="D500">
        <v>6</v>
      </c>
      <c r="E500">
        <v>6</v>
      </c>
      <c r="F500">
        <v>2</v>
      </c>
      <c r="G500">
        <v>4</v>
      </c>
      <c r="H500">
        <v>3</v>
      </c>
      <c r="I500">
        <v>15</v>
      </c>
      <c r="J500">
        <v>15</v>
      </c>
      <c r="K500">
        <v>58</v>
      </c>
      <c r="L500">
        <v>15</v>
      </c>
      <c r="M500">
        <v>87</v>
      </c>
    </row>
    <row r="501" spans="1:13" x14ac:dyDescent="0.35">
      <c r="A501" s="1" t="s">
        <v>658</v>
      </c>
      <c r="B501" s="1" t="s">
        <v>16</v>
      </c>
      <c r="C501">
        <v>4</v>
      </c>
      <c r="D501">
        <v>6</v>
      </c>
      <c r="E501">
        <v>6</v>
      </c>
      <c r="F501">
        <v>3</v>
      </c>
      <c r="G501">
        <v>6</v>
      </c>
      <c r="H501">
        <v>2</v>
      </c>
      <c r="I501">
        <v>69</v>
      </c>
      <c r="J501">
        <v>78</v>
      </c>
      <c r="K501">
        <v>32</v>
      </c>
      <c r="L501">
        <v>73</v>
      </c>
      <c r="M501">
        <v>93</v>
      </c>
    </row>
    <row r="502" spans="1:13" x14ac:dyDescent="0.35">
      <c r="A502" s="1" t="s">
        <v>659</v>
      </c>
      <c r="B502" s="1" t="s">
        <v>660</v>
      </c>
      <c r="C502">
        <v>7</v>
      </c>
      <c r="D502">
        <v>3</v>
      </c>
      <c r="E502">
        <v>4</v>
      </c>
      <c r="F502">
        <v>6</v>
      </c>
      <c r="G502">
        <v>3</v>
      </c>
      <c r="H502">
        <v>6</v>
      </c>
      <c r="I502">
        <v>14</v>
      </c>
      <c r="J502">
        <v>42</v>
      </c>
      <c r="K502">
        <v>40</v>
      </c>
      <c r="L502">
        <v>48</v>
      </c>
      <c r="M502">
        <v>35</v>
      </c>
    </row>
    <row r="503" spans="1:13" x14ac:dyDescent="0.35">
      <c r="A503" s="1" t="s">
        <v>661</v>
      </c>
      <c r="B503" s="1" t="s">
        <v>83</v>
      </c>
      <c r="C503">
        <v>5</v>
      </c>
      <c r="D503">
        <v>2</v>
      </c>
      <c r="E503">
        <v>5</v>
      </c>
      <c r="F503">
        <v>6</v>
      </c>
      <c r="G503">
        <v>3</v>
      </c>
      <c r="H503">
        <v>3</v>
      </c>
      <c r="I503">
        <v>90</v>
      </c>
      <c r="J503">
        <v>70</v>
      </c>
      <c r="K503">
        <v>84</v>
      </c>
      <c r="L503">
        <v>62</v>
      </c>
      <c r="M503">
        <v>20</v>
      </c>
    </row>
    <row r="504" spans="1:13" x14ac:dyDescent="0.35">
      <c r="A504" s="1" t="s">
        <v>662</v>
      </c>
      <c r="B504" s="1" t="s">
        <v>355</v>
      </c>
      <c r="C504">
        <v>1</v>
      </c>
      <c r="D504">
        <v>6</v>
      </c>
      <c r="E504">
        <v>4</v>
      </c>
      <c r="F504">
        <v>3</v>
      </c>
      <c r="G504">
        <v>3</v>
      </c>
      <c r="H504">
        <v>6</v>
      </c>
      <c r="I504">
        <v>79</v>
      </c>
      <c r="J504">
        <v>71</v>
      </c>
      <c r="K504">
        <v>89</v>
      </c>
      <c r="L504">
        <v>26</v>
      </c>
      <c r="M504">
        <v>96</v>
      </c>
    </row>
    <row r="505" spans="1:13" x14ac:dyDescent="0.35">
      <c r="A505" s="1" t="s">
        <v>663</v>
      </c>
      <c r="B505" s="1" t="s">
        <v>369</v>
      </c>
      <c r="C505">
        <v>5</v>
      </c>
      <c r="D505">
        <v>5</v>
      </c>
      <c r="E505">
        <v>6</v>
      </c>
      <c r="F505">
        <v>3</v>
      </c>
      <c r="G505">
        <v>4</v>
      </c>
      <c r="H505">
        <v>2</v>
      </c>
      <c r="I505">
        <v>45</v>
      </c>
      <c r="J505">
        <v>46</v>
      </c>
      <c r="K505">
        <v>47</v>
      </c>
      <c r="L505">
        <v>70</v>
      </c>
      <c r="M505">
        <v>56</v>
      </c>
    </row>
    <row r="506" spans="1:13" x14ac:dyDescent="0.35">
      <c r="A506" s="1" t="s">
        <v>235</v>
      </c>
      <c r="B506" s="1" t="s">
        <v>311</v>
      </c>
      <c r="C506">
        <v>6</v>
      </c>
      <c r="D506">
        <v>5</v>
      </c>
      <c r="E506">
        <v>6</v>
      </c>
      <c r="F506">
        <v>6</v>
      </c>
      <c r="G506">
        <v>5</v>
      </c>
      <c r="H506">
        <v>3</v>
      </c>
      <c r="I506">
        <v>100</v>
      </c>
      <c r="J506">
        <v>44</v>
      </c>
      <c r="K506">
        <v>54</v>
      </c>
      <c r="L506">
        <v>75</v>
      </c>
      <c r="M506">
        <v>64</v>
      </c>
    </row>
    <row r="507" spans="1:13" x14ac:dyDescent="0.35">
      <c r="A507" s="1" t="s">
        <v>211</v>
      </c>
      <c r="B507" s="1" t="s">
        <v>78</v>
      </c>
      <c r="C507">
        <v>5</v>
      </c>
      <c r="D507">
        <v>6</v>
      </c>
      <c r="E507">
        <v>5</v>
      </c>
      <c r="F507">
        <v>2</v>
      </c>
      <c r="G507">
        <v>2</v>
      </c>
      <c r="H507">
        <v>2</v>
      </c>
      <c r="I507">
        <v>74</v>
      </c>
      <c r="J507">
        <v>70</v>
      </c>
      <c r="K507">
        <v>43</v>
      </c>
      <c r="L507">
        <v>43</v>
      </c>
      <c r="M507">
        <v>37</v>
      </c>
    </row>
    <row r="508" spans="1:13" x14ac:dyDescent="0.35">
      <c r="A508" s="1" t="s">
        <v>664</v>
      </c>
      <c r="B508" s="1" t="s">
        <v>665</v>
      </c>
      <c r="C508">
        <v>8</v>
      </c>
      <c r="D508">
        <v>3</v>
      </c>
      <c r="E508">
        <v>3</v>
      </c>
      <c r="F508">
        <v>4</v>
      </c>
      <c r="G508">
        <v>5</v>
      </c>
      <c r="H508">
        <v>5</v>
      </c>
      <c r="I508">
        <v>78</v>
      </c>
      <c r="J508">
        <v>45</v>
      </c>
      <c r="K508">
        <v>23</v>
      </c>
      <c r="L508">
        <v>91</v>
      </c>
      <c r="M508">
        <v>58</v>
      </c>
    </row>
    <row r="509" spans="1:13" x14ac:dyDescent="0.35">
      <c r="A509" s="1" t="s">
        <v>666</v>
      </c>
      <c r="B509" s="1" t="s">
        <v>34</v>
      </c>
      <c r="C509">
        <v>4</v>
      </c>
      <c r="D509">
        <v>5</v>
      </c>
      <c r="E509">
        <v>3</v>
      </c>
      <c r="F509">
        <v>6</v>
      </c>
      <c r="G509">
        <v>6</v>
      </c>
      <c r="H509">
        <v>3</v>
      </c>
      <c r="I509">
        <v>23</v>
      </c>
      <c r="J509">
        <v>16</v>
      </c>
      <c r="K509">
        <v>85</v>
      </c>
      <c r="L509">
        <v>82</v>
      </c>
      <c r="M509">
        <v>75</v>
      </c>
    </row>
    <row r="510" spans="1:13" x14ac:dyDescent="0.35">
      <c r="A510" s="1" t="s">
        <v>667</v>
      </c>
      <c r="B510" s="1" t="s">
        <v>203</v>
      </c>
      <c r="C510">
        <v>1</v>
      </c>
      <c r="D510">
        <v>2</v>
      </c>
      <c r="E510">
        <v>5</v>
      </c>
      <c r="F510">
        <v>2</v>
      </c>
      <c r="G510">
        <v>6</v>
      </c>
      <c r="H510">
        <v>6</v>
      </c>
      <c r="I510">
        <v>62</v>
      </c>
      <c r="J510">
        <v>89</v>
      </c>
      <c r="K510">
        <v>20</v>
      </c>
      <c r="L510">
        <v>56</v>
      </c>
      <c r="M510">
        <v>80</v>
      </c>
    </row>
    <row r="511" spans="1:13" x14ac:dyDescent="0.35">
      <c r="A511" s="1" t="s">
        <v>668</v>
      </c>
      <c r="B511" s="1" t="s">
        <v>83</v>
      </c>
      <c r="C511">
        <v>6</v>
      </c>
      <c r="D511">
        <v>6</v>
      </c>
      <c r="E511">
        <v>5</v>
      </c>
      <c r="F511">
        <v>6</v>
      </c>
      <c r="G511">
        <v>2</v>
      </c>
      <c r="H511">
        <v>4</v>
      </c>
      <c r="I511">
        <v>22</v>
      </c>
      <c r="J511">
        <v>29</v>
      </c>
      <c r="K511">
        <v>31</v>
      </c>
      <c r="L511">
        <v>9</v>
      </c>
      <c r="M511">
        <v>56</v>
      </c>
    </row>
    <row r="512" spans="1:13" x14ac:dyDescent="0.35">
      <c r="A512" s="1" t="s">
        <v>669</v>
      </c>
      <c r="B512" s="1" t="s">
        <v>540</v>
      </c>
      <c r="C512">
        <v>8</v>
      </c>
      <c r="D512">
        <v>3</v>
      </c>
      <c r="E512">
        <v>4</v>
      </c>
      <c r="F512">
        <v>5</v>
      </c>
      <c r="G512">
        <v>2</v>
      </c>
      <c r="H512">
        <v>4</v>
      </c>
      <c r="I512">
        <v>30</v>
      </c>
      <c r="J512">
        <v>10</v>
      </c>
      <c r="K512">
        <v>78</v>
      </c>
      <c r="L512">
        <v>57</v>
      </c>
      <c r="M512">
        <v>67</v>
      </c>
    </row>
    <row r="513" spans="1:13" x14ac:dyDescent="0.35">
      <c r="A513" s="1" t="s">
        <v>670</v>
      </c>
      <c r="B513" s="1" t="s">
        <v>302</v>
      </c>
      <c r="C513">
        <v>7</v>
      </c>
      <c r="D513">
        <v>6</v>
      </c>
      <c r="E513">
        <v>4</v>
      </c>
      <c r="F513">
        <v>6</v>
      </c>
      <c r="G513">
        <v>2</v>
      </c>
      <c r="H513">
        <v>2</v>
      </c>
      <c r="I513">
        <v>29</v>
      </c>
      <c r="J513">
        <v>64</v>
      </c>
      <c r="K513">
        <v>39</v>
      </c>
      <c r="L513">
        <v>62</v>
      </c>
      <c r="M513">
        <v>1</v>
      </c>
    </row>
    <row r="514" spans="1:13" x14ac:dyDescent="0.35">
      <c r="A514" s="1" t="s">
        <v>671</v>
      </c>
      <c r="B514" s="1" t="s">
        <v>101</v>
      </c>
      <c r="C514">
        <v>3</v>
      </c>
      <c r="D514">
        <v>2</v>
      </c>
      <c r="E514">
        <v>2</v>
      </c>
      <c r="F514">
        <v>3</v>
      </c>
      <c r="G514">
        <v>5</v>
      </c>
      <c r="H514">
        <v>4</v>
      </c>
      <c r="I514">
        <v>32</v>
      </c>
      <c r="J514">
        <v>80</v>
      </c>
      <c r="K514">
        <v>47</v>
      </c>
      <c r="L514">
        <v>98</v>
      </c>
      <c r="M514">
        <v>30</v>
      </c>
    </row>
    <row r="515" spans="1:13" x14ac:dyDescent="0.35">
      <c r="A515" s="1" t="s">
        <v>269</v>
      </c>
      <c r="B515" s="1" t="s">
        <v>171</v>
      </c>
      <c r="C515">
        <v>3</v>
      </c>
      <c r="D515">
        <v>5</v>
      </c>
      <c r="E515">
        <v>2</v>
      </c>
      <c r="F515">
        <v>3</v>
      </c>
      <c r="G515">
        <v>2</v>
      </c>
      <c r="H515">
        <v>6</v>
      </c>
      <c r="I515">
        <v>81</v>
      </c>
      <c r="J515">
        <v>8</v>
      </c>
      <c r="K515">
        <v>48</v>
      </c>
      <c r="L515">
        <v>7</v>
      </c>
      <c r="M515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10F30A-69C1-4C5F-9CE8-D9B59616FA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DANE (2)</vt:lpstr>
      <vt:lpstr>4) odp</vt:lpstr>
      <vt:lpstr>3) odp</vt:lpstr>
      <vt:lpstr>2) odp</vt:lpstr>
      <vt:lpstr>1) POM</vt:lpstr>
      <vt:lpstr>1) odp</vt:lpstr>
      <vt:lpstr>DANE</vt:lpstr>
      <vt:lpstr>punkty_rekrutacyjne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>Aleksandra Łabęda</cp:lastModifiedBy>
  <dcterms:created xsi:type="dcterms:W3CDTF">2022-03-04T13:45:54Z</dcterms:created>
  <dcterms:modified xsi:type="dcterms:W3CDTF">2022-03-04T15:21:42Z</dcterms:modified>
</cp:coreProperties>
</file>