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<sst xmlns="http://schemas.openxmlformats.org/spreadsheetml/2006/main" count="1943" uniqueCount="491">
  <si>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</si>
  <si>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</si>
  <si>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</si>
  <si>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</si>
  <si>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</si>
  <si>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</si>
  <si>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</si>
  <si>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</si>
  <si>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</si>
  <si>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</si>
  <si>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</si>
  <si>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</si>
  <si>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</si>
  <si>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</si>
  <si>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</si>
  <si>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</si>
  <si>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</si>
  <si>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</si>
  <si>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</si>
  <si>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</si>
  <si>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</si>
  <si>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</si>
  <si>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</si>
  <si>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</si>
  <si>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</si>
  <si>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</si>
  <si>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</si>
  <si>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</si>
  <si>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</si>
  <si>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</si>
  <si>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</si>
  <si>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</si>
  <si>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</si>
  <si>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</si>
  <si>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</si>
  <si>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</si>
  <si>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</si>
  <si>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</si>
  <si>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</si>
  <si>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</si>
  <si>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</si>
  <si>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</si>
  <si>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</si>
  <si>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</si>
  <si>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</si>
  <si>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</si>
  <si>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</si>
  <si>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</si>
  <si>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</si>
  <si>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</si>
  <si>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</si>
  <si>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</si>
  <si>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</si>
  <si>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</si>
  <si>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</si>
  <si>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</si>
  <si>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</si>
  <si>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</si>
  <si>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</si>
  <si>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</si>
  <si>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</si>
  <si>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</si>
  <si>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</si>
  <si>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</si>
  <si>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</si>
  <si>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</si>
  <si>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</si>
  <si>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</si>
  <si>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</si>
  <si>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</si>
  <si>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</si>
  <si>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</si>
  <si>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</si>
  <si>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</si>
  <si>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</si>
  <si>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</si>
  <si>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</si>
  <si>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</si>
  <si>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</si>
  <si>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</si>
  <si>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</si>
  <si>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</si>
  <si>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</si>
  <si>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</si>
  <si>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</si>
  <si>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</si>
  <si>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</si>
  <si>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</si>
  <si>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</si>
  <si>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</si>
  <si>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</si>
  <si>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</si>
  <si>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</si>
  <si>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</si>
  <si>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</si>
  <si>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</si>
  <si>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</si>
  <si>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</si>
  <si>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</si>
  <si>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</si>
  <si>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</si>
  <si>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</si>
  <si>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</si>
  <si>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</si>
  <si>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</si>
  <si>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</si>
  <si>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</si>
  <si>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</si>
  <si>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</si>
  <si>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</si>
  <si>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</si>
  <si>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</si>
  <si>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</si>
  <si>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</si>
  <si>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</si>
  <si>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</si>
  <si>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</si>
  <si>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</si>
  <si>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</si>
  <si>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</si>
  <si>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</si>
  <si>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</si>
  <si>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</si>
  <si>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</si>
  <si>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</si>
  <si>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</si>
  <si>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</si>
  <si>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</si>
  <si>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</si>
  <si>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</si>
  <si>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</si>
  <si>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</si>
  <si>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15.5-47mm f/2.8 L SP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</si>
  <si>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</si>
  <si>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</si>
  <si>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</si>
  <si>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</si>
  <si>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</si>
  <si>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</si>
  <si>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</si>
  <si>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</si>
  <si>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</si>
  <si>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</si>
  <si>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</si>
  <si>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</si>
  <si>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</si>
  <si>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</si>
  <si>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</si>
  <si>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</si>
  <si>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</si>
  <si>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</si>
  <si>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</si>
  <si>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</si>
  <si>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</si>
  <si>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</si>
  <si>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</si>
  <si>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</si>
  <si>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</si>
  <si>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</si>
  <si>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</si>
  <si>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</si>
  <si>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</si>
  <si>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</si>
  <si>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</si>
  <si>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</si>
  <si>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</si>
  <si>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</si>
  <si>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</si>
  <si>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</si>
  <si>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</si>
  <si>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</si>
  <si>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</si>
  <si>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</si>
  <si>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</si>
  <si>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</si>
  <si>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</si>
  <si>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</si>
  <si>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</si>
  <si>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</si>
  <si>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</si>
  <si>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</si>
  <si>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</si>
  <si>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</si>
  <si>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</si>
  <si>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</si>
  <si>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</si>
  <si>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</si>
  <si>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</si>
  <si>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</si>
  <si>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</si>
  <si>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</si>
  <si>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</si>
  <si>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</si>
  <si>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</si>
  <si>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</si>
  <si>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</si>
  <si>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</si>
  <si>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</si>
  <si>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</si>
  <si>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</si>
  <si>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</si>
  <si>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</si>
  <si>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</si>
  <si>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</si>
  <si>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</si>
  <si>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</si>
  <si>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</si>
  <si>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</si>
  <si>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</si>
  <si>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</si>
  <si>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</si>
  <si>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</si>
  <si>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</si>
  <si>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</si>
  <si>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</si>
  <si>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</si>
  <si>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</si>
  <si>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</si>
  <si>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</si>
  <si>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</si>
  <si>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</si>
  <si>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</si>
  <si>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</si>
  <si>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</si>
  <si>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</si>
  <si>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</si>
  <si>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</si>
  <si>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</si>
  <si>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</si>
  <si>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</si>
  <si>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</si>
  <si>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</si>
  <si>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</si>
  <si>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</si>
  <si>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</si>
  <si>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</si>
  <si>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</si>
  <si>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</si>
  <si>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</si>
  <si>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</si>
  <si>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</si>
  <si>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</si>
  <si>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</si>
  <si>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</si>
  <si>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</si>
  <si>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</si>
  <si>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</si>
  <si>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</si>
  <si>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</si>
  <si>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</si>
  <si>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</si>
  <si>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</si>
  <si>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</si>
  <si>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</si>
  <si>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</si>
  <si>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</si>
  <si>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</si>
  <si>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</si>
  <si>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</si>
  <si>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</si>
  <si>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</si>
  <si>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</si>
  <si>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</si>
  <si>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</si>
  <si>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</si>
  <si>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</si>
  <si>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</si>
  <si>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</si>
  <si>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</si>
  <si>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</si>
  <si>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</si>
  <si>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</si>
  <si>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</si>
  <si>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</si>
  <si>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</si>
  <si>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</si>
  <si>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</si>
  <si>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</si>
  <si>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</si>
  <si>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</si>
  <si>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</si>
  <si>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</si>
  <si>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</si>
  <si>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</si>
  <si>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</si>
  <si>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</si>
  <si>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</si>
  <si>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</si>
  <si>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</si>
  <si>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</si>
  <si>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</si>
  <si>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</si>
  <si>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</si>
  <si>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</si>
  <si>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</si>
  <si>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</si>
  <si>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</si>
  <si>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</si>
  <si>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</si>
  <si>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</si>
  <si>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</si>
  <si>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</si>
  <si>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</si>
  <si>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</si>
  <si>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</si>
  <si>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</si>
  <si>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</si>
  <si>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</si>
  <si>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</si>
  <si>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</si>
  <si>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</si>
  <si>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</si>
  <si>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</si>
  <si>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</si>
  <si>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</si>
  <si>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</si>
  <si>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</si>
  <si>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</si>
  <si>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</si>
  <si>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</si>
  <si>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</si>
  <si>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</si>
  <si>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</si>
  <si>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</si>
  <si>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</si>
  <si>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</si>
  <si>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</si>
  <si>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</si>
  <si>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</si>
  <si>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</si>
  <si>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</si>
  <si>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</si>
  <si>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</si>
  <si>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</si>
  <si>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</si>
  <si>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</si>
  <si>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</si>
  <si>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</si>
  <si>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</si>
  <si>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</si>
  <si>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</si>
  <si>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</si>
  <si>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</si>
  <si>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</si>
  <si>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</si>
  <si>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</si>
  <si>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</si>
  <si>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</si>
  <si>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</si>
  <si>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</si>
  <si>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</si>
  <si>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</si>
  <si>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</si>
  <si>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</si>
  <si>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</si>
  <si>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</si>
  <si>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</si>
  <si>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</si>
  <si>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</si>
  <si>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</si>
  <si>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</si>
  <si>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</si>
  <si>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</si>
  <si>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</si>
  <si>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</si>
  <si>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</si>
  <si>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</si>
  <si>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</si>
  <si>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</si>
  <si>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</si>
  <si>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</si>
  <si>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</si>
  <si>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</si>
  <si>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</si>
  <si>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</si>
  <si>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</si>
  <si>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</si>
  <si>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</si>
  <si>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</si>
  <si>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</si>
  <si>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</si>
  <si>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</si>
  <si>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</si>
  <si>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</si>
  <si>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</si>
  <si>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</si>
  <si>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</si>
  <si>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</si>
  <si>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</si>
  <si>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</si>
  <si>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</si>
  <si>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</si>
  <si>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</si>
  <si>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</si>
  <si>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</si>
  <si>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</si>
  <si>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</si>
  <si>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</si>
  <si>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</si>
  <si>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</si>
  <si>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</si>
  <si>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</si>
  <si>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</si>
  <si>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</si>
  <si>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</si>
  <si>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</si>
  <si>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</si>
  <si>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</si>
  <si>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</si>
  <si>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</si>
  <si>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</si>
  <si>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</si>
  <si>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</si>
  <si>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</si>
  <si>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</si>
  <si>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</si>
  <si>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</si>
  <si>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</si>
  <si>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</si>
  <si>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</si>
  <si>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</si>
  <si>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</si>
  <si>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</si>
  <si>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</si>
  <si>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</si>
  <si>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</si>
  <si>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</si>
  <si>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</si>
  <si>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</si>
  <si>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</si>
  <si>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</si>
  <si>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</si>
  <si>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</si>
  <si>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</si>
  <si>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</si>
  <si>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</si>
  <si>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</si>
  <si>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</si>
  <si>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</si>
  <si>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</si>
  <si>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</si>
  <si>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</si>
  <si>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</si>
  <si>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</si>
  <si>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</si>
  <si>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</si>
  <si>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</si>
  <si>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</si>
  <si>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</si>
  <si>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</si>
  <si>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</si>
  <si>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</si>
  <si>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</si>
  <si>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</si>
  <si>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</si>
  <si>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</si>
  <si>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</si>
  <si>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</si>
  <si>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</si>
  <si>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</si>
  <si>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</si>
  <si>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</si>
  <si>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</si>
  <si>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</si>
  <si>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</si>
  <si>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</si>
  <si>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</si>
  <si>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</si>
  <si>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</si>
  <si>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</si>
  <si>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</si>
  <si>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</si>
  <si>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</si>
  <si>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</si>
  <si>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SP 70-200mm f/2.8 Di VC USD G2</t>
  </si>
  <si>
    <t>Batis 135mm f/2.8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</si>
  <si>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</si>
  <si>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</si>
  <si>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</si>
  <si>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</si>
  <si>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</si>
  <si>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</si>
  <si>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</si>
  <si>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</si>
  <si>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</si>
  <si>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</si>
  <si>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</si>
  <si>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Wide</t>
  </si>
  <si>
    <t>28mm Summaron and tokina firin prices, 70-200 G2 and 135mm batis added, delete samyang (duplicate rokinon), new variety column</t>
  </si>
  <si>
    <t>Add unique ID/index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</si>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</sst>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322" totalsRowShown="0">
  <autoFilter ref="A1:O322"/>
  <sortState ref="A2:M318">
    <sortCondition ref="A1:A318"/>
  </sortState>
  <tableColumns count="15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2"/>
  <sheetViews>
    <sheetView tabSelected="1" topLeftCell="A296" workbookViewId="0">
      <selection activeCell="O316" sqref="O316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3320312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33203125" customWidth="1"/>
    <col min="12" max="12" width="9" customWidth="1"/>
    <col min="13" max="13" width="11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180</v>
      </c>
      <c r="K1" t="s">
        <v>8</v>
      </c>
      <c r="L1" t="s">
        <v>38</v>
      </c>
      <c r="M1" t="s">
        <v>285</v>
      </c>
      <c r="N1" t="s">
        <v>476</v>
      </c>
      <c r="O1" t="s">
        <v>490</v>
      </c>
    </row>
    <row r="2" spans="1:15" x14ac:dyDescent="0.3">
      <c r="A2" s="1" t="s">
        <v>7</v>
      </c>
      <c r="B2" t="s">
        <v>61</v>
      </c>
      <c r="C2">
        <v>2007</v>
      </c>
      <c r="D2">
        <v>2099</v>
      </c>
      <c r="E2">
        <v>645</v>
      </c>
      <c r="F2">
        <f>3.7*25.4</f>
        <v>93.98</v>
      </c>
      <c r="G2">
        <f>3.1*25.4</f>
        <v>78.739999999999995</v>
      </c>
      <c r="H2" s="1">
        <v>2.8</v>
      </c>
      <c r="I2" s="4">
        <v>14</v>
      </c>
      <c r="J2" s="4" t="s">
        <v>181</v>
      </c>
      <c r="K2">
        <v>0</v>
      </c>
      <c r="L2">
        <v>0</v>
      </c>
      <c r="M2" t="s">
        <v>286</v>
      </c>
      <c r="N2" t="s">
        <v>477</v>
      </c>
      <c r="O2">
        <v>1</v>
      </c>
    </row>
    <row r="3" spans="1:15" x14ac:dyDescent="0.3">
      <c r="A3" s="1" t="s">
        <v>7</v>
      </c>
      <c r="B3" t="s">
        <v>124</v>
      </c>
      <c r="C3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181</v>
      </c>
      <c r="K3">
        <v>0</v>
      </c>
      <c r="L3">
        <v>1</v>
      </c>
      <c r="M3" s="1" t="s">
        <v>286</v>
      </c>
      <c r="N3" t="s">
        <v>477</v>
      </c>
      <c r="O3">
        <v>2</v>
      </c>
    </row>
    <row r="4" spans="1:15" x14ac:dyDescent="0.3">
      <c r="A4" s="1" t="s">
        <v>7</v>
      </c>
      <c r="B4" t="s">
        <v>26</v>
      </c>
      <c r="C4">
        <v>2009</v>
      </c>
      <c r="D4">
        <v>2149</v>
      </c>
      <c r="E4">
        <v>820</v>
      </c>
      <c r="F4">
        <f>4.2*25.4</f>
        <v>106.67999999999999</v>
      </c>
      <c r="G4">
        <f>3.5*25.4</f>
        <v>88.899999999999991</v>
      </c>
      <c r="H4" s="1">
        <v>4</v>
      </c>
      <c r="I4" s="4">
        <v>17</v>
      </c>
      <c r="J4" s="4" t="s">
        <v>181</v>
      </c>
      <c r="K4">
        <v>0</v>
      </c>
      <c r="L4">
        <v>0</v>
      </c>
      <c r="M4" s="1" t="s">
        <v>286</v>
      </c>
      <c r="N4" t="s">
        <v>478</v>
      </c>
      <c r="O4">
        <v>3</v>
      </c>
    </row>
    <row r="5" spans="1:15" x14ac:dyDescent="0.3">
      <c r="A5" s="1" t="s">
        <v>7</v>
      </c>
      <c r="B5" t="s">
        <v>23</v>
      </c>
      <c r="C5">
        <v>1992</v>
      </c>
      <c r="D5">
        <v>539</v>
      </c>
      <c r="E5">
        <v>405</v>
      </c>
      <c r="F5">
        <f>2.78*25.4</f>
        <v>70.611999999999995</v>
      </c>
      <c r="G5" s="1">
        <f>3.05*25.4</f>
        <v>77.469999999999985</v>
      </c>
      <c r="H5" s="1">
        <v>2.8</v>
      </c>
      <c r="I5" s="4">
        <v>20</v>
      </c>
      <c r="J5" s="4" t="s">
        <v>181</v>
      </c>
      <c r="K5">
        <v>0</v>
      </c>
      <c r="L5">
        <v>0</v>
      </c>
      <c r="M5" s="1" t="s">
        <v>286</v>
      </c>
      <c r="N5" t="s">
        <v>477</v>
      </c>
      <c r="O5" s="1">
        <v>4</v>
      </c>
    </row>
    <row r="6" spans="1:15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>
        <f>2.69*25.4</f>
        <v>68.325999999999993</v>
      </c>
      <c r="H6" s="1">
        <v>2.8</v>
      </c>
      <c r="I6" s="4">
        <v>24</v>
      </c>
      <c r="J6" s="4" t="s">
        <v>181</v>
      </c>
      <c r="K6">
        <v>1</v>
      </c>
      <c r="L6">
        <v>0</v>
      </c>
      <c r="M6" s="1" t="s">
        <v>286</v>
      </c>
      <c r="N6" t="s">
        <v>479</v>
      </c>
      <c r="O6" s="1">
        <v>5</v>
      </c>
    </row>
    <row r="7" spans="1:15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>
        <f>3.29*25.4</f>
        <v>83.566000000000003</v>
      </c>
      <c r="H7" s="1">
        <v>1.4</v>
      </c>
      <c r="I7" s="4">
        <v>24</v>
      </c>
      <c r="J7" s="4" t="s">
        <v>181</v>
      </c>
      <c r="K7">
        <v>0</v>
      </c>
      <c r="L7">
        <v>0</v>
      </c>
      <c r="M7" s="1" t="s">
        <v>286</v>
      </c>
      <c r="N7" t="s">
        <v>479</v>
      </c>
      <c r="O7" s="1">
        <v>6</v>
      </c>
    </row>
    <row r="8" spans="1:15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>
        <f>3.48*25.4</f>
        <v>88.391999999999996</v>
      </c>
      <c r="H8" s="1">
        <v>3.5</v>
      </c>
      <c r="I8" s="4">
        <v>24</v>
      </c>
      <c r="J8" s="4" t="s">
        <v>181</v>
      </c>
      <c r="K8">
        <v>0</v>
      </c>
      <c r="L8">
        <v>0</v>
      </c>
      <c r="M8" s="1" t="s">
        <v>286</v>
      </c>
      <c r="N8" t="s">
        <v>478</v>
      </c>
      <c r="O8" s="1">
        <v>7</v>
      </c>
    </row>
    <row r="9" spans="1:15" x14ac:dyDescent="0.3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181</v>
      </c>
      <c r="K9">
        <v>0</v>
      </c>
      <c r="L9">
        <v>1</v>
      </c>
      <c r="M9" s="1" t="s">
        <v>286</v>
      </c>
      <c r="N9" t="s">
        <v>479</v>
      </c>
      <c r="O9" s="1">
        <v>8</v>
      </c>
    </row>
    <row r="10" spans="1:15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>
        <f>2.69*25.4</f>
        <v>68.325999999999993</v>
      </c>
      <c r="H10" s="1">
        <v>2.8</v>
      </c>
      <c r="I10" s="4">
        <v>28</v>
      </c>
      <c r="J10" s="4" t="s">
        <v>181</v>
      </c>
      <c r="K10">
        <v>1</v>
      </c>
      <c r="L10">
        <v>0</v>
      </c>
      <c r="M10" s="1" t="s">
        <v>286</v>
      </c>
      <c r="N10" t="s">
        <v>479</v>
      </c>
      <c r="O10" s="1">
        <v>9</v>
      </c>
    </row>
    <row r="11" spans="1:15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>
        <f>2.69*25.4</f>
        <v>68.325999999999993</v>
      </c>
      <c r="H11" s="1">
        <v>1.8</v>
      </c>
      <c r="I11" s="4">
        <v>28</v>
      </c>
      <c r="J11" s="4" t="s">
        <v>181</v>
      </c>
      <c r="K11">
        <v>0</v>
      </c>
      <c r="L11">
        <v>0</v>
      </c>
      <c r="M11" s="1" t="s">
        <v>286</v>
      </c>
      <c r="N11" t="s">
        <v>479</v>
      </c>
      <c r="O11" s="1">
        <v>10</v>
      </c>
    </row>
    <row r="12" spans="1:15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>
        <f>3.1*25.4</f>
        <v>78.739999999999995</v>
      </c>
      <c r="H12" s="1">
        <v>1.4</v>
      </c>
      <c r="I12" s="4">
        <v>35</v>
      </c>
      <c r="J12" s="4" t="s">
        <v>181</v>
      </c>
      <c r="K12">
        <v>0</v>
      </c>
      <c r="L12">
        <v>0</v>
      </c>
      <c r="M12" s="1" t="s">
        <v>286</v>
      </c>
      <c r="N12" t="s">
        <v>479</v>
      </c>
      <c r="O12" s="1">
        <v>11</v>
      </c>
    </row>
    <row r="13" spans="1:15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>
        <f>3.17*25.4</f>
        <v>80.518000000000001</v>
      </c>
      <c r="H13" s="1">
        <v>1.4</v>
      </c>
      <c r="I13" s="4">
        <v>35</v>
      </c>
      <c r="J13" s="4" t="s">
        <v>181</v>
      </c>
      <c r="K13">
        <v>0</v>
      </c>
      <c r="L13">
        <v>0</v>
      </c>
      <c r="M13" s="1" t="s">
        <v>286</v>
      </c>
      <c r="N13" t="s">
        <v>479</v>
      </c>
      <c r="O13" s="1">
        <v>12</v>
      </c>
    </row>
    <row r="14" spans="1:15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>
        <f>3.07*25.4</f>
        <v>77.977999999999994</v>
      </c>
      <c r="H14" s="1">
        <v>2</v>
      </c>
      <c r="I14" s="4">
        <v>35</v>
      </c>
      <c r="J14" s="4" t="s">
        <v>181</v>
      </c>
      <c r="K14">
        <v>1</v>
      </c>
      <c r="L14">
        <v>0</v>
      </c>
      <c r="M14" s="1" t="s">
        <v>286</v>
      </c>
      <c r="N14" t="s">
        <v>479</v>
      </c>
      <c r="O14" s="1">
        <v>13</v>
      </c>
    </row>
    <row r="15" spans="1:15" x14ac:dyDescent="0.3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181</v>
      </c>
      <c r="K15">
        <v>0</v>
      </c>
      <c r="L15">
        <v>1</v>
      </c>
      <c r="M15" s="1" t="s">
        <v>286</v>
      </c>
      <c r="N15" t="s">
        <v>479</v>
      </c>
      <c r="O15" s="1">
        <v>14</v>
      </c>
    </row>
    <row r="16" spans="1:15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>
        <f>2.7*25.4</f>
        <v>68.58</v>
      </c>
      <c r="H16" s="1">
        <v>2.8</v>
      </c>
      <c r="I16" s="4">
        <v>40</v>
      </c>
      <c r="J16" s="4" t="s">
        <v>181</v>
      </c>
      <c r="K16">
        <v>0</v>
      </c>
      <c r="L16">
        <v>0</v>
      </c>
      <c r="M16" s="1" t="s">
        <v>286</v>
      </c>
      <c r="N16" t="s">
        <v>480</v>
      </c>
      <c r="O16" s="1">
        <v>15</v>
      </c>
    </row>
    <row r="17" spans="1:15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>
        <f>3.19*25.4</f>
        <v>81.025999999999996</v>
      </c>
      <c r="H17" s="1">
        <v>2.8</v>
      </c>
      <c r="I17" s="4">
        <v>45</v>
      </c>
      <c r="J17" s="4" t="s">
        <v>181</v>
      </c>
      <c r="K17">
        <v>0</v>
      </c>
      <c r="L17">
        <v>0</v>
      </c>
      <c r="M17" s="1" t="s">
        <v>286</v>
      </c>
      <c r="N17" t="s">
        <v>478</v>
      </c>
      <c r="O17" s="1">
        <v>16</v>
      </c>
    </row>
    <row r="18" spans="1:15" x14ac:dyDescent="0.3">
      <c r="A18" s="1" t="s">
        <v>7</v>
      </c>
      <c r="B18" t="s">
        <v>9</v>
      </c>
      <c r="C18">
        <v>2015</v>
      </c>
      <c r="D18">
        <v>125</v>
      </c>
      <c r="E18">
        <v>162</v>
      </c>
      <c r="F18">
        <f>1.6*25.4</f>
        <v>40.64</v>
      </c>
      <c r="G18">
        <f>2.7*25.4</f>
        <v>68.58</v>
      </c>
      <c r="H18" s="1">
        <v>1.8</v>
      </c>
      <c r="I18" s="4">
        <v>50</v>
      </c>
      <c r="J18" s="4" t="s">
        <v>181</v>
      </c>
      <c r="K18">
        <v>0</v>
      </c>
      <c r="L18">
        <v>0</v>
      </c>
      <c r="M18" s="1" t="s">
        <v>286</v>
      </c>
      <c r="N18" t="s">
        <v>480</v>
      </c>
      <c r="O18" s="1">
        <v>17</v>
      </c>
    </row>
    <row r="19" spans="1:15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>
        <f>2.9*25.4</f>
        <v>73.66</v>
      </c>
      <c r="H19" s="1">
        <v>1.4</v>
      </c>
      <c r="I19" s="4">
        <v>50</v>
      </c>
      <c r="J19" s="4" t="s">
        <v>181</v>
      </c>
      <c r="K19">
        <v>0</v>
      </c>
      <c r="L19">
        <v>0</v>
      </c>
      <c r="M19" s="1" t="s">
        <v>286</v>
      </c>
      <c r="N19" t="s">
        <v>480</v>
      </c>
      <c r="O19" s="1">
        <v>18</v>
      </c>
    </row>
    <row r="20" spans="1:15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>
        <f>3.38*25.4</f>
        <v>85.85199999999999</v>
      </c>
      <c r="H20" s="1">
        <v>1.2</v>
      </c>
      <c r="I20" s="4">
        <v>50</v>
      </c>
      <c r="J20" s="4" t="s">
        <v>181</v>
      </c>
      <c r="K20">
        <v>0</v>
      </c>
      <c r="L20">
        <v>0</v>
      </c>
      <c r="M20" s="1" t="s">
        <v>286</v>
      </c>
      <c r="N20" t="s">
        <v>480</v>
      </c>
      <c r="O20" s="1">
        <v>19</v>
      </c>
    </row>
    <row r="21" spans="1:15" x14ac:dyDescent="0.3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181</v>
      </c>
      <c r="K21">
        <v>0</v>
      </c>
      <c r="L21">
        <v>1</v>
      </c>
      <c r="M21" s="1" t="s">
        <v>286</v>
      </c>
      <c r="N21" t="s">
        <v>480</v>
      </c>
      <c r="O21" s="1">
        <v>20</v>
      </c>
    </row>
    <row r="22" spans="1:15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>
        <f>2.87*25.4</f>
        <v>72.897999999999996</v>
      </c>
      <c r="H22" s="1">
        <v>2.8</v>
      </c>
      <c r="I22" s="4">
        <v>60</v>
      </c>
      <c r="J22" s="4" t="s">
        <v>181</v>
      </c>
      <c r="K22">
        <v>0</v>
      </c>
      <c r="L22">
        <v>0</v>
      </c>
      <c r="M22" s="1" t="s">
        <v>286</v>
      </c>
      <c r="N22" t="s">
        <v>481</v>
      </c>
      <c r="O22" s="1">
        <v>21</v>
      </c>
    </row>
    <row r="23" spans="1:15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>
        <f>2.95*25.4</f>
        <v>74.930000000000007</v>
      </c>
      <c r="H23" s="1">
        <v>1.8</v>
      </c>
      <c r="I23" s="4">
        <v>85</v>
      </c>
      <c r="J23" s="4" t="s">
        <v>181</v>
      </c>
      <c r="K23">
        <v>0</v>
      </c>
      <c r="L23">
        <v>0</v>
      </c>
      <c r="M23" s="1" t="s">
        <v>286</v>
      </c>
      <c r="N23" t="s">
        <v>482</v>
      </c>
      <c r="O23" s="1">
        <v>22</v>
      </c>
    </row>
    <row r="24" spans="1:15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>
        <f>3.6*25.4</f>
        <v>91.44</v>
      </c>
      <c r="H24" s="1">
        <v>1.2</v>
      </c>
      <c r="I24" s="4">
        <v>85</v>
      </c>
      <c r="J24" s="4" t="s">
        <v>181</v>
      </c>
      <c r="K24">
        <v>0</v>
      </c>
      <c r="L24">
        <v>0</v>
      </c>
      <c r="M24" s="1" t="s">
        <v>286</v>
      </c>
      <c r="N24" t="s">
        <v>482</v>
      </c>
      <c r="O24" s="1">
        <v>23</v>
      </c>
    </row>
    <row r="25" spans="1:15" x14ac:dyDescent="0.3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181</v>
      </c>
      <c r="K25">
        <v>0</v>
      </c>
      <c r="L25">
        <v>1</v>
      </c>
      <c r="M25" s="1" t="s">
        <v>286</v>
      </c>
      <c r="N25" t="s">
        <v>482</v>
      </c>
      <c r="O25" s="1">
        <v>24</v>
      </c>
    </row>
    <row r="26" spans="1:15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>
        <f>2.9*25.4</f>
        <v>73.66</v>
      </c>
      <c r="H26" s="1">
        <v>2.8</v>
      </c>
      <c r="I26" s="4">
        <v>90</v>
      </c>
      <c r="J26" s="4" t="s">
        <v>181</v>
      </c>
      <c r="K26">
        <v>0</v>
      </c>
      <c r="L26">
        <v>0</v>
      </c>
      <c r="M26" s="1" t="s">
        <v>286</v>
      </c>
      <c r="N26" t="s">
        <v>482</v>
      </c>
      <c r="O26" s="1">
        <v>25</v>
      </c>
    </row>
    <row r="27" spans="1:15" x14ac:dyDescent="0.3">
      <c r="A27" s="1" t="s">
        <v>7</v>
      </c>
      <c r="B27" t="s">
        <v>29</v>
      </c>
      <c r="C27">
        <v>1991</v>
      </c>
      <c r="D27">
        <v>499</v>
      </c>
      <c r="E27">
        <v>460</v>
      </c>
      <c r="F27">
        <f>2.89*25.4</f>
        <v>73.406000000000006</v>
      </c>
      <c r="G27">
        <f>2.95*25.4</f>
        <v>74.930000000000007</v>
      </c>
      <c r="H27" s="1">
        <v>2</v>
      </c>
      <c r="I27" s="4">
        <v>100</v>
      </c>
      <c r="J27" s="4" t="s">
        <v>181</v>
      </c>
      <c r="K27">
        <v>0</v>
      </c>
      <c r="L27">
        <v>0</v>
      </c>
      <c r="M27" s="1" t="s">
        <v>286</v>
      </c>
      <c r="N27" t="s">
        <v>482</v>
      </c>
      <c r="O27" s="1">
        <v>26</v>
      </c>
    </row>
    <row r="28" spans="1:15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">
        <f>3.1*25.4</f>
        <v>78.739999999999995</v>
      </c>
      <c r="H28" s="1">
        <v>2.8</v>
      </c>
      <c r="I28" s="4">
        <v>100</v>
      </c>
      <c r="J28" s="4" t="s">
        <v>181</v>
      </c>
      <c r="K28">
        <v>0</v>
      </c>
      <c r="L28">
        <v>0</v>
      </c>
      <c r="M28" s="1" t="s">
        <v>286</v>
      </c>
      <c r="N28" t="s">
        <v>481</v>
      </c>
      <c r="O28" s="1">
        <v>27</v>
      </c>
    </row>
    <row r="29" spans="1:15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>
        <f>3.06*25.4</f>
        <v>77.724000000000004</v>
      </c>
      <c r="H29" s="1">
        <v>2.8</v>
      </c>
      <c r="I29" s="4">
        <v>100</v>
      </c>
      <c r="J29" s="4" t="s">
        <v>181</v>
      </c>
      <c r="K29">
        <v>1</v>
      </c>
      <c r="L29">
        <v>0</v>
      </c>
      <c r="M29" s="1" t="s">
        <v>286</v>
      </c>
      <c r="N29" t="s">
        <v>481</v>
      </c>
      <c r="O29" s="1">
        <v>28</v>
      </c>
    </row>
    <row r="30" spans="1:15" x14ac:dyDescent="0.3">
      <c r="A30" s="1" t="s">
        <v>7</v>
      </c>
      <c r="B30" t="s">
        <v>33</v>
      </c>
      <c r="C30">
        <v>1996</v>
      </c>
      <c r="D30">
        <v>999</v>
      </c>
      <c r="E30">
        <v>750</v>
      </c>
      <c r="F30">
        <f>4.4*25.4</f>
        <v>111.76</v>
      </c>
      <c r="G30" s="1">
        <f>3.2*25.4</f>
        <v>81.28</v>
      </c>
      <c r="H30" s="1">
        <v>2</v>
      </c>
      <c r="I30" s="4">
        <v>135</v>
      </c>
      <c r="J30" s="4" t="s">
        <v>181</v>
      </c>
      <c r="K30">
        <v>0</v>
      </c>
      <c r="L30">
        <v>0</v>
      </c>
      <c r="M30" s="1" t="s">
        <v>286</v>
      </c>
      <c r="N30" t="s">
        <v>483</v>
      </c>
      <c r="O30" s="1">
        <v>29</v>
      </c>
    </row>
    <row r="31" spans="1:15" x14ac:dyDescent="0.3">
      <c r="A31" s="1" t="s">
        <v>7</v>
      </c>
      <c r="B31" t="s">
        <v>125</v>
      </c>
      <c r="C31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181</v>
      </c>
      <c r="K31">
        <v>0</v>
      </c>
      <c r="L31">
        <v>1</v>
      </c>
      <c r="M31" s="1" t="s">
        <v>286</v>
      </c>
      <c r="N31" t="s">
        <v>483</v>
      </c>
      <c r="O31" s="1">
        <v>30</v>
      </c>
    </row>
    <row r="32" spans="1:15" x14ac:dyDescent="0.3">
      <c r="A32" s="1" t="s">
        <v>7</v>
      </c>
      <c r="B32" t="s">
        <v>32</v>
      </c>
      <c r="C32">
        <v>1996</v>
      </c>
      <c r="D32">
        <v>1399</v>
      </c>
      <c r="E32">
        <v>1090</v>
      </c>
      <c r="F32">
        <f>7.35*25.4</f>
        <v>186.68999999999997</v>
      </c>
      <c r="G32" s="1">
        <f>3.25*25.4</f>
        <v>82.55</v>
      </c>
      <c r="H32" s="1">
        <v>3.5</v>
      </c>
      <c r="I32" s="4">
        <v>180</v>
      </c>
      <c r="J32" s="4" t="s">
        <v>181</v>
      </c>
      <c r="K32">
        <v>0</v>
      </c>
      <c r="L32">
        <v>0</v>
      </c>
      <c r="M32" s="1" t="s">
        <v>286</v>
      </c>
      <c r="N32" t="s">
        <v>481</v>
      </c>
      <c r="O32" s="1">
        <v>31</v>
      </c>
    </row>
    <row r="33" spans="1:15" x14ac:dyDescent="0.3">
      <c r="A33" s="1" t="s">
        <v>7</v>
      </c>
      <c r="B33" t="s">
        <v>31</v>
      </c>
      <c r="C33">
        <v>1996</v>
      </c>
      <c r="D33">
        <v>749</v>
      </c>
      <c r="E33">
        <v>765</v>
      </c>
      <c r="F33">
        <f>5.4*25.4</f>
        <v>137.16</v>
      </c>
      <c r="G33" s="1">
        <f>3.3*25.4</f>
        <v>83.82</v>
      </c>
      <c r="H33" s="1">
        <v>2.8</v>
      </c>
      <c r="I33" s="4">
        <v>200</v>
      </c>
      <c r="J33" s="4" t="s">
        <v>181</v>
      </c>
      <c r="K33">
        <v>0</v>
      </c>
      <c r="L33">
        <v>0</v>
      </c>
      <c r="M33" s="1" t="s">
        <v>286</v>
      </c>
      <c r="N33" t="s">
        <v>483</v>
      </c>
      <c r="O33" s="1">
        <v>32</v>
      </c>
    </row>
    <row r="34" spans="1:15" x14ac:dyDescent="0.3">
      <c r="A34" s="1" t="s">
        <v>7</v>
      </c>
      <c r="B34" t="s">
        <v>43</v>
      </c>
      <c r="C34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181</v>
      </c>
      <c r="K34">
        <v>1</v>
      </c>
      <c r="L34">
        <v>0</v>
      </c>
      <c r="M34" s="1" t="s">
        <v>286</v>
      </c>
      <c r="N34" t="s">
        <v>483</v>
      </c>
      <c r="O34" s="1">
        <v>33</v>
      </c>
    </row>
    <row r="35" spans="1:15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">
        <f>3.5*25.4</f>
        <v>88.899999999999991</v>
      </c>
      <c r="H35" s="1">
        <v>4</v>
      </c>
      <c r="I35" s="4">
        <v>300</v>
      </c>
      <c r="J35" s="4" t="s">
        <v>181</v>
      </c>
      <c r="K35">
        <v>1</v>
      </c>
      <c r="L35">
        <v>0</v>
      </c>
      <c r="M35" s="1" t="s">
        <v>286</v>
      </c>
      <c r="N35" t="s">
        <v>484</v>
      </c>
      <c r="O35" s="1">
        <v>34</v>
      </c>
    </row>
    <row r="36" spans="1:15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181</v>
      </c>
      <c r="K36">
        <v>1</v>
      </c>
      <c r="L36">
        <v>0</v>
      </c>
      <c r="M36" s="1" t="s">
        <v>286</v>
      </c>
      <c r="N36" t="s">
        <v>484</v>
      </c>
      <c r="O36" s="1">
        <v>35</v>
      </c>
    </row>
    <row r="37" spans="1:15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">
        <f>3.5*25.4</f>
        <v>88.899999999999991</v>
      </c>
      <c r="H37" s="1">
        <v>5.6</v>
      </c>
      <c r="I37" s="4">
        <v>400</v>
      </c>
      <c r="J37" s="4" t="s">
        <v>181</v>
      </c>
      <c r="K37" s="1">
        <v>0</v>
      </c>
      <c r="L37" s="1">
        <v>0</v>
      </c>
      <c r="M37" s="1" t="s">
        <v>286</v>
      </c>
      <c r="N37" s="1" t="s">
        <v>484</v>
      </c>
      <c r="O37" s="1">
        <v>36</v>
      </c>
    </row>
    <row r="38" spans="1:15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181</v>
      </c>
      <c r="K38">
        <v>1</v>
      </c>
      <c r="L38">
        <v>0</v>
      </c>
      <c r="M38" s="1" t="s">
        <v>286</v>
      </c>
      <c r="N38" t="s">
        <v>484</v>
      </c>
      <c r="O38" s="1">
        <v>37</v>
      </c>
    </row>
    <row r="39" spans="1:15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181</v>
      </c>
      <c r="K39">
        <v>1</v>
      </c>
      <c r="L39">
        <v>0</v>
      </c>
      <c r="M39" s="1" t="s">
        <v>286</v>
      </c>
      <c r="N39" t="s">
        <v>484</v>
      </c>
      <c r="O39" s="1">
        <v>38</v>
      </c>
    </row>
    <row r="40" spans="1:15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181</v>
      </c>
      <c r="K40">
        <v>1</v>
      </c>
      <c r="L40">
        <v>0</v>
      </c>
      <c r="M40" s="1" t="s">
        <v>286</v>
      </c>
      <c r="N40" t="s">
        <v>484</v>
      </c>
      <c r="O40" s="1">
        <v>39</v>
      </c>
    </row>
    <row r="41" spans="1:15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181</v>
      </c>
      <c r="K41">
        <v>1</v>
      </c>
      <c r="L41">
        <v>0</v>
      </c>
      <c r="M41" s="1" t="s">
        <v>286</v>
      </c>
      <c r="N41" t="s">
        <v>484</v>
      </c>
      <c r="O41" s="1">
        <v>40</v>
      </c>
    </row>
    <row r="42" spans="1:15" x14ac:dyDescent="0.3">
      <c r="A42" t="s">
        <v>7</v>
      </c>
      <c r="B42" t="s">
        <v>44</v>
      </c>
      <c r="C4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181</v>
      </c>
      <c r="K42">
        <v>1</v>
      </c>
      <c r="L42">
        <v>0</v>
      </c>
      <c r="M42" s="1" t="s">
        <v>286</v>
      </c>
      <c r="N42" t="s">
        <v>484</v>
      </c>
      <c r="O42" s="1">
        <v>41</v>
      </c>
    </row>
    <row r="43" spans="1:15" x14ac:dyDescent="0.3">
      <c r="A43" t="s">
        <v>7</v>
      </c>
      <c r="B43" t="s">
        <v>55</v>
      </c>
      <c r="C43" s="1">
        <v>2015</v>
      </c>
      <c r="D43">
        <v>2999</v>
      </c>
      <c r="E43">
        <v>1180</v>
      </c>
      <c r="F43">
        <f>5.2*25.4</f>
        <v>132.07999999999998</v>
      </c>
      <c r="G43" s="2">
        <f>4.3*25.4</f>
        <v>109.21999999999998</v>
      </c>
      <c r="H43" s="1">
        <v>4</v>
      </c>
      <c r="I43" s="4" t="s">
        <v>465</v>
      </c>
      <c r="J43" s="4" t="s">
        <v>182</v>
      </c>
      <c r="K43">
        <v>0</v>
      </c>
      <c r="L43">
        <v>0</v>
      </c>
      <c r="M43" s="1" t="s">
        <v>286</v>
      </c>
      <c r="N43" t="s">
        <v>477</v>
      </c>
      <c r="O43" s="1">
        <v>42</v>
      </c>
    </row>
    <row r="44" spans="1:15" x14ac:dyDescent="0.3">
      <c r="A44" t="s">
        <v>7</v>
      </c>
      <c r="B44" t="s">
        <v>320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406</v>
      </c>
      <c r="J44" s="4" t="s">
        <v>182</v>
      </c>
      <c r="K44">
        <v>1</v>
      </c>
      <c r="L44">
        <v>0</v>
      </c>
      <c r="M44" s="1" t="s">
        <v>286</v>
      </c>
      <c r="N44" t="s">
        <v>484</v>
      </c>
      <c r="O44" s="1">
        <v>43</v>
      </c>
    </row>
    <row r="45" spans="1:15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406</v>
      </c>
      <c r="J45" s="4" t="s">
        <v>182</v>
      </c>
      <c r="K45">
        <v>1</v>
      </c>
      <c r="L45">
        <v>0</v>
      </c>
      <c r="M45" s="1" t="s">
        <v>286</v>
      </c>
      <c r="N45" t="s">
        <v>484</v>
      </c>
      <c r="O45" s="1">
        <v>44</v>
      </c>
    </row>
    <row r="46" spans="1:15" x14ac:dyDescent="0.3">
      <c r="A46" t="s">
        <v>7</v>
      </c>
      <c r="B46" t="s">
        <v>132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464</v>
      </c>
      <c r="J46" s="4" t="s">
        <v>182</v>
      </c>
      <c r="K46">
        <v>0</v>
      </c>
      <c r="L46">
        <v>1</v>
      </c>
      <c r="M46" s="1" t="s">
        <v>286</v>
      </c>
      <c r="N46" t="s">
        <v>479</v>
      </c>
      <c r="O46" s="1">
        <v>45</v>
      </c>
    </row>
    <row r="47" spans="1:15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">
        <f>3.48*25.4</f>
        <v>88.391999999999996</v>
      </c>
      <c r="H47" s="1">
        <v>2.8</v>
      </c>
      <c r="I47" s="4" t="s">
        <v>363</v>
      </c>
      <c r="J47" s="4" t="s">
        <v>182</v>
      </c>
      <c r="K47">
        <v>0</v>
      </c>
      <c r="L47">
        <v>0</v>
      </c>
      <c r="M47" s="1" t="s">
        <v>286</v>
      </c>
      <c r="N47" t="s">
        <v>479</v>
      </c>
      <c r="O47" s="1">
        <v>46</v>
      </c>
    </row>
    <row r="48" spans="1:15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363</v>
      </c>
      <c r="J48" s="4" t="s">
        <v>182</v>
      </c>
      <c r="K48">
        <v>1</v>
      </c>
      <c r="L48">
        <v>0</v>
      </c>
      <c r="M48" s="1" t="s">
        <v>286</v>
      </c>
      <c r="N48" t="s">
        <v>479</v>
      </c>
      <c r="O48" s="1">
        <v>47</v>
      </c>
    </row>
    <row r="49" spans="1:15" x14ac:dyDescent="0.3">
      <c r="A49" t="s">
        <v>7</v>
      </c>
      <c r="B49" t="s">
        <v>347</v>
      </c>
      <c r="C49">
        <v>2003</v>
      </c>
      <c r="D49">
        <v>799</v>
      </c>
      <c r="E49">
        <v>475</v>
      </c>
      <c r="F49">
        <f>3.81*25.4</f>
        <v>96.774000000000001</v>
      </c>
      <c r="G49" s="1">
        <f>3.29*25.4</f>
        <v>83.566000000000003</v>
      </c>
      <c r="H49" s="1">
        <v>4</v>
      </c>
      <c r="I49" s="4" t="s">
        <v>463</v>
      </c>
      <c r="J49" s="4" t="s">
        <v>182</v>
      </c>
      <c r="K49">
        <v>0</v>
      </c>
      <c r="L49">
        <v>0</v>
      </c>
      <c r="M49" s="1" t="s">
        <v>286</v>
      </c>
      <c r="N49" t="s">
        <v>479</v>
      </c>
      <c r="O49" s="1">
        <v>48</v>
      </c>
    </row>
    <row r="50" spans="1:15" x14ac:dyDescent="0.3">
      <c r="A50" t="s">
        <v>7</v>
      </c>
      <c r="B50" t="s">
        <v>51</v>
      </c>
      <c r="C50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462</v>
      </c>
      <c r="J50" s="4" t="s">
        <v>182</v>
      </c>
      <c r="K50">
        <v>1</v>
      </c>
      <c r="L50">
        <v>0</v>
      </c>
      <c r="M50" s="1" t="s">
        <v>286</v>
      </c>
      <c r="N50" t="s">
        <v>484</v>
      </c>
      <c r="O50" s="1">
        <v>49</v>
      </c>
    </row>
    <row r="51" spans="1:15" x14ac:dyDescent="0.3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">
        <f>3.3*25.4</f>
        <v>83.82</v>
      </c>
      <c r="H51" s="1">
        <v>4</v>
      </c>
      <c r="I51" s="4" t="s">
        <v>443</v>
      </c>
      <c r="J51" s="4" t="s">
        <v>182</v>
      </c>
      <c r="K51">
        <v>1</v>
      </c>
      <c r="L51">
        <v>0</v>
      </c>
      <c r="M51" s="1" t="s">
        <v>286</v>
      </c>
      <c r="N51" t="s">
        <v>480</v>
      </c>
      <c r="O51" s="1">
        <v>50</v>
      </c>
    </row>
    <row r="52" spans="1:15" x14ac:dyDescent="0.3">
      <c r="A52" t="s">
        <v>7</v>
      </c>
      <c r="B52" t="s">
        <v>348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443</v>
      </c>
      <c r="J52" s="4" t="s">
        <v>182</v>
      </c>
      <c r="K52">
        <v>0</v>
      </c>
      <c r="L52">
        <v>0</v>
      </c>
      <c r="M52" s="1" t="s">
        <v>286</v>
      </c>
      <c r="N52" t="s">
        <v>480</v>
      </c>
      <c r="O52" s="1">
        <v>51</v>
      </c>
    </row>
    <row r="53" spans="1:15" x14ac:dyDescent="0.3">
      <c r="A53" t="s">
        <v>7</v>
      </c>
      <c r="B53" t="s">
        <v>349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443</v>
      </c>
      <c r="J53" s="4" t="s">
        <v>182</v>
      </c>
      <c r="K53">
        <v>1</v>
      </c>
      <c r="L53">
        <v>0</v>
      </c>
      <c r="M53" s="1" t="s">
        <v>286</v>
      </c>
      <c r="N53" t="s">
        <v>480</v>
      </c>
      <c r="O53" s="1">
        <v>52</v>
      </c>
    </row>
    <row r="54" spans="1:15" x14ac:dyDescent="0.3">
      <c r="A54" t="s">
        <v>7</v>
      </c>
      <c r="B54" t="s">
        <v>350</v>
      </c>
      <c r="C54">
        <v>2004</v>
      </c>
      <c r="D54">
        <v>2449</v>
      </c>
      <c r="E54">
        <v>1660</v>
      </c>
      <c r="F54">
        <f>7.2*25.4</f>
        <v>182.88</v>
      </c>
      <c r="G54" s="1">
        <f>3.6*25.4</f>
        <v>91.44</v>
      </c>
      <c r="H54" s="1">
        <v>5.6</v>
      </c>
      <c r="I54" s="4" t="s">
        <v>447</v>
      </c>
      <c r="J54" s="4" t="s">
        <v>182</v>
      </c>
      <c r="K54">
        <v>1</v>
      </c>
      <c r="L54">
        <v>0</v>
      </c>
      <c r="M54" s="1" t="s">
        <v>286</v>
      </c>
      <c r="N54" t="s">
        <v>485</v>
      </c>
      <c r="O54" s="1">
        <v>53</v>
      </c>
    </row>
    <row r="55" spans="1:15" x14ac:dyDescent="0.3">
      <c r="A55" t="s">
        <v>7</v>
      </c>
      <c r="B55" t="s">
        <v>133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461</v>
      </c>
      <c r="J55" s="4" t="s">
        <v>182</v>
      </c>
      <c r="K55">
        <v>0</v>
      </c>
      <c r="L55">
        <v>1</v>
      </c>
      <c r="M55" s="1" t="s">
        <v>286</v>
      </c>
      <c r="N55" t="s">
        <v>482</v>
      </c>
      <c r="O55" s="1">
        <v>54</v>
      </c>
    </row>
    <row r="56" spans="1:15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">
        <f>3*25.4</f>
        <v>76.199999999999989</v>
      </c>
      <c r="H56" s="1">
        <v>4</v>
      </c>
      <c r="I56" s="4" t="s">
        <v>371</v>
      </c>
      <c r="J56" s="4" t="s">
        <v>182</v>
      </c>
      <c r="K56">
        <v>1</v>
      </c>
      <c r="L56">
        <v>0</v>
      </c>
      <c r="M56" s="1" t="s">
        <v>286</v>
      </c>
      <c r="N56" t="s">
        <v>486</v>
      </c>
      <c r="O56" s="1">
        <v>55</v>
      </c>
    </row>
    <row r="57" spans="1:15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">
        <f>3*25.4</f>
        <v>76.199999999999989</v>
      </c>
      <c r="H57" s="1">
        <v>4</v>
      </c>
      <c r="I57" s="4" t="s">
        <v>371</v>
      </c>
      <c r="J57" s="4" t="s">
        <v>182</v>
      </c>
      <c r="K57">
        <v>0</v>
      </c>
      <c r="L57">
        <v>0</v>
      </c>
      <c r="M57" s="1" t="s">
        <v>286</v>
      </c>
      <c r="N57" t="s">
        <v>486</v>
      </c>
      <c r="O57" s="1">
        <v>56</v>
      </c>
    </row>
    <row r="58" spans="1:15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371</v>
      </c>
      <c r="J58" s="4" t="s">
        <v>182</v>
      </c>
      <c r="K58">
        <v>1</v>
      </c>
      <c r="L58">
        <v>0</v>
      </c>
      <c r="M58" s="1" t="s">
        <v>286</v>
      </c>
      <c r="N58" t="s">
        <v>486</v>
      </c>
      <c r="O58" s="1">
        <v>57</v>
      </c>
    </row>
    <row r="59" spans="1:15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">
        <f>3*25.4</f>
        <v>76.199999999999989</v>
      </c>
      <c r="H59" s="1">
        <v>5.6</v>
      </c>
      <c r="I59" s="4" t="s">
        <v>361</v>
      </c>
      <c r="J59" s="4" t="s">
        <v>182</v>
      </c>
      <c r="K59">
        <v>1</v>
      </c>
      <c r="L59">
        <v>0</v>
      </c>
      <c r="M59" s="1" t="s">
        <v>286</v>
      </c>
      <c r="N59" t="s">
        <v>486</v>
      </c>
      <c r="O59" s="1">
        <v>58</v>
      </c>
    </row>
    <row r="60" spans="1:15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361</v>
      </c>
      <c r="J60" s="4" t="s">
        <v>182</v>
      </c>
      <c r="K60">
        <v>1</v>
      </c>
      <c r="L60">
        <v>0</v>
      </c>
      <c r="M60" s="1" t="s">
        <v>286</v>
      </c>
      <c r="N60" t="s">
        <v>486</v>
      </c>
      <c r="O60" s="1">
        <v>59</v>
      </c>
    </row>
    <row r="61" spans="1:15" x14ac:dyDescent="0.3">
      <c r="A61" s="1" t="s">
        <v>7</v>
      </c>
      <c r="B61" t="s">
        <v>346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286</v>
      </c>
      <c r="N61" t="s">
        <v>481</v>
      </c>
      <c r="O61" s="1">
        <v>60</v>
      </c>
    </row>
    <row r="62" spans="1:15" x14ac:dyDescent="0.3">
      <c r="A62" s="1" t="s">
        <v>7</v>
      </c>
      <c r="B62" t="s">
        <v>351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181</v>
      </c>
      <c r="K62">
        <v>1</v>
      </c>
      <c r="L62">
        <v>0</v>
      </c>
      <c r="M62" s="1" t="s">
        <v>286</v>
      </c>
      <c r="N62" t="s">
        <v>484</v>
      </c>
      <c r="O62" s="1">
        <v>61</v>
      </c>
    </row>
    <row r="63" spans="1:15" x14ac:dyDescent="0.3">
      <c r="A63" s="1" t="s">
        <v>7</v>
      </c>
      <c r="B63" t="s">
        <v>360</v>
      </c>
      <c r="C63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361</v>
      </c>
      <c r="J63" s="4" t="s">
        <v>182</v>
      </c>
      <c r="K63">
        <v>1</v>
      </c>
      <c r="L63">
        <v>0</v>
      </c>
      <c r="M63" s="1" t="s">
        <v>286</v>
      </c>
      <c r="N63" t="s">
        <v>486</v>
      </c>
      <c r="O63" s="1">
        <v>62</v>
      </c>
    </row>
    <row r="64" spans="1:15" x14ac:dyDescent="0.3">
      <c r="A64" s="1" t="s">
        <v>7</v>
      </c>
      <c r="B64" s="1" t="s">
        <v>362</v>
      </c>
      <c r="C64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363</v>
      </c>
      <c r="J64" s="4" t="s">
        <v>182</v>
      </c>
      <c r="K64">
        <v>0</v>
      </c>
      <c r="L64">
        <v>0</v>
      </c>
      <c r="M64" s="1" t="s">
        <v>286</v>
      </c>
      <c r="N64" t="s">
        <v>479</v>
      </c>
      <c r="O64" s="1">
        <v>63</v>
      </c>
    </row>
    <row r="65" spans="1:15" x14ac:dyDescent="0.3">
      <c r="A65" s="1" t="s">
        <v>7</v>
      </c>
      <c r="B65" s="1" t="s">
        <v>366</v>
      </c>
      <c r="C65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367</v>
      </c>
      <c r="J65" s="4" t="s">
        <v>182</v>
      </c>
      <c r="K65">
        <v>1</v>
      </c>
      <c r="L65">
        <v>0</v>
      </c>
      <c r="M65" s="1" t="s">
        <v>301</v>
      </c>
      <c r="N65" t="s">
        <v>480</v>
      </c>
      <c r="O65" s="1">
        <v>64</v>
      </c>
    </row>
    <row r="66" spans="1:15" x14ac:dyDescent="0.3">
      <c r="A66" s="1" t="s">
        <v>7</v>
      </c>
      <c r="B66" t="s">
        <v>368</v>
      </c>
      <c r="C66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365</v>
      </c>
      <c r="J66" s="4" t="s">
        <v>182</v>
      </c>
      <c r="K66">
        <v>1</v>
      </c>
      <c r="L66">
        <v>0</v>
      </c>
      <c r="M66" s="1" t="s">
        <v>286</v>
      </c>
      <c r="N66" t="s">
        <v>480</v>
      </c>
      <c r="O66" s="1">
        <v>65</v>
      </c>
    </row>
    <row r="67" spans="1:15" x14ac:dyDescent="0.3">
      <c r="A67" s="1" t="s">
        <v>7</v>
      </c>
      <c r="B67" t="s">
        <v>364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">
        <v>4</v>
      </c>
      <c r="I67" s="4" t="s">
        <v>365</v>
      </c>
      <c r="J67" s="4" t="s">
        <v>182</v>
      </c>
      <c r="K67">
        <v>1</v>
      </c>
      <c r="L67">
        <v>0</v>
      </c>
      <c r="M67" s="1" t="s">
        <v>286</v>
      </c>
      <c r="N67" t="s">
        <v>480</v>
      </c>
      <c r="O67" s="1">
        <v>66</v>
      </c>
    </row>
    <row r="68" spans="1:15" x14ac:dyDescent="0.3">
      <c r="A68" s="1" t="s">
        <v>379</v>
      </c>
      <c r="B68" t="s">
        <v>380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181</v>
      </c>
      <c r="K68">
        <v>0</v>
      </c>
      <c r="L68">
        <v>0</v>
      </c>
      <c r="M68" s="1" t="s">
        <v>301</v>
      </c>
      <c r="N68" t="s">
        <v>477</v>
      </c>
      <c r="O68" s="1">
        <v>67</v>
      </c>
    </row>
    <row r="69" spans="1:15" x14ac:dyDescent="0.3">
      <c r="A69" s="1" t="s">
        <v>379</v>
      </c>
      <c r="B69" t="s">
        <v>381</v>
      </c>
      <c r="C69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382</v>
      </c>
      <c r="J69" s="4" t="s">
        <v>181</v>
      </c>
      <c r="K69">
        <v>0</v>
      </c>
      <c r="L69">
        <v>0</v>
      </c>
      <c r="M69" s="1" t="s">
        <v>301</v>
      </c>
      <c r="N69" t="s">
        <v>479</v>
      </c>
      <c r="O69" s="1">
        <v>68</v>
      </c>
    </row>
    <row r="70" spans="1:15" x14ac:dyDescent="0.3">
      <c r="A70" s="1" t="s">
        <v>379</v>
      </c>
      <c r="B70" t="s">
        <v>383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138</v>
      </c>
      <c r="J70" s="4" t="s">
        <v>181</v>
      </c>
      <c r="K70">
        <v>0</v>
      </c>
      <c r="L70">
        <v>0</v>
      </c>
      <c r="M70" s="1" t="s">
        <v>301</v>
      </c>
      <c r="N70" t="s">
        <v>479</v>
      </c>
      <c r="O70" s="1">
        <v>69</v>
      </c>
    </row>
    <row r="71" spans="1:15" x14ac:dyDescent="0.3">
      <c r="A71" s="1" t="s">
        <v>379</v>
      </c>
      <c r="B71" t="s">
        <v>384</v>
      </c>
      <c r="C71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385</v>
      </c>
      <c r="J71" s="4" t="s">
        <v>181</v>
      </c>
      <c r="K71">
        <v>0</v>
      </c>
      <c r="L71">
        <v>0</v>
      </c>
      <c r="M71" s="1" t="s">
        <v>301</v>
      </c>
      <c r="N71" t="s">
        <v>479</v>
      </c>
      <c r="O71" s="1">
        <v>70</v>
      </c>
    </row>
    <row r="72" spans="1:15" x14ac:dyDescent="0.3">
      <c r="A72" s="1" t="s">
        <v>379</v>
      </c>
      <c r="B72" t="s">
        <v>386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385</v>
      </c>
      <c r="J72" s="4" t="s">
        <v>181</v>
      </c>
      <c r="K72">
        <v>0</v>
      </c>
      <c r="L72">
        <v>0</v>
      </c>
      <c r="M72" s="1" t="s">
        <v>301</v>
      </c>
      <c r="N72" t="s">
        <v>479</v>
      </c>
      <c r="O72" s="1">
        <v>71</v>
      </c>
    </row>
    <row r="73" spans="1:15" x14ac:dyDescent="0.3">
      <c r="A73" s="1" t="s">
        <v>379</v>
      </c>
      <c r="B73" t="s">
        <v>387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388</v>
      </c>
      <c r="J73" s="4" t="s">
        <v>181</v>
      </c>
      <c r="K73">
        <v>0</v>
      </c>
      <c r="L73">
        <v>0</v>
      </c>
      <c r="M73" s="1" t="s">
        <v>301</v>
      </c>
      <c r="N73" t="s">
        <v>480</v>
      </c>
      <c r="O73" s="1">
        <v>72</v>
      </c>
    </row>
    <row r="74" spans="1:15" x14ac:dyDescent="0.3">
      <c r="A74" s="1" t="s">
        <v>379</v>
      </c>
      <c r="B74" t="s">
        <v>389</v>
      </c>
      <c r="C74" s="1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181</v>
      </c>
      <c r="K74">
        <v>0</v>
      </c>
      <c r="L74">
        <v>0</v>
      </c>
      <c r="M74" s="1" t="s">
        <v>301</v>
      </c>
      <c r="N74" t="s">
        <v>480</v>
      </c>
      <c r="O74" s="1">
        <v>73</v>
      </c>
    </row>
    <row r="75" spans="1:15" x14ac:dyDescent="0.3">
      <c r="A75" s="1" t="s">
        <v>379</v>
      </c>
      <c r="B75" t="s">
        <v>390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181</v>
      </c>
      <c r="K75">
        <v>0</v>
      </c>
      <c r="L75">
        <v>0</v>
      </c>
      <c r="M75" s="1" t="s">
        <v>301</v>
      </c>
      <c r="N75" t="s">
        <v>480</v>
      </c>
      <c r="O75" s="1">
        <v>74</v>
      </c>
    </row>
    <row r="76" spans="1:15" x14ac:dyDescent="0.3">
      <c r="A76" s="1" t="s">
        <v>379</v>
      </c>
      <c r="B76" t="s">
        <v>391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392</v>
      </c>
      <c r="J76" s="4" t="s">
        <v>181</v>
      </c>
      <c r="K76">
        <v>0</v>
      </c>
      <c r="L76">
        <v>0</v>
      </c>
      <c r="M76" s="1" t="s">
        <v>301</v>
      </c>
      <c r="N76" t="s">
        <v>482</v>
      </c>
      <c r="O76" s="1">
        <v>75</v>
      </c>
    </row>
    <row r="77" spans="1:15" x14ac:dyDescent="0.3">
      <c r="A77" s="1" t="s">
        <v>379</v>
      </c>
      <c r="B77" t="s">
        <v>393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392</v>
      </c>
      <c r="J77" s="4" t="s">
        <v>181</v>
      </c>
      <c r="K77">
        <v>0</v>
      </c>
      <c r="L77">
        <v>0</v>
      </c>
      <c r="M77" s="1" t="s">
        <v>301</v>
      </c>
      <c r="N77" t="s">
        <v>482</v>
      </c>
      <c r="O77" s="1">
        <v>76</v>
      </c>
    </row>
    <row r="78" spans="1:15" x14ac:dyDescent="0.3">
      <c r="A78" s="1" t="s">
        <v>379</v>
      </c>
      <c r="B78" t="s">
        <v>394</v>
      </c>
      <c r="C78" s="1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181</v>
      </c>
      <c r="K78">
        <v>0</v>
      </c>
      <c r="L78">
        <v>0</v>
      </c>
      <c r="M78" s="1" t="s">
        <v>301</v>
      </c>
      <c r="N78" t="s">
        <v>481</v>
      </c>
      <c r="O78" s="1">
        <v>77</v>
      </c>
    </row>
    <row r="79" spans="1:15" x14ac:dyDescent="0.3">
      <c r="A79" s="1" t="s">
        <v>379</v>
      </c>
      <c r="B79" t="s">
        <v>395</v>
      </c>
      <c r="C79" s="1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174</v>
      </c>
      <c r="J79" s="4" t="s">
        <v>181</v>
      </c>
      <c r="K79">
        <v>0</v>
      </c>
      <c r="L79">
        <v>0</v>
      </c>
      <c r="M79" s="1" t="s">
        <v>301</v>
      </c>
      <c r="N79" t="s">
        <v>483</v>
      </c>
      <c r="O79" s="1">
        <v>78</v>
      </c>
    </row>
    <row r="80" spans="1:15" x14ac:dyDescent="0.3">
      <c r="A80" s="1" t="s">
        <v>379</v>
      </c>
      <c r="B80" t="s">
        <v>396</v>
      </c>
      <c r="C80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397</v>
      </c>
      <c r="J80" s="4" t="s">
        <v>182</v>
      </c>
      <c r="K80">
        <v>1</v>
      </c>
      <c r="L80">
        <v>0</v>
      </c>
      <c r="M80" s="1" t="s">
        <v>301</v>
      </c>
      <c r="N80" t="s">
        <v>477</v>
      </c>
      <c r="O80" s="1">
        <v>79</v>
      </c>
    </row>
    <row r="81" spans="1:15" x14ac:dyDescent="0.3">
      <c r="A81" s="1" t="s">
        <v>379</v>
      </c>
      <c r="B81" t="s">
        <v>398</v>
      </c>
      <c r="C81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399</v>
      </c>
      <c r="J81" s="4" t="s">
        <v>182</v>
      </c>
      <c r="K81">
        <v>0</v>
      </c>
      <c r="L81">
        <v>0</v>
      </c>
      <c r="M81" s="1" t="s">
        <v>301</v>
      </c>
      <c r="N81" t="s">
        <v>480</v>
      </c>
      <c r="O81" s="1">
        <v>80</v>
      </c>
    </row>
    <row r="82" spans="1:15" x14ac:dyDescent="0.3">
      <c r="A82" s="1" t="s">
        <v>379</v>
      </c>
      <c r="B82" t="s">
        <v>400</v>
      </c>
      <c r="C82" s="1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374</v>
      </c>
      <c r="J82" s="4" t="s">
        <v>182</v>
      </c>
      <c r="K82">
        <v>1</v>
      </c>
      <c r="L82">
        <v>0</v>
      </c>
      <c r="M82" s="1" t="s">
        <v>301</v>
      </c>
      <c r="N82" t="s">
        <v>480</v>
      </c>
      <c r="O82" s="1">
        <v>81</v>
      </c>
    </row>
    <row r="83" spans="1:15" x14ac:dyDescent="0.3">
      <c r="A83" s="1" t="s">
        <v>379</v>
      </c>
      <c r="B83" t="s">
        <v>401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367</v>
      </c>
      <c r="J83" s="4" t="s">
        <v>182</v>
      </c>
      <c r="K83">
        <v>1</v>
      </c>
      <c r="L83">
        <v>0</v>
      </c>
      <c r="M83" s="1" t="s">
        <v>301</v>
      </c>
      <c r="N83" t="s">
        <v>480</v>
      </c>
      <c r="O83" s="1">
        <v>82</v>
      </c>
    </row>
    <row r="84" spans="1:15" x14ac:dyDescent="0.3">
      <c r="A84" s="1" t="s">
        <v>379</v>
      </c>
      <c r="B84" t="s">
        <v>402</v>
      </c>
      <c r="C84" s="1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403</v>
      </c>
      <c r="J84" s="4" t="s">
        <v>182</v>
      </c>
      <c r="K84">
        <v>1</v>
      </c>
      <c r="L84">
        <v>0</v>
      </c>
      <c r="M84" s="1" t="s">
        <v>301</v>
      </c>
      <c r="N84" t="s">
        <v>486</v>
      </c>
      <c r="O84" s="1">
        <v>83</v>
      </c>
    </row>
    <row r="85" spans="1:15" x14ac:dyDescent="0.3">
      <c r="A85" s="1" t="s">
        <v>379</v>
      </c>
      <c r="B85" t="s">
        <v>404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405</v>
      </c>
      <c r="J85" s="4" t="s">
        <v>182</v>
      </c>
      <c r="K85">
        <v>1</v>
      </c>
      <c r="L85">
        <v>0</v>
      </c>
      <c r="M85" s="1" t="s">
        <v>301</v>
      </c>
      <c r="N85" t="s">
        <v>486</v>
      </c>
      <c r="O85" s="1">
        <v>84</v>
      </c>
    </row>
    <row r="86" spans="1:15" x14ac:dyDescent="0.3">
      <c r="A86" s="1" t="s">
        <v>379</v>
      </c>
      <c r="B86" t="s">
        <v>407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406</v>
      </c>
      <c r="J86" s="4" t="s">
        <v>182</v>
      </c>
      <c r="K86">
        <v>1</v>
      </c>
      <c r="L86">
        <v>0</v>
      </c>
      <c r="M86" s="1" t="s">
        <v>301</v>
      </c>
      <c r="N86" t="s">
        <v>484</v>
      </c>
      <c r="O86" s="1">
        <v>85</v>
      </c>
    </row>
    <row r="87" spans="1:15" x14ac:dyDescent="0.3">
      <c r="A87" s="1" t="s">
        <v>379</v>
      </c>
      <c r="B87" t="s">
        <v>408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409</v>
      </c>
      <c r="J87" s="4" t="s">
        <v>182</v>
      </c>
      <c r="K87">
        <v>1</v>
      </c>
      <c r="L87">
        <v>0</v>
      </c>
      <c r="M87" s="1" t="s">
        <v>301</v>
      </c>
      <c r="N87" t="s">
        <v>480</v>
      </c>
      <c r="O87" s="1">
        <v>86</v>
      </c>
    </row>
    <row r="88" spans="1:15" x14ac:dyDescent="0.3">
      <c r="A88" s="1" t="s">
        <v>379</v>
      </c>
      <c r="B88" t="s">
        <v>410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411</v>
      </c>
      <c r="J88" s="4" t="s">
        <v>182</v>
      </c>
      <c r="K88">
        <v>1</v>
      </c>
      <c r="L88">
        <v>0</v>
      </c>
      <c r="M88" s="1" t="s">
        <v>301</v>
      </c>
      <c r="N88" t="s">
        <v>486</v>
      </c>
      <c r="O88" s="1">
        <v>87</v>
      </c>
    </row>
    <row r="89" spans="1:15" x14ac:dyDescent="0.3">
      <c r="A89" s="1" t="s">
        <v>295</v>
      </c>
      <c r="B89" t="s">
        <v>296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230</v>
      </c>
      <c r="J89" s="4" t="s">
        <v>181</v>
      </c>
      <c r="K89">
        <v>0</v>
      </c>
      <c r="L89">
        <v>0</v>
      </c>
      <c r="M89" s="1" t="s">
        <v>294</v>
      </c>
      <c r="N89" t="s">
        <v>482</v>
      </c>
      <c r="O89" s="1">
        <v>88</v>
      </c>
    </row>
    <row r="90" spans="1:15" x14ac:dyDescent="0.3">
      <c r="A90" s="1" t="s">
        <v>430</v>
      </c>
      <c r="B90" t="s">
        <v>431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136</v>
      </c>
      <c r="J90" s="4" t="s">
        <v>181</v>
      </c>
      <c r="K90">
        <v>0</v>
      </c>
      <c r="L90">
        <v>0</v>
      </c>
      <c r="M90" s="1" t="s">
        <v>286</v>
      </c>
      <c r="N90" t="s">
        <v>477</v>
      </c>
      <c r="O90" s="1">
        <v>89</v>
      </c>
    </row>
    <row r="91" spans="1:15" x14ac:dyDescent="0.3">
      <c r="A91" s="1" t="s">
        <v>430</v>
      </c>
      <c r="B91" t="s">
        <v>432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136</v>
      </c>
      <c r="J91" s="4" t="s">
        <v>181</v>
      </c>
      <c r="K91">
        <v>0</v>
      </c>
      <c r="L91">
        <v>0</v>
      </c>
      <c r="M91" s="1" t="s">
        <v>286</v>
      </c>
      <c r="N91" t="s">
        <v>477</v>
      </c>
      <c r="O91" s="1">
        <v>90</v>
      </c>
    </row>
    <row r="92" spans="1:15" x14ac:dyDescent="0.3">
      <c r="A92" s="1" t="s">
        <v>234</v>
      </c>
      <c r="B92" t="s">
        <v>235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138</v>
      </c>
      <c r="J92" s="4" t="s">
        <v>181</v>
      </c>
      <c r="K92">
        <v>0</v>
      </c>
      <c r="L92">
        <v>0</v>
      </c>
      <c r="M92" s="1" t="s">
        <v>286</v>
      </c>
      <c r="N92" t="s">
        <v>477</v>
      </c>
      <c r="O92" s="1">
        <v>91</v>
      </c>
    </row>
    <row r="93" spans="1:15" x14ac:dyDescent="0.3">
      <c r="A93" s="1" t="s">
        <v>234</v>
      </c>
      <c r="B93" t="s">
        <v>236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139</v>
      </c>
      <c r="J93" s="4" t="s">
        <v>181</v>
      </c>
      <c r="K93">
        <v>0</v>
      </c>
      <c r="L93">
        <v>0</v>
      </c>
      <c r="M93" s="1" t="s">
        <v>286</v>
      </c>
      <c r="N93" t="s">
        <v>477</v>
      </c>
      <c r="O93" s="1">
        <v>92</v>
      </c>
    </row>
    <row r="94" spans="1:15" x14ac:dyDescent="0.3">
      <c r="A94" s="1" t="s">
        <v>234</v>
      </c>
      <c r="B94" t="s">
        <v>237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139</v>
      </c>
      <c r="J94" s="4" t="s">
        <v>181</v>
      </c>
      <c r="K94">
        <v>0</v>
      </c>
      <c r="L94">
        <v>0</v>
      </c>
      <c r="M94" s="1" t="s">
        <v>286</v>
      </c>
      <c r="N94" t="s">
        <v>477</v>
      </c>
      <c r="O94" s="1">
        <v>93</v>
      </c>
    </row>
    <row r="95" spans="1:15" x14ac:dyDescent="0.3">
      <c r="A95" s="1" t="s">
        <v>234</v>
      </c>
      <c r="B95" t="s">
        <v>238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181</v>
      </c>
      <c r="K95">
        <v>0</v>
      </c>
      <c r="L95">
        <v>0</v>
      </c>
      <c r="M95" s="1" t="s">
        <v>286</v>
      </c>
      <c r="N95" t="s">
        <v>479</v>
      </c>
      <c r="O95" s="1">
        <v>94</v>
      </c>
    </row>
    <row r="96" spans="1:15" x14ac:dyDescent="0.3">
      <c r="A96" s="1" t="s">
        <v>234</v>
      </c>
      <c r="B96" t="s">
        <v>239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181</v>
      </c>
      <c r="K96">
        <v>0</v>
      </c>
      <c r="L96">
        <v>0</v>
      </c>
      <c r="M96" s="1" t="s">
        <v>286</v>
      </c>
      <c r="N96" t="s">
        <v>479</v>
      </c>
      <c r="O96" s="1">
        <v>95</v>
      </c>
    </row>
    <row r="97" spans="1:15" x14ac:dyDescent="0.3">
      <c r="A97" s="1" t="s">
        <v>234</v>
      </c>
      <c r="B97" t="s">
        <v>240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181</v>
      </c>
      <c r="K97">
        <v>0</v>
      </c>
      <c r="L97">
        <v>0</v>
      </c>
      <c r="M97" s="1" t="s">
        <v>286</v>
      </c>
      <c r="N97" t="s">
        <v>479</v>
      </c>
      <c r="O97" s="1">
        <v>96</v>
      </c>
    </row>
    <row r="98" spans="1:15" x14ac:dyDescent="0.3">
      <c r="A98" s="1" t="s">
        <v>234</v>
      </c>
      <c r="B98" t="s">
        <v>242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181</v>
      </c>
      <c r="K98">
        <v>0</v>
      </c>
      <c r="L98">
        <v>0</v>
      </c>
      <c r="M98" s="1" t="s">
        <v>286</v>
      </c>
      <c r="N98" t="s">
        <v>479</v>
      </c>
      <c r="O98" s="1">
        <v>97</v>
      </c>
    </row>
    <row r="99" spans="1:15" x14ac:dyDescent="0.3">
      <c r="A99" s="1" t="s">
        <v>234</v>
      </c>
      <c r="B99" t="s">
        <v>241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181</v>
      </c>
      <c r="K99">
        <v>0</v>
      </c>
      <c r="L99">
        <v>0</v>
      </c>
      <c r="M99" s="1" t="s">
        <v>286</v>
      </c>
      <c r="N99" t="s">
        <v>479</v>
      </c>
      <c r="O99" s="1">
        <v>98</v>
      </c>
    </row>
    <row r="100" spans="1:15" x14ac:dyDescent="0.3">
      <c r="A100" s="1" t="s">
        <v>234</v>
      </c>
      <c r="B100" t="s">
        <v>243</v>
      </c>
      <c r="C100" s="5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181</v>
      </c>
      <c r="K100">
        <v>0</v>
      </c>
      <c r="L100">
        <v>0</v>
      </c>
      <c r="M100" s="1" t="s">
        <v>286</v>
      </c>
      <c r="N100" t="s">
        <v>479</v>
      </c>
      <c r="O100" s="1">
        <v>99</v>
      </c>
    </row>
    <row r="101" spans="1:15" x14ac:dyDescent="0.3">
      <c r="A101" s="1" t="s">
        <v>234</v>
      </c>
      <c r="B101" t="s">
        <v>244</v>
      </c>
      <c r="C101">
        <v>2007</v>
      </c>
      <c r="D101">
        <v>1649.95</v>
      </c>
      <c r="E101">
        <v>220</v>
      </c>
      <c r="F101">
        <v>34</v>
      </c>
      <c r="G101" s="2">
        <v>51</v>
      </c>
      <c r="H101" s="4" t="s">
        <v>248</v>
      </c>
      <c r="I101" s="4" t="s">
        <v>70</v>
      </c>
      <c r="J101" s="4" t="s">
        <v>181</v>
      </c>
      <c r="K101">
        <v>0</v>
      </c>
      <c r="L101">
        <v>0</v>
      </c>
      <c r="M101" s="1" t="s">
        <v>286</v>
      </c>
      <c r="N101" t="s">
        <v>479</v>
      </c>
      <c r="O101" s="1">
        <v>100</v>
      </c>
    </row>
    <row r="102" spans="1:15" x14ac:dyDescent="0.3">
      <c r="A102" t="s">
        <v>234</v>
      </c>
      <c r="B102" t="s">
        <v>246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4" t="s">
        <v>249</v>
      </c>
      <c r="I102" s="4" t="s">
        <v>70</v>
      </c>
      <c r="J102" s="4" t="s">
        <v>181</v>
      </c>
      <c r="K102">
        <v>0</v>
      </c>
      <c r="L102">
        <v>0</v>
      </c>
      <c r="M102" s="1" t="s">
        <v>286</v>
      </c>
      <c r="N102" t="s">
        <v>479</v>
      </c>
      <c r="O102" s="1">
        <v>101</v>
      </c>
    </row>
    <row r="103" spans="1:15" x14ac:dyDescent="0.3">
      <c r="A103" t="s">
        <v>234</v>
      </c>
      <c r="B103" t="s">
        <v>247</v>
      </c>
      <c r="C103">
        <v>1996</v>
      </c>
      <c r="D103">
        <v>2795</v>
      </c>
      <c r="E103">
        <v>255</v>
      </c>
      <c r="F103">
        <v>34.5</v>
      </c>
      <c r="G103" s="2">
        <v>53</v>
      </c>
      <c r="H103" s="4" t="s">
        <v>250</v>
      </c>
      <c r="I103" s="4" t="s">
        <v>70</v>
      </c>
      <c r="J103" s="4" t="s">
        <v>181</v>
      </c>
      <c r="K103">
        <v>0</v>
      </c>
      <c r="L103">
        <v>0</v>
      </c>
      <c r="M103" s="1" t="s">
        <v>286</v>
      </c>
      <c r="N103" t="s">
        <v>479</v>
      </c>
      <c r="O103" s="1">
        <v>102</v>
      </c>
    </row>
    <row r="104" spans="1:15" x14ac:dyDescent="0.3">
      <c r="A104" t="s">
        <v>234</v>
      </c>
      <c r="B104" t="s">
        <v>245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4" t="s">
        <v>251</v>
      </c>
      <c r="I104" s="4" t="s">
        <v>70</v>
      </c>
      <c r="J104" s="4" t="s">
        <v>181</v>
      </c>
      <c r="K104">
        <v>0</v>
      </c>
      <c r="L104">
        <v>0</v>
      </c>
      <c r="M104" s="1" t="s">
        <v>286</v>
      </c>
      <c r="N104" t="s">
        <v>479</v>
      </c>
      <c r="O104" s="1">
        <v>103</v>
      </c>
    </row>
    <row r="105" spans="1:15" x14ac:dyDescent="0.3">
      <c r="A105" t="s">
        <v>234</v>
      </c>
      <c r="B105" t="s">
        <v>274</v>
      </c>
      <c r="C105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181</v>
      </c>
      <c r="K105">
        <v>0</v>
      </c>
      <c r="L105">
        <v>0</v>
      </c>
      <c r="M105" s="1" t="s">
        <v>286</v>
      </c>
      <c r="N105" t="s">
        <v>480</v>
      </c>
      <c r="O105" s="1">
        <v>104</v>
      </c>
    </row>
    <row r="106" spans="1:15" x14ac:dyDescent="0.3">
      <c r="A106" t="s">
        <v>234</v>
      </c>
      <c r="B106" t="s">
        <v>275</v>
      </c>
      <c r="C106" s="5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181</v>
      </c>
      <c r="K106">
        <v>0</v>
      </c>
      <c r="L106">
        <v>0</v>
      </c>
      <c r="M106" s="1" t="s">
        <v>286</v>
      </c>
      <c r="N106" t="s">
        <v>480</v>
      </c>
      <c r="O106" s="1">
        <v>105</v>
      </c>
    </row>
    <row r="107" spans="1:15" x14ac:dyDescent="0.3">
      <c r="A107" t="s">
        <v>234</v>
      </c>
      <c r="B107" t="s">
        <v>252</v>
      </c>
      <c r="C107" s="5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181</v>
      </c>
      <c r="K107">
        <v>0</v>
      </c>
      <c r="L107">
        <v>0</v>
      </c>
      <c r="M107" s="1" t="s">
        <v>286</v>
      </c>
      <c r="N107" t="s">
        <v>480</v>
      </c>
      <c r="O107" s="1">
        <v>106</v>
      </c>
    </row>
    <row r="108" spans="1:15" x14ac:dyDescent="0.3">
      <c r="A108" t="s">
        <v>234</v>
      </c>
      <c r="B108" t="s">
        <v>253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181</v>
      </c>
      <c r="K108">
        <v>0</v>
      </c>
      <c r="L108">
        <v>0</v>
      </c>
      <c r="M108" s="1" t="s">
        <v>286</v>
      </c>
      <c r="N108" t="s">
        <v>480</v>
      </c>
      <c r="O108" s="1">
        <v>107</v>
      </c>
    </row>
    <row r="109" spans="1:15" x14ac:dyDescent="0.3">
      <c r="A109" t="s">
        <v>234</v>
      </c>
      <c r="B109" t="s">
        <v>254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181</v>
      </c>
      <c r="K109">
        <v>0</v>
      </c>
      <c r="L109">
        <v>0</v>
      </c>
      <c r="M109" s="1" t="s">
        <v>286</v>
      </c>
      <c r="N109" t="s">
        <v>480</v>
      </c>
      <c r="O109" s="1">
        <v>108</v>
      </c>
    </row>
    <row r="110" spans="1:15" x14ac:dyDescent="0.3">
      <c r="A110" t="s">
        <v>234</v>
      </c>
      <c r="B110" t="s">
        <v>255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181</v>
      </c>
      <c r="K110">
        <v>0</v>
      </c>
      <c r="L110">
        <v>0</v>
      </c>
      <c r="M110" s="1" t="s">
        <v>286</v>
      </c>
      <c r="N110" t="s">
        <v>480</v>
      </c>
      <c r="O110" s="1">
        <v>109</v>
      </c>
    </row>
    <row r="111" spans="1:15" x14ac:dyDescent="0.3">
      <c r="A111" t="s">
        <v>234</v>
      </c>
      <c r="B111" t="s">
        <v>276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233</v>
      </c>
      <c r="J111" s="4" t="s">
        <v>181</v>
      </c>
      <c r="K111">
        <v>0</v>
      </c>
      <c r="L111">
        <v>0</v>
      </c>
      <c r="M111" s="1" t="s">
        <v>286</v>
      </c>
      <c r="N111" t="s">
        <v>482</v>
      </c>
      <c r="O111" s="1">
        <v>110</v>
      </c>
    </row>
    <row r="112" spans="1:15" x14ac:dyDescent="0.3">
      <c r="A112" t="s">
        <v>234</v>
      </c>
      <c r="B112" t="s">
        <v>258</v>
      </c>
      <c r="C112" s="5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233</v>
      </c>
      <c r="J112" s="4" t="s">
        <v>181</v>
      </c>
      <c r="K112">
        <v>0</v>
      </c>
      <c r="L112">
        <v>0</v>
      </c>
      <c r="M112" s="1" t="s">
        <v>286</v>
      </c>
      <c r="N112" t="s">
        <v>482</v>
      </c>
      <c r="O112" s="1">
        <v>111</v>
      </c>
    </row>
    <row r="113" spans="1:15" x14ac:dyDescent="0.3">
      <c r="A113" t="s">
        <v>234</v>
      </c>
      <c r="B113" t="s">
        <v>277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">
        <v>2</v>
      </c>
      <c r="I113" s="4" t="s">
        <v>233</v>
      </c>
      <c r="J113" s="4" t="s">
        <v>181</v>
      </c>
      <c r="K113">
        <v>0</v>
      </c>
      <c r="L113">
        <v>0</v>
      </c>
      <c r="M113" s="1" t="s">
        <v>286</v>
      </c>
      <c r="N113" t="s">
        <v>482</v>
      </c>
      <c r="O113" s="1">
        <v>112</v>
      </c>
    </row>
    <row r="114" spans="1:15" x14ac:dyDescent="0.3">
      <c r="A114" t="s">
        <v>234</v>
      </c>
      <c r="B114" t="s">
        <v>260</v>
      </c>
      <c r="C114" s="5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174</v>
      </c>
      <c r="J114" s="4" t="s">
        <v>181</v>
      </c>
      <c r="K114">
        <v>0</v>
      </c>
      <c r="L114">
        <v>0</v>
      </c>
      <c r="M114" s="1" t="s">
        <v>286</v>
      </c>
      <c r="N114" t="s">
        <v>481</v>
      </c>
      <c r="O114" s="1">
        <v>113</v>
      </c>
    </row>
    <row r="115" spans="1:15" x14ac:dyDescent="0.3">
      <c r="A115" t="s">
        <v>234</v>
      </c>
      <c r="B115" t="s">
        <v>261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174</v>
      </c>
      <c r="J115" s="4" t="s">
        <v>181</v>
      </c>
      <c r="K115">
        <v>0</v>
      </c>
      <c r="L115">
        <v>0</v>
      </c>
      <c r="M115" s="1" t="s">
        <v>286</v>
      </c>
      <c r="N115" t="s">
        <v>482</v>
      </c>
      <c r="O115" s="1">
        <v>114</v>
      </c>
    </row>
    <row r="116" spans="1:15" x14ac:dyDescent="0.3">
      <c r="A116" t="s">
        <v>234</v>
      </c>
      <c r="B116" t="s">
        <v>262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174</v>
      </c>
      <c r="J116" s="4" t="s">
        <v>181</v>
      </c>
      <c r="K116">
        <v>0</v>
      </c>
      <c r="L116">
        <v>0</v>
      </c>
      <c r="M116" s="1" t="s">
        <v>286</v>
      </c>
      <c r="N116" t="s">
        <v>482</v>
      </c>
      <c r="O116" s="1">
        <v>115</v>
      </c>
    </row>
    <row r="117" spans="1:15" x14ac:dyDescent="0.3">
      <c r="A117" t="s">
        <v>234</v>
      </c>
      <c r="B117" t="s">
        <v>259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181</v>
      </c>
      <c r="K117">
        <v>0</v>
      </c>
      <c r="L117">
        <v>0</v>
      </c>
      <c r="M117" s="1" t="s">
        <v>286</v>
      </c>
      <c r="N117" t="s">
        <v>483</v>
      </c>
      <c r="O117" s="1">
        <v>116</v>
      </c>
    </row>
    <row r="118" spans="1:15" x14ac:dyDescent="0.3">
      <c r="A118" t="s">
        <v>234</v>
      </c>
      <c r="B118" t="s">
        <v>318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460</v>
      </c>
      <c r="J118" s="4" t="s">
        <v>182</v>
      </c>
      <c r="K118">
        <v>1</v>
      </c>
      <c r="L118">
        <v>0</v>
      </c>
      <c r="M118" s="1" t="s">
        <v>286</v>
      </c>
      <c r="N118" t="s">
        <v>480</v>
      </c>
      <c r="O118" s="1">
        <v>117</v>
      </c>
    </row>
    <row r="119" spans="1:15" x14ac:dyDescent="0.3">
      <c r="A119" t="s">
        <v>234</v>
      </c>
      <c r="B119" t="s">
        <v>319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459</v>
      </c>
      <c r="J119" s="4" t="s">
        <v>182</v>
      </c>
      <c r="K119">
        <v>1</v>
      </c>
      <c r="L119">
        <v>0</v>
      </c>
      <c r="M119" s="1" t="s">
        <v>286</v>
      </c>
      <c r="N119" t="s">
        <v>486</v>
      </c>
      <c r="O119" s="1">
        <v>118</v>
      </c>
    </row>
    <row r="120" spans="1:15" x14ac:dyDescent="0.3">
      <c r="A120" t="s">
        <v>234</v>
      </c>
      <c r="B120" t="s">
        <v>427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181</v>
      </c>
      <c r="K120">
        <v>0</v>
      </c>
      <c r="L120">
        <v>0</v>
      </c>
      <c r="M120" s="1" t="s">
        <v>286</v>
      </c>
      <c r="N120" t="s">
        <v>479</v>
      </c>
      <c r="O120" s="1">
        <v>119</v>
      </c>
    </row>
    <row r="121" spans="1:15" x14ac:dyDescent="0.3">
      <c r="A121" t="s">
        <v>297</v>
      </c>
      <c r="B121" t="s">
        <v>298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181</v>
      </c>
      <c r="K121">
        <v>0</v>
      </c>
      <c r="L121">
        <v>0</v>
      </c>
      <c r="M121" s="1" t="s">
        <v>301</v>
      </c>
      <c r="N121" t="s">
        <v>479</v>
      </c>
      <c r="O121" s="1">
        <v>120</v>
      </c>
    </row>
    <row r="122" spans="1:15" x14ac:dyDescent="0.3">
      <c r="A122" t="s">
        <v>297</v>
      </c>
      <c r="B122" t="s">
        <v>299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2">
        <f>2.36*25.4</f>
        <v>59.943999999999996</v>
      </c>
      <c r="H122" s="1">
        <v>0.95</v>
      </c>
      <c r="I122" s="4" t="s">
        <v>141</v>
      </c>
      <c r="J122" s="4" t="s">
        <v>181</v>
      </c>
      <c r="K122">
        <v>0</v>
      </c>
      <c r="L122">
        <v>0</v>
      </c>
      <c r="M122" s="1" t="s">
        <v>294</v>
      </c>
      <c r="N122" t="s">
        <v>480</v>
      </c>
      <c r="O122" s="1">
        <v>121</v>
      </c>
    </row>
    <row r="123" spans="1:15" x14ac:dyDescent="0.3">
      <c r="A123" t="s">
        <v>297</v>
      </c>
      <c r="B123" t="s">
        <v>300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293</v>
      </c>
      <c r="J123" s="4" t="s">
        <v>181</v>
      </c>
      <c r="K123">
        <v>0</v>
      </c>
      <c r="L123">
        <v>0</v>
      </c>
      <c r="M123" s="1" t="s">
        <v>294</v>
      </c>
      <c r="N123" t="s">
        <v>482</v>
      </c>
      <c r="O123" s="1">
        <v>122</v>
      </c>
    </row>
    <row r="124" spans="1:15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181</v>
      </c>
      <c r="K124">
        <v>0</v>
      </c>
      <c r="L124">
        <v>0</v>
      </c>
      <c r="M124" s="1" t="s">
        <v>286</v>
      </c>
      <c r="N124" t="s">
        <v>479</v>
      </c>
      <c r="O124" s="1">
        <v>123</v>
      </c>
    </row>
    <row r="125" spans="1:15" x14ac:dyDescent="0.3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181</v>
      </c>
      <c r="K125">
        <v>0</v>
      </c>
      <c r="L125">
        <v>0</v>
      </c>
      <c r="M125" s="1" t="s">
        <v>286</v>
      </c>
      <c r="N125" t="s">
        <v>479</v>
      </c>
      <c r="O125" s="1">
        <v>124</v>
      </c>
    </row>
    <row r="126" spans="1:15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181</v>
      </c>
      <c r="K126">
        <v>0</v>
      </c>
      <c r="L126">
        <v>0</v>
      </c>
      <c r="M126" s="1" t="s">
        <v>286</v>
      </c>
      <c r="N126" t="s">
        <v>478</v>
      </c>
      <c r="O126" s="1">
        <v>125</v>
      </c>
    </row>
    <row r="127" spans="1:15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181</v>
      </c>
      <c r="K127">
        <v>0</v>
      </c>
      <c r="L127">
        <v>0</v>
      </c>
      <c r="M127" s="1" t="s">
        <v>286</v>
      </c>
      <c r="N127" t="s">
        <v>479</v>
      </c>
      <c r="O127" s="1">
        <v>126</v>
      </c>
    </row>
    <row r="128" spans="1:15" x14ac:dyDescent="0.3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181</v>
      </c>
      <c r="K128">
        <v>0</v>
      </c>
      <c r="L128">
        <v>0</v>
      </c>
      <c r="M128" s="1" t="s">
        <v>286</v>
      </c>
      <c r="N128" t="s">
        <v>479</v>
      </c>
      <c r="O128" s="1">
        <v>127</v>
      </c>
    </row>
    <row r="129" spans="1:15" x14ac:dyDescent="0.3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181</v>
      </c>
      <c r="K129">
        <v>0</v>
      </c>
      <c r="L129">
        <v>0</v>
      </c>
      <c r="M129" s="1" t="s">
        <v>286</v>
      </c>
      <c r="N129" t="s">
        <v>479</v>
      </c>
      <c r="O129" s="1">
        <v>128</v>
      </c>
    </row>
    <row r="130" spans="1:15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181</v>
      </c>
      <c r="K130">
        <v>0</v>
      </c>
      <c r="L130">
        <v>0</v>
      </c>
      <c r="M130" s="1" t="s">
        <v>286</v>
      </c>
      <c r="N130" s="1" t="s">
        <v>478</v>
      </c>
      <c r="O130" s="1">
        <v>129</v>
      </c>
    </row>
    <row r="131" spans="1:15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181</v>
      </c>
      <c r="K131">
        <v>0</v>
      </c>
      <c r="L131">
        <v>0</v>
      </c>
      <c r="M131" s="1" t="s">
        <v>286</v>
      </c>
      <c r="N131" s="1" t="s">
        <v>480</v>
      </c>
      <c r="O131" s="1">
        <v>130</v>
      </c>
    </row>
    <row r="132" spans="1:15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181</v>
      </c>
      <c r="K132">
        <v>0</v>
      </c>
      <c r="L132">
        <v>0</v>
      </c>
      <c r="M132" s="1" t="s">
        <v>286</v>
      </c>
      <c r="N132" s="1" t="s">
        <v>480</v>
      </c>
      <c r="O132" s="1">
        <v>131</v>
      </c>
    </row>
    <row r="133" spans="1:15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181</v>
      </c>
      <c r="K133">
        <v>0</v>
      </c>
      <c r="L133">
        <v>0</v>
      </c>
      <c r="M133" s="1" t="s">
        <v>286</v>
      </c>
      <c r="N133" s="1" t="s">
        <v>480</v>
      </c>
      <c r="O133" s="1">
        <v>132</v>
      </c>
    </row>
    <row r="134" spans="1:15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181</v>
      </c>
      <c r="K134">
        <v>0</v>
      </c>
      <c r="L134">
        <v>0</v>
      </c>
      <c r="M134" s="1" t="s">
        <v>286</v>
      </c>
      <c r="N134" s="1" t="s">
        <v>481</v>
      </c>
      <c r="O134" s="1">
        <v>133</v>
      </c>
    </row>
    <row r="135" spans="1:15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181</v>
      </c>
      <c r="K135">
        <v>0</v>
      </c>
      <c r="L135">
        <v>0</v>
      </c>
      <c r="M135" s="1" t="s">
        <v>286</v>
      </c>
      <c r="N135" s="1" t="s">
        <v>482</v>
      </c>
      <c r="O135" s="1">
        <v>134</v>
      </c>
    </row>
    <row r="136" spans="1:15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2">
        <f>3.4*25.4</f>
        <v>86.36</v>
      </c>
      <c r="H136" s="1">
        <v>1.4</v>
      </c>
      <c r="I136" s="4" t="s">
        <v>77</v>
      </c>
      <c r="J136" s="4" t="s">
        <v>181</v>
      </c>
      <c r="K136">
        <v>0</v>
      </c>
      <c r="L136">
        <v>0</v>
      </c>
      <c r="M136" s="1" t="s">
        <v>286</v>
      </c>
      <c r="N136" s="1" t="s">
        <v>482</v>
      </c>
      <c r="O136" s="1">
        <v>135</v>
      </c>
    </row>
    <row r="137" spans="1:15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2">
        <f>3.29*25.4</f>
        <v>83.566000000000003</v>
      </c>
      <c r="H137" s="1">
        <v>2.8</v>
      </c>
      <c r="I137" s="4" t="s">
        <v>77</v>
      </c>
      <c r="J137" s="4" t="s">
        <v>181</v>
      </c>
      <c r="K137">
        <v>0</v>
      </c>
      <c r="L137">
        <v>0</v>
      </c>
      <c r="M137" s="1" t="s">
        <v>286</v>
      </c>
      <c r="N137" s="1" t="s">
        <v>478</v>
      </c>
      <c r="O137" s="1">
        <v>136</v>
      </c>
    </row>
    <row r="138" spans="1:15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2">
        <f>3.3*25.4</f>
        <v>83.82</v>
      </c>
      <c r="H138" s="1">
        <v>2.8</v>
      </c>
      <c r="I138" s="4" t="s">
        <v>80</v>
      </c>
      <c r="J138" s="4" t="s">
        <v>181</v>
      </c>
      <c r="K138">
        <v>1</v>
      </c>
      <c r="L138">
        <v>0</v>
      </c>
      <c r="M138" s="1" t="s">
        <v>286</v>
      </c>
      <c r="N138" s="1" t="s">
        <v>481</v>
      </c>
      <c r="O138" s="1">
        <v>137</v>
      </c>
    </row>
    <row r="139" spans="1:15" x14ac:dyDescent="0.3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2">
        <f>4.9*25.4</f>
        <v>124.46000000000001</v>
      </c>
      <c r="H139" s="1">
        <v>2</v>
      </c>
      <c r="I139" s="4" t="s">
        <v>81</v>
      </c>
      <c r="J139" s="4" t="s">
        <v>181</v>
      </c>
      <c r="K139">
        <v>1</v>
      </c>
      <c r="L139">
        <v>0</v>
      </c>
      <c r="M139" s="1" t="s">
        <v>286</v>
      </c>
      <c r="N139" s="1" t="s">
        <v>483</v>
      </c>
      <c r="O139" s="1">
        <v>138</v>
      </c>
    </row>
    <row r="140" spans="1:15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2">
        <f>3.5*25.4</f>
        <v>88.899999999999991</v>
      </c>
      <c r="H140" s="1">
        <v>4</v>
      </c>
      <c r="I140" s="4" t="s">
        <v>83</v>
      </c>
      <c r="J140" s="4" t="s">
        <v>181</v>
      </c>
      <c r="K140">
        <v>1</v>
      </c>
      <c r="L140">
        <v>0</v>
      </c>
      <c r="M140" s="1" t="s">
        <v>286</v>
      </c>
      <c r="N140" s="1" t="s">
        <v>484</v>
      </c>
      <c r="O140" s="1">
        <v>139</v>
      </c>
    </row>
    <row r="141" spans="1:15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2">
        <f>4.9*25.4</f>
        <v>124.46000000000001</v>
      </c>
      <c r="H141" s="1">
        <v>2.8</v>
      </c>
      <c r="I141" s="4" t="s">
        <v>83</v>
      </c>
      <c r="J141" s="4" t="s">
        <v>181</v>
      </c>
      <c r="K141">
        <v>1</v>
      </c>
      <c r="L141">
        <v>0</v>
      </c>
      <c r="M141" s="1" t="s">
        <v>286</v>
      </c>
      <c r="N141" s="1" t="s">
        <v>484</v>
      </c>
      <c r="O141" s="1">
        <v>140</v>
      </c>
    </row>
    <row r="142" spans="1:15" s="1" customFormat="1" x14ac:dyDescent="0.3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181</v>
      </c>
      <c r="K142" s="1">
        <v>1</v>
      </c>
      <c r="L142" s="1">
        <v>0</v>
      </c>
      <c r="M142" s="1" t="s">
        <v>286</v>
      </c>
      <c r="N142" s="1" t="s">
        <v>484</v>
      </c>
      <c r="O142" s="1">
        <v>141</v>
      </c>
    </row>
    <row r="143" spans="1:15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2">
        <f>3.8*25.4</f>
        <v>96.52</v>
      </c>
      <c r="H143" s="1">
        <v>2.8</v>
      </c>
      <c r="I143" s="4" t="s">
        <v>458</v>
      </c>
      <c r="J143" s="4" t="s">
        <v>182</v>
      </c>
      <c r="K143" s="1">
        <v>0</v>
      </c>
      <c r="L143" s="1">
        <v>0</v>
      </c>
      <c r="M143" s="1" t="s">
        <v>286</v>
      </c>
      <c r="N143" s="1" t="s">
        <v>477</v>
      </c>
      <c r="O143" s="1">
        <v>142</v>
      </c>
    </row>
    <row r="144" spans="1:15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363</v>
      </c>
      <c r="J144" s="4" t="s">
        <v>182</v>
      </c>
      <c r="K144" s="1">
        <v>1</v>
      </c>
      <c r="L144" s="1">
        <v>0</v>
      </c>
      <c r="M144" s="1" t="s">
        <v>286</v>
      </c>
      <c r="N144" s="1" t="s">
        <v>477</v>
      </c>
      <c r="O144" s="1">
        <v>143</v>
      </c>
    </row>
    <row r="145" spans="1:15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457</v>
      </c>
      <c r="J145" s="4" t="s">
        <v>182</v>
      </c>
      <c r="K145" s="1">
        <v>0</v>
      </c>
      <c r="L145" s="1">
        <v>0</v>
      </c>
      <c r="M145" s="1" t="s">
        <v>286</v>
      </c>
      <c r="N145" s="1" t="s">
        <v>477</v>
      </c>
      <c r="O145" s="1">
        <v>144</v>
      </c>
    </row>
    <row r="146" spans="1:15" s="1" customFormat="1" x14ac:dyDescent="0.3">
      <c r="A146" s="1" t="s">
        <v>59</v>
      </c>
      <c r="B146" s="1" t="s">
        <v>87</v>
      </c>
      <c r="C146" s="1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456</v>
      </c>
      <c r="J146" s="4" t="s">
        <v>182</v>
      </c>
      <c r="K146" s="1">
        <v>1</v>
      </c>
      <c r="L146" s="1">
        <v>0</v>
      </c>
      <c r="M146" s="1" t="s">
        <v>286</v>
      </c>
      <c r="N146" s="1" t="s">
        <v>484</v>
      </c>
      <c r="O146" s="1">
        <v>145</v>
      </c>
    </row>
    <row r="147" spans="1:15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455</v>
      </c>
      <c r="J147" s="4" t="s">
        <v>182</v>
      </c>
      <c r="K147">
        <v>1</v>
      </c>
      <c r="L147">
        <v>0</v>
      </c>
      <c r="M147" s="1" t="s">
        <v>286</v>
      </c>
      <c r="N147" s="1" t="s">
        <v>480</v>
      </c>
      <c r="O147" s="1">
        <v>146</v>
      </c>
    </row>
    <row r="148" spans="1:15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443</v>
      </c>
      <c r="J148" s="4" t="s">
        <v>182</v>
      </c>
      <c r="K148">
        <v>0</v>
      </c>
      <c r="L148">
        <v>0</v>
      </c>
      <c r="M148" s="1" t="s">
        <v>286</v>
      </c>
      <c r="N148" s="1" t="s">
        <v>480</v>
      </c>
      <c r="O148" s="1">
        <v>147</v>
      </c>
    </row>
    <row r="149" spans="1:15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2">
        <f>3.46*25.4</f>
        <v>87.884</v>
      </c>
      <c r="H149" s="1">
        <v>2.8</v>
      </c>
      <c r="I149" s="4" t="s">
        <v>443</v>
      </c>
      <c r="J149" s="4" t="s">
        <v>182</v>
      </c>
      <c r="K149">
        <v>1</v>
      </c>
      <c r="L149">
        <v>0</v>
      </c>
      <c r="M149" s="1" t="s">
        <v>286</v>
      </c>
      <c r="N149" s="1" t="s">
        <v>480</v>
      </c>
      <c r="O149" s="1">
        <v>148</v>
      </c>
    </row>
    <row r="150" spans="1:15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454</v>
      </c>
      <c r="J150" s="4" t="s">
        <v>182</v>
      </c>
      <c r="K150">
        <v>1</v>
      </c>
      <c r="L150">
        <v>0</v>
      </c>
      <c r="M150" s="1" t="s">
        <v>286</v>
      </c>
      <c r="N150" s="1" t="s">
        <v>480</v>
      </c>
      <c r="O150" s="1">
        <v>149</v>
      </c>
    </row>
    <row r="151" spans="1:15" x14ac:dyDescent="0.3">
      <c r="A151" t="s">
        <v>59</v>
      </c>
      <c r="B151" t="s">
        <v>163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447</v>
      </c>
      <c r="J151" s="4" t="s">
        <v>182</v>
      </c>
      <c r="K151">
        <v>1</v>
      </c>
      <c r="L151">
        <v>0</v>
      </c>
      <c r="M151" s="1" t="s">
        <v>286</v>
      </c>
      <c r="N151" s="1" t="s">
        <v>485</v>
      </c>
      <c r="O151" s="1">
        <v>150</v>
      </c>
    </row>
    <row r="152" spans="1:15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371</v>
      </c>
      <c r="J152" s="4" t="s">
        <v>182</v>
      </c>
      <c r="K152">
        <v>1</v>
      </c>
      <c r="L152">
        <v>0</v>
      </c>
      <c r="M152" s="1" t="s">
        <v>286</v>
      </c>
      <c r="N152" s="1" t="s">
        <v>486</v>
      </c>
      <c r="O152" s="1">
        <v>151</v>
      </c>
    </row>
    <row r="153" spans="1:15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371</v>
      </c>
      <c r="J153" s="4" t="s">
        <v>182</v>
      </c>
      <c r="K153">
        <v>1</v>
      </c>
      <c r="L153">
        <v>0</v>
      </c>
      <c r="M153" s="1" t="s">
        <v>286</v>
      </c>
      <c r="N153" s="1" t="s">
        <v>486</v>
      </c>
      <c r="O153" s="1">
        <v>152</v>
      </c>
    </row>
    <row r="154" spans="1:15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361</v>
      </c>
      <c r="J154" s="4" t="s">
        <v>182</v>
      </c>
      <c r="K154">
        <v>1</v>
      </c>
      <c r="L154">
        <v>0</v>
      </c>
      <c r="M154" s="1" t="s">
        <v>286</v>
      </c>
      <c r="N154" s="1" t="s">
        <v>486</v>
      </c>
      <c r="O154" s="1">
        <v>153</v>
      </c>
    </row>
    <row r="155" spans="1:15" x14ac:dyDescent="0.3">
      <c r="A155" t="s">
        <v>59</v>
      </c>
      <c r="B155" t="s">
        <v>92</v>
      </c>
      <c r="C155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">
        <v>5.6</v>
      </c>
      <c r="I155" s="4" t="s">
        <v>453</v>
      </c>
      <c r="J155" s="4" t="s">
        <v>182</v>
      </c>
      <c r="K155">
        <v>1</v>
      </c>
      <c r="L155">
        <v>0</v>
      </c>
      <c r="M155" s="1" t="s">
        <v>286</v>
      </c>
      <c r="N155" s="1" t="s">
        <v>484</v>
      </c>
      <c r="O155" s="1">
        <v>154</v>
      </c>
    </row>
    <row r="156" spans="1:15" x14ac:dyDescent="0.3">
      <c r="A156" t="s">
        <v>59</v>
      </c>
      <c r="B156" t="s">
        <v>354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181</v>
      </c>
      <c r="K156">
        <v>0</v>
      </c>
      <c r="L156">
        <v>0</v>
      </c>
      <c r="M156" s="1" t="s">
        <v>301</v>
      </c>
      <c r="N156" s="1" t="s">
        <v>480</v>
      </c>
      <c r="O156" s="1">
        <v>155</v>
      </c>
    </row>
    <row r="157" spans="1:15" x14ac:dyDescent="0.3">
      <c r="A157" t="s">
        <v>59</v>
      </c>
      <c r="B157" t="s">
        <v>369</v>
      </c>
      <c r="C157">
        <v>2016</v>
      </c>
      <c r="D157">
        <v>3397</v>
      </c>
      <c r="E157">
        <v>885</v>
      </c>
      <c r="F157">
        <v>124</v>
      </c>
      <c r="G157" s="2">
        <v>89</v>
      </c>
      <c r="H157" s="1">
        <v>4</v>
      </c>
      <c r="I157" s="4" t="s">
        <v>302</v>
      </c>
      <c r="J157" s="4" t="s">
        <v>181</v>
      </c>
      <c r="K157">
        <v>0</v>
      </c>
      <c r="L157">
        <v>0</v>
      </c>
      <c r="M157" s="1" t="s">
        <v>286</v>
      </c>
      <c r="N157" s="1" t="s">
        <v>478</v>
      </c>
      <c r="O157" s="1">
        <v>156</v>
      </c>
    </row>
    <row r="158" spans="1:15" x14ac:dyDescent="0.3">
      <c r="A158" t="s">
        <v>59</v>
      </c>
      <c r="B158" t="s">
        <v>370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371</v>
      </c>
      <c r="J158" s="4" t="s">
        <v>182</v>
      </c>
      <c r="K158">
        <v>1</v>
      </c>
      <c r="L158">
        <v>0</v>
      </c>
      <c r="M158" s="1" t="s">
        <v>286</v>
      </c>
      <c r="N158" s="1" t="s">
        <v>486</v>
      </c>
      <c r="O158" s="1">
        <v>157</v>
      </c>
    </row>
    <row r="159" spans="1:15" x14ac:dyDescent="0.3">
      <c r="A159" t="s">
        <v>59</v>
      </c>
      <c r="B159" t="s">
        <v>375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361</v>
      </c>
      <c r="J159" s="4" t="s">
        <v>182</v>
      </c>
      <c r="K159">
        <v>1</v>
      </c>
      <c r="L159">
        <v>0</v>
      </c>
      <c r="M159" s="1" t="s">
        <v>301</v>
      </c>
      <c r="N159" s="1" t="s">
        <v>486</v>
      </c>
      <c r="O159" s="1">
        <v>158</v>
      </c>
    </row>
    <row r="160" spans="1:15" x14ac:dyDescent="0.3">
      <c r="A160" t="s">
        <v>59</v>
      </c>
      <c r="B160" t="s">
        <v>378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181</v>
      </c>
      <c r="K160">
        <v>0</v>
      </c>
      <c r="L160">
        <v>0</v>
      </c>
      <c r="M160" s="1" t="s">
        <v>286</v>
      </c>
      <c r="N160" s="1" t="s">
        <v>482</v>
      </c>
      <c r="O160" s="1">
        <v>159</v>
      </c>
    </row>
    <row r="161" spans="1:15" x14ac:dyDescent="0.3">
      <c r="A161" t="s">
        <v>372</v>
      </c>
      <c r="B161" t="s">
        <v>373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374</v>
      </c>
      <c r="J161" s="4" t="s">
        <v>182</v>
      </c>
      <c r="K161">
        <v>0</v>
      </c>
      <c r="L161">
        <v>0</v>
      </c>
      <c r="M161" s="1" t="s">
        <v>301</v>
      </c>
      <c r="N161" s="1" t="s">
        <v>480</v>
      </c>
      <c r="O161" s="1">
        <v>160</v>
      </c>
    </row>
    <row r="162" spans="1:15" x14ac:dyDescent="0.3">
      <c r="A162" t="s">
        <v>372</v>
      </c>
      <c r="B162" t="s">
        <v>377</v>
      </c>
      <c r="C16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361</v>
      </c>
      <c r="J162" s="4" t="s">
        <v>182</v>
      </c>
      <c r="K162">
        <v>0</v>
      </c>
      <c r="L162">
        <v>0</v>
      </c>
      <c r="M162" s="1" t="s">
        <v>301</v>
      </c>
      <c r="N162" s="1" t="s">
        <v>484</v>
      </c>
      <c r="O162" s="1">
        <v>161</v>
      </c>
    </row>
    <row r="163" spans="1:15" x14ac:dyDescent="0.3">
      <c r="A163" t="s">
        <v>372</v>
      </c>
      <c r="B163" t="s">
        <v>376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374</v>
      </c>
      <c r="J163" s="4" t="s">
        <v>182</v>
      </c>
      <c r="K163">
        <v>1</v>
      </c>
      <c r="L163">
        <v>0</v>
      </c>
      <c r="M163" s="1" t="s">
        <v>301</v>
      </c>
      <c r="N163" s="1" t="s">
        <v>480</v>
      </c>
      <c r="O163" s="1">
        <v>162</v>
      </c>
    </row>
    <row r="164" spans="1:15" x14ac:dyDescent="0.3">
      <c r="A164" t="s">
        <v>433</v>
      </c>
      <c r="B164" t="s">
        <v>434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303</v>
      </c>
      <c r="J164" s="4" t="s">
        <v>181</v>
      </c>
      <c r="K164">
        <v>0</v>
      </c>
      <c r="L164">
        <v>0</v>
      </c>
      <c r="M164" s="1" t="s">
        <v>294</v>
      </c>
      <c r="N164" s="1" t="s">
        <v>481</v>
      </c>
      <c r="O164" s="1">
        <v>163</v>
      </c>
    </row>
    <row r="165" spans="1:15" x14ac:dyDescent="0.3">
      <c r="A165" t="s">
        <v>433</v>
      </c>
      <c r="B165" t="s">
        <v>435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141</v>
      </c>
      <c r="J165" s="4" t="s">
        <v>181</v>
      </c>
      <c r="K165">
        <v>0</v>
      </c>
      <c r="L165">
        <v>0</v>
      </c>
      <c r="M165" s="1" t="s">
        <v>294</v>
      </c>
      <c r="N165" s="1" t="s">
        <v>480</v>
      </c>
      <c r="O165" s="1">
        <v>164</v>
      </c>
    </row>
    <row r="166" spans="1:15" x14ac:dyDescent="0.3">
      <c r="A166" t="s">
        <v>433</v>
      </c>
      <c r="B166" t="s">
        <v>436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437</v>
      </c>
      <c r="J166" s="4" t="s">
        <v>182</v>
      </c>
      <c r="K166">
        <v>1</v>
      </c>
      <c r="L166">
        <v>0</v>
      </c>
      <c r="M166" s="1" t="s">
        <v>294</v>
      </c>
      <c r="N166" s="1" t="s">
        <v>480</v>
      </c>
      <c r="O166" s="1">
        <v>165</v>
      </c>
    </row>
    <row r="167" spans="1:15" x14ac:dyDescent="0.3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181</v>
      </c>
      <c r="K167">
        <v>0</v>
      </c>
      <c r="L167">
        <v>0</v>
      </c>
      <c r="M167" s="1" t="s">
        <v>286</v>
      </c>
      <c r="N167" s="1" t="s">
        <v>477</v>
      </c>
      <c r="O167" s="1">
        <v>166</v>
      </c>
    </row>
    <row r="168" spans="1:15" s="1" customFormat="1" x14ac:dyDescent="0.3">
      <c r="A168" s="1" t="s">
        <v>100</v>
      </c>
      <c r="B168" s="1" t="s">
        <v>204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181</v>
      </c>
      <c r="K168" s="1">
        <v>0</v>
      </c>
      <c r="L168" s="1">
        <v>1</v>
      </c>
      <c r="M168" s="1" t="s">
        <v>286</v>
      </c>
      <c r="N168" s="1" t="s">
        <v>477</v>
      </c>
      <c r="O168" s="1">
        <v>167</v>
      </c>
    </row>
    <row r="169" spans="1:15" x14ac:dyDescent="0.3">
      <c r="A169" t="s">
        <v>100</v>
      </c>
      <c r="B169" t="s">
        <v>112</v>
      </c>
      <c r="C169">
        <v>2011</v>
      </c>
      <c r="D169">
        <v>549</v>
      </c>
      <c r="E169" s="5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181</v>
      </c>
      <c r="K169">
        <v>0</v>
      </c>
      <c r="L169">
        <v>0</v>
      </c>
      <c r="M169" s="1" t="s">
        <v>286</v>
      </c>
      <c r="N169" s="1" t="s">
        <v>479</v>
      </c>
      <c r="O169" s="1">
        <v>168</v>
      </c>
    </row>
    <row r="170" spans="1:15" x14ac:dyDescent="0.3">
      <c r="A170" t="s">
        <v>100</v>
      </c>
      <c r="B170" t="s">
        <v>203</v>
      </c>
      <c r="C170">
        <v>2015</v>
      </c>
      <c r="D170">
        <v>2145</v>
      </c>
      <c r="E170">
        <v>1180</v>
      </c>
      <c r="F170">
        <v>121.7</v>
      </c>
      <c r="G170" s="1">
        <v>117.6</v>
      </c>
      <c r="H170" s="1">
        <v>1.4</v>
      </c>
      <c r="I170" s="4" t="s">
        <v>96</v>
      </c>
      <c r="J170" s="4" t="s">
        <v>181</v>
      </c>
      <c r="K170">
        <v>0</v>
      </c>
      <c r="L170">
        <v>1</v>
      </c>
      <c r="M170" s="1" t="s">
        <v>286</v>
      </c>
      <c r="N170" s="1" t="s">
        <v>479</v>
      </c>
      <c r="O170" s="1">
        <v>169</v>
      </c>
    </row>
    <row r="171" spans="1:15" x14ac:dyDescent="0.3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181</v>
      </c>
      <c r="K171">
        <v>0</v>
      </c>
      <c r="L171">
        <v>0</v>
      </c>
      <c r="M171" s="1" t="s">
        <v>286</v>
      </c>
      <c r="N171" s="1" t="s">
        <v>479</v>
      </c>
      <c r="O171" s="1">
        <v>170</v>
      </c>
    </row>
    <row r="172" spans="1:15" x14ac:dyDescent="0.3">
      <c r="A172" t="s">
        <v>100</v>
      </c>
      <c r="B172" t="s">
        <v>205</v>
      </c>
      <c r="C172" s="1">
        <v>2016</v>
      </c>
      <c r="D172">
        <v>2145</v>
      </c>
      <c r="E172">
        <v>1375</v>
      </c>
      <c r="F172">
        <v>121.7</v>
      </c>
      <c r="G172" s="1">
        <v>117.6</v>
      </c>
      <c r="H172" s="1">
        <v>1.4</v>
      </c>
      <c r="I172" s="4" t="s">
        <v>70</v>
      </c>
      <c r="J172" s="4" t="s">
        <v>181</v>
      </c>
      <c r="K172">
        <v>0</v>
      </c>
      <c r="L172">
        <v>1</v>
      </c>
      <c r="M172" s="1" t="s">
        <v>286</v>
      </c>
      <c r="N172" s="1" t="s">
        <v>479</v>
      </c>
      <c r="O172" s="1">
        <v>171</v>
      </c>
    </row>
    <row r="173" spans="1:15" x14ac:dyDescent="0.3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181</v>
      </c>
      <c r="K173">
        <v>0</v>
      </c>
      <c r="L173">
        <v>0</v>
      </c>
      <c r="M173" s="1" t="s">
        <v>286</v>
      </c>
      <c r="N173" s="1" t="s">
        <v>480</v>
      </c>
      <c r="O173" s="1">
        <v>172</v>
      </c>
    </row>
    <row r="174" spans="1:15" x14ac:dyDescent="0.3">
      <c r="A174" t="s">
        <v>100</v>
      </c>
      <c r="B174" t="s">
        <v>206</v>
      </c>
      <c r="C174">
        <v>2015</v>
      </c>
      <c r="D174">
        <v>2145</v>
      </c>
      <c r="E174">
        <v>1160</v>
      </c>
      <c r="F174">
        <v>121.7</v>
      </c>
      <c r="G174" s="1">
        <v>117.6</v>
      </c>
      <c r="H174" s="1">
        <v>1.4</v>
      </c>
      <c r="I174" s="4" t="s">
        <v>74</v>
      </c>
      <c r="J174" s="4" t="s">
        <v>181</v>
      </c>
      <c r="K174">
        <v>0</v>
      </c>
      <c r="L174">
        <v>1</v>
      </c>
      <c r="M174" s="1" t="s">
        <v>286</v>
      </c>
      <c r="N174" s="1" t="s">
        <v>480</v>
      </c>
      <c r="O174" s="1">
        <v>173</v>
      </c>
    </row>
    <row r="175" spans="1:15" x14ac:dyDescent="0.3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181</v>
      </c>
      <c r="K175">
        <v>0</v>
      </c>
      <c r="L175">
        <v>0</v>
      </c>
      <c r="M175" s="1" t="s">
        <v>286</v>
      </c>
      <c r="N175" s="1" t="s">
        <v>482</v>
      </c>
      <c r="O175" s="1">
        <v>174</v>
      </c>
    </row>
    <row r="176" spans="1:15" x14ac:dyDescent="0.3">
      <c r="A176" t="s">
        <v>100</v>
      </c>
      <c r="B176" t="s">
        <v>207</v>
      </c>
      <c r="C176">
        <v>2015</v>
      </c>
      <c r="D176">
        <v>2145</v>
      </c>
      <c r="E176">
        <v>1245</v>
      </c>
      <c r="F176">
        <v>121.7</v>
      </c>
      <c r="G176" s="1">
        <v>117.6</v>
      </c>
      <c r="H176" s="1">
        <v>1.4</v>
      </c>
      <c r="I176" s="4" t="s">
        <v>77</v>
      </c>
      <c r="J176" s="4" t="s">
        <v>181</v>
      </c>
      <c r="K176">
        <v>0</v>
      </c>
      <c r="L176">
        <v>1</v>
      </c>
      <c r="M176" s="1" t="s">
        <v>286</v>
      </c>
      <c r="N176" s="1" t="s">
        <v>482</v>
      </c>
      <c r="O176" s="1">
        <v>175</v>
      </c>
    </row>
    <row r="177" spans="1:15" x14ac:dyDescent="0.3">
      <c r="A177" t="s">
        <v>100</v>
      </c>
      <c r="B177" t="s">
        <v>356</v>
      </c>
      <c r="C177">
        <v>2016</v>
      </c>
      <c r="D177">
        <v>700</v>
      </c>
      <c r="E177">
        <v>585</v>
      </c>
      <c r="F177">
        <v>98</v>
      </c>
      <c r="G177" s="2">
        <v>67</v>
      </c>
      <c r="H177" s="1">
        <v>1.4</v>
      </c>
      <c r="I177" s="4" t="s">
        <v>74</v>
      </c>
      <c r="J177" s="4" t="s">
        <v>181</v>
      </c>
      <c r="K177">
        <v>0</v>
      </c>
      <c r="L177">
        <v>0</v>
      </c>
      <c r="M177" s="1" t="s">
        <v>286</v>
      </c>
      <c r="N177" s="1" t="s">
        <v>480</v>
      </c>
      <c r="O177" s="1">
        <v>176</v>
      </c>
    </row>
    <row r="178" spans="1:15" x14ac:dyDescent="0.3">
      <c r="A178" t="s">
        <v>100</v>
      </c>
      <c r="B178" t="s">
        <v>359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181</v>
      </c>
      <c r="K178">
        <v>1</v>
      </c>
      <c r="L178">
        <v>1</v>
      </c>
      <c r="M178" s="1" t="s">
        <v>286</v>
      </c>
      <c r="N178" s="1" t="s">
        <v>483</v>
      </c>
      <c r="O178" s="1">
        <v>177</v>
      </c>
    </row>
    <row r="179" spans="1:15" x14ac:dyDescent="0.3">
      <c r="A179" t="s">
        <v>220</v>
      </c>
      <c r="B179" t="s">
        <v>221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181</v>
      </c>
      <c r="K179">
        <v>0</v>
      </c>
      <c r="L179">
        <v>0</v>
      </c>
      <c r="M179" s="1" t="s">
        <v>286</v>
      </c>
      <c r="N179" s="1" t="s">
        <v>478</v>
      </c>
      <c r="O179" s="1">
        <v>178</v>
      </c>
    </row>
    <row r="180" spans="1:15" x14ac:dyDescent="0.3">
      <c r="A180" t="s">
        <v>220</v>
      </c>
      <c r="B180" t="s">
        <v>271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181</v>
      </c>
      <c r="K180">
        <v>0</v>
      </c>
      <c r="L180">
        <v>0</v>
      </c>
      <c r="M180" s="1" t="s">
        <v>286</v>
      </c>
      <c r="N180" s="1" t="s">
        <v>478</v>
      </c>
      <c r="O180" s="1">
        <v>179</v>
      </c>
    </row>
    <row r="181" spans="1:15" x14ac:dyDescent="0.3">
      <c r="A181" t="s">
        <v>220</v>
      </c>
      <c r="B181" t="s">
        <v>272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174</v>
      </c>
      <c r="J181" s="4" t="s">
        <v>181</v>
      </c>
      <c r="K181">
        <v>0</v>
      </c>
      <c r="L181">
        <v>0</v>
      </c>
      <c r="M181" s="1" t="s">
        <v>286</v>
      </c>
      <c r="N181" s="1" t="s">
        <v>478</v>
      </c>
      <c r="O181" s="1">
        <v>180</v>
      </c>
    </row>
    <row r="182" spans="1:15" x14ac:dyDescent="0.3">
      <c r="A182" t="s">
        <v>101</v>
      </c>
      <c r="B182" t="s">
        <v>304</v>
      </c>
      <c r="C182" s="1">
        <v>2012</v>
      </c>
      <c r="D182" s="1">
        <v>199</v>
      </c>
      <c r="E182" s="5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302</v>
      </c>
      <c r="J182" s="4" t="s">
        <v>181</v>
      </c>
      <c r="K182">
        <v>0</v>
      </c>
      <c r="L182">
        <v>0</v>
      </c>
      <c r="M182" s="1" t="s">
        <v>294</v>
      </c>
      <c r="N182" s="1" t="s">
        <v>487</v>
      </c>
      <c r="O182" s="1">
        <v>181</v>
      </c>
    </row>
    <row r="183" spans="1:15" x14ac:dyDescent="0.3">
      <c r="A183" t="s">
        <v>101</v>
      </c>
      <c r="B183" t="s">
        <v>116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2">
        <f>3.57*25.4</f>
        <v>90.677999999999997</v>
      </c>
      <c r="H183" s="1">
        <v>1.4</v>
      </c>
      <c r="I183" s="4" t="s">
        <v>117</v>
      </c>
      <c r="J183" s="4" t="s">
        <v>181</v>
      </c>
      <c r="K183">
        <v>0</v>
      </c>
      <c r="L183">
        <v>0</v>
      </c>
      <c r="M183" s="1" t="s">
        <v>286</v>
      </c>
      <c r="N183" s="1" t="s">
        <v>477</v>
      </c>
      <c r="O183" s="1">
        <v>182</v>
      </c>
    </row>
    <row r="184" spans="1:15" x14ac:dyDescent="0.3">
      <c r="A184" t="s">
        <v>101</v>
      </c>
      <c r="B184" t="s">
        <v>118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181</v>
      </c>
      <c r="K184">
        <v>0</v>
      </c>
      <c r="L184">
        <v>0</v>
      </c>
      <c r="M184" s="1" t="s">
        <v>286</v>
      </c>
      <c r="N184" s="1" t="s">
        <v>479</v>
      </c>
      <c r="O184" s="1">
        <v>183</v>
      </c>
    </row>
    <row r="185" spans="1:15" x14ac:dyDescent="0.3">
      <c r="A185" t="s">
        <v>101</v>
      </c>
      <c r="B185" t="s">
        <v>305</v>
      </c>
      <c r="C185" s="1">
        <v>2012</v>
      </c>
      <c r="D185" s="1">
        <v>199</v>
      </c>
      <c r="E185" s="5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303</v>
      </c>
      <c r="J185" s="4" t="s">
        <v>181</v>
      </c>
      <c r="K185">
        <v>0</v>
      </c>
      <c r="L185">
        <v>0</v>
      </c>
      <c r="M185" s="1" t="s">
        <v>294</v>
      </c>
      <c r="N185" s="1" t="s">
        <v>480</v>
      </c>
      <c r="O185" s="1">
        <v>184</v>
      </c>
    </row>
    <row r="186" spans="1:15" x14ac:dyDescent="0.3">
      <c r="A186" t="s">
        <v>101</v>
      </c>
      <c r="B186" t="s">
        <v>307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303</v>
      </c>
      <c r="J186" s="4" t="s">
        <v>181</v>
      </c>
      <c r="K186">
        <v>0</v>
      </c>
      <c r="L186">
        <v>0</v>
      </c>
      <c r="M186" s="1" t="s">
        <v>301</v>
      </c>
      <c r="N186" s="1" t="s">
        <v>480</v>
      </c>
      <c r="O186" s="1">
        <v>185</v>
      </c>
    </row>
    <row r="187" spans="1:15" x14ac:dyDescent="0.3">
      <c r="A187" t="s">
        <v>101</v>
      </c>
      <c r="B187" t="s">
        <v>119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181</v>
      </c>
      <c r="K187">
        <v>0</v>
      </c>
      <c r="L187">
        <v>0</v>
      </c>
      <c r="M187" s="1" t="s">
        <v>286</v>
      </c>
      <c r="N187" s="1" t="s">
        <v>479</v>
      </c>
      <c r="O187" s="1">
        <v>186</v>
      </c>
    </row>
    <row r="188" spans="1:15" x14ac:dyDescent="0.3">
      <c r="A188" t="s">
        <v>101</v>
      </c>
      <c r="B188" t="s">
        <v>120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181</v>
      </c>
      <c r="K188">
        <v>0</v>
      </c>
      <c r="L188">
        <v>0</v>
      </c>
      <c r="M188" s="1" t="s">
        <v>286</v>
      </c>
      <c r="N188" s="1" t="s">
        <v>480</v>
      </c>
      <c r="O188" s="1">
        <v>187</v>
      </c>
    </row>
    <row r="189" spans="1:15" x14ac:dyDescent="0.3">
      <c r="A189" t="s">
        <v>101</v>
      </c>
      <c r="B189" t="s">
        <v>306</v>
      </c>
      <c r="C189" s="1">
        <v>2012</v>
      </c>
      <c r="D189">
        <v>209</v>
      </c>
      <c r="E189" s="5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181</v>
      </c>
      <c r="K189">
        <v>0</v>
      </c>
      <c r="L189">
        <v>0</v>
      </c>
      <c r="M189" s="1" t="s">
        <v>294</v>
      </c>
      <c r="N189" s="1" t="s">
        <v>483</v>
      </c>
      <c r="O189" s="1">
        <v>188</v>
      </c>
    </row>
    <row r="190" spans="1:15" x14ac:dyDescent="0.3">
      <c r="A190" t="s">
        <v>101</v>
      </c>
      <c r="B190" t="s">
        <v>123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181</v>
      </c>
      <c r="K190">
        <v>0</v>
      </c>
      <c r="L190">
        <v>0</v>
      </c>
      <c r="M190" s="1" t="s">
        <v>286</v>
      </c>
      <c r="N190" s="1" t="s">
        <v>482</v>
      </c>
      <c r="O190" s="1">
        <v>189</v>
      </c>
    </row>
    <row r="191" spans="1:15" x14ac:dyDescent="0.3">
      <c r="A191" t="s">
        <v>101</v>
      </c>
      <c r="B191" t="s">
        <v>122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452</v>
      </c>
      <c r="J191" s="4" t="s">
        <v>182</v>
      </c>
      <c r="K191">
        <v>1</v>
      </c>
      <c r="L191">
        <v>0</v>
      </c>
      <c r="M191" s="1" t="s">
        <v>286</v>
      </c>
      <c r="N191" s="1" t="s">
        <v>483</v>
      </c>
      <c r="O191" s="1">
        <v>190</v>
      </c>
    </row>
    <row r="192" spans="1:15" x14ac:dyDescent="0.3">
      <c r="A192" t="s">
        <v>101</v>
      </c>
      <c r="B192" t="s">
        <v>121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451</v>
      </c>
      <c r="J192" s="4" t="s">
        <v>182</v>
      </c>
      <c r="K192">
        <v>0</v>
      </c>
      <c r="L192">
        <v>0</v>
      </c>
      <c r="M192" s="1" t="s">
        <v>286</v>
      </c>
      <c r="N192" s="1" t="s">
        <v>479</v>
      </c>
      <c r="O192" s="1">
        <v>191</v>
      </c>
    </row>
    <row r="193" spans="1:15" x14ac:dyDescent="0.3">
      <c r="A193" t="s">
        <v>101</v>
      </c>
      <c r="B193" t="s">
        <v>352</v>
      </c>
      <c r="C193" s="1">
        <v>2015</v>
      </c>
      <c r="D193">
        <v>989</v>
      </c>
      <c r="E193">
        <v>1950</v>
      </c>
      <c r="F193">
        <v>259</v>
      </c>
      <c r="G193" s="2">
        <v>104</v>
      </c>
      <c r="H193" s="1">
        <v>5</v>
      </c>
      <c r="I193" s="4" t="s">
        <v>420</v>
      </c>
      <c r="J193" s="4" t="s">
        <v>182</v>
      </c>
      <c r="K193">
        <v>1</v>
      </c>
      <c r="L193">
        <v>0</v>
      </c>
      <c r="M193" s="1" t="s">
        <v>286</v>
      </c>
      <c r="N193" s="1" t="s">
        <v>484</v>
      </c>
      <c r="O193" s="1">
        <v>192</v>
      </c>
    </row>
    <row r="194" spans="1:15" x14ac:dyDescent="0.3">
      <c r="A194" t="s">
        <v>101</v>
      </c>
      <c r="B194" t="s">
        <v>353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420</v>
      </c>
      <c r="J194" s="4" t="s">
        <v>182</v>
      </c>
      <c r="K194">
        <v>1</v>
      </c>
      <c r="L194">
        <v>0</v>
      </c>
      <c r="M194" s="1" t="s">
        <v>286</v>
      </c>
      <c r="N194" t="s">
        <v>484</v>
      </c>
      <c r="O194" s="1">
        <v>193</v>
      </c>
    </row>
    <row r="195" spans="1:15" x14ac:dyDescent="0.3">
      <c r="A195" t="s">
        <v>101</v>
      </c>
      <c r="B195" t="s">
        <v>412</v>
      </c>
      <c r="C195" s="1">
        <v>2016</v>
      </c>
      <c r="D195">
        <v>1199</v>
      </c>
      <c r="F195">
        <v>126.2</v>
      </c>
      <c r="G195" s="2">
        <v>94.7</v>
      </c>
      <c r="H195" s="1">
        <v>1.4</v>
      </c>
      <c r="I195" s="4" t="s">
        <v>77</v>
      </c>
      <c r="J195" s="4" t="s">
        <v>181</v>
      </c>
      <c r="K195">
        <v>0</v>
      </c>
      <c r="L195">
        <v>0</v>
      </c>
      <c r="M195" s="1" t="s">
        <v>286</v>
      </c>
      <c r="N195" s="1" t="s">
        <v>482</v>
      </c>
      <c r="O195" s="1">
        <v>194</v>
      </c>
    </row>
    <row r="196" spans="1:15" x14ac:dyDescent="0.3">
      <c r="A196" t="s">
        <v>101</v>
      </c>
      <c r="B196" t="s">
        <v>413</v>
      </c>
      <c r="C196" s="1">
        <v>2016</v>
      </c>
      <c r="D196">
        <v>1599</v>
      </c>
      <c r="E196">
        <v>1150</v>
      </c>
      <c r="F196">
        <v>131.5</v>
      </c>
      <c r="G196" s="2">
        <v>102</v>
      </c>
      <c r="H196" s="1">
        <v>4</v>
      </c>
      <c r="I196" s="4" t="s">
        <v>414</v>
      </c>
      <c r="J196" s="4" t="s">
        <v>182</v>
      </c>
      <c r="K196">
        <v>0</v>
      </c>
      <c r="L196">
        <v>0</v>
      </c>
      <c r="M196" s="1" t="s">
        <v>286</v>
      </c>
      <c r="N196" s="1" t="s">
        <v>477</v>
      </c>
      <c r="O196" s="1">
        <v>195</v>
      </c>
    </row>
    <row r="197" spans="1:15" x14ac:dyDescent="0.3">
      <c r="A197" t="s">
        <v>101</v>
      </c>
      <c r="B197" t="s">
        <v>415</v>
      </c>
      <c r="C197" s="1">
        <v>2016</v>
      </c>
      <c r="D197">
        <v>5999</v>
      </c>
      <c r="E197">
        <v>3310</v>
      </c>
      <c r="F197">
        <v>380.3</v>
      </c>
      <c r="G197" s="2">
        <v>144.80000000000001</v>
      </c>
      <c r="H197" s="1">
        <v>4</v>
      </c>
      <c r="I197" s="4" t="s">
        <v>416</v>
      </c>
      <c r="J197" s="4" t="s">
        <v>181</v>
      </c>
      <c r="K197">
        <v>1</v>
      </c>
      <c r="L197">
        <v>0</v>
      </c>
      <c r="M197" s="1" t="s">
        <v>286</v>
      </c>
      <c r="N197" s="1" t="s">
        <v>484</v>
      </c>
      <c r="O197" s="1">
        <v>196</v>
      </c>
    </row>
    <row r="198" spans="1:15" x14ac:dyDescent="0.3">
      <c r="A198" t="s">
        <v>101</v>
      </c>
      <c r="B198" t="s">
        <v>417</v>
      </c>
      <c r="C198" s="1">
        <v>2016</v>
      </c>
      <c r="D198">
        <v>1099</v>
      </c>
      <c r="E198">
        <v>1490</v>
      </c>
      <c r="F198">
        <v>170.7</v>
      </c>
      <c r="G198" s="2">
        <v>93.5</v>
      </c>
      <c r="H198" s="1">
        <v>1.8</v>
      </c>
      <c r="I198" s="4" t="s">
        <v>418</v>
      </c>
      <c r="J198" s="4" t="s">
        <v>182</v>
      </c>
      <c r="K198">
        <v>0</v>
      </c>
      <c r="L198">
        <v>0</v>
      </c>
      <c r="M198" s="1" t="s">
        <v>301</v>
      </c>
      <c r="N198" s="1" t="s">
        <v>486</v>
      </c>
      <c r="O198" s="1">
        <v>197</v>
      </c>
    </row>
    <row r="199" spans="1:15" x14ac:dyDescent="0.3">
      <c r="A199" t="s">
        <v>168</v>
      </c>
      <c r="B199" t="s">
        <v>172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181</v>
      </c>
      <c r="K199">
        <v>0</v>
      </c>
      <c r="L199">
        <v>0</v>
      </c>
      <c r="M199" s="1" t="s">
        <v>286</v>
      </c>
      <c r="N199" s="1" t="s">
        <v>479</v>
      </c>
      <c r="O199" s="1">
        <v>198</v>
      </c>
    </row>
    <row r="200" spans="1:15" x14ac:dyDescent="0.3">
      <c r="A200" t="s">
        <v>168</v>
      </c>
      <c r="B200" t="s">
        <v>170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181</v>
      </c>
      <c r="K200">
        <v>0</v>
      </c>
      <c r="L200">
        <v>0</v>
      </c>
      <c r="M200" s="1" t="s">
        <v>286</v>
      </c>
      <c r="N200" s="1" t="s">
        <v>479</v>
      </c>
      <c r="O200" s="1">
        <v>199</v>
      </c>
    </row>
    <row r="201" spans="1:15" x14ac:dyDescent="0.3">
      <c r="A201" t="s">
        <v>168</v>
      </c>
      <c r="B201" t="s">
        <v>171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181</v>
      </c>
      <c r="K201">
        <v>0</v>
      </c>
      <c r="L201">
        <v>0</v>
      </c>
      <c r="M201" s="1" t="s">
        <v>286</v>
      </c>
      <c r="N201" s="1" t="s">
        <v>479</v>
      </c>
      <c r="O201" s="1">
        <v>200</v>
      </c>
    </row>
    <row r="202" spans="1:15" x14ac:dyDescent="0.3">
      <c r="A202" t="s">
        <v>168</v>
      </c>
      <c r="B202" t="s">
        <v>311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181</v>
      </c>
      <c r="K202">
        <v>0</v>
      </c>
      <c r="L202">
        <v>0</v>
      </c>
      <c r="M202" s="1" t="s">
        <v>286</v>
      </c>
      <c r="N202" s="1" t="s">
        <v>480</v>
      </c>
      <c r="O202" s="1">
        <v>201</v>
      </c>
    </row>
    <row r="203" spans="1:15" x14ac:dyDescent="0.3">
      <c r="A203" t="s">
        <v>168</v>
      </c>
      <c r="B203" t="s">
        <v>169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152</v>
      </c>
      <c r="J203" s="4" t="s">
        <v>181</v>
      </c>
      <c r="K203">
        <v>0</v>
      </c>
      <c r="L203">
        <v>0</v>
      </c>
      <c r="M203" s="1" t="s">
        <v>286</v>
      </c>
      <c r="N203" s="1" t="s">
        <v>480</v>
      </c>
      <c r="O203" s="1">
        <v>202</v>
      </c>
    </row>
    <row r="204" spans="1:15" x14ac:dyDescent="0.3">
      <c r="A204" t="s">
        <v>168</v>
      </c>
      <c r="B204" t="s">
        <v>309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181</v>
      </c>
      <c r="K204">
        <v>0</v>
      </c>
      <c r="L204">
        <v>0</v>
      </c>
      <c r="M204" s="1" t="s">
        <v>286</v>
      </c>
      <c r="N204" s="1" t="s">
        <v>482</v>
      </c>
      <c r="O204" s="1">
        <v>203</v>
      </c>
    </row>
    <row r="205" spans="1:15" x14ac:dyDescent="0.3">
      <c r="A205" t="s">
        <v>168</v>
      </c>
      <c r="B205" t="s">
        <v>173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">
        <f>3.11*25.4</f>
        <v>78.993999999999986</v>
      </c>
      <c r="H205" s="1">
        <v>2.8</v>
      </c>
      <c r="I205" s="4" t="s">
        <v>174</v>
      </c>
      <c r="J205" s="4" t="s">
        <v>181</v>
      </c>
      <c r="K205">
        <v>1</v>
      </c>
      <c r="L205">
        <v>0</v>
      </c>
      <c r="M205" s="1" t="s">
        <v>286</v>
      </c>
      <c r="N205" s="1" t="s">
        <v>481</v>
      </c>
      <c r="O205" s="1">
        <v>204</v>
      </c>
    </row>
    <row r="206" spans="1:15" x14ac:dyDescent="0.3">
      <c r="A206" t="s">
        <v>168</v>
      </c>
      <c r="B206" t="s">
        <v>175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2">
        <f>3.07*25.4</f>
        <v>77.977999999999994</v>
      </c>
      <c r="H206" s="1">
        <v>4</v>
      </c>
      <c r="I206" s="4" t="s">
        <v>450</v>
      </c>
      <c r="J206" s="4" t="s">
        <v>182</v>
      </c>
      <c r="K206">
        <v>1</v>
      </c>
      <c r="L206">
        <v>0</v>
      </c>
      <c r="M206" s="1" t="s">
        <v>286</v>
      </c>
      <c r="N206" s="1" t="s">
        <v>477</v>
      </c>
      <c r="O206" s="1">
        <v>205</v>
      </c>
    </row>
    <row r="207" spans="1:15" x14ac:dyDescent="0.3">
      <c r="A207" t="s">
        <v>168</v>
      </c>
      <c r="B207" t="s">
        <v>178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449</v>
      </c>
      <c r="J207" s="4" t="s">
        <v>182</v>
      </c>
      <c r="K207">
        <v>1</v>
      </c>
      <c r="L207">
        <v>0</v>
      </c>
      <c r="M207" s="1" t="s">
        <v>286</v>
      </c>
      <c r="N207" s="1" t="s">
        <v>485</v>
      </c>
      <c r="O207" s="1">
        <v>206</v>
      </c>
    </row>
    <row r="208" spans="1:15" x14ac:dyDescent="0.3">
      <c r="A208" t="s">
        <v>168</v>
      </c>
      <c r="B208" s="1" t="s">
        <v>176</v>
      </c>
      <c r="C208" s="1">
        <v>2013</v>
      </c>
      <c r="D208">
        <v>1198</v>
      </c>
      <c r="E208">
        <v>430</v>
      </c>
      <c r="F208">
        <f>3.72*254</f>
        <v>944.88</v>
      </c>
      <c r="G208" s="1">
        <f>2.87*25.4</f>
        <v>72.897999999999996</v>
      </c>
      <c r="H208" s="1">
        <v>4</v>
      </c>
      <c r="I208" s="4" t="s">
        <v>443</v>
      </c>
      <c r="J208" s="4" t="s">
        <v>182</v>
      </c>
      <c r="K208">
        <v>1</v>
      </c>
      <c r="L208">
        <v>0</v>
      </c>
      <c r="M208" s="1" t="s">
        <v>286</v>
      </c>
      <c r="N208" s="1" t="s">
        <v>480</v>
      </c>
      <c r="O208" s="1">
        <v>207</v>
      </c>
    </row>
    <row r="209" spans="1:15" x14ac:dyDescent="0.3">
      <c r="A209" t="s">
        <v>168</v>
      </c>
      <c r="B209" s="1" t="s">
        <v>315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443</v>
      </c>
      <c r="J209" s="4" t="s">
        <v>182</v>
      </c>
      <c r="K209">
        <v>1</v>
      </c>
      <c r="L209">
        <v>0</v>
      </c>
      <c r="M209" s="1" t="s">
        <v>286</v>
      </c>
      <c r="N209" s="1" t="s">
        <v>480</v>
      </c>
      <c r="O209" s="1">
        <v>208</v>
      </c>
    </row>
    <row r="210" spans="1:15" x14ac:dyDescent="0.3">
      <c r="A210" t="s">
        <v>168</v>
      </c>
      <c r="B210" s="1" t="s">
        <v>179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448</v>
      </c>
      <c r="J210" s="4" t="s">
        <v>182</v>
      </c>
      <c r="K210">
        <v>1</v>
      </c>
      <c r="L210">
        <v>0</v>
      </c>
      <c r="M210" s="1" t="s">
        <v>286</v>
      </c>
      <c r="N210" s="1" t="s">
        <v>480</v>
      </c>
      <c r="O210" s="1">
        <v>209</v>
      </c>
    </row>
    <row r="211" spans="1:15" x14ac:dyDescent="0.3">
      <c r="A211" t="s">
        <v>168</v>
      </c>
      <c r="B211" s="1" t="s">
        <v>177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371</v>
      </c>
      <c r="J211" s="4" t="s">
        <v>182</v>
      </c>
      <c r="K211">
        <v>1</v>
      </c>
      <c r="L211">
        <v>0</v>
      </c>
      <c r="M211" s="1" t="s">
        <v>286</v>
      </c>
      <c r="N211" s="1" t="s">
        <v>486</v>
      </c>
      <c r="O211" s="1">
        <v>210</v>
      </c>
    </row>
    <row r="212" spans="1:15" x14ac:dyDescent="0.3">
      <c r="A212" t="s">
        <v>168</v>
      </c>
      <c r="B212" t="s">
        <v>314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371</v>
      </c>
      <c r="J212" s="4" t="s">
        <v>182</v>
      </c>
      <c r="K212">
        <v>1</v>
      </c>
      <c r="L212">
        <v>0</v>
      </c>
      <c r="M212" s="1" t="s">
        <v>286</v>
      </c>
      <c r="N212" s="1" t="s">
        <v>486</v>
      </c>
      <c r="O212" s="1">
        <v>211</v>
      </c>
    </row>
    <row r="213" spans="1:15" x14ac:dyDescent="0.3">
      <c r="A213" t="s">
        <v>168</v>
      </c>
      <c r="B213" t="s">
        <v>312</v>
      </c>
      <c r="C213" s="1">
        <v>2016</v>
      </c>
      <c r="D213">
        <v>1198</v>
      </c>
      <c r="E213">
        <v>854</v>
      </c>
      <c r="F213">
        <f>5.65*25.4</f>
        <v>143.51</v>
      </c>
      <c r="G213" s="2">
        <f>3.31*25.4</f>
        <v>84.073999999999998</v>
      </c>
      <c r="H213" s="1">
        <v>5.6</v>
      </c>
      <c r="I213" s="4" t="s">
        <v>361</v>
      </c>
      <c r="J213" s="4" t="s">
        <v>182</v>
      </c>
      <c r="K213">
        <v>1</v>
      </c>
      <c r="L213">
        <v>0</v>
      </c>
      <c r="M213" s="1" t="s">
        <v>286</v>
      </c>
      <c r="N213" s="1" t="s">
        <v>486</v>
      </c>
      <c r="O213" s="1">
        <v>212</v>
      </c>
    </row>
    <row r="214" spans="1:15" x14ac:dyDescent="0.3">
      <c r="A214" t="s">
        <v>168</v>
      </c>
      <c r="B214" t="s">
        <v>340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181</v>
      </c>
      <c r="K214">
        <v>0</v>
      </c>
      <c r="L214">
        <v>0</v>
      </c>
      <c r="M214" s="1" t="s">
        <v>286</v>
      </c>
      <c r="N214" s="1" t="s">
        <v>480</v>
      </c>
      <c r="O214" s="1">
        <v>213</v>
      </c>
    </row>
    <row r="215" spans="1:15" x14ac:dyDescent="0.3">
      <c r="A215" t="s">
        <v>184</v>
      </c>
      <c r="B215" t="s">
        <v>190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181</v>
      </c>
      <c r="K215">
        <v>1</v>
      </c>
      <c r="L215">
        <v>0</v>
      </c>
      <c r="M215" s="1" t="s">
        <v>286</v>
      </c>
      <c r="N215" s="1" t="s">
        <v>479</v>
      </c>
      <c r="O215" s="1">
        <v>214</v>
      </c>
    </row>
    <row r="216" spans="1:15" x14ac:dyDescent="0.3">
      <c r="A216" t="s">
        <v>184</v>
      </c>
      <c r="B216" t="s">
        <v>191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181</v>
      </c>
      <c r="K216">
        <v>1</v>
      </c>
      <c r="L216">
        <v>0</v>
      </c>
      <c r="M216" s="1" t="s">
        <v>286</v>
      </c>
      <c r="N216" s="1" t="s">
        <v>480</v>
      </c>
      <c r="O216" s="1">
        <v>215</v>
      </c>
    </row>
    <row r="217" spans="1:15" x14ac:dyDescent="0.3">
      <c r="A217" t="s">
        <v>184</v>
      </c>
      <c r="B217" t="s">
        <v>201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174</v>
      </c>
      <c r="J217" s="4" t="s">
        <v>181</v>
      </c>
      <c r="K217">
        <v>1</v>
      </c>
      <c r="L217">
        <v>0</v>
      </c>
      <c r="M217" s="1" t="s">
        <v>286</v>
      </c>
      <c r="N217" s="1" t="s">
        <v>481</v>
      </c>
      <c r="O217" s="1">
        <v>216</v>
      </c>
    </row>
    <row r="218" spans="1:15" x14ac:dyDescent="0.3">
      <c r="A218" t="s">
        <v>184</v>
      </c>
      <c r="B218" t="s">
        <v>187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420</v>
      </c>
      <c r="J218" s="4" t="s">
        <v>182</v>
      </c>
      <c r="K218">
        <v>1</v>
      </c>
      <c r="L218">
        <v>0</v>
      </c>
      <c r="M218" s="1" t="s">
        <v>286</v>
      </c>
      <c r="N218" t="s">
        <v>484</v>
      </c>
      <c r="O218" s="1">
        <v>217</v>
      </c>
    </row>
    <row r="219" spans="1:15" x14ac:dyDescent="0.3">
      <c r="A219" t="s">
        <v>184</v>
      </c>
      <c r="B219" t="s">
        <v>185</v>
      </c>
      <c r="C219">
        <v>2014</v>
      </c>
      <c r="D219">
        <v>1199</v>
      </c>
      <c r="E219">
        <v>1100</v>
      </c>
      <c r="F219">
        <f>5.63*25.4</f>
        <v>143.00199999999998</v>
      </c>
      <c r="G219" s="2">
        <f>3.87*25.4</f>
        <v>98.298000000000002</v>
      </c>
      <c r="H219" s="1">
        <v>2.8</v>
      </c>
      <c r="I219" s="4" t="s">
        <v>441</v>
      </c>
      <c r="J219" s="4" t="s">
        <v>182</v>
      </c>
      <c r="K219">
        <v>1</v>
      </c>
      <c r="L219">
        <v>0</v>
      </c>
      <c r="M219" t="s">
        <v>286</v>
      </c>
      <c r="N219" s="1" t="s">
        <v>479</v>
      </c>
      <c r="O219" s="1">
        <v>218</v>
      </c>
    </row>
    <row r="220" spans="1:15" x14ac:dyDescent="0.3">
      <c r="A220" t="s">
        <v>184</v>
      </c>
      <c r="B220" t="s">
        <v>202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443</v>
      </c>
      <c r="J220" s="4" t="s">
        <v>182</v>
      </c>
      <c r="K220">
        <v>1</v>
      </c>
      <c r="L220">
        <v>0</v>
      </c>
      <c r="M220" s="1" t="s">
        <v>286</v>
      </c>
      <c r="N220" s="1" t="s">
        <v>480</v>
      </c>
      <c r="O220" s="1">
        <v>219</v>
      </c>
    </row>
    <row r="221" spans="1:15" x14ac:dyDescent="0.3">
      <c r="A221" t="s">
        <v>184</v>
      </c>
      <c r="B221" t="s">
        <v>189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447</v>
      </c>
      <c r="J221" s="4" t="s">
        <v>182</v>
      </c>
      <c r="K221">
        <v>1</v>
      </c>
      <c r="L221">
        <v>0</v>
      </c>
      <c r="M221" s="1" t="s">
        <v>286</v>
      </c>
      <c r="N221" t="s">
        <v>485</v>
      </c>
      <c r="O221" s="1">
        <v>220</v>
      </c>
    </row>
    <row r="222" spans="1:15" x14ac:dyDescent="0.3">
      <c r="A222" t="s">
        <v>184</v>
      </c>
      <c r="B222" t="s">
        <v>186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371</v>
      </c>
      <c r="J222" s="4" t="s">
        <v>182</v>
      </c>
      <c r="K222">
        <v>1</v>
      </c>
      <c r="L222">
        <v>0</v>
      </c>
      <c r="M222" s="1" t="s">
        <v>286</v>
      </c>
      <c r="N222" s="1" t="s">
        <v>486</v>
      </c>
      <c r="O222" s="1">
        <v>221</v>
      </c>
    </row>
    <row r="223" spans="1:15" x14ac:dyDescent="0.3">
      <c r="A223" t="s">
        <v>184</v>
      </c>
      <c r="B223" t="s">
        <v>188</v>
      </c>
      <c r="C223" s="1">
        <v>2010</v>
      </c>
      <c r="D223">
        <v>449</v>
      </c>
      <c r="E223">
        <v>765</v>
      </c>
      <c r="F223">
        <f>5.9*25.4</f>
        <v>149.86000000000001</v>
      </c>
      <c r="G223" s="2">
        <f>3.21*25.4</f>
        <v>81.533999999999992</v>
      </c>
      <c r="H223" s="1">
        <v>5.6</v>
      </c>
      <c r="I223" s="4" t="s">
        <v>361</v>
      </c>
      <c r="J223" s="4" t="s">
        <v>182</v>
      </c>
      <c r="K223">
        <v>1</v>
      </c>
      <c r="L223">
        <v>0</v>
      </c>
      <c r="M223" t="s">
        <v>286</v>
      </c>
      <c r="N223" t="s">
        <v>486</v>
      </c>
      <c r="O223" s="1">
        <v>222</v>
      </c>
    </row>
    <row r="224" spans="1:15" x14ac:dyDescent="0.3">
      <c r="A224" t="s">
        <v>184</v>
      </c>
      <c r="B224" t="s">
        <v>344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446</v>
      </c>
      <c r="J224" s="4" t="s">
        <v>182</v>
      </c>
      <c r="K224">
        <v>0</v>
      </c>
      <c r="L224">
        <v>0</v>
      </c>
      <c r="M224" s="1" t="s">
        <v>286</v>
      </c>
      <c r="N224" s="1" t="s">
        <v>480</v>
      </c>
      <c r="O224" s="1">
        <v>223</v>
      </c>
    </row>
    <row r="225" spans="1:15" x14ac:dyDescent="0.3">
      <c r="A225" s="1" t="s">
        <v>184</v>
      </c>
      <c r="B225" t="s">
        <v>419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420</v>
      </c>
      <c r="J225" s="4" t="s">
        <v>182</v>
      </c>
      <c r="K225">
        <v>1</v>
      </c>
      <c r="L225">
        <v>0</v>
      </c>
      <c r="M225" s="1" t="s">
        <v>286</v>
      </c>
      <c r="N225" s="1" t="s">
        <v>484</v>
      </c>
      <c r="O225" s="1">
        <v>224</v>
      </c>
    </row>
    <row r="226" spans="1:15" x14ac:dyDescent="0.3">
      <c r="A226" s="1" t="s">
        <v>184</v>
      </c>
      <c r="B226" t="s">
        <v>421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181</v>
      </c>
      <c r="K226">
        <v>1</v>
      </c>
      <c r="L226">
        <v>0</v>
      </c>
      <c r="M226" s="1" t="s">
        <v>286</v>
      </c>
      <c r="N226" s="1" t="s">
        <v>482</v>
      </c>
      <c r="O226" s="1">
        <v>225</v>
      </c>
    </row>
    <row r="227" spans="1:15" x14ac:dyDescent="0.3">
      <c r="A227" t="s">
        <v>193</v>
      </c>
      <c r="B227" t="s">
        <v>198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149</v>
      </c>
      <c r="J227" s="4" t="s">
        <v>181</v>
      </c>
      <c r="K227">
        <v>0</v>
      </c>
      <c r="L227">
        <v>0</v>
      </c>
      <c r="M227" t="s">
        <v>286</v>
      </c>
      <c r="N227" s="1" t="s">
        <v>481</v>
      </c>
      <c r="O227" s="1">
        <v>226</v>
      </c>
    </row>
    <row r="228" spans="1:15" x14ac:dyDescent="0.3">
      <c r="A228" t="s">
        <v>193</v>
      </c>
      <c r="B228" t="s">
        <v>194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445</v>
      </c>
      <c r="J228" s="4" t="s">
        <v>182</v>
      </c>
      <c r="K228">
        <v>0</v>
      </c>
      <c r="L228">
        <v>0</v>
      </c>
      <c r="M228" t="s">
        <v>286</v>
      </c>
      <c r="N228" s="1" t="s">
        <v>477</v>
      </c>
      <c r="O228" s="1">
        <v>227</v>
      </c>
    </row>
    <row r="229" spans="1:15" x14ac:dyDescent="0.3">
      <c r="A229" t="s">
        <v>193</v>
      </c>
      <c r="B229" t="s">
        <v>197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444</v>
      </c>
      <c r="J229" s="4" t="s">
        <v>182</v>
      </c>
      <c r="K229">
        <v>0</v>
      </c>
      <c r="L229">
        <v>0</v>
      </c>
      <c r="M229" t="s">
        <v>286</v>
      </c>
      <c r="N229" s="1" t="s">
        <v>477</v>
      </c>
      <c r="O229" s="1">
        <v>228</v>
      </c>
    </row>
    <row r="230" spans="1:15" x14ac:dyDescent="0.3">
      <c r="A230" t="s">
        <v>193</v>
      </c>
      <c r="B230" t="s">
        <v>195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2">
        <f>5.32*25.4</f>
        <v>135.12799999999999</v>
      </c>
      <c r="H230" s="1">
        <v>2.8</v>
      </c>
      <c r="I230" s="4" t="s">
        <v>443</v>
      </c>
      <c r="J230" s="4" t="s">
        <v>182</v>
      </c>
      <c r="K230">
        <v>0</v>
      </c>
      <c r="L230">
        <v>0</v>
      </c>
      <c r="M230" t="s">
        <v>286</v>
      </c>
      <c r="N230" s="1" t="s">
        <v>480</v>
      </c>
      <c r="O230" s="1">
        <v>229</v>
      </c>
    </row>
    <row r="231" spans="1:15" x14ac:dyDescent="0.3">
      <c r="A231" t="s">
        <v>193</v>
      </c>
      <c r="B231" t="s">
        <v>196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371</v>
      </c>
      <c r="J231" s="4" t="s">
        <v>182</v>
      </c>
      <c r="K231">
        <v>1</v>
      </c>
      <c r="L231">
        <v>0</v>
      </c>
      <c r="M231" t="s">
        <v>286</v>
      </c>
      <c r="N231" s="1" t="s">
        <v>486</v>
      </c>
      <c r="O231" s="1">
        <v>230</v>
      </c>
    </row>
    <row r="232" spans="1:15" x14ac:dyDescent="0.3">
      <c r="A232" t="s">
        <v>193</v>
      </c>
      <c r="B232" t="s">
        <v>428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117</v>
      </c>
      <c r="J232" s="4" t="s">
        <v>181</v>
      </c>
      <c r="K232">
        <v>0</v>
      </c>
      <c r="L232">
        <v>0</v>
      </c>
      <c r="M232" t="s">
        <v>286</v>
      </c>
      <c r="N232" s="1" t="s">
        <v>477</v>
      </c>
      <c r="O232" s="1">
        <v>231</v>
      </c>
    </row>
    <row r="233" spans="1:15" x14ac:dyDescent="0.3">
      <c r="A233" t="s">
        <v>265</v>
      </c>
      <c r="B233" t="s">
        <v>267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136</v>
      </c>
      <c r="J233" s="4" t="s">
        <v>181</v>
      </c>
      <c r="K233">
        <v>0</v>
      </c>
      <c r="L233">
        <v>0</v>
      </c>
      <c r="M233" s="1" t="s">
        <v>286</v>
      </c>
      <c r="N233" s="1" t="s">
        <v>477</v>
      </c>
      <c r="O233" s="1">
        <v>232</v>
      </c>
    </row>
    <row r="234" spans="1:15" x14ac:dyDescent="0.3">
      <c r="A234" s="1" t="s">
        <v>265</v>
      </c>
      <c r="B234" t="s">
        <v>268</v>
      </c>
      <c r="C234" s="1">
        <v>2015</v>
      </c>
      <c r="D234">
        <v>399</v>
      </c>
      <c r="E234">
        <v>503</v>
      </c>
      <c r="F234">
        <v>95</v>
      </c>
      <c r="G234" s="2">
        <v>70</v>
      </c>
      <c r="H234" s="1">
        <v>2.8</v>
      </c>
      <c r="I234" s="4" t="s">
        <v>90</v>
      </c>
      <c r="J234" s="4" t="s">
        <v>181</v>
      </c>
      <c r="K234">
        <v>0</v>
      </c>
      <c r="L234">
        <v>0</v>
      </c>
      <c r="M234" s="1" t="s">
        <v>286</v>
      </c>
      <c r="N234" s="1" t="s">
        <v>481</v>
      </c>
      <c r="O234" s="1">
        <v>233</v>
      </c>
    </row>
    <row r="235" spans="1:15" x14ac:dyDescent="0.3">
      <c r="A235" s="1" t="s">
        <v>265</v>
      </c>
      <c r="B235" t="s">
        <v>266</v>
      </c>
      <c r="C235" s="1">
        <v>2016</v>
      </c>
      <c r="D235" s="5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181</v>
      </c>
      <c r="K235">
        <v>0</v>
      </c>
      <c r="L235">
        <v>0</v>
      </c>
      <c r="M235" s="1" t="s">
        <v>286</v>
      </c>
      <c r="N235" s="1" t="s">
        <v>482</v>
      </c>
      <c r="O235" s="1">
        <v>234</v>
      </c>
    </row>
    <row r="236" spans="1:15" x14ac:dyDescent="0.3">
      <c r="A236" s="1" t="s">
        <v>265</v>
      </c>
      <c r="B236" t="s">
        <v>429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223</v>
      </c>
      <c r="J236" s="4" t="s">
        <v>181</v>
      </c>
      <c r="K236">
        <v>0</v>
      </c>
      <c r="L236">
        <v>0</v>
      </c>
      <c r="M236" s="1" t="s">
        <v>286</v>
      </c>
      <c r="N236" s="1" t="s">
        <v>477</v>
      </c>
      <c r="O236" s="1">
        <v>235</v>
      </c>
    </row>
    <row r="237" spans="1:15" x14ac:dyDescent="0.3">
      <c r="A237" s="1" t="s">
        <v>222</v>
      </c>
      <c r="B237" t="s">
        <v>288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">
        <f>3.03*25.4</f>
        <v>76.961999999999989</v>
      </c>
      <c r="H237" s="1">
        <v>0.95</v>
      </c>
      <c r="I237" s="4" t="s">
        <v>291</v>
      </c>
      <c r="J237" s="4" t="s">
        <v>181</v>
      </c>
      <c r="K237">
        <v>0</v>
      </c>
      <c r="L237">
        <v>0</v>
      </c>
      <c r="M237" s="1" t="s">
        <v>294</v>
      </c>
      <c r="N237" s="1" t="s">
        <v>477</v>
      </c>
      <c r="O237" s="1">
        <v>236</v>
      </c>
    </row>
    <row r="238" spans="1:15" x14ac:dyDescent="0.3">
      <c r="A238" s="1" t="s">
        <v>222</v>
      </c>
      <c r="B238" t="s">
        <v>225</v>
      </c>
      <c r="C238" s="1">
        <v>2010</v>
      </c>
      <c r="D238">
        <v>699</v>
      </c>
      <c r="E238">
        <v>230</v>
      </c>
      <c r="F238">
        <v>42.5</v>
      </c>
      <c r="G238" s="2">
        <v>74.599999999999994</v>
      </c>
      <c r="H238" s="1">
        <v>5.6</v>
      </c>
      <c r="I238" s="4" t="s">
        <v>223</v>
      </c>
      <c r="J238" s="4" t="s">
        <v>181</v>
      </c>
      <c r="K238">
        <v>0</v>
      </c>
      <c r="L238">
        <v>0</v>
      </c>
      <c r="M238" s="1" t="s">
        <v>286</v>
      </c>
      <c r="N238" s="1" t="s">
        <v>477</v>
      </c>
      <c r="O238" s="1">
        <v>237</v>
      </c>
    </row>
    <row r="239" spans="1:15" x14ac:dyDescent="0.3">
      <c r="A239" s="1" t="s">
        <v>222</v>
      </c>
      <c r="B239" s="1" t="s">
        <v>224</v>
      </c>
      <c r="C239" s="5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136</v>
      </c>
      <c r="J239" s="4" t="s">
        <v>181</v>
      </c>
      <c r="K239">
        <v>0</v>
      </c>
      <c r="L239">
        <v>0</v>
      </c>
      <c r="M239" s="1" t="s">
        <v>286</v>
      </c>
      <c r="N239" s="1" t="s">
        <v>477</v>
      </c>
      <c r="O239" s="1">
        <v>238</v>
      </c>
    </row>
    <row r="240" spans="1:15" x14ac:dyDescent="0.3">
      <c r="A240" s="1" t="s">
        <v>222</v>
      </c>
      <c r="B240" t="s">
        <v>289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292</v>
      </c>
      <c r="J240" s="4" t="s">
        <v>181</v>
      </c>
      <c r="K240">
        <v>0</v>
      </c>
      <c r="L240">
        <v>0</v>
      </c>
      <c r="M240" s="1" t="s">
        <v>294</v>
      </c>
      <c r="N240" s="1" t="s">
        <v>479</v>
      </c>
      <c r="O240" s="1">
        <v>239</v>
      </c>
    </row>
    <row r="241" spans="1:15" x14ac:dyDescent="0.3">
      <c r="A241" s="1" t="s">
        <v>222</v>
      </c>
      <c r="B241" t="s">
        <v>226</v>
      </c>
      <c r="C241" s="5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139</v>
      </c>
      <c r="J241" s="4" t="s">
        <v>181</v>
      </c>
      <c r="K241">
        <v>0</v>
      </c>
      <c r="L241">
        <v>0</v>
      </c>
      <c r="M241" s="1" t="s">
        <v>286</v>
      </c>
      <c r="N241" s="1" t="s">
        <v>479</v>
      </c>
      <c r="O241" s="1">
        <v>240</v>
      </c>
    </row>
    <row r="242" spans="1:15" x14ac:dyDescent="0.3">
      <c r="A242" s="1" t="s">
        <v>222</v>
      </c>
      <c r="B242" t="s">
        <v>278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139</v>
      </c>
      <c r="J242" s="4" t="s">
        <v>181</v>
      </c>
      <c r="K242">
        <v>0</v>
      </c>
      <c r="L242">
        <v>0</v>
      </c>
      <c r="M242" s="1" t="s">
        <v>286</v>
      </c>
      <c r="N242" s="1" t="s">
        <v>479</v>
      </c>
      <c r="O242" s="1">
        <v>241</v>
      </c>
    </row>
    <row r="243" spans="1:15" x14ac:dyDescent="0.3">
      <c r="A243" s="1" t="s">
        <v>222</v>
      </c>
      <c r="B243" t="s">
        <v>279</v>
      </c>
      <c r="C243" s="5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141</v>
      </c>
      <c r="J243" s="4" t="s">
        <v>181</v>
      </c>
      <c r="K243">
        <v>0</v>
      </c>
      <c r="L243">
        <v>0</v>
      </c>
      <c r="M243" s="1" t="s">
        <v>286</v>
      </c>
      <c r="N243" s="1" t="s">
        <v>479</v>
      </c>
      <c r="O243" s="1">
        <v>242</v>
      </c>
    </row>
    <row r="244" spans="1:15" x14ac:dyDescent="0.3">
      <c r="A244" s="1" t="s">
        <v>222</v>
      </c>
      <c r="B244" t="s">
        <v>287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141</v>
      </c>
      <c r="J244" s="4" t="s">
        <v>181</v>
      </c>
      <c r="K244">
        <v>0</v>
      </c>
      <c r="L244">
        <v>0</v>
      </c>
      <c r="M244" s="1" t="s">
        <v>294</v>
      </c>
      <c r="N244" s="1" t="s">
        <v>480</v>
      </c>
      <c r="O244" s="1">
        <v>243</v>
      </c>
    </row>
    <row r="245" spans="1:15" x14ac:dyDescent="0.3">
      <c r="A245" s="1" t="s">
        <v>222</v>
      </c>
      <c r="B245" t="s">
        <v>227</v>
      </c>
      <c r="C245" s="5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181</v>
      </c>
      <c r="K245">
        <v>0</v>
      </c>
      <c r="L245">
        <v>0</v>
      </c>
      <c r="M245" s="1" t="s">
        <v>286</v>
      </c>
      <c r="N245" s="1" t="s">
        <v>479</v>
      </c>
      <c r="O245" s="1">
        <v>244</v>
      </c>
    </row>
    <row r="246" spans="1:15" x14ac:dyDescent="0.3">
      <c r="A246" s="1" t="s">
        <v>222</v>
      </c>
      <c r="B246" t="s">
        <v>228</v>
      </c>
      <c r="C246" s="5">
        <v>2012</v>
      </c>
      <c r="D246">
        <v>979</v>
      </c>
      <c r="E246">
        <v>238</v>
      </c>
      <c r="F246">
        <v>53</v>
      </c>
      <c r="G246" s="2">
        <v>50.9</v>
      </c>
      <c r="H246" s="1">
        <v>1.7</v>
      </c>
      <c r="I246" s="4" t="s">
        <v>70</v>
      </c>
      <c r="J246" s="4" t="s">
        <v>181</v>
      </c>
      <c r="K246">
        <v>0</v>
      </c>
      <c r="L246">
        <v>0</v>
      </c>
      <c r="M246" s="1" t="s">
        <v>286</v>
      </c>
      <c r="N246" s="1" t="s">
        <v>479</v>
      </c>
      <c r="O246" s="1">
        <v>245</v>
      </c>
    </row>
    <row r="247" spans="1:15" x14ac:dyDescent="0.3">
      <c r="A247" t="s">
        <v>222</v>
      </c>
      <c r="B247" t="s">
        <v>280</v>
      </c>
      <c r="C247" s="5">
        <v>2006</v>
      </c>
      <c r="D247">
        <v>629</v>
      </c>
      <c r="E247">
        <v>200</v>
      </c>
      <c r="F247">
        <v>29</v>
      </c>
      <c r="G247" s="2">
        <v>55</v>
      </c>
      <c r="H247" s="1">
        <v>1.4</v>
      </c>
      <c r="I247" s="4" t="s">
        <v>70</v>
      </c>
      <c r="J247" s="4" t="s">
        <v>181</v>
      </c>
      <c r="K247">
        <v>0</v>
      </c>
      <c r="L247">
        <v>0</v>
      </c>
      <c r="M247" s="1" t="s">
        <v>286</v>
      </c>
      <c r="N247" s="1" t="s">
        <v>479</v>
      </c>
      <c r="O247" s="1">
        <v>246</v>
      </c>
    </row>
    <row r="248" spans="1:15" x14ac:dyDescent="0.3">
      <c r="A248" t="s">
        <v>222</v>
      </c>
      <c r="B248" t="s">
        <v>229</v>
      </c>
      <c r="C248" s="5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181</v>
      </c>
      <c r="K248">
        <v>0</v>
      </c>
      <c r="L248">
        <v>0</v>
      </c>
      <c r="M248" t="s">
        <v>286</v>
      </c>
      <c r="N248" s="1" t="s">
        <v>479</v>
      </c>
      <c r="O248" s="1">
        <v>247</v>
      </c>
    </row>
    <row r="249" spans="1:15" x14ac:dyDescent="0.3">
      <c r="A249" t="s">
        <v>222</v>
      </c>
      <c r="B249" t="s">
        <v>281</v>
      </c>
      <c r="C249" s="5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230</v>
      </c>
      <c r="J249" s="4" t="s">
        <v>181</v>
      </c>
      <c r="K249">
        <v>0</v>
      </c>
      <c r="L249">
        <v>0</v>
      </c>
      <c r="M249" t="s">
        <v>286</v>
      </c>
      <c r="N249" s="1" t="s">
        <v>480</v>
      </c>
      <c r="O249" s="1">
        <v>248</v>
      </c>
    </row>
    <row r="250" spans="1:15" x14ac:dyDescent="0.3">
      <c r="A250" t="s">
        <v>222</v>
      </c>
      <c r="B250" t="s">
        <v>290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293</v>
      </c>
      <c r="J250" s="4" t="s">
        <v>181</v>
      </c>
      <c r="K250">
        <v>0</v>
      </c>
      <c r="L250">
        <v>0</v>
      </c>
      <c r="M250" t="s">
        <v>294</v>
      </c>
      <c r="N250" s="1" t="s">
        <v>482</v>
      </c>
      <c r="O250" s="1">
        <v>249</v>
      </c>
    </row>
    <row r="251" spans="1:15" x14ac:dyDescent="0.3">
      <c r="A251" t="s">
        <v>222</v>
      </c>
      <c r="B251" t="s">
        <v>282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181</v>
      </c>
      <c r="K251">
        <v>0</v>
      </c>
      <c r="L251">
        <v>0</v>
      </c>
      <c r="M251" t="s">
        <v>286</v>
      </c>
      <c r="N251" s="1" t="s">
        <v>480</v>
      </c>
      <c r="O251" s="1">
        <v>250</v>
      </c>
    </row>
    <row r="252" spans="1:15" x14ac:dyDescent="0.3">
      <c r="A252" s="1" t="s">
        <v>222</v>
      </c>
      <c r="B252" s="1" t="s">
        <v>231</v>
      </c>
      <c r="C252" s="5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181</v>
      </c>
      <c r="K252" s="1">
        <v>0</v>
      </c>
      <c r="L252" s="1">
        <v>0</v>
      </c>
      <c r="M252" s="1" t="s">
        <v>286</v>
      </c>
      <c r="N252" s="1" t="s">
        <v>480</v>
      </c>
      <c r="O252" s="1">
        <v>251</v>
      </c>
    </row>
    <row r="253" spans="1:15" x14ac:dyDescent="0.3">
      <c r="A253" s="1" t="s">
        <v>222</v>
      </c>
      <c r="B253" s="1" t="s">
        <v>232</v>
      </c>
      <c r="C253" s="5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233</v>
      </c>
      <c r="J253" s="4" t="s">
        <v>181</v>
      </c>
      <c r="K253" s="1">
        <v>0</v>
      </c>
      <c r="L253" s="1">
        <v>0</v>
      </c>
      <c r="M253" s="1" t="s">
        <v>286</v>
      </c>
      <c r="N253" s="1" t="s">
        <v>482</v>
      </c>
      <c r="O253" s="1">
        <v>252</v>
      </c>
    </row>
    <row r="254" spans="1:15" x14ac:dyDescent="0.3">
      <c r="A254" t="s">
        <v>134</v>
      </c>
      <c r="B254" t="s">
        <v>135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136</v>
      </c>
      <c r="J254" s="4" t="s">
        <v>181</v>
      </c>
      <c r="K254">
        <v>0</v>
      </c>
      <c r="L254">
        <v>0</v>
      </c>
      <c r="M254" t="s">
        <v>286</v>
      </c>
      <c r="N254" s="1" t="s">
        <v>477</v>
      </c>
      <c r="O254" s="1">
        <v>253</v>
      </c>
    </row>
    <row r="255" spans="1:15" x14ac:dyDescent="0.3">
      <c r="A255" t="s">
        <v>134</v>
      </c>
      <c r="B255" t="s">
        <v>209</v>
      </c>
      <c r="C255" s="5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136</v>
      </c>
      <c r="J255" s="4" t="s">
        <v>181</v>
      </c>
      <c r="K255">
        <v>0</v>
      </c>
      <c r="L255">
        <v>0</v>
      </c>
      <c r="M255" t="s">
        <v>286</v>
      </c>
      <c r="N255" s="1" t="s">
        <v>477</v>
      </c>
      <c r="O255" s="1">
        <v>254</v>
      </c>
    </row>
    <row r="256" spans="1:15" x14ac:dyDescent="0.3">
      <c r="A256" t="s">
        <v>134</v>
      </c>
      <c r="B256" t="s">
        <v>328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136</v>
      </c>
      <c r="J256" s="4" t="s">
        <v>181</v>
      </c>
      <c r="K256">
        <v>0</v>
      </c>
      <c r="L256">
        <v>1</v>
      </c>
      <c r="M256" t="s">
        <v>286</v>
      </c>
      <c r="N256" s="1" t="s">
        <v>477</v>
      </c>
      <c r="O256" s="1">
        <v>255</v>
      </c>
    </row>
    <row r="257" spans="1:15" x14ac:dyDescent="0.3">
      <c r="A257" t="s">
        <v>134</v>
      </c>
      <c r="B257" t="s">
        <v>137</v>
      </c>
      <c r="C257" s="1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138</v>
      </c>
      <c r="J257" s="4" t="s">
        <v>181</v>
      </c>
      <c r="K257">
        <v>0</v>
      </c>
      <c r="L257">
        <v>0</v>
      </c>
      <c r="M257" t="s">
        <v>286</v>
      </c>
      <c r="N257" s="1" t="s">
        <v>477</v>
      </c>
      <c r="O257" s="1">
        <v>256</v>
      </c>
    </row>
    <row r="258" spans="1:15" x14ac:dyDescent="0.3">
      <c r="A258" t="s">
        <v>134</v>
      </c>
      <c r="B258" t="s">
        <v>210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138</v>
      </c>
      <c r="J258" s="4" t="s">
        <v>181</v>
      </c>
      <c r="K258">
        <v>0</v>
      </c>
      <c r="L258">
        <v>0</v>
      </c>
      <c r="M258" t="s">
        <v>286</v>
      </c>
      <c r="N258" s="1" t="s">
        <v>477</v>
      </c>
      <c r="O258" s="1">
        <v>257</v>
      </c>
    </row>
    <row r="259" spans="1:15" x14ac:dyDescent="0.3">
      <c r="A259" t="s">
        <v>134</v>
      </c>
      <c r="B259" t="s">
        <v>331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138</v>
      </c>
      <c r="J259" s="4" t="s">
        <v>181</v>
      </c>
      <c r="K259">
        <v>0</v>
      </c>
      <c r="L259">
        <v>1</v>
      </c>
      <c r="M259" t="s">
        <v>286</v>
      </c>
      <c r="N259" s="1" t="s">
        <v>477</v>
      </c>
      <c r="O259" s="1">
        <v>258</v>
      </c>
    </row>
    <row r="260" spans="1:15" x14ac:dyDescent="0.3">
      <c r="A260" t="s">
        <v>134</v>
      </c>
      <c r="B260" t="s">
        <v>162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139</v>
      </c>
      <c r="J260" s="4" t="s">
        <v>181</v>
      </c>
      <c r="K260">
        <v>0</v>
      </c>
      <c r="L260">
        <v>0</v>
      </c>
      <c r="M260" t="s">
        <v>286</v>
      </c>
      <c r="N260" s="1" t="s">
        <v>477</v>
      </c>
      <c r="O260" s="1">
        <v>259</v>
      </c>
    </row>
    <row r="261" spans="1:15" x14ac:dyDescent="0.3">
      <c r="A261" t="s">
        <v>134</v>
      </c>
      <c r="B261" t="s">
        <v>155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139</v>
      </c>
      <c r="J261" s="4" t="s">
        <v>181</v>
      </c>
      <c r="K261">
        <v>0</v>
      </c>
      <c r="L261">
        <v>0</v>
      </c>
      <c r="M261" t="s">
        <v>286</v>
      </c>
      <c r="N261" s="1" t="s">
        <v>477</v>
      </c>
      <c r="O261" s="1">
        <v>260</v>
      </c>
    </row>
    <row r="262" spans="1:15" x14ac:dyDescent="0.3">
      <c r="A262" t="s">
        <v>134</v>
      </c>
      <c r="B262" t="s">
        <v>165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139</v>
      </c>
      <c r="J262" s="4" t="s">
        <v>181</v>
      </c>
      <c r="K262">
        <v>0</v>
      </c>
      <c r="L262">
        <v>0</v>
      </c>
      <c r="M262" t="s">
        <v>286</v>
      </c>
      <c r="N262" s="1" t="s">
        <v>477</v>
      </c>
      <c r="O262" s="1">
        <v>261</v>
      </c>
    </row>
    <row r="263" spans="1:15" x14ac:dyDescent="0.3">
      <c r="A263" t="s">
        <v>134</v>
      </c>
      <c r="B263" t="s">
        <v>283</v>
      </c>
      <c r="C263" s="5">
        <v>2006</v>
      </c>
      <c r="D263">
        <v>1428</v>
      </c>
      <c r="E263">
        <v>300</v>
      </c>
      <c r="F263" s="5">
        <v>75</v>
      </c>
      <c r="G263" s="6">
        <v>60</v>
      </c>
      <c r="H263" s="1">
        <v>2.8</v>
      </c>
      <c r="I263" s="4" t="s">
        <v>139</v>
      </c>
      <c r="J263" s="4" t="s">
        <v>181</v>
      </c>
      <c r="K263">
        <v>0</v>
      </c>
      <c r="L263">
        <v>0</v>
      </c>
      <c r="M263" t="s">
        <v>286</v>
      </c>
      <c r="N263" s="1" t="s">
        <v>477</v>
      </c>
      <c r="O263" s="1">
        <v>262</v>
      </c>
    </row>
    <row r="264" spans="1:15" x14ac:dyDescent="0.3">
      <c r="A264" t="s">
        <v>134</v>
      </c>
      <c r="B264" t="s">
        <v>211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139</v>
      </c>
      <c r="J264" s="4" t="s">
        <v>181</v>
      </c>
      <c r="K264">
        <v>0</v>
      </c>
      <c r="L264">
        <v>0</v>
      </c>
      <c r="M264" t="s">
        <v>286</v>
      </c>
      <c r="N264" s="1" t="s">
        <v>477</v>
      </c>
      <c r="O264" s="1">
        <v>263</v>
      </c>
    </row>
    <row r="265" spans="1:15" x14ac:dyDescent="0.3">
      <c r="A265" t="s">
        <v>134</v>
      </c>
      <c r="B265" t="s">
        <v>337</v>
      </c>
      <c r="C265" s="5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139</v>
      </c>
      <c r="J265" s="4" t="s">
        <v>181</v>
      </c>
      <c r="K265">
        <v>0</v>
      </c>
      <c r="L265">
        <v>1</v>
      </c>
      <c r="M265" t="s">
        <v>286</v>
      </c>
      <c r="N265" s="1" t="s">
        <v>477</v>
      </c>
      <c r="O265" s="1">
        <v>264</v>
      </c>
    </row>
    <row r="266" spans="1:15" x14ac:dyDescent="0.3">
      <c r="A266" t="s">
        <v>134</v>
      </c>
      <c r="B266" t="s">
        <v>140</v>
      </c>
      <c r="C266">
        <v>2011</v>
      </c>
      <c r="D266">
        <v>1699</v>
      </c>
      <c r="E266">
        <v>600</v>
      </c>
      <c r="F266">
        <f>3.86*25.4</f>
        <v>98.043999999999997</v>
      </c>
      <c r="G266" s="2">
        <f>2.87*25.4</f>
        <v>72.897999999999996</v>
      </c>
      <c r="H266" s="1">
        <v>2</v>
      </c>
      <c r="I266" s="4" t="s">
        <v>141</v>
      </c>
      <c r="J266" s="4" t="s">
        <v>181</v>
      </c>
      <c r="K266">
        <v>0</v>
      </c>
      <c r="L266">
        <v>0</v>
      </c>
      <c r="M266" t="s">
        <v>286</v>
      </c>
      <c r="N266" s="1" t="s">
        <v>479</v>
      </c>
      <c r="O266" s="1">
        <v>265</v>
      </c>
    </row>
    <row r="267" spans="1:15" x14ac:dyDescent="0.3">
      <c r="A267" t="s">
        <v>134</v>
      </c>
      <c r="B267" t="s">
        <v>142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141</v>
      </c>
      <c r="J267" s="4" t="s">
        <v>181</v>
      </c>
      <c r="K267">
        <v>0</v>
      </c>
      <c r="L267">
        <v>0</v>
      </c>
      <c r="M267" t="s">
        <v>286</v>
      </c>
      <c r="N267" s="1" t="s">
        <v>479</v>
      </c>
      <c r="O267" s="1">
        <v>266</v>
      </c>
    </row>
    <row r="268" spans="1:15" x14ac:dyDescent="0.3">
      <c r="A268" s="1" t="s">
        <v>134</v>
      </c>
      <c r="B268" s="1" t="s">
        <v>343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141</v>
      </c>
      <c r="J268" s="4" t="s">
        <v>181</v>
      </c>
      <c r="K268">
        <v>1</v>
      </c>
      <c r="L268">
        <v>0</v>
      </c>
      <c r="M268" t="s">
        <v>286</v>
      </c>
      <c r="N268" s="1" t="s">
        <v>479</v>
      </c>
      <c r="O268" s="1">
        <v>267</v>
      </c>
    </row>
    <row r="269" spans="1:15" x14ac:dyDescent="0.3">
      <c r="A269" s="1" t="s">
        <v>134</v>
      </c>
      <c r="B269" s="1" t="s">
        <v>212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141</v>
      </c>
      <c r="J269" s="4" t="s">
        <v>181</v>
      </c>
      <c r="K269">
        <v>0</v>
      </c>
      <c r="L269">
        <v>0</v>
      </c>
      <c r="M269" t="s">
        <v>286</v>
      </c>
      <c r="N269" s="1" t="s">
        <v>479</v>
      </c>
      <c r="O269" s="1">
        <v>268</v>
      </c>
    </row>
    <row r="270" spans="1:15" x14ac:dyDescent="0.3">
      <c r="A270" t="s">
        <v>134</v>
      </c>
      <c r="B270" t="s">
        <v>333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141</v>
      </c>
      <c r="J270" s="4" t="s">
        <v>181</v>
      </c>
      <c r="K270">
        <v>0</v>
      </c>
      <c r="L270">
        <v>1</v>
      </c>
      <c r="M270" t="s">
        <v>286</v>
      </c>
      <c r="N270" s="1" t="s">
        <v>479</v>
      </c>
      <c r="O270" s="1">
        <v>269</v>
      </c>
    </row>
    <row r="271" spans="1:15" x14ac:dyDescent="0.3">
      <c r="A271" t="s">
        <v>134</v>
      </c>
      <c r="B271" t="s">
        <v>144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181</v>
      </c>
      <c r="K271">
        <v>0</v>
      </c>
      <c r="L271">
        <v>0</v>
      </c>
      <c r="M271" t="s">
        <v>286</v>
      </c>
      <c r="N271" s="1" t="s">
        <v>479</v>
      </c>
      <c r="O271" s="1">
        <v>270</v>
      </c>
    </row>
    <row r="272" spans="1:15" x14ac:dyDescent="0.3">
      <c r="A272" t="s">
        <v>134</v>
      </c>
      <c r="B272" t="s">
        <v>153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181</v>
      </c>
      <c r="K272">
        <v>0</v>
      </c>
      <c r="L272">
        <v>0</v>
      </c>
      <c r="M272" t="s">
        <v>286</v>
      </c>
      <c r="N272" s="1" t="s">
        <v>479</v>
      </c>
      <c r="O272" s="1">
        <v>271</v>
      </c>
    </row>
    <row r="273" spans="1:15" x14ac:dyDescent="0.3">
      <c r="A273" t="s">
        <v>134</v>
      </c>
      <c r="B273" t="s">
        <v>213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181</v>
      </c>
      <c r="K273">
        <v>0</v>
      </c>
      <c r="L273">
        <v>0</v>
      </c>
      <c r="M273" t="s">
        <v>286</v>
      </c>
      <c r="N273" s="1" t="s">
        <v>479</v>
      </c>
      <c r="O273" s="1">
        <v>272</v>
      </c>
    </row>
    <row r="274" spans="1:15" x14ac:dyDescent="0.3">
      <c r="A274" t="s">
        <v>134</v>
      </c>
      <c r="B274" t="s">
        <v>338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181</v>
      </c>
      <c r="K274">
        <v>0</v>
      </c>
      <c r="L274">
        <v>1</v>
      </c>
      <c r="M274" t="s">
        <v>286</v>
      </c>
      <c r="N274" s="1" t="s">
        <v>479</v>
      </c>
      <c r="O274" s="1">
        <v>273</v>
      </c>
    </row>
    <row r="275" spans="1:15" x14ac:dyDescent="0.3">
      <c r="A275" t="s">
        <v>134</v>
      </c>
      <c r="B275" t="s">
        <v>143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181</v>
      </c>
      <c r="K275">
        <v>0</v>
      </c>
      <c r="L275">
        <v>0</v>
      </c>
      <c r="M275" t="s">
        <v>286</v>
      </c>
      <c r="N275" s="1" t="s">
        <v>479</v>
      </c>
      <c r="O275" s="1">
        <v>274</v>
      </c>
    </row>
    <row r="276" spans="1:15" x14ac:dyDescent="0.3">
      <c r="A276" t="s">
        <v>134</v>
      </c>
      <c r="B276" t="s">
        <v>145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181</v>
      </c>
      <c r="K276">
        <v>0</v>
      </c>
      <c r="L276">
        <v>0</v>
      </c>
      <c r="M276" t="s">
        <v>286</v>
      </c>
      <c r="N276" s="1" t="s">
        <v>479</v>
      </c>
      <c r="O276" s="1">
        <v>275</v>
      </c>
    </row>
    <row r="277" spans="1:15" x14ac:dyDescent="0.3">
      <c r="A277" t="s">
        <v>134</v>
      </c>
      <c r="B277" t="s">
        <v>156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181</v>
      </c>
      <c r="K277">
        <v>0</v>
      </c>
      <c r="L277">
        <v>0</v>
      </c>
      <c r="M277" t="s">
        <v>286</v>
      </c>
      <c r="N277" s="1" t="s">
        <v>479</v>
      </c>
      <c r="O277" s="1">
        <v>276</v>
      </c>
    </row>
    <row r="278" spans="1:15" x14ac:dyDescent="0.3">
      <c r="A278" t="s">
        <v>134</v>
      </c>
      <c r="B278" t="s">
        <v>164</v>
      </c>
      <c r="C278">
        <v>2014</v>
      </c>
      <c r="D278">
        <v>1299</v>
      </c>
      <c r="E278">
        <v>340</v>
      </c>
      <c r="F278">
        <f>2.33*25.4</f>
        <v>59.181999999999995</v>
      </c>
      <c r="G278" s="1">
        <f>2.44*25.4</f>
        <v>61.975999999999992</v>
      </c>
      <c r="H278" s="1">
        <v>2</v>
      </c>
      <c r="I278" s="4" t="s">
        <v>70</v>
      </c>
      <c r="J278" s="4" t="s">
        <v>181</v>
      </c>
      <c r="K278">
        <v>0</v>
      </c>
      <c r="L278">
        <v>0</v>
      </c>
      <c r="M278" t="s">
        <v>286</v>
      </c>
      <c r="N278" s="1" t="s">
        <v>479</v>
      </c>
      <c r="O278" s="1">
        <v>277</v>
      </c>
    </row>
    <row r="279" spans="1:15" x14ac:dyDescent="0.3">
      <c r="A279" t="s">
        <v>134</v>
      </c>
      <c r="B279" t="s">
        <v>214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181</v>
      </c>
      <c r="K279">
        <v>0</v>
      </c>
      <c r="L279">
        <v>0</v>
      </c>
      <c r="M279" t="s">
        <v>286</v>
      </c>
      <c r="N279" s="1" t="s">
        <v>479</v>
      </c>
      <c r="O279" s="1">
        <v>278</v>
      </c>
    </row>
    <row r="280" spans="1:15" x14ac:dyDescent="0.3">
      <c r="A280" t="s">
        <v>134</v>
      </c>
      <c r="B280" t="s">
        <v>216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181</v>
      </c>
      <c r="K280">
        <v>0</v>
      </c>
      <c r="L280">
        <v>0</v>
      </c>
      <c r="M280" t="s">
        <v>286</v>
      </c>
      <c r="N280" s="1" t="s">
        <v>479</v>
      </c>
      <c r="O280" s="1">
        <v>279</v>
      </c>
    </row>
    <row r="281" spans="1:15" x14ac:dyDescent="0.3">
      <c r="A281" t="s">
        <v>134</v>
      </c>
      <c r="B281" t="s">
        <v>215</v>
      </c>
      <c r="C281">
        <v>2005</v>
      </c>
      <c r="D281">
        <v>860</v>
      </c>
      <c r="E281">
        <v>200</v>
      </c>
      <c r="F281">
        <v>55</v>
      </c>
      <c r="G281" s="2">
        <v>52</v>
      </c>
      <c r="H281" s="1">
        <v>2.8</v>
      </c>
      <c r="I281" s="4" t="s">
        <v>70</v>
      </c>
      <c r="J281" s="4" t="s">
        <v>181</v>
      </c>
      <c r="K281">
        <v>0</v>
      </c>
      <c r="L281">
        <v>0</v>
      </c>
      <c r="M281" t="s">
        <v>286</v>
      </c>
      <c r="N281" s="1" t="s">
        <v>479</v>
      </c>
      <c r="O281" s="1">
        <v>280</v>
      </c>
    </row>
    <row r="282" spans="1:15" x14ac:dyDescent="0.3">
      <c r="A282" t="s">
        <v>134</v>
      </c>
      <c r="B282" t="s">
        <v>329</v>
      </c>
      <c r="C282" s="5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181</v>
      </c>
      <c r="K282">
        <v>0</v>
      </c>
      <c r="L282">
        <v>1</v>
      </c>
      <c r="M282" t="s">
        <v>286</v>
      </c>
      <c r="N282" s="1" t="s">
        <v>479</v>
      </c>
      <c r="O282" s="1">
        <v>281</v>
      </c>
    </row>
    <row r="283" spans="1:15" x14ac:dyDescent="0.3">
      <c r="A283" t="s">
        <v>134</v>
      </c>
      <c r="B283" t="s">
        <v>323</v>
      </c>
      <c r="C283" s="5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181</v>
      </c>
      <c r="K283">
        <v>0</v>
      </c>
      <c r="L283">
        <v>1</v>
      </c>
      <c r="M283" t="s">
        <v>286</v>
      </c>
      <c r="N283" s="1" t="s">
        <v>479</v>
      </c>
      <c r="O283" s="1">
        <v>282</v>
      </c>
    </row>
    <row r="284" spans="1:15" x14ac:dyDescent="0.3">
      <c r="A284" t="s">
        <v>134</v>
      </c>
      <c r="B284" t="s">
        <v>146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181</v>
      </c>
      <c r="K284">
        <v>0</v>
      </c>
      <c r="L284">
        <v>0</v>
      </c>
      <c r="M284" t="s">
        <v>286</v>
      </c>
      <c r="N284" s="1" t="s">
        <v>480</v>
      </c>
      <c r="O284" s="1">
        <v>283</v>
      </c>
    </row>
    <row r="285" spans="1:15" x14ac:dyDescent="0.3">
      <c r="A285" t="s">
        <v>134</v>
      </c>
      <c r="B285" t="s">
        <v>263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181</v>
      </c>
      <c r="K285">
        <v>0</v>
      </c>
      <c r="L285">
        <v>0</v>
      </c>
      <c r="M285" t="s">
        <v>286</v>
      </c>
      <c r="N285" s="1" t="s">
        <v>481</v>
      </c>
      <c r="O285" s="1">
        <v>284</v>
      </c>
    </row>
    <row r="286" spans="1:15" x14ac:dyDescent="0.3">
      <c r="A286" t="s">
        <v>134</v>
      </c>
      <c r="B286" t="s">
        <v>157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181</v>
      </c>
      <c r="K286">
        <v>0</v>
      </c>
      <c r="L286">
        <v>0</v>
      </c>
      <c r="M286" t="s">
        <v>286</v>
      </c>
      <c r="N286" s="1" t="s">
        <v>480</v>
      </c>
      <c r="O286" s="1">
        <v>285</v>
      </c>
    </row>
    <row r="287" spans="1:15" x14ac:dyDescent="0.3">
      <c r="A287" t="s">
        <v>134</v>
      </c>
      <c r="B287" t="s">
        <v>159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181</v>
      </c>
      <c r="K287">
        <v>0</v>
      </c>
      <c r="L287">
        <v>0</v>
      </c>
      <c r="M287" t="s">
        <v>286</v>
      </c>
      <c r="N287" s="1" t="s">
        <v>480</v>
      </c>
      <c r="O287" s="1">
        <v>286</v>
      </c>
    </row>
    <row r="288" spans="1:15" x14ac:dyDescent="0.3">
      <c r="A288" t="s">
        <v>134</v>
      </c>
      <c r="B288" t="s">
        <v>166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181</v>
      </c>
      <c r="K288">
        <v>0</v>
      </c>
      <c r="L288">
        <v>0</v>
      </c>
      <c r="M288" t="s">
        <v>286</v>
      </c>
      <c r="N288" s="1" t="s">
        <v>480</v>
      </c>
      <c r="O288" s="1">
        <v>287</v>
      </c>
    </row>
    <row r="289" spans="1:15" x14ac:dyDescent="0.3">
      <c r="A289" t="s">
        <v>134</v>
      </c>
      <c r="B289" t="s">
        <v>217</v>
      </c>
      <c r="C289">
        <v>2005</v>
      </c>
      <c r="D289">
        <v>1201</v>
      </c>
      <c r="E289">
        <v>250</v>
      </c>
      <c r="F289">
        <v>63</v>
      </c>
      <c r="G289" s="2">
        <v>56</v>
      </c>
      <c r="H289" s="1">
        <v>1.5</v>
      </c>
      <c r="I289" s="4" t="s">
        <v>74</v>
      </c>
      <c r="J289" s="4" t="s">
        <v>181</v>
      </c>
      <c r="K289">
        <v>0</v>
      </c>
      <c r="L289">
        <v>0</v>
      </c>
      <c r="M289" t="s">
        <v>286</v>
      </c>
      <c r="N289" s="1" t="s">
        <v>480</v>
      </c>
      <c r="O289" s="1">
        <v>288</v>
      </c>
    </row>
    <row r="290" spans="1:15" x14ac:dyDescent="0.3">
      <c r="A290" t="s">
        <v>134</v>
      </c>
      <c r="B290" t="s">
        <v>218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181</v>
      </c>
      <c r="K290">
        <v>0</v>
      </c>
      <c r="L290">
        <v>0</v>
      </c>
      <c r="M290" t="s">
        <v>286</v>
      </c>
      <c r="N290" s="1" t="s">
        <v>480</v>
      </c>
      <c r="O290" s="1">
        <v>289</v>
      </c>
    </row>
    <row r="291" spans="1:15" x14ac:dyDescent="0.3">
      <c r="A291" t="s">
        <v>134</v>
      </c>
      <c r="B291" t="s">
        <v>322</v>
      </c>
      <c r="C291" s="5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181</v>
      </c>
      <c r="K291">
        <v>0</v>
      </c>
      <c r="L291">
        <v>1</v>
      </c>
      <c r="M291" t="s">
        <v>286</v>
      </c>
      <c r="N291" s="1" t="s">
        <v>480</v>
      </c>
      <c r="O291" s="1">
        <v>290</v>
      </c>
    </row>
    <row r="292" spans="1:15" x14ac:dyDescent="0.3">
      <c r="A292" t="s">
        <v>134</v>
      </c>
      <c r="B292" t="s">
        <v>330</v>
      </c>
      <c r="C292" s="5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181</v>
      </c>
      <c r="K292">
        <v>0</v>
      </c>
      <c r="L292">
        <v>1</v>
      </c>
      <c r="M292" t="s">
        <v>286</v>
      </c>
      <c r="N292" s="1" t="s">
        <v>480</v>
      </c>
      <c r="O292" s="1">
        <v>291</v>
      </c>
    </row>
    <row r="293" spans="1:15" x14ac:dyDescent="0.3">
      <c r="A293" t="s">
        <v>134</v>
      </c>
      <c r="B293" t="s">
        <v>332</v>
      </c>
      <c r="C293" s="5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181</v>
      </c>
      <c r="K293">
        <v>0</v>
      </c>
      <c r="L293">
        <v>1</v>
      </c>
      <c r="M293" t="s">
        <v>286</v>
      </c>
      <c r="N293" s="1" t="s">
        <v>480</v>
      </c>
      <c r="O293" s="1">
        <v>292</v>
      </c>
    </row>
    <row r="294" spans="1:15" x14ac:dyDescent="0.3">
      <c r="A294" t="s">
        <v>134</v>
      </c>
      <c r="B294" t="s">
        <v>151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152</v>
      </c>
      <c r="J294" s="4" t="s">
        <v>181</v>
      </c>
      <c r="K294">
        <v>0</v>
      </c>
      <c r="L294">
        <v>0</v>
      </c>
      <c r="M294" t="s">
        <v>286</v>
      </c>
      <c r="N294" s="1" t="s">
        <v>480</v>
      </c>
      <c r="O294" s="1">
        <v>293</v>
      </c>
    </row>
    <row r="295" spans="1:15" x14ac:dyDescent="0.3">
      <c r="A295" t="s">
        <v>134</v>
      </c>
      <c r="B295" t="s">
        <v>147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181</v>
      </c>
      <c r="K295">
        <v>0</v>
      </c>
      <c r="L295">
        <v>0</v>
      </c>
      <c r="M295" t="s">
        <v>286</v>
      </c>
      <c r="N295" s="1" t="s">
        <v>482</v>
      </c>
      <c r="O295" s="1">
        <v>294</v>
      </c>
    </row>
    <row r="296" spans="1:15" x14ac:dyDescent="0.3">
      <c r="A296" t="s">
        <v>134</v>
      </c>
      <c r="B296" t="s">
        <v>154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181</v>
      </c>
      <c r="K296">
        <v>0</v>
      </c>
      <c r="L296">
        <v>0</v>
      </c>
      <c r="M296" t="s">
        <v>286</v>
      </c>
      <c r="N296" s="1" t="s">
        <v>482</v>
      </c>
      <c r="O296" s="1">
        <v>295</v>
      </c>
    </row>
    <row r="297" spans="1:15" x14ac:dyDescent="0.3">
      <c r="A297" t="s">
        <v>134</v>
      </c>
      <c r="B297" t="s">
        <v>158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181</v>
      </c>
      <c r="K297">
        <v>0</v>
      </c>
      <c r="L297">
        <v>0</v>
      </c>
      <c r="M297" t="s">
        <v>286</v>
      </c>
      <c r="N297" s="1" t="s">
        <v>482</v>
      </c>
      <c r="O297" s="1">
        <v>296</v>
      </c>
    </row>
    <row r="298" spans="1:15" x14ac:dyDescent="0.3">
      <c r="A298" t="s">
        <v>134</v>
      </c>
      <c r="B298" t="s">
        <v>342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181</v>
      </c>
      <c r="K298">
        <v>1</v>
      </c>
      <c r="L298">
        <v>0</v>
      </c>
      <c r="M298" t="s">
        <v>286</v>
      </c>
      <c r="N298" s="1" t="s">
        <v>482</v>
      </c>
      <c r="O298" s="1">
        <v>297</v>
      </c>
    </row>
    <row r="299" spans="1:15" x14ac:dyDescent="0.3">
      <c r="A299" t="s">
        <v>134</v>
      </c>
      <c r="B299" t="s">
        <v>219</v>
      </c>
      <c r="C299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181</v>
      </c>
      <c r="K299">
        <v>0</v>
      </c>
      <c r="L299">
        <v>0</v>
      </c>
      <c r="M299" t="s">
        <v>286</v>
      </c>
      <c r="N299" s="1" t="s">
        <v>482</v>
      </c>
      <c r="O299" s="1">
        <v>298</v>
      </c>
    </row>
    <row r="300" spans="1:15" x14ac:dyDescent="0.3">
      <c r="A300" t="s">
        <v>134</v>
      </c>
      <c r="B300" t="s">
        <v>326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181</v>
      </c>
      <c r="K300">
        <v>0</v>
      </c>
      <c r="L300">
        <v>1</v>
      </c>
      <c r="M300" t="s">
        <v>286</v>
      </c>
      <c r="N300" s="1" t="s">
        <v>482</v>
      </c>
      <c r="O300" s="1">
        <v>299</v>
      </c>
    </row>
    <row r="301" spans="1:15" x14ac:dyDescent="0.3">
      <c r="A301" t="s">
        <v>134</v>
      </c>
      <c r="B301" t="s">
        <v>325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181</v>
      </c>
      <c r="K301">
        <v>0</v>
      </c>
      <c r="L301">
        <v>1</v>
      </c>
      <c r="M301" t="s">
        <v>286</v>
      </c>
      <c r="N301" s="1" t="s">
        <v>482</v>
      </c>
      <c r="O301" s="1">
        <v>300</v>
      </c>
    </row>
    <row r="302" spans="1:15" x14ac:dyDescent="0.3">
      <c r="A302" t="s">
        <v>134</v>
      </c>
      <c r="B302" t="s">
        <v>148</v>
      </c>
      <c r="C302">
        <v>2006</v>
      </c>
      <c r="D302">
        <v>1843</v>
      </c>
      <c r="E302">
        <v>680</v>
      </c>
      <c r="F302">
        <f>4.45*25.4</f>
        <v>113.03</v>
      </c>
      <c r="G302" s="2">
        <f>2.99*25.4</f>
        <v>75.945999999999998</v>
      </c>
      <c r="H302" s="1">
        <v>2</v>
      </c>
      <c r="I302" s="4" t="s">
        <v>149</v>
      </c>
      <c r="J302" s="4" t="s">
        <v>181</v>
      </c>
      <c r="K302">
        <v>0</v>
      </c>
      <c r="L302">
        <v>0</v>
      </c>
      <c r="M302" t="s">
        <v>286</v>
      </c>
      <c r="N302" s="1" t="s">
        <v>481</v>
      </c>
      <c r="O302" s="1">
        <v>301</v>
      </c>
    </row>
    <row r="303" spans="1:15" x14ac:dyDescent="0.3">
      <c r="A303" t="s">
        <v>134</v>
      </c>
      <c r="B303" t="s">
        <v>160</v>
      </c>
      <c r="C303">
        <v>2015</v>
      </c>
      <c r="D303">
        <v>1843</v>
      </c>
      <c r="E303">
        <v>843</v>
      </c>
      <c r="F303">
        <f>4.09*25.4</f>
        <v>103.886</v>
      </c>
      <c r="G303" s="2">
        <f>3.17*25.4</f>
        <v>80.518000000000001</v>
      </c>
      <c r="H303" s="1">
        <v>2</v>
      </c>
      <c r="I303" s="4" t="s">
        <v>149</v>
      </c>
      <c r="J303" s="4" t="s">
        <v>181</v>
      </c>
      <c r="K303">
        <v>0</v>
      </c>
      <c r="L303">
        <v>0</v>
      </c>
      <c r="M303" t="s">
        <v>286</v>
      </c>
      <c r="N303" s="1" t="s">
        <v>481</v>
      </c>
      <c r="O303" s="1">
        <v>302</v>
      </c>
    </row>
    <row r="304" spans="1:15" x14ac:dyDescent="0.3">
      <c r="A304" t="s">
        <v>134</v>
      </c>
      <c r="B304" t="s">
        <v>324</v>
      </c>
      <c r="C304" s="5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149</v>
      </c>
      <c r="J304" s="4" t="s">
        <v>181</v>
      </c>
      <c r="K304">
        <v>0</v>
      </c>
      <c r="L304">
        <v>1</v>
      </c>
      <c r="M304" t="s">
        <v>286</v>
      </c>
      <c r="N304" s="1" t="s">
        <v>481</v>
      </c>
      <c r="O304" s="1">
        <v>303</v>
      </c>
    </row>
    <row r="305" spans="1:15" x14ac:dyDescent="0.3">
      <c r="A305" t="s">
        <v>134</v>
      </c>
      <c r="B305" t="s">
        <v>150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126</v>
      </c>
      <c r="J305" s="4" t="s">
        <v>181</v>
      </c>
      <c r="K305">
        <v>0</v>
      </c>
      <c r="L305">
        <v>0</v>
      </c>
      <c r="M305" t="s">
        <v>286</v>
      </c>
      <c r="N305" s="1" t="s">
        <v>483</v>
      </c>
      <c r="O305" s="1">
        <v>304</v>
      </c>
    </row>
    <row r="306" spans="1:15" x14ac:dyDescent="0.3">
      <c r="A306" t="s">
        <v>134</v>
      </c>
      <c r="B306" t="s">
        <v>327</v>
      </c>
      <c r="C306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126</v>
      </c>
      <c r="J306" s="4" t="s">
        <v>181</v>
      </c>
      <c r="K306">
        <v>0</v>
      </c>
      <c r="L306">
        <v>1</v>
      </c>
      <c r="M306" t="s">
        <v>286</v>
      </c>
      <c r="N306" s="1" t="s">
        <v>483</v>
      </c>
      <c r="O306" s="1">
        <v>305</v>
      </c>
    </row>
    <row r="307" spans="1:15" x14ac:dyDescent="0.3">
      <c r="A307" t="s">
        <v>134</v>
      </c>
      <c r="B307" t="s">
        <v>336</v>
      </c>
      <c r="C307">
        <v>2012</v>
      </c>
      <c r="D307">
        <v>19900</v>
      </c>
      <c r="E307">
        <v>2800</v>
      </c>
      <c r="F307">
        <v>250</v>
      </c>
      <c r="G307" s="2">
        <v>95</v>
      </c>
      <c r="H307" s="1">
        <v>2.9</v>
      </c>
      <c r="I307" s="4" t="s">
        <v>371</v>
      </c>
      <c r="J307" s="4" t="s">
        <v>182</v>
      </c>
      <c r="K307">
        <v>0</v>
      </c>
      <c r="L307">
        <v>1</v>
      </c>
      <c r="M307" t="s">
        <v>286</v>
      </c>
      <c r="N307" s="1" t="s">
        <v>486</v>
      </c>
      <c r="O307" s="1">
        <v>306</v>
      </c>
    </row>
    <row r="308" spans="1:15" x14ac:dyDescent="0.3">
      <c r="A308" t="s">
        <v>134</v>
      </c>
      <c r="B308" t="s">
        <v>334</v>
      </c>
      <c r="C308">
        <v>2014</v>
      </c>
      <c r="D308">
        <v>23900</v>
      </c>
      <c r="E308">
        <v>2600</v>
      </c>
      <c r="F308">
        <v>198</v>
      </c>
      <c r="G308" s="2">
        <v>114</v>
      </c>
      <c r="H308" s="1">
        <v>2.9</v>
      </c>
      <c r="I308" s="4" t="s">
        <v>441</v>
      </c>
      <c r="J308" s="4" t="s">
        <v>182</v>
      </c>
      <c r="K308">
        <v>0</v>
      </c>
      <c r="L308">
        <v>1</v>
      </c>
      <c r="M308" t="s">
        <v>286</v>
      </c>
      <c r="N308" s="1" t="s">
        <v>477</v>
      </c>
      <c r="O308" s="1">
        <v>307</v>
      </c>
    </row>
    <row r="309" spans="1:15" x14ac:dyDescent="0.3">
      <c r="A309" t="s">
        <v>134</v>
      </c>
      <c r="B309" t="s">
        <v>335</v>
      </c>
      <c r="C309" s="5">
        <v>2010</v>
      </c>
      <c r="D309">
        <v>19900</v>
      </c>
      <c r="E309">
        <v>2500</v>
      </c>
      <c r="F309">
        <v>196</v>
      </c>
      <c r="G309" s="2">
        <v>95</v>
      </c>
      <c r="H309" s="1">
        <v>2.9</v>
      </c>
      <c r="I309" s="4" t="s">
        <v>440</v>
      </c>
      <c r="J309" s="4" t="s">
        <v>182</v>
      </c>
      <c r="K309">
        <v>0</v>
      </c>
      <c r="L309">
        <v>1</v>
      </c>
      <c r="M309" t="s">
        <v>286</v>
      </c>
      <c r="N309" s="1" t="s">
        <v>480</v>
      </c>
      <c r="O309" s="1">
        <v>308</v>
      </c>
    </row>
    <row r="310" spans="1:15" x14ac:dyDescent="0.3">
      <c r="A310" t="s">
        <v>134</v>
      </c>
      <c r="B310" t="s">
        <v>424</v>
      </c>
      <c r="C310">
        <v>2016</v>
      </c>
      <c r="D310">
        <v>2699</v>
      </c>
      <c r="E310">
        <v>880</v>
      </c>
      <c r="F310">
        <v>99</v>
      </c>
      <c r="G310" s="2">
        <v>102.3</v>
      </c>
      <c r="H310" s="1">
        <v>2.8</v>
      </c>
      <c r="I310" s="4" t="s">
        <v>136</v>
      </c>
      <c r="J310" s="4" t="s">
        <v>181</v>
      </c>
      <c r="K310">
        <v>0</v>
      </c>
      <c r="L310">
        <v>0</v>
      </c>
      <c r="M310" t="s">
        <v>286</v>
      </c>
      <c r="N310" s="1" t="s">
        <v>477</v>
      </c>
      <c r="O310" s="1">
        <v>309</v>
      </c>
    </row>
    <row r="311" spans="1:15" x14ac:dyDescent="0.3">
      <c r="A311" t="s">
        <v>134</v>
      </c>
      <c r="B311" t="s">
        <v>422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138</v>
      </c>
      <c r="J311" s="4" t="s">
        <v>181</v>
      </c>
      <c r="K311">
        <v>0</v>
      </c>
      <c r="L311">
        <v>0</v>
      </c>
      <c r="M311" t="s">
        <v>286</v>
      </c>
      <c r="N311" s="1" t="s">
        <v>477</v>
      </c>
      <c r="O311" s="1">
        <v>310</v>
      </c>
    </row>
    <row r="312" spans="1:15" x14ac:dyDescent="0.3">
      <c r="A312" t="s">
        <v>134</v>
      </c>
      <c r="B312" t="s">
        <v>423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126</v>
      </c>
      <c r="J312" s="4" t="s">
        <v>181</v>
      </c>
      <c r="K312">
        <v>0</v>
      </c>
      <c r="L312">
        <v>0</v>
      </c>
      <c r="M312" t="s">
        <v>286</v>
      </c>
      <c r="N312" s="1" t="s">
        <v>483</v>
      </c>
      <c r="O312" s="1">
        <v>311</v>
      </c>
    </row>
    <row r="313" spans="1:15" x14ac:dyDescent="0.3">
      <c r="A313" t="s">
        <v>134</v>
      </c>
      <c r="B313" t="s">
        <v>425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181</v>
      </c>
      <c r="K313">
        <v>0</v>
      </c>
      <c r="L313">
        <v>0</v>
      </c>
      <c r="M313" t="s">
        <v>286</v>
      </c>
      <c r="N313" s="1" t="s">
        <v>482</v>
      </c>
      <c r="O313" s="1">
        <v>312</v>
      </c>
    </row>
    <row r="314" spans="1:15" x14ac:dyDescent="0.3">
      <c r="A314" t="s">
        <v>134</v>
      </c>
      <c r="B314" t="s">
        <v>426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138</v>
      </c>
      <c r="J314" s="4" t="s">
        <v>181</v>
      </c>
      <c r="K314">
        <v>0</v>
      </c>
      <c r="L314">
        <v>0</v>
      </c>
      <c r="M314" t="s">
        <v>286</v>
      </c>
      <c r="N314" s="1" t="s">
        <v>477</v>
      </c>
      <c r="O314" s="1">
        <v>313</v>
      </c>
    </row>
    <row r="315" spans="1:15" x14ac:dyDescent="0.3">
      <c r="A315" t="s">
        <v>379</v>
      </c>
      <c r="B315" t="s">
        <v>439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374</v>
      </c>
      <c r="J315" s="4" t="s">
        <v>182</v>
      </c>
      <c r="K315">
        <v>0</v>
      </c>
      <c r="L315">
        <v>1</v>
      </c>
      <c r="M315" t="s">
        <v>442</v>
      </c>
      <c r="N315" s="1" t="s">
        <v>480</v>
      </c>
      <c r="O315" s="1">
        <v>314</v>
      </c>
    </row>
    <row r="316" spans="1:15" x14ac:dyDescent="0.3">
      <c r="A316" t="s">
        <v>379</v>
      </c>
      <c r="B316" t="s">
        <v>466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467</v>
      </c>
      <c r="J316" s="4" t="s">
        <v>182</v>
      </c>
      <c r="K316">
        <v>0</v>
      </c>
      <c r="L316">
        <v>1</v>
      </c>
      <c r="M316" t="s">
        <v>442</v>
      </c>
      <c r="N316" s="1" t="s">
        <v>486</v>
      </c>
      <c r="O316" s="1">
        <v>315</v>
      </c>
    </row>
    <row r="317" spans="1:15" x14ac:dyDescent="0.3">
      <c r="A317" t="s">
        <v>101</v>
      </c>
      <c r="B317" t="s">
        <v>468</v>
      </c>
      <c r="C317">
        <v>2017</v>
      </c>
      <c r="D317" s="5"/>
      <c r="E317">
        <v>1170</v>
      </c>
      <c r="F317">
        <v>126</v>
      </c>
      <c r="G317" s="2">
        <v>95.4</v>
      </c>
      <c r="H317" s="1">
        <v>1.8</v>
      </c>
      <c r="I317" s="4" t="s">
        <v>111</v>
      </c>
      <c r="J317" s="4" t="s">
        <v>181</v>
      </c>
      <c r="K317">
        <v>0</v>
      </c>
      <c r="L317">
        <v>0</v>
      </c>
      <c r="M317" t="s">
        <v>286</v>
      </c>
      <c r="N317" s="1" t="s">
        <v>477</v>
      </c>
      <c r="O317" s="1">
        <v>316</v>
      </c>
    </row>
    <row r="318" spans="1:15" x14ac:dyDescent="0.3">
      <c r="A318" t="s">
        <v>101</v>
      </c>
      <c r="B318" t="s">
        <v>469</v>
      </c>
      <c r="C318">
        <v>2017</v>
      </c>
      <c r="D318" s="5"/>
      <c r="E318">
        <v>1130</v>
      </c>
      <c r="F318">
        <v>114.9</v>
      </c>
      <c r="G318" s="2">
        <v>91.4</v>
      </c>
      <c r="H318" s="1">
        <v>1.8</v>
      </c>
      <c r="I318" s="4" t="s">
        <v>126</v>
      </c>
      <c r="J318" s="4" t="s">
        <v>181</v>
      </c>
      <c r="K318">
        <v>0</v>
      </c>
      <c r="L318">
        <v>0</v>
      </c>
      <c r="M318" t="s">
        <v>286</v>
      </c>
      <c r="N318" s="1" t="s">
        <v>483</v>
      </c>
      <c r="O318" s="1">
        <v>317</v>
      </c>
    </row>
    <row r="319" spans="1:15" x14ac:dyDescent="0.3">
      <c r="A319" t="s">
        <v>101</v>
      </c>
      <c r="B319" t="s">
        <v>470</v>
      </c>
      <c r="C319">
        <v>2017</v>
      </c>
      <c r="D319" s="5"/>
      <c r="E319" s="5"/>
      <c r="F319">
        <v>107.6</v>
      </c>
      <c r="G319" s="2">
        <v>88</v>
      </c>
      <c r="H319" s="1">
        <v>2.8</v>
      </c>
      <c r="I319" s="4" t="s">
        <v>443</v>
      </c>
      <c r="J319" s="4" t="s">
        <v>182</v>
      </c>
      <c r="K319">
        <v>1</v>
      </c>
      <c r="L319">
        <v>0</v>
      </c>
      <c r="M319" t="s">
        <v>286</v>
      </c>
      <c r="N319" s="1" t="s">
        <v>480</v>
      </c>
      <c r="O319" s="1">
        <v>318</v>
      </c>
    </row>
    <row r="320" spans="1:15" x14ac:dyDescent="0.3">
      <c r="A320" t="s">
        <v>101</v>
      </c>
      <c r="B320" t="s">
        <v>471</v>
      </c>
      <c r="C320">
        <v>2017</v>
      </c>
      <c r="D320" s="5"/>
      <c r="E320">
        <v>1160</v>
      </c>
      <c r="F320">
        <v>182.3</v>
      </c>
      <c r="G320" s="2">
        <v>86.4</v>
      </c>
      <c r="H320" s="1">
        <v>6.3</v>
      </c>
      <c r="I320" s="4" t="s">
        <v>406</v>
      </c>
      <c r="J320" s="4" t="s">
        <v>182</v>
      </c>
      <c r="K320">
        <v>1</v>
      </c>
      <c r="L320">
        <v>0</v>
      </c>
      <c r="M320" t="s">
        <v>286</v>
      </c>
      <c r="N320" t="s">
        <v>484</v>
      </c>
      <c r="O320" s="1">
        <v>319</v>
      </c>
    </row>
    <row r="321" spans="1:15" x14ac:dyDescent="0.3">
      <c r="A321" t="s">
        <v>184</v>
      </c>
      <c r="B321" t="s">
        <v>474</v>
      </c>
      <c r="C321">
        <v>2017</v>
      </c>
      <c r="D321">
        <v>1299</v>
      </c>
      <c r="E321">
        <v>1500</v>
      </c>
      <c r="F321">
        <v>193.04</v>
      </c>
      <c r="G321" s="2">
        <v>87.88</v>
      </c>
      <c r="H321" s="1">
        <v>2.8</v>
      </c>
      <c r="I321" s="4" t="s">
        <v>371</v>
      </c>
      <c r="J321" s="4" t="s">
        <v>182</v>
      </c>
      <c r="K321">
        <v>1</v>
      </c>
      <c r="L321">
        <v>0</v>
      </c>
      <c r="M321" t="s">
        <v>286</v>
      </c>
      <c r="N321" t="s">
        <v>486</v>
      </c>
      <c r="O321" s="1">
        <v>320</v>
      </c>
    </row>
    <row r="322" spans="1:15" x14ac:dyDescent="0.3">
      <c r="A322" t="s">
        <v>134</v>
      </c>
      <c r="B322" t="s">
        <v>475</v>
      </c>
      <c r="C322">
        <v>2017</v>
      </c>
      <c r="D322">
        <v>1999</v>
      </c>
      <c r="E322">
        <v>614</v>
      </c>
      <c r="F322">
        <v>120</v>
      </c>
      <c r="G322" s="2">
        <v>81</v>
      </c>
      <c r="H322" s="1">
        <v>2.8</v>
      </c>
      <c r="I322" s="4" t="s">
        <v>126</v>
      </c>
      <c r="J322" s="4" t="s">
        <v>181</v>
      </c>
      <c r="K322">
        <v>1</v>
      </c>
      <c r="L322">
        <v>0</v>
      </c>
      <c r="M322" t="s">
        <v>286</v>
      </c>
      <c r="N322" s="1" t="s">
        <v>483</v>
      </c>
      <c r="O322" s="1">
        <v>321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8" workbookViewId="0">
      <selection activeCell="A39" sqref="A39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103</v>
      </c>
    </row>
    <row r="7" spans="1:7" x14ac:dyDescent="0.3">
      <c r="A7" s="3">
        <v>42373</v>
      </c>
      <c r="B7" t="s">
        <v>109</v>
      </c>
    </row>
    <row r="8" spans="1:7" x14ac:dyDescent="0.3">
      <c r="A8" s="3">
        <v>42382</v>
      </c>
      <c r="B8" t="s">
        <v>131</v>
      </c>
    </row>
    <row r="9" spans="1:7" x14ac:dyDescent="0.3">
      <c r="A9" s="3">
        <v>42385</v>
      </c>
      <c r="B9" t="s">
        <v>161</v>
      </c>
    </row>
    <row r="10" spans="1:7" x14ac:dyDescent="0.3">
      <c r="A10" s="3">
        <v>42387</v>
      </c>
      <c r="B10" t="s">
        <v>167</v>
      </c>
    </row>
    <row r="11" spans="1:7" x14ac:dyDescent="0.3">
      <c r="A11" s="3">
        <v>42388</v>
      </c>
      <c r="B11" t="s">
        <v>183</v>
      </c>
    </row>
    <row r="12" spans="1:7" x14ac:dyDescent="0.3">
      <c r="A12" s="3">
        <v>42390</v>
      </c>
      <c r="B12" t="s">
        <v>192</v>
      </c>
    </row>
    <row r="13" spans="1:7" x14ac:dyDescent="0.3">
      <c r="A13" s="3">
        <v>42391</v>
      </c>
      <c r="B13" t="s">
        <v>199</v>
      </c>
    </row>
    <row r="14" spans="1:7" x14ac:dyDescent="0.3">
      <c r="A14" s="3">
        <v>42400</v>
      </c>
      <c r="B14" t="s">
        <v>200</v>
      </c>
    </row>
    <row r="15" spans="1:7" x14ac:dyDescent="0.3">
      <c r="A15" s="3">
        <v>42414</v>
      </c>
      <c r="B15" t="s">
        <v>208</v>
      </c>
    </row>
    <row r="16" spans="1:7" x14ac:dyDescent="0.3">
      <c r="A16" s="3">
        <v>42432</v>
      </c>
      <c r="B16" t="s">
        <v>256</v>
      </c>
      <c r="G16" t="s">
        <v>257</v>
      </c>
    </row>
    <row r="17" spans="1:2" x14ac:dyDescent="0.3">
      <c r="A17" s="3">
        <v>42435</v>
      </c>
      <c r="B17" t="s">
        <v>264</v>
      </c>
    </row>
    <row r="18" spans="1:2" x14ac:dyDescent="0.3">
      <c r="A18" s="3">
        <v>42436</v>
      </c>
      <c r="B18" t="s">
        <v>269</v>
      </c>
    </row>
    <row r="19" spans="1:2" x14ac:dyDescent="0.3">
      <c r="A19" s="3">
        <v>42441</v>
      </c>
      <c r="B19" t="s">
        <v>270</v>
      </c>
    </row>
    <row r="20" spans="1:2" x14ac:dyDescent="0.3">
      <c r="A20" s="3">
        <v>42445</v>
      </c>
      <c r="B20" t="s">
        <v>273</v>
      </c>
    </row>
    <row r="21" spans="1:2" x14ac:dyDescent="0.3">
      <c r="A21" s="3">
        <v>42453</v>
      </c>
      <c r="B21" t="s">
        <v>284</v>
      </c>
    </row>
    <row r="22" spans="1:2" x14ac:dyDescent="0.3">
      <c r="A22" s="3">
        <v>42456</v>
      </c>
      <c r="B22" t="s">
        <v>308</v>
      </c>
    </row>
    <row r="23" spans="1:2" x14ac:dyDescent="0.3">
      <c r="A23" s="3">
        <v>42457</v>
      </c>
      <c r="B23" t="s">
        <v>310</v>
      </c>
    </row>
    <row r="24" spans="1:2" x14ac:dyDescent="0.3">
      <c r="A24" s="3">
        <v>42458</v>
      </c>
      <c r="B24" t="s">
        <v>313</v>
      </c>
    </row>
    <row r="25" spans="1:2" x14ac:dyDescent="0.3">
      <c r="A25" s="3">
        <v>42464</v>
      </c>
      <c r="B25" t="s">
        <v>316</v>
      </c>
    </row>
    <row r="26" spans="1:2" x14ac:dyDescent="0.3">
      <c r="A26" s="3">
        <v>42510</v>
      </c>
      <c r="B26" t="s">
        <v>317</v>
      </c>
    </row>
    <row r="27" spans="1:2" x14ac:dyDescent="0.3">
      <c r="A27" s="3">
        <v>42515</v>
      </c>
      <c r="B27" t="s">
        <v>321</v>
      </c>
    </row>
    <row r="28" spans="1:2" x14ac:dyDescent="0.3">
      <c r="A28" s="3">
        <v>42560</v>
      </c>
      <c r="B28" t="s">
        <v>339</v>
      </c>
    </row>
    <row r="29" spans="1:2" x14ac:dyDescent="0.3">
      <c r="A29" s="3">
        <v>42565</v>
      </c>
      <c r="B29" t="s">
        <v>341</v>
      </c>
    </row>
    <row r="30" spans="1:2" x14ac:dyDescent="0.3">
      <c r="A30" s="3">
        <v>42576</v>
      </c>
      <c r="B30" t="s">
        <v>345</v>
      </c>
    </row>
    <row r="31" spans="1:2" x14ac:dyDescent="0.3">
      <c r="A31" s="3">
        <v>42590</v>
      </c>
      <c r="B31" t="s">
        <v>355</v>
      </c>
    </row>
    <row r="32" spans="1:2" x14ac:dyDescent="0.3">
      <c r="A32" s="3">
        <v>42593</v>
      </c>
      <c r="B32" t="s">
        <v>357</v>
      </c>
    </row>
    <row r="33" spans="1:2" x14ac:dyDescent="0.3">
      <c r="A33" s="3">
        <v>42598</v>
      </c>
      <c r="B33" t="s">
        <v>358</v>
      </c>
    </row>
    <row r="34" spans="1:2" x14ac:dyDescent="0.3">
      <c r="A34" s="3">
        <v>42665</v>
      </c>
      <c r="B34" t="s">
        <v>438</v>
      </c>
    </row>
    <row r="35" spans="1:2" x14ac:dyDescent="0.3">
      <c r="A35" s="3">
        <v>42788</v>
      </c>
      <c r="B35" t="s">
        <v>472</v>
      </c>
    </row>
    <row r="36" spans="1:2" x14ac:dyDescent="0.3">
      <c r="A36" s="3">
        <v>42831</v>
      </c>
      <c r="B36" t="s">
        <v>473</v>
      </c>
    </row>
    <row r="37" spans="1:2" x14ac:dyDescent="0.3">
      <c r="A37" s="3">
        <v>42833</v>
      </c>
      <c r="B37" t="s">
        <v>488</v>
      </c>
    </row>
    <row r="38" spans="1:2" x14ac:dyDescent="0.3">
      <c r="A38" s="3">
        <v>42833</v>
      </c>
      <c r="B38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2017-04-09T02:30:04Z</dcterms:modified>
</cp:coreProperties>
</file>